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tj\Desktop\~xls\"/>
    </mc:Choice>
  </mc:AlternateContent>
  <xr:revisionPtr revIDLastSave="0" documentId="13_ncr:1_{A57E2F97-122C-4673-AA13-A9D8DF7677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07-08 $52m SGF Allocation" sheetId="1" r:id="rId1"/>
    <sheet name="Sheet2" sheetId="2" r:id="rId2"/>
    <sheet name="Sheet3" sheetId="3" r:id="rId3"/>
  </sheets>
  <definedNames>
    <definedName name="_xlnm.Print_Area" localSheetId="0">'2007-08 $52m SGF Allocation'!$A$1:$M$60</definedName>
    <definedName name="_xlnm.Print_Titles" localSheetId="0">'2007-08 $52m SGF Allocation'!$1:$1</definedName>
  </definedNames>
  <calcPr calcId="191029"/>
</workbook>
</file>

<file path=xl/calcChain.xml><?xml version="1.0" encoding="utf-8"?>
<calcChain xmlns="http://schemas.openxmlformats.org/spreadsheetml/2006/main">
  <c r="D59" i="1" l="1"/>
  <c r="E59" i="1"/>
  <c r="F59" i="1"/>
  <c r="G59" i="1"/>
  <c r="H59" i="1" s="1"/>
  <c r="I59" i="1" s="1"/>
  <c r="L59" i="1" s="1"/>
  <c r="M59" i="1" s="1"/>
  <c r="G56" i="1"/>
  <c r="H56" i="1" s="1"/>
  <c r="I56" i="1" s="1"/>
  <c r="L56" i="1" s="1"/>
  <c r="M56" i="1" s="1"/>
  <c r="G55" i="1"/>
  <c r="H55" i="1" s="1"/>
  <c r="I55" i="1" s="1"/>
  <c r="L55" i="1" s="1"/>
  <c r="M55" i="1" s="1"/>
  <c r="G51" i="1"/>
  <c r="H51" i="1"/>
  <c r="I51" i="1" s="1"/>
  <c r="L51" i="1" s="1"/>
  <c r="M51" i="1" s="1"/>
  <c r="G50" i="1"/>
  <c r="H50" i="1" s="1"/>
  <c r="I50" i="1" s="1"/>
  <c r="L50" i="1" s="1"/>
  <c r="M50" i="1" s="1"/>
  <c r="G49" i="1"/>
  <c r="H49" i="1" s="1"/>
  <c r="I49" i="1" s="1"/>
  <c r="L49" i="1" s="1"/>
  <c r="M49" i="1" s="1"/>
  <c r="G46" i="1"/>
  <c r="H46" i="1" s="1"/>
  <c r="I46" i="1" s="1"/>
  <c r="L46" i="1" s="1"/>
  <c r="M46" i="1" s="1"/>
  <c r="G45" i="1"/>
  <c r="H45" i="1"/>
  <c r="I45" i="1" s="1"/>
  <c r="L45" i="1" s="1"/>
  <c r="M45" i="1" s="1"/>
  <c r="G44" i="1"/>
  <c r="H44" i="1" s="1"/>
  <c r="I44" i="1" s="1"/>
  <c r="L44" i="1" s="1"/>
  <c r="M44" i="1" s="1"/>
  <c r="G43" i="1"/>
  <c r="H43" i="1" s="1"/>
  <c r="I43" i="1" s="1"/>
  <c r="L43" i="1" s="1"/>
  <c r="M43" i="1" s="1"/>
  <c r="G42" i="1"/>
  <c r="H42" i="1" s="1"/>
  <c r="I42" i="1" s="1"/>
  <c r="L42" i="1" s="1"/>
  <c r="M42" i="1" s="1"/>
  <c r="G40" i="1"/>
  <c r="H40" i="1" s="1"/>
  <c r="I40" i="1" s="1"/>
  <c r="L40" i="1" s="1"/>
  <c r="M40" i="1" s="1"/>
  <c r="G39" i="1"/>
  <c r="H39" i="1" s="1"/>
  <c r="I39" i="1" s="1"/>
  <c r="L39" i="1" s="1"/>
  <c r="M39" i="1" s="1"/>
  <c r="G38" i="1"/>
  <c r="H38" i="1"/>
  <c r="I38" i="1"/>
  <c r="L38" i="1" s="1"/>
  <c r="M38" i="1" s="1"/>
  <c r="G37" i="1"/>
  <c r="H37" i="1" s="1"/>
  <c r="I37" i="1" s="1"/>
  <c r="L37" i="1" s="1"/>
  <c r="M37" i="1" s="1"/>
  <c r="G36" i="1"/>
  <c r="H36" i="1" s="1"/>
  <c r="I36" i="1" s="1"/>
  <c r="L36" i="1" s="1"/>
  <c r="M36" i="1" s="1"/>
  <c r="G35" i="1"/>
  <c r="H35" i="1" s="1"/>
  <c r="I35" i="1" s="1"/>
  <c r="L35" i="1" s="1"/>
  <c r="M35" i="1" s="1"/>
  <c r="G34" i="1"/>
  <c r="H34" i="1" s="1"/>
  <c r="I34" i="1" s="1"/>
  <c r="L34" i="1" s="1"/>
  <c r="M34" i="1" s="1"/>
  <c r="G32" i="1"/>
  <c r="H32" i="1" s="1"/>
  <c r="I32" i="1" s="1"/>
  <c r="L32" i="1" s="1"/>
  <c r="M32" i="1" s="1"/>
  <c r="G31" i="1"/>
  <c r="H31" i="1"/>
  <c r="I31" i="1" s="1"/>
  <c r="L31" i="1" s="1"/>
  <c r="M31" i="1"/>
  <c r="G30" i="1"/>
  <c r="H30" i="1" s="1"/>
  <c r="I30" i="1" s="1"/>
  <c r="L30" i="1" s="1"/>
  <c r="M30" i="1" s="1"/>
  <c r="G29" i="1"/>
  <c r="H29" i="1" s="1"/>
  <c r="I29" i="1" s="1"/>
  <c r="L29" i="1" s="1"/>
  <c r="M29" i="1" s="1"/>
  <c r="G28" i="1"/>
  <c r="H28" i="1" s="1"/>
  <c r="I28" i="1" s="1"/>
  <c r="L28" i="1" s="1"/>
  <c r="M28" i="1" s="1"/>
  <c r="G25" i="1"/>
  <c r="H25" i="1"/>
  <c r="I25" i="1" s="1"/>
  <c r="L25" i="1" s="1"/>
  <c r="M25" i="1" s="1"/>
  <c r="G23" i="1"/>
  <c r="H23" i="1" s="1"/>
  <c r="I23" i="1" s="1"/>
  <c r="L23" i="1" s="1"/>
  <c r="M23" i="1" s="1"/>
  <c r="G22" i="1"/>
  <c r="H22" i="1" s="1"/>
  <c r="I22" i="1" s="1"/>
  <c r="L22" i="1" s="1"/>
  <c r="M22" i="1" s="1"/>
  <c r="G20" i="1"/>
  <c r="H20" i="1" s="1"/>
  <c r="I20" i="1" s="1"/>
  <c r="L20" i="1" s="1"/>
  <c r="M20" i="1" s="1"/>
  <c r="G17" i="1"/>
  <c r="H17" i="1" s="1"/>
  <c r="I17" i="1" s="1"/>
  <c r="L17" i="1" s="1"/>
  <c r="M17" i="1" s="1"/>
  <c r="G16" i="1"/>
  <c r="H16" i="1" s="1"/>
  <c r="I16" i="1" s="1"/>
  <c r="L16" i="1" s="1"/>
  <c r="M16" i="1" s="1"/>
  <c r="G15" i="1"/>
  <c r="H15" i="1"/>
  <c r="I15" i="1"/>
  <c r="L15" i="1" s="1"/>
  <c r="M15" i="1" s="1"/>
  <c r="G14" i="1"/>
  <c r="H14" i="1" s="1"/>
  <c r="I14" i="1" s="1"/>
  <c r="L14" i="1" s="1"/>
  <c r="M14" i="1" s="1"/>
  <c r="G11" i="1"/>
  <c r="H11" i="1" s="1"/>
  <c r="I11" i="1" s="1"/>
  <c r="L11" i="1" s="1"/>
  <c r="M11" i="1" s="1"/>
  <c r="G10" i="1"/>
  <c r="H10" i="1" s="1"/>
  <c r="I10" i="1" s="1"/>
  <c r="L10" i="1" s="1"/>
  <c r="M10" i="1" s="1"/>
  <c r="G8" i="1"/>
  <c r="H8" i="1" s="1"/>
  <c r="I8" i="1" s="1"/>
  <c r="L8" i="1" s="1"/>
  <c r="M8" i="1" s="1"/>
  <c r="G2" i="1"/>
  <c r="H2" i="1" s="1"/>
  <c r="I2" i="1" s="1"/>
  <c r="L2" i="1" s="1"/>
  <c r="M2" i="1" s="1"/>
  <c r="E69" i="1"/>
  <c r="G58" i="1"/>
  <c r="H58" i="1" s="1"/>
  <c r="I58" i="1" s="1"/>
  <c r="L58" i="1"/>
  <c r="G57" i="1"/>
  <c r="H57" i="1" s="1"/>
  <c r="I57" i="1" s="1"/>
  <c r="L57" i="1" s="1"/>
  <c r="G54" i="1"/>
  <c r="H54" i="1" s="1"/>
  <c r="I54" i="1" s="1"/>
  <c r="L54" i="1" s="1"/>
  <c r="G53" i="1"/>
  <c r="H53" i="1" s="1"/>
  <c r="I53" i="1" s="1"/>
  <c r="L53" i="1" s="1"/>
  <c r="G52" i="1"/>
  <c r="H52" i="1" s="1"/>
  <c r="I52" i="1"/>
  <c r="L52" i="1" s="1"/>
  <c r="G48" i="1"/>
  <c r="H48" i="1" s="1"/>
  <c r="I48" i="1"/>
  <c r="L48" i="1"/>
  <c r="G47" i="1"/>
  <c r="H47" i="1" s="1"/>
  <c r="I47" i="1" s="1"/>
  <c r="L47" i="1" s="1"/>
  <c r="G41" i="1"/>
  <c r="H41" i="1" s="1"/>
  <c r="I41" i="1"/>
  <c r="L41" i="1" s="1"/>
  <c r="G33" i="1"/>
  <c r="H33" i="1" s="1"/>
  <c r="I33" i="1" s="1"/>
  <c r="L33" i="1" s="1"/>
  <c r="G27" i="1"/>
  <c r="H27" i="1" s="1"/>
  <c r="I27" i="1"/>
  <c r="L27" i="1" s="1"/>
  <c r="G26" i="1"/>
  <c r="H26" i="1" s="1"/>
  <c r="I26" i="1" s="1"/>
  <c r="L26" i="1" s="1"/>
  <c r="G24" i="1"/>
  <c r="H24" i="1" s="1"/>
  <c r="I24" i="1"/>
  <c r="L24" i="1" s="1"/>
  <c r="G21" i="1"/>
  <c r="H21" i="1" s="1"/>
  <c r="I21" i="1" s="1"/>
  <c r="L21" i="1" s="1"/>
  <c r="G19" i="1"/>
  <c r="H19" i="1" s="1"/>
  <c r="I19" i="1" s="1"/>
  <c r="L19" i="1" s="1"/>
  <c r="G18" i="1"/>
  <c r="H18" i="1" s="1"/>
  <c r="I18" i="1" s="1"/>
  <c r="L18" i="1" s="1"/>
  <c r="G13" i="1"/>
  <c r="H13" i="1" s="1"/>
  <c r="I13" i="1" s="1"/>
  <c r="L13" i="1" s="1"/>
  <c r="G12" i="1"/>
  <c r="H12" i="1" s="1"/>
  <c r="I12" i="1"/>
  <c r="L12" i="1"/>
  <c r="G9" i="1"/>
  <c r="H9" i="1" s="1"/>
  <c r="I9" i="1" s="1"/>
  <c r="L9" i="1" s="1"/>
  <c r="G7" i="1"/>
  <c r="H7" i="1" s="1"/>
  <c r="I7" i="1" s="1"/>
  <c r="L7" i="1" s="1"/>
  <c r="G6" i="1"/>
  <c r="H6" i="1" s="1"/>
  <c r="I6" i="1" s="1"/>
  <c r="L6" i="1" s="1"/>
  <c r="G5" i="1"/>
  <c r="H5" i="1" s="1"/>
  <c r="I5" i="1"/>
  <c r="L5" i="1" s="1"/>
  <c r="G4" i="1"/>
  <c r="H4" i="1" s="1"/>
  <c r="I4" i="1"/>
  <c r="L4" i="1"/>
  <c r="G3" i="1"/>
  <c r="H3" i="1" s="1"/>
  <c r="I3" i="1" s="1"/>
  <c r="L3" i="1" s="1"/>
</calcChain>
</file>

<file path=xl/sharedStrings.xml><?xml version="1.0" encoding="utf-8"?>
<sst xmlns="http://schemas.openxmlformats.org/spreadsheetml/2006/main" count="148" uniqueCount="127">
  <si>
    <t>County</t>
  </si>
  <si>
    <t>Small County</t>
  </si>
  <si>
    <t>State Mandates Claimed Amount #111 Handicapped and Disabled I</t>
  </si>
  <si>
    <t>State Mandates Claimed Amount #191 Seriously Emotionally Disturbed I</t>
  </si>
  <si>
    <t>State Mandates Claimed Amount #263 Seriously Emotionally Disturbed II</t>
  </si>
  <si>
    <t>% of Total State Mandates Claims</t>
  </si>
  <si>
    <t xml:space="preserve">SGF Proportionate Share of State Mandates Claims                           FY 2007-08 (based on 2005-06 State Mandates Claims) </t>
  </si>
  <si>
    <t xml:space="preserve">SGF Proportionate Share of State Mandates Claims                           FY 2006-07 (based on 2004-05 State Mandates Claims) </t>
  </si>
  <si>
    <t>$ Difference between 2006-07 and 2007-08 Allocation</t>
  </si>
  <si>
    <t>01</t>
  </si>
  <si>
    <t>Alameda</t>
  </si>
  <si>
    <t>02</t>
  </si>
  <si>
    <t>Alpine</t>
  </si>
  <si>
    <t>x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</si>
  <si>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</si>
  <si>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</si>
  <si>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</si>
  <si>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</si>
  <si>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</si>
  <si>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</si>
  <si>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</si>
  <si>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</si>
  <si>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</si>
  <si>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</si>
  <si>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</si>
  <si>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</si>
  <si>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</si>
  <si>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</si>
  <si>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</si>
  <si>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</si>
  <si>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</si>
  <si>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</si>
  <si>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</si>
  <si>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</si>
  <si>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</si>
  <si>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</si>
  <si>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</si>
  <si>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</si>
  <si>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</si>
  <si>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</si>
  <si>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</si>
  <si>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</si>
  <si>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</si>
  <si>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</si>
  <si>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</si>
  <si>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</si>
  <si>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</si>
  <si>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</si>
  <si>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</si>
  <si>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</si>
  <si>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</si>
  <si>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</si>
  <si>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</si>
  <si>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</si>
  <si>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</si>
  <si>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</si>
  <si>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</si>
  <si>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</si>
  <si>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</si>
  <si>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</si>
  <si>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</si>
  <si>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</si>
  <si>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</si>
  <si>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</si>
  <si>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</si>
  <si>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</si>
  <si>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</si>
  <si>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</si>
  <si>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</si>
  <si>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</si>
  <si>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</si>
  <si>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</si>
  <si>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</si>
  <si>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</si>
  <si>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</si>
  <si>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</si>
  <si>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</si>
  <si>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</si>
  <si>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</si>
  <si>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</si>
  <si>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</si>
  <si>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</si>
  <si>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</si>
  <si>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</si>
  <si>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</si>
  <si>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</si>
  <si>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</si>
  <si>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</si>
  <si>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</si>
  <si>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</si>
  <si>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</si>
  <si>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</si>
  <si>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</si>
  <si>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</si>
  <si>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</si>
  <si>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</si>
  <si>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</si>
  <si>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</si>
  <si>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</si>
  <si>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</si>
  <si>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</si>
  <si>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</si>
  <si>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</si>
  <si>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</si>
  <si>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</si>
  <si>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</si>
  <si>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</si>
  <si>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</si>
  <si>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</si>
  <si>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</si>
  <si>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</si>
  <si>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</si>
  <si>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</si>
  <si>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</si>
  <si>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</si>
  <si>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</si>
  <si>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</si>
  <si>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</si>
  <si>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</si>
  <si>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</si>
  <si>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</si>
  <si>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</si>
  <si>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</si>
  <si>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Sutter-Yuba</t>
  </si>
  <si>
    <t>Total</t>
  </si>
  <si>
    <t>% of Proposed Difference between 2006-07 and 2007-08 Allocation</t>
  </si>
  <si>
    <r>
      <t xml:space="preserve">Total State Mandates Claims                 </t>
    </r>
    <r>
      <rPr>
        <sz val="8"/>
        <rFont val="Arial"/>
        <family val="2"/>
      </rPr>
      <t xml:space="preserve"> FY 05-06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</si>
</sst>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2"/>
      <name val="Arial"/>
    </font>
    <font>
      <sz val="12"/>
      <name val="Arial"/>
    </font>
    <font>
      <sz val="8"/>
      <name val="Arial"/>
    </font>
    <font>
      <sz val="8"/>
      <name val="Arial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textRotation="90" wrapText="1"/>
    </xf>
    <xf numFmtId="165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quotePrefix="1" applyNumberFormat="1" applyFont="1" applyFill="1" applyBorder="1"/>
    <xf numFmtId="0" fontId="2" fillId="0" borderId="1" xfId="0" quotePrefix="1" applyNumberFormat="1" applyFont="1" applyFill="1" applyBorder="1"/>
    <xf numFmtId="37" fontId="4" fillId="0" borderId="1" xfId="0" applyNumberFormat="1" applyFont="1" applyFill="1" applyBorder="1" applyProtection="1"/>
    <xf numFmtId="165" fontId="2" fillId="0" borderId="1" xfId="1" applyNumberFormat="1" applyFont="1" applyFill="1" applyBorder="1"/>
    <xf numFmtId="3" fontId="2" fillId="0" borderId="1" xfId="0" applyNumberFormat="1" applyFont="1" applyFill="1" applyBorder="1"/>
    <xf numFmtId="165" fontId="2" fillId="0" borderId="1" xfId="0" applyNumberFormat="1" applyFont="1" applyFill="1" applyBorder="1"/>
    <xf numFmtId="10" fontId="2" fillId="0" borderId="1" xfId="0" applyNumberFormat="1" applyFont="1" applyFill="1" applyBorder="1"/>
    <xf numFmtId="164" fontId="2" fillId="2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0" fontId="2" fillId="0" borderId="0" xfId="0" applyNumberFormat="1" applyFont="1"/>
    <xf numFmtId="0" fontId="2" fillId="0" borderId="0" xfId="0" applyFont="1"/>
    <xf numFmtId="37" fontId="4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3" fontId="2" fillId="0" borderId="1" xfId="1" applyNumberFormat="1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6" fontId="2" fillId="0" borderId="1" xfId="2" applyNumberFormat="1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3" fontId="2" fillId="0" borderId="0" xfId="0" applyNumberFormat="1" applyFont="1" applyFill="1" applyBorder="1"/>
    <xf numFmtId="10" fontId="2" fillId="0" borderId="0" xfId="0" applyNumberFormat="1" applyFont="1" applyFill="1" applyBorder="1"/>
    <xf numFmtId="164" fontId="2" fillId="2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 applyFill="1" applyBorder="1"/>
    <xf numFmtId="3" fontId="2" fillId="0" borderId="0" xfId="0" applyNumberFormat="1" applyFont="1"/>
    <xf numFmtId="164" fontId="2" fillId="2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defaultRowHeight="11.25" x14ac:dyDescent="0.2"/>
  <cols>
    <col min="1" max="1" width="2.88671875" style="22" customWidth="1"/>
    <col min="2" max="2" width="12" style="22" customWidth="1"/>
    <col min="3" max="3" width="3.109375" style="22" customWidth="1"/>
    <col min="4" max="4" width="12.33203125" style="22" hidden="1" customWidth="1"/>
    <col min="5" max="5" width="13.5546875" style="22" hidden="1" customWidth="1"/>
    <col min="6" max="6" width="13.44140625" style="40" hidden="1" customWidth="1"/>
    <col min="7" max="7" width="11" style="22" hidden="1" customWidth="1"/>
    <col min="8" max="8" width="9.109375" style="21" hidden="1" customWidth="1"/>
    <col min="9" max="9" width="19.5546875" style="41" customWidth="1"/>
    <col min="10" max="10" width="11" style="22" hidden="1" customWidth="1"/>
    <col min="11" max="11" width="0.21875" style="22" hidden="1" customWidth="1"/>
    <col min="12" max="12" width="12.44140625" style="22" hidden="1" customWidth="1"/>
    <col min="13" max="13" width="10.6640625" style="22" hidden="1" customWidth="1"/>
    <col min="14" max="16384" width="8.88671875" style="22"/>
  </cols>
  <sheetData>
    <row r="1" spans="1:13" s="7" customFormat="1" ht="63.75" customHeight="1" x14ac:dyDescent="0.2">
      <c r="A1" s="1"/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1" t="s">
        <v>126</v>
      </c>
      <c r="H1" s="5" t="s">
        <v>5</v>
      </c>
      <c r="I1" s="6" t="s">
        <v>6</v>
      </c>
      <c r="J1" s="7" t="s">
        <v>7</v>
      </c>
      <c r="K1" s="8"/>
      <c r="L1" s="9" t="s">
        <v>8</v>
      </c>
      <c r="M1" s="9" t="s">
        <v>125</v>
      </c>
    </row>
    <row r="2" spans="1:13" ht="15.75" customHeight="1" x14ac:dyDescent="0.25">
      <c r="A2" s="10" t="s">
        <v>9</v>
      </c>
      <c r="B2" s="11" t="s">
        <v>10</v>
      </c>
      <c r="C2" s="12"/>
      <c r="D2" s="13">
        <v>3783397</v>
      </c>
      <c r="E2" s="13">
        <v>48668</v>
      </c>
      <c r="F2" s="14"/>
      <c r="G2" s="15">
        <f t="shared" ref="G2:G59" si="0">D2+E2+F2</f>
        <v>3832065</v>
      </c>
      <c r="H2" s="16">
        <f>G2/85989446</f>
        <v>4.4564364329082895E-2</v>
      </c>
      <c r="I2" s="17">
        <f t="shared" ref="I2:I59" si="1">52000000*H2</f>
        <v>2317346.9451123103</v>
      </c>
      <c r="J2" s="18">
        <v>1823469.5868897289</v>
      </c>
      <c r="K2" s="19"/>
      <c r="L2" s="20">
        <f>I2-J2</f>
        <v>493877.35822258145</v>
      </c>
      <c r="M2" s="21">
        <f>L2/J2</f>
        <v>0.2708448562967164</v>
      </c>
    </row>
    <row r="3" spans="1:13" ht="12.75" x14ac:dyDescent="0.25">
      <c r="A3" s="10" t="s">
        <v>11</v>
      </c>
      <c r="B3" s="11" t="s">
        <v>12</v>
      </c>
      <c r="C3" s="23" t="s">
        <v>13</v>
      </c>
      <c r="D3" s="24"/>
      <c r="E3" s="24"/>
      <c r="F3" s="14"/>
      <c r="G3" s="15">
        <f t="shared" si="0"/>
        <v>0</v>
      </c>
      <c r="H3" s="16">
        <f>G3/85989446</f>
        <v>0</v>
      </c>
      <c r="I3" s="17">
        <f t="shared" si="1"/>
        <v>0</v>
      </c>
      <c r="J3" s="13">
        <v>0</v>
      </c>
      <c r="K3" s="19"/>
      <c r="L3" s="20">
        <f t="shared" ref="L3:L59" si="2">I3-J3</f>
        <v>0</v>
      </c>
      <c r="M3" s="21"/>
    </row>
    <row r="4" spans="1:13" ht="12.75" x14ac:dyDescent="0.25">
      <c r="A4" s="10" t="s">
        <v>14</v>
      </c>
      <c r="B4" s="11" t="s">
        <v>15</v>
      </c>
      <c r="C4" s="23" t="s">
        <v>13</v>
      </c>
      <c r="D4" s="13"/>
      <c r="E4" s="13"/>
      <c r="F4" s="14"/>
      <c r="G4" s="15">
        <f t="shared" si="0"/>
        <v>0</v>
      </c>
      <c r="H4" s="16">
        <f>G4/85989446</f>
        <v>0</v>
      </c>
      <c r="I4" s="17">
        <f t="shared" si="1"/>
        <v>0</v>
      </c>
      <c r="J4" s="13">
        <v>62804.208604687636</v>
      </c>
      <c r="K4" s="19"/>
      <c r="L4" s="20">
        <f t="shared" si="2"/>
        <v>-62804.208604687636</v>
      </c>
      <c r="M4" s="21"/>
    </row>
    <row r="5" spans="1:13" ht="12.75" x14ac:dyDescent="0.25">
      <c r="A5" s="10" t="s">
        <v>16</v>
      </c>
      <c r="B5" s="11" t="s">
        <v>17</v>
      </c>
      <c r="C5" s="23"/>
      <c r="D5" s="24"/>
      <c r="E5" s="24"/>
      <c r="F5" s="14"/>
      <c r="G5" s="15">
        <f t="shared" si="0"/>
        <v>0</v>
      </c>
      <c r="H5" s="16">
        <f>G5/84288173</f>
        <v>0</v>
      </c>
      <c r="I5" s="17">
        <f t="shared" si="1"/>
        <v>0</v>
      </c>
      <c r="J5" s="13">
        <v>0</v>
      </c>
      <c r="K5" s="19"/>
      <c r="L5" s="20">
        <f t="shared" si="2"/>
        <v>0</v>
      </c>
      <c r="M5" s="21"/>
    </row>
    <row r="6" spans="1:13" ht="12.75" x14ac:dyDescent="0.25">
      <c r="A6" s="10" t="s">
        <v>18</v>
      </c>
      <c r="B6" s="11" t="s">
        <v>19</v>
      </c>
      <c r="C6" s="23" t="s">
        <v>13</v>
      </c>
      <c r="D6" s="24"/>
      <c r="E6" s="24"/>
      <c r="F6" s="14"/>
      <c r="G6" s="15">
        <f t="shared" si="0"/>
        <v>0</v>
      </c>
      <c r="H6" s="16">
        <f t="shared" ref="H6:H59" si="3">G6/85989446</f>
        <v>0</v>
      </c>
      <c r="I6" s="17">
        <f t="shared" si="1"/>
        <v>0</v>
      </c>
      <c r="J6" s="13">
        <v>0</v>
      </c>
      <c r="K6" s="19"/>
      <c r="L6" s="20">
        <f t="shared" si="2"/>
        <v>0</v>
      </c>
      <c r="M6" s="21"/>
    </row>
    <row r="7" spans="1:13" ht="12.75" x14ac:dyDescent="0.25">
      <c r="A7" s="10" t="s">
        <v>20</v>
      </c>
      <c r="B7" s="11" t="s">
        <v>21</v>
      </c>
      <c r="C7" s="23" t="s">
        <v>13</v>
      </c>
      <c r="D7" s="24"/>
      <c r="E7" s="24"/>
      <c r="F7" s="14"/>
      <c r="G7" s="15">
        <f t="shared" si="0"/>
        <v>0</v>
      </c>
      <c r="H7" s="16">
        <f t="shared" si="3"/>
        <v>0</v>
      </c>
      <c r="I7" s="17">
        <f t="shared" si="1"/>
        <v>0</v>
      </c>
      <c r="J7" s="13">
        <v>0</v>
      </c>
      <c r="K7" s="19"/>
      <c r="L7" s="20">
        <f t="shared" si="2"/>
        <v>0</v>
      </c>
      <c r="M7" s="21"/>
    </row>
    <row r="8" spans="1:13" ht="12.75" x14ac:dyDescent="0.25">
      <c r="A8" s="10" t="s">
        <v>22</v>
      </c>
      <c r="B8" s="11" t="s">
        <v>23</v>
      </c>
      <c r="C8" s="23"/>
      <c r="D8" s="13">
        <v>2238835</v>
      </c>
      <c r="E8" s="13">
        <v>277446</v>
      </c>
      <c r="F8" s="14"/>
      <c r="G8" s="15">
        <f t="shared" si="0"/>
        <v>2516281</v>
      </c>
      <c r="H8" s="16">
        <f t="shared" si="3"/>
        <v>2.9262672537743759E-2</v>
      </c>
      <c r="I8" s="17">
        <f t="shared" si="1"/>
        <v>1521658.9719626755</v>
      </c>
      <c r="J8" s="13">
        <v>1613291.6298945048</v>
      </c>
      <c r="K8" s="19"/>
      <c r="L8" s="20">
        <f t="shared" si="2"/>
        <v>-91632.657931829337</v>
      </c>
      <c r="M8" s="21">
        <f>L8/J8</f>
        <v>-5.6798570223674509E-2</v>
      </c>
    </row>
    <row r="9" spans="1:13" ht="12.75" x14ac:dyDescent="0.25">
      <c r="A9" s="10" t="s">
        <v>24</v>
      </c>
      <c r="B9" s="11" t="s">
        <v>25</v>
      </c>
      <c r="C9" s="23" t="s">
        <v>13</v>
      </c>
      <c r="D9" s="13"/>
      <c r="E9" s="24"/>
      <c r="F9" s="14"/>
      <c r="G9" s="15">
        <f t="shared" si="0"/>
        <v>0</v>
      </c>
      <c r="H9" s="16">
        <f t="shared" si="3"/>
        <v>0</v>
      </c>
      <c r="I9" s="17">
        <f t="shared" si="1"/>
        <v>0</v>
      </c>
      <c r="J9" s="13">
        <v>14019.143587321556</v>
      </c>
      <c r="K9" s="19"/>
      <c r="L9" s="20">
        <f t="shared" si="2"/>
        <v>-14019.143587321556</v>
      </c>
      <c r="M9" s="21"/>
    </row>
    <row r="10" spans="1:13" ht="12.75" x14ac:dyDescent="0.25">
      <c r="A10" s="10" t="s">
        <v>26</v>
      </c>
      <c r="B10" s="11" t="s">
        <v>27</v>
      </c>
      <c r="C10" s="23"/>
      <c r="D10" s="13"/>
      <c r="E10" s="13">
        <v>8385</v>
      </c>
      <c r="F10" s="14"/>
      <c r="G10" s="15">
        <f t="shared" si="0"/>
        <v>8385</v>
      </c>
      <c r="H10" s="16">
        <f t="shared" si="3"/>
        <v>9.7511966759269503E-5</v>
      </c>
      <c r="I10" s="17">
        <f t="shared" si="1"/>
        <v>5070.6222714820142</v>
      </c>
      <c r="J10" s="13">
        <v>364976.47184736107</v>
      </c>
      <c r="K10" s="19"/>
      <c r="L10" s="20">
        <f t="shared" si="2"/>
        <v>-359905.84957587905</v>
      </c>
      <c r="M10" s="21">
        <f>L10/J10</f>
        <v>-0.98610698863459167</v>
      </c>
    </row>
    <row r="11" spans="1:13" ht="12.75" x14ac:dyDescent="0.25">
      <c r="A11" s="10" t="s">
        <v>28</v>
      </c>
      <c r="B11" s="11" t="s">
        <v>29</v>
      </c>
      <c r="C11" s="23"/>
      <c r="D11" s="13">
        <v>1159868</v>
      </c>
      <c r="E11" s="24"/>
      <c r="F11" s="25"/>
      <c r="G11" s="15">
        <f t="shared" si="0"/>
        <v>1159868</v>
      </c>
      <c r="H11" s="16">
        <f t="shared" si="3"/>
        <v>1.3488492529653E-2</v>
      </c>
      <c r="I11" s="17">
        <f t="shared" si="1"/>
        <v>701401.61154195596</v>
      </c>
      <c r="J11" s="13">
        <v>1047425.7165355809</v>
      </c>
      <c r="K11" s="19"/>
      <c r="L11" s="20">
        <f t="shared" si="2"/>
        <v>-346024.10499362496</v>
      </c>
      <c r="M11" s="21">
        <f>L11/J11</f>
        <v>-0.33035670170302772</v>
      </c>
    </row>
    <row r="12" spans="1:13" ht="12.75" x14ac:dyDescent="0.25">
      <c r="A12" s="10" t="s">
        <v>30</v>
      </c>
      <c r="B12" s="11" t="s">
        <v>31</v>
      </c>
      <c r="C12" s="23" t="s">
        <v>13</v>
      </c>
      <c r="D12" s="24"/>
      <c r="E12" s="24"/>
      <c r="F12" s="14"/>
      <c r="G12" s="15">
        <f t="shared" si="0"/>
        <v>0</v>
      </c>
      <c r="H12" s="16">
        <f t="shared" si="3"/>
        <v>0</v>
      </c>
      <c r="I12" s="17">
        <f t="shared" si="1"/>
        <v>0</v>
      </c>
      <c r="J12" s="13">
        <v>0</v>
      </c>
      <c r="K12" s="19"/>
      <c r="L12" s="20">
        <f t="shared" si="2"/>
        <v>0</v>
      </c>
      <c r="M12" s="21"/>
    </row>
    <row r="13" spans="1:13" ht="12.75" x14ac:dyDescent="0.25">
      <c r="A13" s="10" t="s">
        <v>32</v>
      </c>
      <c r="B13" s="11" t="s">
        <v>33</v>
      </c>
      <c r="C13" s="23"/>
      <c r="D13" s="13"/>
      <c r="E13" s="24"/>
      <c r="F13" s="14"/>
      <c r="G13" s="15">
        <f t="shared" si="0"/>
        <v>0</v>
      </c>
      <c r="H13" s="16">
        <f t="shared" si="3"/>
        <v>0</v>
      </c>
      <c r="I13" s="17">
        <f t="shared" si="1"/>
        <v>0</v>
      </c>
      <c r="J13" s="13">
        <v>13267.104508244591</v>
      </c>
      <c r="K13" s="19"/>
      <c r="L13" s="20">
        <f t="shared" si="2"/>
        <v>-13267.104508244591</v>
      </c>
      <c r="M13" s="21"/>
    </row>
    <row r="14" spans="1:13" ht="12.75" x14ac:dyDescent="0.25">
      <c r="A14" s="10" t="s">
        <v>34</v>
      </c>
      <c r="B14" s="11" t="s">
        <v>35</v>
      </c>
      <c r="C14" s="23"/>
      <c r="D14" s="13">
        <v>23512</v>
      </c>
      <c r="E14" s="24"/>
      <c r="F14" s="14"/>
      <c r="G14" s="15">
        <f t="shared" si="0"/>
        <v>23512</v>
      </c>
      <c r="H14" s="16">
        <f t="shared" si="3"/>
        <v>2.7342890428669586E-4</v>
      </c>
      <c r="I14" s="17">
        <f t="shared" si="1"/>
        <v>14218.303022908185</v>
      </c>
      <c r="J14" s="13">
        <v>16855.176111125344</v>
      </c>
      <c r="K14" s="19"/>
      <c r="L14" s="20">
        <f t="shared" si="2"/>
        <v>-2636.8730882171585</v>
      </c>
      <c r="M14" s="21">
        <f>L14/J14</f>
        <v>-0.15644292713599575</v>
      </c>
    </row>
    <row r="15" spans="1:13" ht="12.75" x14ac:dyDescent="0.25">
      <c r="A15" s="10" t="s">
        <v>36</v>
      </c>
      <c r="B15" s="11" t="s">
        <v>37</v>
      </c>
      <c r="C15" s="23" t="s">
        <v>13</v>
      </c>
      <c r="D15" s="13">
        <v>85566</v>
      </c>
      <c r="E15" s="24"/>
      <c r="F15" s="14"/>
      <c r="G15" s="15">
        <f t="shared" si="0"/>
        <v>85566</v>
      </c>
      <c r="H15" s="16">
        <f t="shared" si="3"/>
        <v>9.9507560497598749E-4</v>
      </c>
      <c r="I15" s="17">
        <f t="shared" si="1"/>
        <v>51743.931458751351</v>
      </c>
      <c r="J15" s="13">
        <v>51339.160002910488</v>
      </c>
      <c r="K15" s="19"/>
      <c r="L15" s="20">
        <f t="shared" si="2"/>
        <v>404.77145584086247</v>
      </c>
      <c r="M15" s="21">
        <f>L15/J15</f>
        <v>7.8842633151363483E-3</v>
      </c>
    </row>
    <row r="16" spans="1:13" ht="12.75" x14ac:dyDescent="0.25">
      <c r="A16" s="10" t="s">
        <v>38</v>
      </c>
      <c r="B16" s="11" t="s">
        <v>39</v>
      </c>
      <c r="C16" s="23"/>
      <c r="D16" s="13">
        <v>462263</v>
      </c>
      <c r="E16" s="13">
        <v>188555</v>
      </c>
      <c r="F16" s="14"/>
      <c r="G16" s="15">
        <f t="shared" si="0"/>
        <v>650818</v>
      </c>
      <c r="H16" s="16">
        <f t="shared" si="3"/>
        <v>7.568579985967115E-3</v>
      </c>
      <c r="I16" s="17">
        <f t="shared" si="1"/>
        <v>393566.15927028999</v>
      </c>
      <c r="J16" s="13">
        <v>103780.15905030948</v>
      </c>
      <c r="K16" s="19"/>
      <c r="L16" s="20">
        <f t="shared" si="2"/>
        <v>289786.00021998049</v>
      </c>
      <c r="M16" s="21">
        <f>L16/J16</f>
        <v>2.7923063798688244</v>
      </c>
    </row>
    <row r="17" spans="1:13" ht="12.75" x14ac:dyDescent="0.25">
      <c r="A17" s="10" t="s">
        <v>40</v>
      </c>
      <c r="B17" s="11" t="s">
        <v>41</v>
      </c>
      <c r="C17" s="23"/>
      <c r="D17" s="13">
        <v>179661</v>
      </c>
      <c r="E17" s="24"/>
      <c r="F17" s="14"/>
      <c r="G17" s="15">
        <f t="shared" si="0"/>
        <v>179661</v>
      </c>
      <c r="H17" s="16">
        <f t="shared" si="3"/>
        <v>2.0893378008273247E-3</v>
      </c>
      <c r="I17" s="17">
        <f t="shared" si="1"/>
        <v>108645.56564302089</v>
      </c>
      <c r="J17" s="13">
        <v>73767.692176694822</v>
      </c>
      <c r="K17" s="19"/>
      <c r="L17" s="20">
        <f t="shared" si="2"/>
        <v>34877.873466326069</v>
      </c>
      <c r="M17" s="21">
        <f>L17/J17</f>
        <v>0.47280689468749459</v>
      </c>
    </row>
    <row r="18" spans="1:13" ht="12.75" x14ac:dyDescent="0.25">
      <c r="A18" s="10" t="s">
        <v>42</v>
      </c>
      <c r="B18" s="11" t="s">
        <v>43</v>
      </c>
      <c r="C18" s="23" t="s">
        <v>13</v>
      </c>
      <c r="D18" s="24"/>
      <c r="E18" s="24"/>
      <c r="F18" s="14"/>
      <c r="G18" s="15">
        <f t="shared" si="0"/>
        <v>0</v>
      </c>
      <c r="H18" s="16">
        <f t="shared" si="3"/>
        <v>0</v>
      </c>
      <c r="I18" s="17">
        <f t="shared" si="1"/>
        <v>0</v>
      </c>
      <c r="J18" s="13">
        <v>0</v>
      </c>
      <c r="K18" s="19"/>
      <c r="L18" s="20">
        <f t="shared" si="2"/>
        <v>0</v>
      </c>
      <c r="M18" s="21"/>
    </row>
    <row r="19" spans="1:13" ht="12.75" x14ac:dyDescent="0.25">
      <c r="A19" s="10" t="s">
        <v>44</v>
      </c>
      <c r="B19" s="11" t="s">
        <v>45</v>
      </c>
      <c r="C19" s="23" t="s">
        <v>13</v>
      </c>
      <c r="D19" s="24"/>
      <c r="E19" s="24"/>
      <c r="F19" s="14"/>
      <c r="G19" s="15">
        <f t="shared" si="0"/>
        <v>0</v>
      </c>
      <c r="H19" s="16">
        <f t="shared" si="3"/>
        <v>0</v>
      </c>
      <c r="I19" s="17">
        <f t="shared" si="1"/>
        <v>0</v>
      </c>
      <c r="J19" s="13">
        <v>0</v>
      </c>
      <c r="K19" s="19"/>
      <c r="L19" s="20">
        <f t="shared" si="2"/>
        <v>0</v>
      </c>
      <c r="M19" s="21"/>
    </row>
    <row r="20" spans="1:13" ht="12.75" x14ac:dyDescent="0.25">
      <c r="A20" s="10" t="s">
        <v>46</v>
      </c>
      <c r="B20" s="11" t="s">
        <v>47</v>
      </c>
      <c r="C20" s="23"/>
      <c r="D20" s="13">
        <v>9010351</v>
      </c>
      <c r="E20" s="13">
        <v>19981194</v>
      </c>
      <c r="F20" s="14"/>
      <c r="G20" s="15">
        <f t="shared" si="0"/>
        <v>28991545</v>
      </c>
      <c r="H20" s="16">
        <f t="shared" si="3"/>
        <v>0.33715236402383614</v>
      </c>
      <c r="I20" s="17">
        <f t="shared" si="1"/>
        <v>17531922.929239478</v>
      </c>
      <c r="J20" s="13">
        <v>16086217.078165878</v>
      </c>
      <c r="K20" s="19"/>
      <c r="L20" s="20">
        <f t="shared" si="2"/>
        <v>1445705.8510736004</v>
      </c>
      <c r="M20" s="21">
        <f>L20/J20</f>
        <v>8.9872332571955899E-2</v>
      </c>
    </row>
    <row r="21" spans="1:13" ht="12.75" x14ac:dyDescent="0.25">
      <c r="A21" s="10" t="s">
        <v>48</v>
      </c>
      <c r="B21" s="11" t="s">
        <v>49</v>
      </c>
      <c r="C21" s="23"/>
      <c r="D21" s="24"/>
      <c r="E21" s="24"/>
      <c r="F21" s="14"/>
      <c r="G21" s="15">
        <f t="shared" si="0"/>
        <v>0</v>
      </c>
      <c r="H21" s="16">
        <f t="shared" si="3"/>
        <v>0</v>
      </c>
      <c r="I21" s="17">
        <f t="shared" si="1"/>
        <v>0</v>
      </c>
      <c r="J21" s="13">
        <v>0</v>
      </c>
      <c r="K21" s="19"/>
      <c r="L21" s="20">
        <f t="shared" si="2"/>
        <v>0</v>
      </c>
      <c r="M21" s="21"/>
    </row>
    <row r="22" spans="1:13" ht="12.75" x14ac:dyDescent="0.25">
      <c r="A22" s="10" t="s">
        <v>50</v>
      </c>
      <c r="B22" s="11" t="s">
        <v>51</v>
      </c>
      <c r="C22" s="23"/>
      <c r="D22" s="13">
        <v>2161036</v>
      </c>
      <c r="E22" s="24"/>
      <c r="F22" s="14"/>
      <c r="G22" s="15">
        <f t="shared" si="0"/>
        <v>2161036</v>
      </c>
      <c r="H22" s="16">
        <f t="shared" si="3"/>
        <v>2.5131409731375638E-2</v>
      </c>
      <c r="I22" s="17">
        <f t="shared" si="1"/>
        <v>1306833.3060315331</v>
      </c>
      <c r="J22" s="13">
        <v>1171610.8735682287</v>
      </c>
      <c r="K22" s="19"/>
      <c r="L22" s="20">
        <f t="shared" si="2"/>
        <v>135222.43246330437</v>
      </c>
      <c r="M22" s="21">
        <f>L22/J22</f>
        <v>0.11541582236384879</v>
      </c>
    </row>
    <row r="23" spans="1:13" ht="12.75" x14ac:dyDescent="0.25">
      <c r="A23" s="10" t="s">
        <v>52</v>
      </c>
      <c r="B23" s="11" t="s">
        <v>53</v>
      </c>
      <c r="C23" s="23" t="s">
        <v>13</v>
      </c>
      <c r="D23" s="13">
        <v>15674</v>
      </c>
      <c r="E23" s="24"/>
      <c r="F23" s="14"/>
      <c r="G23" s="15">
        <f t="shared" si="0"/>
        <v>15674</v>
      </c>
      <c r="H23" s="16">
        <f t="shared" si="3"/>
        <v>1.8227818330170426E-4</v>
      </c>
      <c r="I23" s="17">
        <f t="shared" si="1"/>
        <v>9478.4655316886219</v>
      </c>
      <c r="J23" s="13">
        <v>14690.364684971875</v>
      </c>
      <c r="K23" s="19"/>
      <c r="L23" s="20">
        <f t="shared" si="2"/>
        <v>-5211.8991532832533</v>
      </c>
      <c r="M23" s="21">
        <f>L23/J23</f>
        <v>-0.35478351048799928</v>
      </c>
    </row>
    <row r="24" spans="1:13" ht="12.75" x14ac:dyDescent="0.25">
      <c r="A24" s="10" t="s">
        <v>54</v>
      </c>
      <c r="B24" s="11" t="s">
        <v>55</v>
      </c>
      <c r="C24" s="23" t="s">
        <v>13</v>
      </c>
      <c r="D24" s="13"/>
      <c r="E24" s="24"/>
      <c r="F24" s="14"/>
      <c r="G24" s="15">
        <f t="shared" si="0"/>
        <v>0</v>
      </c>
      <c r="H24" s="16">
        <f t="shared" si="3"/>
        <v>0</v>
      </c>
      <c r="I24" s="17">
        <f t="shared" si="1"/>
        <v>0</v>
      </c>
      <c r="J24" s="13">
        <v>0</v>
      </c>
      <c r="K24" s="19"/>
      <c r="L24" s="20">
        <f t="shared" si="2"/>
        <v>0</v>
      </c>
      <c r="M24" s="21"/>
    </row>
    <row r="25" spans="1:13" ht="12.75" x14ac:dyDescent="0.25">
      <c r="A25" s="10" t="s">
        <v>56</v>
      </c>
      <c r="B25" s="11" t="s">
        <v>57</v>
      </c>
      <c r="C25" s="23"/>
      <c r="D25" s="13">
        <v>110618</v>
      </c>
      <c r="E25" s="13">
        <v>33359</v>
      </c>
      <c r="F25" s="14"/>
      <c r="G25" s="15">
        <f t="shared" si="0"/>
        <v>143977</v>
      </c>
      <c r="H25" s="16">
        <f t="shared" si="3"/>
        <v>1.6743566413952708E-3</v>
      </c>
      <c r="I25" s="17">
        <f t="shared" si="1"/>
        <v>87066.54535255408</v>
      </c>
      <c r="J25" s="13">
        <v>217367.05575525999</v>
      </c>
      <c r="K25" s="19"/>
      <c r="L25" s="20">
        <f t="shared" si="2"/>
        <v>-130300.51040270591</v>
      </c>
      <c r="M25" s="21">
        <f>L25/J25</f>
        <v>-0.59944921253115335</v>
      </c>
    </row>
    <row r="26" spans="1:13" ht="12.75" x14ac:dyDescent="0.25">
      <c r="A26" s="10" t="s">
        <v>58</v>
      </c>
      <c r="B26" s="11" t="s">
        <v>59</v>
      </c>
      <c r="C26" s="23" t="s">
        <v>13</v>
      </c>
      <c r="D26" s="24"/>
      <c r="E26" s="24"/>
      <c r="F26" s="14"/>
      <c r="G26" s="15">
        <f t="shared" si="0"/>
        <v>0</v>
      </c>
      <c r="H26" s="16">
        <f t="shared" si="3"/>
        <v>0</v>
      </c>
      <c r="I26" s="17">
        <f t="shared" si="1"/>
        <v>0</v>
      </c>
      <c r="J26" s="13">
        <v>0</v>
      </c>
      <c r="K26" s="19"/>
      <c r="L26" s="20">
        <f t="shared" si="2"/>
        <v>0</v>
      </c>
      <c r="M26" s="21"/>
    </row>
    <row r="27" spans="1:13" ht="12.75" x14ac:dyDescent="0.25">
      <c r="A27" s="10" t="s">
        <v>60</v>
      </c>
      <c r="B27" s="11" t="s">
        <v>61</v>
      </c>
      <c r="C27" s="23" t="s">
        <v>13</v>
      </c>
      <c r="D27" s="24"/>
      <c r="E27" s="24"/>
      <c r="F27" s="14"/>
      <c r="G27" s="15">
        <f t="shared" si="0"/>
        <v>0</v>
      </c>
      <c r="H27" s="16">
        <f t="shared" si="3"/>
        <v>0</v>
      </c>
      <c r="I27" s="17">
        <f t="shared" si="1"/>
        <v>0</v>
      </c>
      <c r="J27" s="13">
        <v>0</v>
      </c>
      <c r="K27" s="19"/>
      <c r="L27" s="20">
        <f t="shared" si="2"/>
        <v>0</v>
      </c>
      <c r="M27" s="21"/>
    </row>
    <row r="28" spans="1:13" ht="12.75" x14ac:dyDescent="0.25">
      <c r="A28" s="10" t="s">
        <v>62</v>
      </c>
      <c r="B28" s="11" t="s">
        <v>63</v>
      </c>
      <c r="C28" s="23"/>
      <c r="D28" s="13"/>
      <c r="E28" s="13"/>
      <c r="F28" s="14">
        <v>1036401</v>
      </c>
      <c r="G28" s="15">
        <f t="shared" si="0"/>
        <v>1036401</v>
      </c>
      <c r="H28" s="16">
        <f t="shared" si="3"/>
        <v>1.2052653531457803E-2</v>
      </c>
      <c r="I28" s="17">
        <f t="shared" si="1"/>
        <v>626737.98363580578</v>
      </c>
      <c r="J28" s="13">
        <v>660735.73572415672</v>
      </c>
      <c r="K28" s="19"/>
      <c r="L28" s="20">
        <f t="shared" si="2"/>
        <v>-33997.752088350942</v>
      </c>
      <c r="M28" s="21">
        <f>L28/J28</f>
        <v>-5.1454386754320021E-2</v>
      </c>
    </row>
    <row r="29" spans="1:13" ht="12.75" x14ac:dyDescent="0.25">
      <c r="A29" s="10" t="s">
        <v>64</v>
      </c>
      <c r="B29" s="11" t="s">
        <v>65</v>
      </c>
      <c r="C29" s="23"/>
      <c r="D29" s="13">
        <v>311379</v>
      </c>
      <c r="E29" s="24"/>
      <c r="F29" s="14"/>
      <c r="G29" s="15">
        <f t="shared" si="0"/>
        <v>311379</v>
      </c>
      <c r="H29" s="16">
        <f t="shared" si="3"/>
        <v>3.6211304350071056E-3</v>
      </c>
      <c r="I29" s="17">
        <f t="shared" si="1"/>
        <v>188298.78262036949</v>
      </c>
      <c r="J29" s="13">
        <v>558378.21991941857</v>
      </c>
      <c r="K29" s="19"/>
      <c r="L29" s="20">
        <f t="shared" si="2"/>
        <v>-370079.43729904911</v>
      </c>
      <c r="M29" s="21">
        <f>L29/J29</f>
        <v>-0.66277555982118452</v>
      </c>
    </row>
    <row r="30" spans="1:13" ht="12.75" x14ac:dyDescent="0.25">
      <c r="A30" s="10" t="s">
        <v>66</v>
      </c>
      <c r="B30" s="11" t="s">
        <v>67</v>
      </c>
      <c r="C30" s="23" t="s">
        <v>13</v>
      </c>
      <c r="D30" s="13">
        <v>638431</v>
      </c>
      <c r="E30" s="13">
        <v>29150</v>
      </c>
      <c r="F30" s="25">
        <v>30823</v>
      </c>
      <c r="G30" s="15">
        <f t="shared" si="0"/>
        <v>698404</v>
      </c>
      <c r="H30" s="16">
        <f t="shared" si="3"/>
        <v>8.1219734803268766E-3</v>
      </c>
      <c r="I30" s="17">
        <f t="shared" si="1"/>
        <v>422342.6209769976</v>
      </c>
      <c r="J30" s="13">
        <v>433582.91797355725</v>
      </c>
      <c r="K30" s="19"/>
      <c r="L30" s="20">
        <f t="shared" si="2"/>
        <v>-11240.296996559657</v>
      </c>
      <c r="M30" s="21">
        <f>L30/J30</f>
        <v>-2.5924215485918115E-2</v>
      </c>
    </row>
    <row r="31" spans="1:13" ht="12.75" x14ac:dyDescent="0.25">
      <c r="A31" s="10" t="s">
        <v>68</v>
      </c>
      <c r="B31" s="11" t="s">
        <v>69</v>
      </c>
      <c r="C31" s="23"/>
      <c r="D31" s="13">
        <v>2489379</v>
      </c>
      <c r="E31" s="13">
        <v>1050348</v>
      </c>
      <c r="F31" s="14"/>
      <c r="G31" s="15">
        <f t="shared" si="0"/>
        <v>3539727</v>
      </c>
      <c r="H31" s="16">
        <f t="shared" si="3"/>
        <v>4.1164668045425019E-2</v>
      </c>
      <c r="I31" s="17">
        <f t="shared" si="1"/>
        <v>2140562.7383621009</v>
      </c>
      <c r="J31" s="13">
        <v>3656881.6362884031</v>
      </c>
      <c r="K31" s="19"/>
      <c r="L31" s="20">
        <f t="shared" si="2"/>
        <v>-1516318.8979263022</v>
      </c>
      <c r="M31" s="21">
        <f>L31/J31</f>
        <v>-0.41464806595854403</v>
      </c>
    </row>
    <row r="32" spans="1:13" ht="12.75" x14ac:dyDescent="0.25">
      <c r="A32" s="10" t="s">
        <v>70</v>
      </c>
      <c r="B32" s="11" t="s">
        <v>71</v>
      </c>
      <c r="C32" s="23"/>
      <c r="D32" s="13">
        <v>2254720</v>
      </c>
      <c r="E32" s="13">
        <v>152560</v>
      </c>
      <c r="F32" s="14"/>
      <c r="G32" s="15">
        <f t="shared" si="0"/>
        <v>2407280</v>
      </c>
      <c r="H32" s="16">
        <f t="shared" si="3"/>
        <v>2.7995063487209815E-2</v>
      </c>
      <c r="I32" s="17">
        <f t="shared" si="1"/>
        <v>1455743.3013349103</v>
      </c>
      <c r="J32" s="13">
        <v>1757330.8653872472</v>
      </c>
      <c r="K32" s="19"/>
      <c r="L32" s="20">
        <f t="shared" si="2"/>
        <v>-301587.56405233685</v>
      </c>
      <c r="M32" s="21">
        <f>L32/J32</f>
        <v>-0.17161683664269944</v>
      </c>
    </row>
    <row r="33" spans="1:13" ht="12.75" x14ac:dyDescent="0.25">
      <c r="A33" s="10" t="s">
        <v>72</v>
      </c>
      <c r="B33" s="11" t="s">
        <v>73</v>
      </c>
      <c r="C33" s="23" t="s">
        <v>13</v>
      </c>
      <c r="D33" s="24"/>
      <c r="E33" s="24"/>
      <c r="F33" s="14"/>
      <c r="G33" s="15">
        <f t="shared" si="0"/>
        <v>0</v>
      </c>
      <c r="H33" s="16">
        <f t="shared" si="3"/>
        <v>0</v>
      </c>
      <c r="I33" s="17">
        <f t="shared" si="1"/>
        <v>0</v>
      </c>
      <c r="J33" s="13">
        <v>0</v>
      </c>
      <c r="K33" s="19"/>
      <c r="L33" s="20">
        <f t="shared" si="2"/>
        <v>0</v>
      </c>
      <c r="M33" s="21"/>
    </row>
    <row r="34" spans="1:13" ht="12.75" x14ac:dyDescent="0.25">
      <c r="A34" s="10" t="s">
        <v>74</v>
      </c>
      <c r="B34" s="11" t="s">
        <v>75</v>
      </c>
      <c r="C34" s="23"/>
      <c r="D34" s="13">
        <v>722287</v>
      </c>
      <c r="E34" s="13"/>
      <c r="F34" s="14">
        <v>125116</v>
      </c>
      <c r="G34" s="15">
        <f t="shared" si="0"/>
        <v>847403</v>
      </c>
      <c r="H34" s="16">
        <f t="shared" si="3"/>
        <v>9.8547326377704542E-3</v>
      </c>
      <c r="I34" s="17">
        <f t="shared" si="1"/>
        <v>512446.0971640636</v>
      </c>
      <c r="J34" s="13">
        <v>527643.94359336747</v>
      </c>
      <c r="K34" s="19"/>
      <c r="L34" s="20">
        <f t="shared" si="2"/>
        <v>-15197.846429303871</v>
      </c>
      <c r="M34" s="21">
        <f t="shared" ref="M34:M40" si="4">L34/J34</f>
        <v>-2.8803223487799942E-2</v>
      </c>
    </row>
    <row r="35" spans="1:13" ht="15" customHeight="1" x14ac:dyDescent="0.25">
      <c r="A35" s="10" t="s">
        <v>76</v>
      </c>
      <c r="B35" s="11" t="s">
        <v>77</v>
      </c>
      <c r="C35" s="23"/>
      <c r="D35" s="13">
        <v>2814508</v>
      </c>
      <c r="E35" s="13">
        <v>523618</v>
      </c>
      <c r="F35" s="14"/>
      <c r="G35" s="15">
        <f t="shared" si="0"/>
        <v>3338126</v>
      </c>
      <c r="H35" s="16">
        <f t="shared" si="3"/>
        <v>3.8820182653578207E-2</v>
      </c>
      <c r="I35" s="17">
        <f t="shared" si="1"/>
        <v>2018649.4979860669</v>
      </c>
      <c r="J35" s="13">
        <v>1575068.4262666365</v>
      </c>
      <c r="K35" s="19"/>
      <c r="L35" s="20">
        <f t="shared" si="2"/>
        <v>443581.07171943039</v>
      </c>
      <c r="M35" s="21">
        <f t="shared" si="4"/>
        <v>0.28162654035980178</v>
      </c>
    </row>
    <row r="36" spans="1:13" ht="12.75" x14ac:dyDescent="0.25">
      <c r="A36" s="10" t="s">
        <v>78</v>
      </c>
      <c r="B36" s="11" t="s">
        <v>79</v>
      </c>
      <c r="C36" s="23" t="s">
        <v>13</v>
      </c>
      <c r="D36" s="13">
        <v>102320</v>
      </c>
      <c r="E36" s="24"/>
      <c r="F36" s="14"/>
      <c r="G36" s="15">
        <f t="shared" si="0"/>
        <v>102320</v>
      </c>
      <c r="H36" s="16">
        <f t="shared" si="3"/>
        <v>1.1899134691482952E-3</v>
      </c>
      <c r="I36" s="17">
        <f t="shared" si="1"/>
        <v>61875.500395711351</v>
      </c>
      <c r="J36" s="13">
        <v>37969.64492278175</v>
      </c>
      <c r="K36" s="19"/>
      <c r="L36" s="20">
        <f t="shared" si="2"/>
        <v>23905.855472929601</v>
      </c>
      <c r="M36" s="21">
        <f t="shared" si="4"/>
        <v>0.62960439902839627</v>
      </c>
    </row>
    <row r="37" spans="1:13" ht="12.75" x14ac:dyDescent="0.25">
      <c r="A37" s="10" t="s">
        <v>80</v>
      </c>
      <c r="B37" s="11" t="s">
        <v>81</v>
      </c>
      <c r="C37" s="23"/>
      <c r="D37" s="13">
        <v>1159617</v>
      </c>
      <c r="E37" s="13">
        <v>352598</v>
      </c>
      <c r="F37" s="14"/>
      <c r="G37" s="15">
        <f t="shared" si="0"/>
        <v>1512215</v>
      </c>
      <c r="H37" s="16">
        <f t="shared" si="3"/>
        <v>1.7586053525685E-2</v>
      </c>
      <c r="I37" s="17">
        <f t="shared" si="1"/>
        <v>914474.78333561996</v>
      </c>
      <c r="J37" s="13">
        <v>802880.99256819813</v>
      </c>
      <c r="K37" s="19"/>
      <c r="L37" s="20">
        <f t="shared" si="2"/>
        <v>111593.79076742183</v>
      </c>
      <c r="M37" s="21">
        <f t="shared" si="4"/>
        <v>0.13899169590559568</v>
      </c>
    </row>
    <row r="38" spans="1:13" ht="12.75" x14ac:dyDescent="0.25">
      <c r="A38" s="10" t="s">
        <v>82</v>
      </c>
      <c r="B38" s="11" t="s">
        <v>83</v>
      </c>
      <c r="C38" s="23"/>
      <c r="D38" s="13">
        <v>3722114</v>
      </c>
      <c r="E38" s="13">
        <v>2462933</v>
      </c>
      <c r="F38" s="14"/>
      <c r="G38" s="15">
        <f t="shared" si="0"/>
        <v>6185047</v>
      </c>
      <c r="H38" s="16">
        <f t="shared" si="3"/>
        <v>7.1927978231188974E-2</v>
      </c>
      <c r="I38" s="17">
        <f t="shared" si="1"/>
        <v>3740254.8680218267</v>
      </c>
      <c r="J38" s="13">
        <v>1855036.7202762838</v>
      </c>
      <c r="K38" s="19"/>
      <c r="L38" s="20">
        <f t="shared" si="2"/>
        <v>1885218.1477455429</v>
      </c>
      <c r="M38" s="21">
        <f t="shared" si="4"/>
        <v>1.0162699892349107</v>
      </c>
    </row>
    <row r="39" spans="1:13" ht="12.75" x14ac:dyDescent="0.25">
      <c r="A39" s="10" t="s">
        <v>84</v>
      </c>
      <c r="B39" s="11" t="s">
        <v>85</v>
      </c>
      <c r="C39" s="23"/>
      <c r="D39" s="13">
        <v>5460739</v>
      </c>
      <c r="E39" s="13">
        <v>196907</v>
      </c>
      <c r="F39" s="14"/>
      <c r="G39" s="15">
        <f t="shared" si="0"/>
        <v>5657646</v>
      </c>
      <c r="H39" s="16">
        <f t="shared" si="3"/>
        <v>6.5794655776710093E-2</v>
      </c>
      <c r="I39" s="17">
        <f t="shared" si="1"/>
        <v>3421322.1003889246</v>
      </c>
      <c r="J39" s="13">
        <v>3378597.564334441</v>
      </c>
      <c r="K39" s="19"/>
      <c r="L39" s="20">
        <f t="shared" si="2"/>
        <v>42724.536054483615</v>
      </c>
      <c r="M39" s="21">
        <f t="shared" si="4"/>
        <v>1.2645642234960895E-2</v>
      </c>
    </row>
    <row r="40" spans="1:13" ht="12.75" x14ac:dyDescent="0.25">
      <c r="A40" s="10" t="s">
        <v>86</v>
      </c>
      <c r="B40" s="11" t="s">
        <v>87</v>
      </c>
      <c r="C40" s="23"/>
      <c r="D40" s="13">
        <v>901547</v>
      </c>
      <c r="E40" s="24"/>
      <c r="F40" s="14"/>
      <c r="G40" s="15">
        <f t="shared" si="0"/>
        <v>901547</v>
      </c>
      <c r="H40" s="16">
        <f t="shared" si="3"/>
        <v>1.0484391305416714E-2</v>
      </c>
      <c r="I40" s="17">
        <f t="shared" si="1"/>
        <v>545188.34788166906</v>
      </c>
      <c r="J40" s="13">
        <v>608060.30283750489</v>
      </c>
      <c r="K40" s="19"/>
      <c r="L40" s="20">
        <f t="shared" si="2"/>
        <v>-62871.954955835827</v>
      </c>
      <c r="M40" s="21">
        <f t="shared" si="4"/>
        <v>-0.10339756544284297</v>
      </c>
    </row>
    <row r="41" spans="1:13" ht="12.75" x14ac:dyDescent="0.25">
      <c r="A41" s="10" t="s">
        <v>88</v>
      </c>
      <c r="B41" s="11" t="s">
        <v>89</v>
      </c>
      <c r="C41" s="23"/>
      <c r="D41" s="13"/>
      <c r="E41" s="24"/>
      <c r="F41" s="14"/>
      <c r="G41" s="15">
        <f t="shared" si="0"/>
        <v>0</v>
      </c>
      <c r="H41" s="16">
        <f t="shared" si="3"/>
        <v>0</v>
      </c>
      <c r="I41" s="17">
        <f t="shared" si="1"/>
        <v>0</v>
      </c>
      <c r="J41" s="13">
        <v>114023.06703219205</v>
      </c>
      <c r="K41" s="19"/>
      <c r="L41" s="20">
        <f t="shared" si="2"/>
        <v>-114023.06703219205</v>
      </c>
      <c r="M41" s="21"/>
    </row>
    <row r="42" spans="1:13" ht="12.75" x14ac:dyDescent="0.25">
      <c r="A42" s="10" t="s">
        <v>90</v>
      </c>
      <c r="B42" s="11" t="s">
        <v>91</v>
      </c>
      <c r="C42" s="23"/>
      <c r="D42" s="13">
        <v>2485681</v>
      </c>
      <c r="E42" s="13">
        <v>125452</v>
      </c>
      <c r="F42" s="14"/>
      <c r="G42" s="15">
        <f t="shared" si="0"/>
        <v>2611133</v>
      </c>
      <c r="H42" s="16">
        <f t="shared" si="3"/>
        <v>3.0365738139538658E-2</v>
      </c>
      <c r="I42" s="17">
        <f t="shared" si="1"/>
        <v>1579018.3832560102</v>
      </c>
      <c r="J42" s="13">
        <v>1748786.368877636</v>
      </c>
      <c r="K42" s="19"/>
      <c r="L42" s="20">
        <f t="shared" si="2"/>
        <v>-169767.98562162579</v>
      </c>
      <c r="M42" s="21">
        <f>L42/J42</f>
        <v>-9.7077601154097623E-2</v>
      </c>
    </row>
    <row r="43" spans="1:13" ht="12.75" x14ac:dyDescent="0.25">
      <c r="A43" s="10" t="s">
        <v>92</v>
      </c>
      <c r="B43" s="11" t="s">
        <v>93</v>
      </c>
      <c r="C43" s="23"/>
      <c r="D43" s="13">
        <v>1034754</v>
      </c>
      <c r="E43" s="13"/>
      <c r="F43" s="14"/>
      <c r="G43" s="15">
        <f t="shared" si="0"/>
        <v>1034754</v>
      </c>
      <c r="H43" s="16">
        <f t="shared" si="3"/>
        <v>1.2033500018130132E-2</v>
      </c>
      <c r="I43" s="17">
        <f t="shared" si="1"/>
        <v>625742.0009427669</v>
      </c>
      <c r="J43" s="13">
        <v>700840.57937760733</v>
      </c>
      <c r="K43" s="19"/>
      <c r="L43" s="20">
        <f t="shared" si="2"/>
        <v>-75098.578434840427</v>
      </c>
      <c r="M43" s="21">
        <f>L43/J43</f>
        <v>-0.10715500877750675</v>
      </c>
    </row>
    <row r="44" spans="1:13" ht="12.75" x14ac:dyDescent="0.25">
      <c r="A44" s="10" t="s">
        <v>94</v>
      </c>
      <c r="B44" s="11" t="s">
        <v>95</v>
      </c>
      <c r="C44" s="23"/>
      <c r="D44" s="13">
        <v>7555890</v>
      </c>
      <c r="E44" s="13">
        <v>195807</v>
      </c>
      <c r="F44" s="14"/>
      <c r="G44" s="15">
        <f t="shared" si="0"/>
        <v>7751697</v>
      </c>
      <c r="H44" s="16">
        <f t="shared" si="3"/>
        <v>9.0147074560754811E-2</v>
      </c>
      <c r="I44" s="17">
        <f t="shared" si="1"/>
        <v>4687647.87715925</v>
      </c>
      <c r="J44" s="13">
        <v>5112549.2066366179</v>
      </c>
      <c r="K44" s="19"/>
      <c r="L44" s="20">
        <f t="shared" si="2"/>
        <v>-424901.32947736792</v>
      </c>
      <c r="M44" s="21">
        <f>L44/J44</f>
        <v>-8.310948458467686E-2</v>
      </c>
    </row>
    <row r="45" spans="1:13" ht="12.75" x14ac:dyDescent="0.25">
      <c r="A45" s="10" t="s">
        <v>96</v>
      </c>
      <c r="B45" s="11" t="s">
        <v>97</v>
      </c>
      <c r="C45" s="23"/>
      <c r="D45" s="13">
        <v>617787</v>
      </c>
      <c r="E45" s="13">
        <v>29367</v>
      </c>
      <c r="F45" s="14">
        <v>14200</v>
      </c>
      <c r="G45" s="15">
        <f t="shared" si="0"/>
        <v>661354</v>
      </c>
      <c r="H45" s="16">
        <f t="shared" si="3"/>
        <v>7.6911066504603371E-3</v>
      </c>
      <c r="I45" s="17">
        <f t="shared" si="1"/>
        <v>399937.54582393751</v>
      </c>
      <c r="J45" s="13">
        <v>354221.51100605773</v>
      </c>
      <c r="K45" s="19"/>
      <c r="L45" s="20">
        <f t="shared" si="2"/>
        <v>45716.034817879787</v>
      </c>
      <c r="M45" s="21">
        <f>L45/J45</f>
        <v>0.12906058327185549</v>
      </c>
    </row>
    <row r="46" spans="1:13" ht="12.75" x14ac:dyDescent="0.25">
      <c r="A46" s="10" t="s">
        <v>98</v>
      </c>
      <c r="B46" s="11" t="s">
        <v>99</v>
      </c>
      <c r="C46" s="23"/>
      <c r="D46" s="13">
        <v>259742</v>
      </c>
      <c r="E46" s="24">
        <v>14524</v>
      </c>
      <c r="F46" s="14"/>
      <c r="G46" s="15">
        <f t="shared" si="0"/>
        <v>274266</v>
      </c>
      <c r="H46" s="16">
        <f t="shared" si="3"/>
        <v>3.1895309570897806E-3</v>
      </c>
      <c r="I46" s="17">
        <f t="shared" si="1"/>
        <v>165855.6097686686</v>
      </c>
      <c r="J46" s="13">
        <v>168510.42672380619</v>
      </c>
      <c r="K46" s="19"/>
      <c r="L46" s="20">
        <f t="shared" si="2"/>
        <v>-2654.8169551375904</v>
      </c>
      <c r="M46" s="21">
        <f>L46/J46</f>
        <v>-1.5754615347861635E-2</v>
      </c>
    </row>
    <row r="47" spans="1:13" s="26" customFormat="1" ht="12.75" x14ac:dyDescent="0.25">
      <c r="A47" s="10" t="s">
        <v>100</v>
      </c>
      <c r="B47" s="11" t="s">
        <v>101</v>
      </c>
      <c r="C47" s="23" t="s">
        <v>13</v>
      </c>
      <c r="D47" s="13"/>
      <c r="E47" s="24"/>
      <c r="F47" s="14"/>
      <c r="G47" s="15">
        <f t="shared" si="0"/>
        <v>0</v>
      </c>
      <c r="H47" s="16">
        <f t="shared" si="3"/>
        <v>0</v>
      </c>
      <c r="I47" s="17">
        <f t="shared" si="1"/>
        <v>0</v>
      </c>
      <c r="J47" s="13">
        <v>0</v>
      </c>
      <c r="K47" s="19"/>
      <c r="L47" s="20">
        <f t="shared" si="2"/>
        <v>0</v>
      </c>
      <c r="M47" s="21"/>
    </row>
    <row r="48" spans="1:13" s="26" customFormat="1" ht="12.75" x14ac:dyDescent="0.25">
      <c r="A48" s="10" t="s">
        <v>102</v>
      </c>
      <c r="B48" s="11" t="s">
        <v>103</v>
      </c>
      <c r="C48" s="23" t="s">
        <v>13</v>
      </c>
      <c r="D48" s="13"/>
      <c r="E48" s="24"/>
      <c r="F48" s="14"/>
      <c r="G48" s="15">
        <f t="shared" si="0"/>
        <v>0</v>
      </c>
      <c r="H48" s="16">
        <f t="shared" si="3"/>
        <v>0</v>
      </c>
      <c r="I48" s="17">
        <f t="shared" si="1"/>
        <v>0</v>
      </c>
      <c r="J48" s="13">
        <v>30705.280561722462</v>
      </c>
      <c r="K48" s="19"/>
      <c r="L48" s="20">
        <f t="shared" si="2"/>
        <v>-30705.280561722462</v>
      </c>
      <c r="M48" s="21"/>
    </row>
    <row r="49" spans="1:13" s="26" customFormat="1" ht="12.75" x14ac:dyDescent="0.25">
      <c r="A49" s="10" t="s">
        <v>104</v>
      </c>
      <c r="B49" s="11" t="s">
        <v>105</v>
      </c>
      <c r="C49" s="23"/>
      <c r="D49" s="13">
        <v>2459732</v>
      </c>
      <c r="E49" s="24"/>
      <c r="F49" s="14"/>
      <c r="G49" s="15">
        <f t="shared" si="0"/>
        <v>2459732</v>
      </c>
      <c r="H49" s="16">
        <f t="shared" si="3"/>
        <v>2.8605045321492127E-2</v>
      </c>
      <c r="I49" s="17">
        <f t="shared" si="1"/>
        <v>1487462.3567175907</v>
      </c>
      <c r="J49" s="13">
        <v>2239182.4770006579</v>
      </c>
      <c r="K49" s="19"/>
      <c r="L49" s="20">
        <f t="shared" si="2"/>
        <v>-751720.12028306723</v>
      </c>
      <c r="M49" s="21">
        <f>L49/J49</f>
        <v>-0.33571186270177583</v>
      </c>
    </row>
    <row r="50" spans="1:13" s="26" customFormat="1" ht="12.75" x14ac:dyDescent="0.25">
      <c r="A50" s="10" t="s">
        <v>106</v>
      </c>
      <c r="B50" s="11" t="s">
        <v>107</v>
      </c>
      <c r="C50" s="23"/>
      <c r="D50" s="13">
        <v>133835</v>
      </c>
      <c r="E50" s="13">
        <v>51175</v>
      </c>
      <c r="F50" s="14"/>
      <c r="G50" s="15">
        <f t="shared" si="0"/>
        <v>185010</v>
      </c>
      <c r="H50" s="16">
        <f t="shared" si="3"/>
        <v>2.1515431091392308E-3</v>
      </c>
      <c r="I50" s="17">
        <f t="shared" si="1"/>
        <v>111880.24167524</v>
      </c>
      <c r="J50" s="13">
        <v>221269.76224766433</v>
      </c>
      <c r="K50" s="19"/>
      <c r="L50" s="20">
        <f t="shared" si="2"/>
        <v>-109389.52057242433</v>
      </c>
      <c r="M50" s="21">
        <f>L50/J50</f>
        <v>-0.49437175446496878</v>
      </c>
    </row>
    <row r="51" spans="1:13" s="26" customFormat="1" ht="12.75" x14ac:dyDescent="0.25">
      <c r="A51" s="10" t="s">
        <v>108</v>
      </c>
      <c r="B51" s="11" t="s">
        <v>109</v>
      </c>
      <c r="C51" s="23"/>
      <c r="D51" s="14">
        <v>1078017</v>
      </c>
      <c r="E51" s="24"/>
      <c r="F51" s="14"/>
      <c r="G51" s="15">
        <f t="shared" si="0"/>
        <v>1078017</v>
      </c>
      <c r="H51" s="16">
        <f t="shared" si="3"/>
        <v>1.2536619901005061E-2</v>
      </c>
      <c r="I51" s="17">
        <f t="shared" si="1"/>
        <v>651904.23485226312</v>
      </c>
      <c r="J51" s="13">
        <v>730896.23143213696</v>
      </c>
      <c r="K51" s="19"/>
      <c r="L51" s="20">
        <f t="shared" si="2"/>
        <v>-78991.996579873841</v>
      </c>
      <c r="M51" s="21">
        <f>L51/J51</f>
        <v>-0.1080755286220246</v>
      </c>
    </row>
    <row r="52" spans="1:13" ht="12.75" x14ac:dyDescent="0.25">
      <c r="A52" s="10" t="s">
        <v>110</v>
      </c>
      <c r="B52" s="11" t="s">
        <v>111</v>
      </c>
      <c r="C52" s="23" t="s">
        <v>13</v>
      </c>
      <c r="D52" s="13">
        <v>48273</v>
      </c>
      <c r="E52" s="24"/>
      <c r="F52" s="14"/>
      <c r="G52" s="15">
        <f t="shared" si="0"/>
        <v>48273</v>
      </c>
      <c r="H52" s="16">
        <f t="shared" si="3"/>
        <v>5.6138284691356188E-4</v>
      </c>
      <c r="I52" s="17">
        <f t="shared" si="1"/>
        <v>29191.908039505219</v>
      </c>
      <c r="J52" s="13">
        <v>0</v>
      </c>
      <c r="K52" s="19"/>
      <c r="L52" s="20">
        <f t="shared" si="2"/>
        <v>29191.908039505219</v>
      </c>
      <c r="M52" s="21"/>
    </row>
    <row r="53" spans="1:13" ht="12.75" x14ac:dyDescent="0.25">
      <c r="A53" s="10" t="s">
        <v>112</v>
      </c>
      <c r="B53" s="11" t="s">
        <v>113</v>
      </c>
      <c r="C53" s="23" t="s">
        <v>13</v>
      </c>
      <c r="D53" s="24"/>
      <c r="E53" s="24"/>
      <c r="F53" s="14"/>
      <c r="G53" s="15">
        <f t="shared" si="0"/>
        <v>0</v>
      </c>
      <c r="H53" s="16">
        <f t="shared" si="3"/>
        <v>0</v>
      </c>
      <c r="I53" s="17">
        <f t="shared" si="1"/>
        <v>0</v>
      </c>
      <c r="J53" s="13">
        <v>0</v>
      </c>
      <c r="K53" s="19"/>
      <c r="L53" s="20">
        <f t="shared" si="2"/>
        <v>0</v>
      </c>
      <c r="M53" s="21"/>
    </row>
    <row r="54" spans="1:13" ht="12.75" x14ac:dyDescent="0.25">
      <c r="A54" s="10" t="s">
        <v>114</v>
      </c>
      <c r="B54" s="11" t="s">
        <v>115</v>
      </c>
      <c r="C54" s="23"/>
      <c r="D54" s="24"/>
      <c r="E54" s="24"/>
      <c r="F54" s="14"/>
      <c r="G54" s="15">
        <f t="shared" si="0"/>
        <v>0</v>
      </c>
      <c r="H54" s="16">
        <f t="shared" si="3"/>
        <v>0</v>
      </c>
      <c r="I54" s="17">
        <f t="shared" si="1"/>
        <v>0</v>
      </c>
      <c r="J54" s="13">
        <v>0</v>
      </c>
      <c r="K54" s="19"/>
      <c r="L54" s="20">
        <f t="shared" si="2"/>
        <v>0</v>
      </c>
      <c r="M54" s="21"/>
    </row>
    <row r="55" spans="1:13" ht="12.75" x14ac:dyDescent="0.25">
      <c r="A55" s="10" t="s">
        <v>116</v>
      </c>
      <c r="B55" s="11" t="s">
        <v>117</v>
      </c>
      <c r="C55" s="23" t="s">
        <v>13</v>
      </c>
      <c r="D55" s="13">
        <v>148068</v>
      </c>
      <c r="E55" s="13">
        <v>215685</v>
      </c>
      <c r="F55" s="14"/>
      <c r="G55" s="15">
        <f t="shared" si="0"/>
        <v>363753</v>
      </c>
      <c r="H55" s="16">
        <f t="shared" si="3"/>
        <v>4.2302051812265424E-3</v>
      </c>
      <c r="I55" s="17">
        <f t="shared" si="1"/>
        <v>219970.6694237802</v>
      </c>
      <c r="J55" s="13">
        <v>168966.33884803744</v>
      </c>
      <c r="K55" s="19"/>
      <c r="L55" s="20">
        <f t="shared" si="2"/>
        <v>51004.330575742759</v>
      </c>
      <c r="M55" s="21">
        <f>L55/J55</f>
        <v>0.30186089681220063</v>
      </c>
    </row>
    <row r="56" spans="1:13" ht="12.75" x14ac:dyDescent="0.25">
      <c r="A56" s="10" t="s">
        <v>118</v>
      </c>
      <c r="B56" s="11" t="s">
        <v>119</v>
      </c>
      <c r="C56" s="23"/>
      <c r="D56" s="13">
        <v>2401427</v>
      </c>
      <c r="E56" s="13">
        <v>637937</v>
      </c>
      <c r="F56" s="14"/>
      <c r="G56" s="15">
        <f t="shared" si="0"/>
        <v>3039364</v>
      </c>
      <c r="H56" s="16">
        <f t="shared" si="3"/>
        <v>3.5345779527408513E-2</v>
      </c>
      <c r="I56" s="17">
        <f t="shared" si="1"/>
        <v>1837980.5354252427</v>
      </c>
      <c r="J56" s="13">
        <v>1873021.4973339143</v>
      </c>
      <c r="K56" s="19"/>
      <c r="L56" s="20">
        <f t="shared" si="2"/>
        <v>-35040.961908671539</v>
      </c>
      <c r="M56" s="21">
        <f>L56/J56</f>
        <v>-1.8708253994174306E-2</v>
      </c>
    </row>
    <row r="57" spans="1:13" ht="12.75" x14ac:dyDescent="0.25">
      <c r="A57" s="10" t="s">
        <v>120</v>
      </c>
      <c r="B57" s="11" t="s">
        <v>121</v>
      </c>
      <c r="C57" s="23"/>
      <c r="D57" s="24"/>
      <c r="E57" s="24"/>
      <c r="F57" s="25"/>
      <c r="G57" s="15">
        <f t="shared" si="0"/>
        <v>0</v>
      </c>
      <c r="H57" s="16">
        <f t="shared" si="3"/>
        <v>0</v>
      </c>
      <c r="I57" s="17">
        <f t="shared" si="1"/>
        <v>0</v>
      </c>
      <c r="J57" s="13">
        <v>9978.8614471451419</v>
      </c>
      <c r="K57" s="19"/>
      <c r="L57" s="20">
        <f t="shared" si="2"/>
        <v>-9978.8614471451419</v>
      </c>
      <c r="M57" s="21"/>
    </row>
    <row r="58" spans="1:13" ht="12.75" x14ac:dyDescent="0.25">
      <c r="A58" s="10" t="s">
        <v>122</v>
      </c>
      <c r="B58" s="11" t="s">
        <v>123</v>
      </c>
      <c r="C58" s="23" t="s">
        <v>13</v>
      </c>
      <c r="D58" s="13">
        <v>152957</v>
      </c>
      <c r="E58" s="13">
        <v>23253</v>
      </c>
      <c r="F58" s="14"/>
      <c r="G58" s="15">
        <f t="shared" si="0"/>
        <v>176210</v>
      </c>
      <c r="H58" s="16">
        <f t="shared" si="3"/>
        <v>2.0492049687120904E-3</v>
      </c>
      <c r="I58" s="17">
        <f t="shared" si="1"/>
        <v>106558.65837302869</v>
      </c>
      <c r="J58" s="13">
        <v>0</v>
      </c>
      <c r="K58" s="19"/>
      <c r="L58" s="20">
        <f t="shared" si="2"/>
        <v>106558.65837302869</v>
      </c>
      <c r="M58" s="21"/>
    </row>
    <row r="59" spans="1:13" x14ac:dyDescent="0.2">
      <c r="A59" s="27"/>
      <c r="B59" s="28" t="s">
        <v>124</v>
      </c>
      <c r="C59" s="29"/>
      <c r="D59" s="13">
        <f>SUM(D2:D58)</f>
        <v>58183985</v>
      </c>
      <c r="E59" s="13">
        <f>SUM(E2:E58)</f>
        <v>26598921</v>
      </c>
      <c r="F59" s="25">
        <f>SUM(F2:F58)</f>
        <v>1206540</v>
      </c>
      <c r="G59" s="15">
        <f t="shared" si="0"/>
        <v>85989446</v>
      </c>
      <c r="H59" s="16">
        <f t="shared" si="3"/>
        <v>1</v>
      </c>
      <c r="I59" s="17">
        <f t="shared" si="1"/>
        <v>52000000</v>
      </c>
      <c r="J59" s="30">
        <v>52000009.253967345</v>
      </c>
      <c r="K59" s="19"/>
      <c r="L59" s="20">
        <f t="shared" si="2"/>
        <v>-9.2539673447608948</v>
      </c>
      <c r="M59" s="21">
        <f>L59/J59</f>
        <v>-1.7796087880609102E-7</v>
      </c>
    </row>
    <row r="60" spans="1:13" x14ac:dyDescent="0.2">
      <c r="A60" s="31"/>
      <c r="B60" s="24"/>
      <c r="C60" s="24"/>
      <c r="D60" s="24"/>
      <c r="E60" s="24"/>
      <c r="F60" s="14"/>
      <c r="G60" s="24"/>
      <c r="H60" s="16"/>
      <c r="I60" s="17"/>
      <c r="J60" s="24"/>
      <c r="K60" s="32"/>
      <c r="L60" s="33"/>
      <c r="M60" s="21"/>
    </row>
    <row r="61" spans="1:13" x14ac:dyDescent="0.2">
      <c r="A61" s="34"/>
      <c r="B61" s="33"/>
      <c r="C61" s="33"/>
      <c r="D61" s="33"/>
      <c r="E61" s="33"/>
      <c r="F61" s="35"/>
      <c r="G61" s="33"/>
      <c r="H61" s="36"/>
      <c r="I61" s="37"/>
      <c r="J61" s="33"/>
      <c r="K61" s="33"/>
      <c r="L61" s="33"/>
    </row>
    <row r="62" spans="1:13" x14ac:dyDescent="0.2">
      <c r="A62" s="38"/>
      <c r="B62" s="33"/>
      <c r="C62" s="33"/>
      <c r="D62" s="33"/>
      <c r="E62" s="33"/>
      <c r="F62" s="35"/>
      <c r="G62" s="33"/>
      <c r="H62" s="36"/>
      <c r="I62" s="37"/>
      <c r="J62" s="33"/>
      <c r="K62" s="33"/>
      <c r="L62" s="20"/>
    </row>
    <row r="63" spans="1:13" x14ac:dyDescent="0.2">
      <c r="A63" s="33"/>
      <c r="B63" s="33"/>
      <c r="C63" s="33"/>
      <c r="D63" s="33"/>
      <c r="E63" s="33"/>
      <c r="F63" s="35"/>
      <c r="G63" s="33"/>
      <c r="H63" s="36"/>
      <c r="I63" s="37"/>
      <c r="J63" s="33"/>
      <c r="K63" s="33"/>
      <c r="L63" s="33"/>
    </row>
    <row r="64" spans="1:13" x14ac:dyDescent="0.2">
      <c r="A64" s="33"/>
      <c r="B64" s="33"/>
      <c r="C64" s="33"/>
      <c r="D64" s="33"/>
      <c r="E64" s="33"/>
      <c r="F64" s="35"/>
      <c r="G64" s="33"/>
      <c r="H64" s="36"/>
      <c r="I64" s="37"/>
      <c r="J64" s="33"/>
      <c r="K64" s="33"/>
      <c r="L64" s="33"/>
    </row>
    <row r="65" spans="1:12" x14ac:dyDescent="0.2">
      <c r="A65" s="33"/>
      <c r="B65" s="33"/>
      <c r="C65" s="33"/>
      <c r="D65" s="33"/>
      <c r="E65" s="33"/>
      <c r="F65" s="35"/>
      <c r="G65" s="33"/>
      <c r="H65" s="36"/>
      <c r="I65" s="37"/>
      <c r="J65" s="33"/>
      <c r="K65" s="33"/>
      <c r="L65" s="33"/>
    </row>
    <row r="66" spans="1:12" x14ac:dyDescent="0.2">
      <c r="A66" s="33"/>
      <c r="B66" s="33"/>
      <c r="C66" s="33"/>
      <c r="D66" s="33"/>
      <c r="E66" s="33"/>
      <c r="F66" s="35"/>
      <c r="G66" s="33"/>
      <c r="H66" s="36"/>
      <c r="I66" s="37"/>
      <c r="J66" s="33"/>
      <c r="K66" s="33"/>
      <c r="L66" s="33"/>
    </row>
    <row r="67" spans="1:12" x14ac:dyDescent="0.2">
      <c r="A67" s="33"/>
      <c r="B67" s="33"/>
      <c r="C67" s="33"/>
      <c r="D67" s="33"/>
      <c r="E67" s="33"/>
      <c r="F67" s="35"/>
      <c r="G67" s="33"/>
      <c r="H67" s="36"/>
      <c r="I67" s="37"/>
      <c r="J67" s="33"/>
      <c r="K67" s="33"/>
      <c r="L67" s="33"/>
    </row>
    <row r="68" spans="1:12" x14ac:dyDescent="0.2">
      <c r="A68" s="33"/>
      <c r="B68" s="33"/>
      <c r="C68" s="33"/>
      <c r="D68" s="33"/>
      <c r="E68" s="39"/>
      <c r="F68" s="35"/>
      <c r="G68" s="33"/>
      <c r="H68" s="36"/>
      <c r="I68" s="37"/>
      <c r="J68" s="33"/>
      <c r="K68" s="33"/>
      <c r="L68" s="33"/>
    </row>
    <row r="69" spans="1:12" x14ac:dyDescent="0.2">
      <c r="A69" s="33"/>
      <c r="B69" s="33"/>
      <c r="C69" s="33"/>
      <c r="D69" s="33"/>
      <c r="E69" s="39">
        <f>SUBTOTAL(9,L60:L74)</f>
        <v>0</v>
      </c>
      <c r="F69" s="35"/>
      <c r="G69" s="33"/>
      <c r="H69" s="36"/>
      <c r="I69" s="37"/>
      <c r="J69" s="33"/>
      <c r="K69" s="33"/>
      <c r="L69" s="33"/>
    </row>
    <row r="70" spans="1:12" x14ac:dyDescent="0.2">
      <c r="A70" s="33"/>
      <c r="B70" s="33"/>
      <c r="C70" s="33"/>
      <c r="D70" s="33"/>
      <c r="E70" s="33"/>
      <c r="F70" s="35"/>
      <c r="G70" s="33"/>
      <c r="H70" s="36"/>
      <c r="I70" s="37"/>
      <c r="J70" s="33"/>
      <c r="K70" s="33"/>
      <c r="L70" s="33"/>
    </row>
  </sheetData>
  <phoneticPr fontId="2" type="noConversion"/>
  <printOptions horizontalCentered="1" verticalCentered="1" gridLines="1"/>
  <pageMargins left="0.27" right="0.17" top="0.79" bottom="0.23" header="0.56999999999999995" footer="0.17"/>
  <pageSetup scale="85" orientation="portrait" r:id="rId1"/>
  <headerFooter alignWithMargins="0">
    <oddHeader>&amp;C 
SGF Allocation 2007-08 AB 3632
&amp;REnclosure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2ACB7D-A5D1-42B9-A16B-E908234850FF}"/>
</file>

<file path=customXml/itemProps2.xml><?xml version="1.0" encoding="utf-8"?>
<ds:datastoreItem xmlns:ds="http://schemas.openxmlformats.org/officeDocument/2006/customXml" ds:itemID="{24091D93-2335-4B63-A861-7C7854357BF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2CED859-FA14-42FA-828E-C9F8CA440F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2D9A27-B6E8-4E3C-BF30-0ACE25E27C2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1666B34-BD21-4D03-9826-1A79E1BE51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2007-08 $52m SGF Allocation</vt:lpstr>
      <vt:lpstr>Sheet2</vt:lpstr>
      <vt:lpstr>Sheet3</vt:lpstr>
      <vt:lpstr>'2007-08 $52m SGF Allocation'!Print_Area</vt:lpstr>
      <vt:lpstr>'2007-08 $52m SGF Allocation'!Print_Titles</vt:lpstr>
    </vt:vector>
  </TitlesOfParts>
  <Manager>Zoey Todd</Manager>
  <Company>California Department of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DMH Letter</dc:title>
  <dc:subject>Update of the Special Education Pupils Program (Assembly Bill 3632) Memorandum of Understanding Required by AB 1807 (Chapter 74, Statutes of 2006) Enclosure 1</dc:subject>
  <dc:creator>Zoey Todd</dc:creator>
  <cp:keywords>AB 3632, Memorandum of Understanding, MOU, Update MOU, 26.5, Special Education, AB 1807, Allocations, SGF Allocations</cp:keywords>
  <cp:lastModifiedBy>westj</cp:lastModifiedBy>
  <cp:lastPrinted>2008-04-14T17:36:54Z</cp:lastPrinted>
  <dcterms:created xsi:type="dcterms:W3CDTF">2007-03-20T22:19:30Z</dcterms:created>
  <dcterms:modified xsi:type="dcterms:W3CDTF">2020-11-10T22:45:48Z</dcterms:modified>
  <cp:category>DMH Letter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Linda Bakke A</vt:lpwstr>
  </property>
  <property fmtid="{D5CDD505-2E9C-101B-9397-08002B2CF9AE}" pid="5" name="_dlc_DocId">
    <vt:lpwstr>DHCSDOC-2050674494-166</vt:lpwstr>
  </property>
  <property fmtid="{D5CDD505-2E9C-101B-9397-08002B2CF9AE}" pid="6" name="_dlc_DocIdItemGuid">
    <vt:lpwstr>ee69c106-f194-4aee-991e-a6c38234ef02</vt:lpwstr>
  </property>
  <property fmtid="{D5CDD505-2E9C-101B-9397-08002B2CF9AE}" pid="7" name="_dlc_DocIdUrl">
    <vt:lpwstr>http://dhcs2016prod:88/formsandpubs/_layouts/15/DocIdRedir.aspx?ID=DHCSDOC-2050674494-166, DHCSDOC-2050674494-166</vt:lpwstr>
  </property>
</Properties>
</file>