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westj\Desktop\~xls\"/>
    </mc:Choice>
  </mc:AlternateContent>
  <xr:revisionPtr revIDLastSave="0" documentId="13_ncr:1_{BA868B37-C022-4FD3-B883-6F66ABE8A9FD}" xr6:coauthVersionLast="45" xr6:coauthVersionMax="45" xr10:uidLastSave="{00000000-0000-0000-0000-000000000000}"/>
  <workbookProtection workbookPassword="CD5A" lockStructure="1"/>
  <bookViews>
    <workbookView xWindow="-120" yWindow="-120" windowWidth="20730" windowHeight="11160" activeTab="2" xr2:uid="{00000000-000D-0000-FFFF-FFFF00000000}"/>
  </bookViews>
  <sheets>
    <sheet name="7895ODF-AD" sheetId="1" r:id="rId1"/>
    <sheet name="7990ODFG-AD" sheetId="2" r:id="rId2"/>
    <sheet name="7990ODFI-AD" sheetId="3" r:id="rId3"/>
  </sheets>
  <definedNames>
    <definedName name="\C">'7895ODF-AD'!$V$38:$V$38</definedName>
    <definedName name="\D">'7895ODF-AD'!#REF!</definedName>
    <definedName name="\J">'7895ODF-AD'!$V$15:$V$15</definedName>
    <definedName name="\N">'7895ODF-AD'!#REF!</definedName>
    <definedName name="\X">'7895ODF-AD'!$V$63:$V$63</definedName>
    <definedName name="\Z">'7895ODF-AD'!$V$3:$V$3</definedName>
    <definedName name="GROUP_REVENUE">'7990ODFG-AD'!$F$77</definedName>
    <definedName name="INDIVIDUAL_REVENUE">'7990ODFI-AD'!$F$77</definedName>
    <definedName name="INSUR_3RDPART_GRP">'7990ODFG-AD'!$F$78</definedName>
    <definedName name="INSUR_3RDPART_INDIV">'7990ODFI-AD'!$F$78</definedName>
    <definedName name="MEDI_CAL_REVENUE_7895">SUM('7895ODF-AD'!$G$37:$G$38)</definedName>
    <definedName name="_xlnm.Print_Area" localSheetId="0">'7895ODF-AD'!$A$1:$I$172</definedName>
    <definedName name="_xlnm.Print_Titles" localSheetId="0">'7895ODF-AD'!$1:$12</definedName>
    <definedName name="SESSIONS">'7895ODF-AD'!$F$69:$H$69</definedName>
  </definedNames>
  <calcPr calcId="191029"/>
</workbook>
</file>

<file path=xl/calcChain.xml><?xml version="1.0" encoding="utf-8"?>
<calcChain xmlns="http://schemas.openxmlformats.org/spreadsheetml/2006/main">
  <c r="G78" i="2" l="1"/>
  <c r="H78" i="2"/>
  <c r="J78" i="2" s="1"/>
  <c r="G77" i="2"/>
  <c r="J77" i="2" s="1"/>
  <c r="H77" i="2"/>
  <c r="F87" i="2"/>
  <c r="I87" i="2" s="1"/>
  <c r="F86" i="2"/>
  <c r="I86" i="2" s="1"/>
  <c r="F86" i="3"/>
  <c r="H78" i="3"/>
  <c r="H77" i="3"/>
  <c r="G78" i="3"/>
  <c r="J78" i="3" s="1"/>
  <c r="G77" i="3"/>
  <c r="J77" i="3" s="1"/>
  <c r="F87" i="3"/>
  <c r="I87" i="3" s="1"/>
  <c r="I86" i="3"/>
  <c r="G40" i="2"/>
  <c r="G41" i="2"/>
  <c r="G43" i="2"/>
  <c r="G44" i="2"/>
  <c r="G46" i="2"/>
  <c r="G59" i="1"/>
  <c r="G47" i="2"/>
  <c r="G60" i="1" s="1"/>
  <c r="E69" i="1"/>
  <c r="G42" i="2"/>
  <c r="G45" i="2"/>
  <c r="F53" i="2"/>
  <c r="F57" i="2"/>
  <c r="F58" i="2"/>
  <c r="F61" i="1"/>
  <c r="F135" i="1"/>
  <c r="F66" i="1"/>
  <c r="F140" i="1"/>
  <c r="G40" i="3"/>
  <c r="G41" i="3"/>
  <c r="G43" i="3"/>
  <c r="G44" i="3"/>
  <c r="G46" i="3"/>
  <c r="G64" i="1" s="1"/>
  <c r="E80" i="1"/>
  <c r="E145" i="1" s="1"/>
  <c r="E89" i="1"/>
  <c r="E101" i="1"/>
  <c r="E151" i="1" s="1"/>
  <c r="E120" i="1"/>
  <c r="E154" i="1" s="1"/>
  <c r="E157" i="1"/>
  <c r="E128" i="1"/>
  <c r="E160" i="1"/>
  <c r="E163" i="1"/>
  <c r="G37" i="1"/>
  <c r="E37" i="1" s="1"/>
  <c r="G38" i="1"/>
  <c r="I78" i="2"/>
  <c r="I78" i="3"/>
  <c r="A5" i="2"/>
  <c r="A5" i="3" s="1"/>
  <c r="G47" i="3"/>
  <c r="G65" i="1" s="1"/>
  <c r="H66" i="1"/>
  <c r="H61" i="1"/>
  <c r="H135" i="1" s="1"/>
  <c r="H140" i="1"/>
  <c r="I69" i="1"/>
  <c r="H67" i="1"/>
  <c r="I58" i="1"/>
  <c r="I63" i="1"/>
  <c r="F67" i="1"/>
  <c r="D166" i="1"/>
  <c r="D163" i="1"/>
  <c r="D160" i="1"/>
  <c r="D157" i="1"/>
  <c r="D154" i="1"/>
  <c r="D151" i="1"/>
  <c r="D148" i="1"/>
  <c r="D145" i="1"/>
  <c r="I83" i="2"/>
  <c r="I82" i="2"/>
  <c r="I81" i="2"/>
  <c r="I77" i="2"/>
  <c r="I74" i="2"/>
  <c r="I73" i="2"/>
  <c r="I72" i="2"/>
  <c r="I71" i="2"/>
  <c r="I70" i="2"/>
  <c r="I69" i="2"/>
  <c r="I68" i="2"/>
  <c r="I67" i="2"/>
  <c r="I66" i="2"/>
  <c r="I65" i="2"/>
  <c r="I64" i="2"/>
  <c r="I63" i="2"/>
  <c r="I62" i="2"/>
  <c r="I61" i="2"/>
  <c r="I60" i="2"/>
  <c r="I59" i="2"/>
  <c r="I58" i="2"/>
  <c r="I57" i="2"/>
  <c r="I56" i="2"/>
  <c r="I53" i="2"/>
  <c r="I47" i="2"/>
  <c r="I46" i="2"/>
  <c r="I45" i="2"/>
  <c r="I44" i="2"/>
  <c r="I43" i="2"/>
  <c r="I42" i="2"/>
  <c r="I41" i="2"/>
  <c r="I40" i="2"/>
  <c r="I35" i="2"/>
  <c r="I34" i="2"/>
  <c r="I33" i="2"/>
  <c r="I83" i="3"/>
  <c r="I82" i="3"/>
  <c r="I81" i="3"/>
  <c r="I77" i="3"/>
  <c r="I74" i="3"/>
  <c r="I73" i="3"/>
  <c r="I72" i="3"/>
  <c r="I71" i="3"/>
  <c r="I70" i="3"/>
  <c r="I69" i="3"/>
  <c r="I68" i="3"/>
  <c r="I67" i="3"/>
  <c r="I66" i="3"/>
  <c r="I65" i="3"/>
  <c r="I64" i="3"/>
  <c r="I63" i="3"/>
  <c r="I62" i="3"/>
  <c r="I61" i="3"/>
  <c r="I60" i="3"/>
  <c r="I59" i="3"/>
  <c r="I58" i="3"/>
  <c r="I57" i="3"/>
  <c r="I56" i="3"/>
  <c r="I53" i="3"/>
  <c r="I47" i="3"/>
  <c r="I46" i="3"/>
  <c r="I45" i="3"/>
  <c r="I44" i="3"/>
  <c r="I43" i="3"/>
  <c r="I42" i="3"/>
  <c r="I41" i="3"/>
  <c r="I40" i="3"/>
  <c r="I35" i="3"/>
  <c r="I34" i="3"/>
  <c r="I33" i="3"/>
  <c r="I32" i="3"/>
  <c r="I32" i="2"/>
  <c r="F11" i="2"/>
  <c r="F11" i="3" s="1"/>
  <c r="F10" i="2"/>
  <c r="F10" i="3" s="1"/>
  <c r="F9" i="2"/>
  <c r="F9" i="3" s="1"/>
  <c r="B10" i="2"/>
  <c r="B10" i="3" s="1"/>
  <c r="B9" i="2"/>
  <c r="B9" i="3" s="1"/>
  <c r="F83" i="1"/>
  <c r="E166" i="1"/>
  <c r="G42" i="3"/>
  <c r="G45" i="3"/>
  <c r="F53" i="3"/>
  <c r="F57" i="3"/>
  <c r="F58" i="3"/>
  <c r="F54" i="1"/>
  <c r="D48" i="2"/>
  <c r="F48" i="2"/>
  <c r="E48" i="2"/>
  <c r="E48" i="3"/>
  <c r="F48" i="3"/>
  <c r="D48" i="3"/>
  <c r="I42" i="1"/>
  <c r="I41" i="1"/>
  <c r="I40" i="1"/>
  <c r="E42" i="1"/>
  <c r="E41" i="1"/>
  <c r="E40" i="1"/>
  <c r="I37" i="1"/>
  <c r="E38" i="1"/>
  <c r="I38" i="1"/>
  <c r="E45" i="1"/>
  <c r="I45" i="1"/>
  <c r="E46" i="1"/>
  <c r="I46" i="1"/>
  <c r="E49" i="1"/>
  <c r="I49" i="1"/>
  <c r="E50" i="1"/>
  <c r="I50" i="1"/>
  <c r="E52" i="1"/>
  <c r="I52" i="1"/>
  <c r="E53" i="1"/>
  <c r="I53" i="1"/>
  <c r="H54" i="1"/>
  <c r="E58" i="1"/>
  <c r="E63" i="1"/>
  <c r="I59" i="1"/>
  <c r="E59" i="1"/>
  <c r="H69" i="3"/>
  <c r="H70" i="3"/>
  <c r="H67" i="3"/>
  <c r="I64" i="1" l="1"/>
  <c r="E64" i="1"/>
  <c r="G57" i="1"/>
  <c r="G48" i="3"/>
  <c r="F61" i="3" s="1"/>
  <c r="E60" i="1"/>
  <c r="I60" i="1"/>
  <c r="G61" i="1"/>
  <c r="I57" i="1"/>
  <c r="I61" i="1" s="1"/>
  <c r="E57" i="1"/>
  <c r="H53" i="3"/>
  <c r="F33" i="3" s="1"/>
  <c r="E65" i="1"/>
  <c r="I65" i="1"/>
  <c r="E148" i="1"/>
  <c r="E129" i="1"/>
  <c r="E132" i="1" s="1"/>
  <c r="G62" i="1"/>
  <c r="G48" i="2"/>
  <c r="G53" i="3" l="1"/>
  <c r="I62" i="1"/>
  <c r="I66" i="1" s="1"/>
  <c r="I67" i="1" s="1"/>
  <c r="G66" i="1"/>
  <c r="E62" i="1"/>
  <c r="E61" i="1"/>
  <c r="G135" i="1"/>
  <c r="G67" i="1"/>
  <c r="E67" i="1" s="1"/>
  <c r="H53" i="2"/>
  <c r="F33" i="2" s="1"/>
  <c r="G53" i="2"/>
  <c r="F61" i="2"/>
  <c r="I135" i="1" l="1"/>
  <c r="E135" i="1"/>
  <c r="H54" i="2"/>
  <c r="G140" i="1"/>
  <c r="E66" i="1"/>
  <c r="I140" i="1"/>
  <c r="H54" i="3"/>
  <c r="F136" i="1" l="1"/>
  <c r="H136" i="1"/>
  <c r="H137" i="1" s="1"/>
  <c r="I136" i="1"/>
  <c r="G136" i="1"/>
  <c r="G137" i="1" s="1"/>
  <c r="G142" i="1" s="1"/>
  <c r="G68" i="1" s="1"/>
  <c r="E140" i="1"/>
  <c r="H142" i="1" l="1"/>
  <c r="G141" i="1"/>
  <c r="E136" i="1"/>
  <c r="F137" i="1"/>
  <c r="I137" i="1"/>
  <c r="G139" i="1"/>
  <c r="I142" i="1" l="1"/>
  <c r="I141" i="1" s="1"/>
  <c r="H68" i="1"/>
  <c r="I68" i="1" s="1"/>
  <c r="H141" i="1"/>
  <c r="E137" i="1"/>
  <c r="F142" i="1"/>
  <c r="H139" i="1"/>
  <c r="F68" i="1" l="1"/>
  <c r="E68" i="1" s="1"/>
  <c r="F141" i="1"/>
  <c r="E142" i="1"/>
  <c r="F139" i="1"/>
  <c r="I139" i="1"/>
  <c r="G143" i="1" l="1"/>
  <c r="H143" i="1"/>
  <c r="F143" i="1"/>
  <c r="E141" i="1"/>
  <c r="E139" i="1"/>
  <c r="F86" i="1" l="1"/>
  <c r="F92" i="1"/>
  <c r="F96" i="1"/>
  <c r="F100" i="1"/>
  <c r="F106" i="1"/>
  <c r="F110" i="1"/>
  <c r="F114" i="1"/>
  <c r="F79" i="1"/>
  <c r="F131" i="1"/>
  <c r="F121" i="1"/>
  <c r="F126" i="1"/>
  <c r="F84" i="1"/>
  <c r="F88" i="1"/>
  <c r="F94" i="1"/>
  <c r="F98" i="1"/>
  <c r="F104" i="1"/>
  <c r="F108" i="1"/>
  <c r="F112" i="1"/>
  <c r="F116" i="1"/>
  <c r="F118" i="1"/>
  <c r="F124" i="1"/>
  <c r="E143" i="1"/>
  <c r="F87" i="1"/>
  <c r="F97" i="1"/>
  <c r="F107" i="1"/>
  <c r="F115" i="1"/>
  <c r="F117" i="1"/>
  <c r="F127" i="1"/>
  <c r="F91" i="1"/>
  <c r="F99" i="1"/>
  <c r="F109" i="1"/>
  <c r="F78" i="1"/>
  <c r="F119" i="1"/>
  <c r="F151" i="1"/>
  <c r="F93" i="1"/>
  <c r="F111" i="1"/>
  <c r="F123" i="1"/>
  <c r="F85" i="1"/>
  <c r="F113" i="1"/>
  <c r="F166" i="1"/>
  <c r="F95" i="1"/>
  <c r="F82" i="1"/>
  <c r="F103" i="1"/>
  <c r="F105" i="1"/>
  <c r="F130" i="1"/>
  <c r="F125" i="1"/>
  <c r="F145" i="1"/>
  <c r="F154" i="1"/>
  <c r="F163" i="1"/>
  <c r="F160" i="1"/>
  <c r="F157" i="1"/>
  <c r="F148" i="1"/>
  <c r="H86" i="1"/>
  <c r="H92" i="1"/>
  <c r="H96" i="1"/>
  <c r="H100" i="1"/>
  <c r="H106" i="1"/>
  <c r="H110" i="1"/>
  <c r="H114" i="1"/>
  <c r="H130" i="1"/>
  <c r="H118" i="1"/>
  <c r="H124" i="1"/>
  <c r="H166" i="1"/>
  <c r="H84" i="1"/>
  <c r="H88" i="1"/>
  <c r="H94" i="1"/>
  <c r="H98" i="1"/>
  <c r="H104" i="1"/>
  <c r="H108" i="1"/>
  <c r="H112" i="1"/>
  <c r="H78" i="1"/>
  <c r="H80" i="1" s="1"/>
  <c r="H83" i="1"/>
  <c r="H116" i="1"/>
  <c r="H121" i="1"/>
  <c r="H126" i="1"/>
  <c r="H87" i="1"/>
  <c r="H97" i="1"/>
  <c r="H107" i="1"/>
  <c r="H115" i="1"/>
  <c r="H131" i="1"/>
  <c r="H125" i="1"/>
  <c r="H91" i="1"/>
  <c r="H99" i="1"/>
  <c r="H109" i="1"/>
  <c r="H79" i="1"/>
  <c r="H117" i="1"/>
  <c r="H127" i="1"/>
  <c r="H93" i="1"/>
  <c r="H111" i="1"/>
  <c r="H119" i="1"/>
  <c r="H105" i="1"/>
  <c r="H123" i="1"/>
  <c r="H128" i="1" s="1"/>
  <c r="H85" i="1"/>
  <c r="H113" i="1"/>
  <c r="H95" i="1"/>
  <c r="H103" i="1"/>
  <c r="H120" i="1" s="1"/>
  <c r="H82" i="1"/>
  <c r="H160" i="1"/>
  <c r="H154" i="1"/>
  <c r="H157" i="1"/>
  <c r="H145" i="1"/>
  <c r="H163" i="1"/>
  <c r="H151" i="1"/>
  <c r="H148" i="1"/>
  <c r="G82" i="1"/>
  <c r="G163" i="1"/>
  <c r="G79" i="1"/>
  <c r="I79" i="1" s="1"/>
  <c r="G93" i="1"/>
  <c r="G95" i="1"/>
  <c r="G97" i="1"/>
  <c r="I97" i="1" s="1"/>
  <c r="G99" i="1"/>
  <c r="I99" i="1" s="1"/>
  <c r="G103" i="1"/>
  <c r="G84" i="1"/>
  <c r="G88" i="1"/>
  <c r="I88" i="1" s="1"/>
  <c r="G96" i="1"/>
  <c r="I96" i="1" s="1"/>
  <c r="G104" i="1"/>
  <c r="I104" i="1" s="1"/>
  <c r="G109" i="1"/>
  <c r="G111" i="1"/>
  <c r="I111" i="1" s="1"/>
  <c r="G113" i="1"/>
  <c r="I113" i="1" s="1"/>
  <c r="G115" i="1"/>
  <c r="I115" i="1" s="1"/>
  <c r="G117" i="1"/>
  <c r="G119" i="1"/>
  <c r="I119" i="1" s="1"/>
  <c r="G123" i="1"/>
  <c r="G131" i="1"/>
  <c r="G85" i="1"/>
  <c r="I85" i="1" s="1"/>
  <c r="G91" i="1"/>
  <c r="G94" i="1"/>
  <c r="I94" i="1" s="1"/>
  <c r="G107" i="1"/>
  <c r="I107" i="1" s="1"/>
  <c r="G124" i="1"/>
  <c r="I124" i="1" s="1"/>
  <c r="G126" i="1"/>
  <c r="I143" i="1"/>
  <c r="G166" i="1"/>
  <c r="G86" i="1"/>
  <c r="I86" i="1" s="1"/>
  <c r="G100" i="1"/>
  <c r="G108" i="1"/>
  <c r="I108" i="1" s="1"/>
  <c r="G112" i="1"/>
  <c r="I112" i="1" s="1"/>
  <c r="G116" i="1"/>
  <c r="I116" i="1" s="1"/>
  <c r="G121" i="1"/>
  <c r="I121" i="1" s="1"/>
  <c r="G92" i="1"/>
  <c r="I92" i="1" s="1"/>
  <c r="G98" i="1"/>
  <c r="I98" i="1" s="1"/>
  <c r="G114" i="1"/>
  <c r="G127" i="1"/>
  <c r="G78" i="1"/>
  <c r="G110" i="1"/>
  <c r="I110" i="1" s="1"/>
  <c r="G130" i="1"/>
  <c r="G105" i="1"/>
  <c r="G87" i="1"/>
  <c r="G106" i="1"/>
  <c r="I106" i="1" s="1"/>
  <c r="G118" i="1"/>
  <c r="I118" i="1" s="1"/>
  <c r="G125" i="1"/>
  <c r="I125" i="1" s="1"/>
  <c r="G151" i="1"/>
  <c r="G160" i="1"/>
  <c r="G157" i="1"/>
  <c r="G145" i="1"/>
  <c r="G154" i="1"/>
  <c r="G148" i="1"/>
  <c r="I105" i="1" l="1"/>
  <c r="I127" i="1"/>
  <c r="I126" i="1"/>
  <c r="I114" i="1"/>
  <c r="I117" i="1"/>
  <c r="G149" i="1"/>
  <c r="G150" i="1"/>
  <c r="I148" i="1"/>
  <c r="G161" i="1"/>
  <c r="G162" i="1"/>
  <c r="I160" i="1"/>
  <c r="I166" i="1"/>
  <c r="G168" i="1"/>
  <c r="G167" i="1"/>
  <c r="I93" i="1"/>
  <c r="H149" i="1"/>
  <c r="H17" i="1" s="1"/>
  <c r="H150" i="1"/>
  <c r="H27" i="1" s="1"/>
  <c r="H158" i="1"/>
  <c r="H20" i="1" s="1"/>
  <c r="H159" i="1"/>
  <c r="H30" i="1" s="1"/>
  <c r="F155" i="1"/>
  <c r="J174" i="1"/>
  <c r="K174" i="1" s="1"/>
  <c r="F156" i="1"/>
  <c r="J186" i="1"/>
  <c r="K186" i="1" s="1"/>
  <c r="F167" i="1"/>
  <c r="F168" i="1"/>
  <c r="G155" i="1"/>
  <c r="I154" i="1"/>
  <c r="G156" i="1"/>
  <c r="G152" i="1"/>
  <c r="G153" i="1"/>
  <c r="I151" i="1"/>
  <c r="I87" i="1"/>
  <c r="G80" i="1"/>
  <c r="I78" i="1"/>
  <c r="I80" i="1" s="1"/>
  <c r="G128" i="1"/>
  <c r="I123" i="1"/>
  <c r="I128" i="1" s="1"/>
  <c r="H152" i="1"/>
  <c r="H18" i="1" s="1"/>
  <c r="H153" i="1"/>
  <c r="H28" i="1" s="1"/>
  <c r="H155" i="1"/>
  <c r="H19" i="1" s="1"/>
  <c r="H156" i="1"/>
  <c r="H29" i="1" s="1"/>
  <c r="H168" i="1"/>
  <c r="H33" i="1" s="1"/>
  <c r="H167" i="1"/>
  <c r="H23" i="1" s="1"/>
  <c r="F158" i="1"/>
  <c r="F159" i="1"/>
  <c r="J177" i="1"/>
  <c r="K177" i="1" s="1"/>
  <c r="J165" i="1"/>
  <c r="K165" i="1" s="1"/>
  <c r="F146" i="1"/>
  <c r="F147" i="1"/>
  <c r="F120" i="1"/>
  <c r="F149" i="1"/>
  <c r="J168" i="1"/>
  <c r="K168" i="1" s="1"/>
  <c r="F150" i="1"/>
  <c r="F80" i="1"/>
  <c r="G146" i="1"/>
  <c r="G147" i="1"/>
  <c r="I145" i="1"/>
  <c r="I100" i="1"/>
  <c r="I91" i="1"/>
  <c r="G101" i="1"/>
  <c r="G164" i="1"/>
  <c r="G165" i="1"/>
  <c r="I163" i="1"/>
  <c r="H164" i="1"/>
  <c r="H22" i="1" s="1"/>
  <c r="H165" i="1"/>
  <c r="H32" i="1" s="1"/>
  <c r="H161" i="1"/>
  <c r="H21" i="1" s="1"/>
  <c r="H162" i="1"/>
  <c r="H31" i="1" s="1"/>
  <c r="H101" i="1"/>
  <c r="F161" i="1"/>
  <c r="F162" i="1"/>
  <c r="J180" i="1"/>
  <c r="K180" i="1" s="1"/>
  <c r="F89" i="1"/>
  <c r="J171" i="1"/>
  <c r="K171" i="1" s="1"/>
  <c r="F153" i="1"/>
  <c r="F152" i="1"/>
  <c r="G120" i="1"/>
  <c r="I103" i="1"/>
  <c r="I120" i="1" s="1"/>
  <c r="G158" i="1"/>
  <c r="I157" i="1"/>
  <c r="G159" i="1"/>
  <c r="I130" i="1"/>
  <c r="I109" i="1"/>
  <c r="I84" i="1"/>
  <c r="I95" i="1"/>
  <c r="I82" i="1"/>
  <c r="I89" i="1" s="1"/>
  <c r="G89" i="1"/>
  <c r="H146" i="1"/>
  <c r="H16" i="1" s="1"/>
  <c r="H147" i="1"/>
  <c r="H26" i="1" s="1"/>
  <c r="H89" i="1"/>
  <c r="H129" i="1" s="1"/>
  <c r="H132" i="1" s="1"/>
  <c r="F164" i="1"/>
  <c r="F165" i="1"/>
  <c r="J183" i="1"/>
  <c r="K183" i="1" s="1"/>
  <c r="F128" i="1"/>
  <c r="J148" i="1" s="1"/>
  <c r="K148" i="1" s="1"/>
  <c r="F101" i="1"/>
  <c r="F21" i="1" l="1"/>
  <c r="J181" i="1"/>
  <c r="E161" i="1"/>
  <c r="I164" i="1"/>
  <c r="G22" i="1"/>
  <c r="I22" i="1" s="1"/>
  <c r="D25" i="2" s="1"/>
  <c r="E147" i="1"/>
  <c r="J167" i="1"/>
  <c r="K167" i="1" s="1"/>
  <c r="F26" i="1"/>
  <c r="G21" i="1"/>
  <c r="I21" i="1" s="1"/>
  <c r="D24" i="2" s="1"/>
  <c r="I161" i="1"/>
  <c r="H34" i="1"/>
  <c r="I159" i="1"/>
  <c r="G30" i="1"/>
  <c r="I30" i="1" s="1"/>
  <c r="D23" i="3" s="1"/>
  <c r="J109" i="1"/>
  <c r="K109" i="1" s="1"/>
  <c r="F129" i="1"/>
  <c r="F20" i="1"/>
  <c r="E158" i="1"/>
  <c r="J178" i="1"/>
  <c r="F23" i="1"/>
  <c r="J187" i="1"/>
  <c r="K187" i="1" s="1"/>
  <c r="E167" i="1"/>
  <c r="H24" i="1"/>
  <c r="J172" i="1"/>
  <c r="K172" i="1" s="1"/>
  <c r="F18" i="1"/>
  <c r="E152" i="1"/>
  <c r="I150" i="1"/>
  <c r="G27" i="1"/>
  <c r="I27" i="1" s="1"/>
  <c r="D20" i="3" s="1"/>
  <c r="E150" i="1"/>
  <c r="F27" i="1"/>
  <c r="J170" i="1"/>
  <c r="E159" i="1"/>
  <c r="F30" i="1"/>
  <c r="E30" i="1" s="1"/>
  <c r="J179" i="1"/>
  <c r="I152" i="1"/>
  <c r="G18" i="1"/>
  <c r="I18" i="1" s="1"/>
  <c r="D21" i="2" s="1"/>
  <c r="J188" i="1"/>
  <c r="E168" i="1"/>
  <c r="F33" i="1"/>
  <c r="E33" i="1" s="1"/>
  <c r="I168" i="1"/>
  <c r="G33" i="1"/>
  <c r="I33" i="1" s="1"/>
  <c r="I147" i="1"/>
  <c r="G26" i="1"/>
  <c r="E146" i="1"/>
  <c r="J166" i="1"/>
  <c r="F16" i="1"/>
  <c r="G29" i="1"/>
  <c r="I29" i="1" s="1"/>
  <c r="D22" i="3" s="1"/>
  <c r="I156" i="1"/>
  <c r="F19" i="1"/>
  <c r="E155" i="1"/>
  <c r="J175" i="1"/>
  <c r="K175" i="1" s="1"/>
  <c r="F32" i="1"/>
  <c r="J185" i="1"/>
  <c r="E165" i="1"/>
  <c r="I101" i="1"/>
  <c r="I129" i="1" s="1"/>
  <c r="I132" i="1" s="1"/>
  <c r="G16" i="1"/>
  <c r="I146" i="1"/>
  <c r="F17" i="1"/>
  <c r="E149" i="1"/>
  <c r="J169" i="1"/>
  <c r="J121" i="1"/>
  <c r="K121" i="1" s="1"/>
  <c r="F22" i="1"/>
  <c r="E22" i="1" s="1"/>
  <c r="J184" i="1"/>
  <c r="E164" i="1"/>
  <c r="G129" i="1"/>
  <c r="G132" i="1" s="1"/>
  <c r="I158" i="1"/>
  <c r="G20" i="1"/>
  <c r="I20" i="1" s="1"/>
  <c r="D23" i="2" s="1"/>
  <c r="F28" i="1"/>
  <c r="E153" i="1"/>
  <c r="J173" i="1"/>
  <c r="J182" i="1"/>
  <c r="K182" i="1" s="1"/>
  <c r="F31" i="1"/>
  <c r="E162" i="1"/>
  <c r="G32" i="1"/>
  <c r="I32" i="1" s="1"/>
  <c r="D25" i="3" s="1"/>
  <c r="I165" i="1"/>
  <c r="J100" i="1"/>
  <c r="K100" i="1" s="1"/>
  <c r="J140" i="1"/>
  <c r="K140" i="1" s="1"/>
  <c r="I153" i="1"/>
  <c r="G28" i="1"/>
  <c r="I28" i="1" s="1"/>
  <c r="D21" i="3" s="1"/>
  <c r="G19" i="1"/>
  <c r="I19" i="1" s="1"/>
  <c r="D22" i="2" s="1"/>
  <c r="I155" i="1"/>
  <c r="J176" i="1"/>
  <c r="F29" i="1"/>
  <c r="E156" i="1"/>
  <c r="G23" i="1"/>
  <c r="I23" i="1" s="1"/>
  <c r="I167" i="1"/>
  <c r="I162" i="1"/>
  <c r="G31" i="1"/>
  <c r="I31" i="1" s="1"/>
  <c r="D24" i="3" s="1"/>
  <c r="G17" i="1"/>
  <c r="I17" i="1" s="1"/>
  <c r="D20" i="2" s="1"/>
  <c r="I149" i="1"/>
  <c r="E18" i="1" l="1"/>
  <c r="K184" i="1"/>
  <c r="J149" i="1"/>
  <c r="K149" i="1" s="1"/>
  <c r="K173" i="1"/>
  <c r="K170" i="1"/>
  <c r="K178" i="1"/>
  <c r="K166" i="1"/>
  <c r="G34" i="1"/>
  <c r="I26" i="1"/>
  <c r="E20" i="1"/>
  <c r="F34" i="1"/>
  <c r="E26" i="1"/>
  <c r="E23" i="1"/>
  <c r="H71" i="1"/>
  <c r="H35" i="1"/>
  <c r="E19" i="1"/>
  <c r="K188" i="1"/>
  <c r="K179" i="1"/>
  <c r="E27" i="1"/>
  <c r="H70" i="1"/>
  <c r="H73" i="1"/>
  <c r="K181" i="1"/>
  <c r="E17" i="1"/>
  <c r="F24" i="1"/>
  <c r="E16" i="1"/>
  <c r="E29" i="1"/>
  <c r="F132" i="1"/>
  <c r="J152" i="1" s="1"/>
  <c r="K152" i="1" s="1"/>
  <c r="K185" i="1"/>
  <c r="K176" i="1"/>
  <c r="E31" i="1"/>
  <c r="E28" i="1"/>
  <c r="K169" i="1"/>
  <c r="I16" i="1"/>
  <c r="G24" i="1"/>
  <c r="E32" i="1"/>
  <c r="E21" i="1"/>
  <c r="H72" i="1" l="1"/>
  <c r="H55" i="1"/>
  <c r="G70" i="1"/>
  <c r="G73" i="1"/>
  <c r="D19" i="2"/>
  <c r="D26" i="2" s="1"/>
  <c r="F32" i="2" s="1"/>
  <c r="F34" i="2" s="1"/>
  <c r="F56" i="2" s="1"/>
  <c r="F59" i="2" s="1"/>
  <c r="I24" i="1"/>
  <c r="E24" i="1"/>
  <c r="I34" i="1"/>
  <c r="D19" i="3"/>
  <c r="D26" i="3" s="1"/>
  <c r="F32" i="3" s="1"/>
  <c r="F34" i="3" s="1"/>
  <c r="F56" i="3" s="1"/>
  <c r="F59" i="3" s="1"/>
  <c r="J34" i="1"/>
  <c r="F35" i="1"/>
  <c r="F71" i="1"/>
  <c r="J24" i="1"/>
  <c r="F73" i="1"/>
  <c r="F70" i="1"/>
  <c r="E34" i="1"/>
  <c r="G35" i="1"/>
  <c r="G71" i="1"/>
  <c r="E35" i="1" l="1"/>
  <c r="E71" i="1"/>
  <c r="I35" i="1"/>
  <c r="I71" i="1"/>
  <c r="F55" i="1"/>
  <c r="J35" i="1"/>
  <c r="K35" i="1" s="1"/>
  <c r="F72" i="1"/>
  <c r="E73" i="1"/>
  <c r="E70" i="1"/>
  <c r="G51" i="1"/>
  <c r="G47" i="1"/>
  <c r="K34" i="1"/>
  <c r="I70" i="1"/>
  <c r="I73" i="1"/>
  <c r="G72" i="1"/>
  <c r="G55" i="1"/>
  <c r="K24" i="1"/>
  <c r="F60" i="3"/>
  <c r="F62" i="3"/>
  <c r="F60" i="2"/>
  <c r="F62" i="2"/>
  <c r="I47" i="1" l="1"/>
  <c r="E47" i="1"/>
  <c r="I72" i="1"/>
  <c r="I55" i="1"/>
  <c r="F64" i="2"/>
  <c r="F67" i="2"/>
  <c r="F73" i="2"/>
  <c r="H73" i="2" s="1"/>
  <c r="G48" i="1" s="1"/>
  <c r="F66" i="2"/>
  <c r="F72" i="2"/>
  <c r="H72" i="2" s="1"/>
  <c r="F63" i="2"/>
  <c r="F70" i="2"/>
  <c r="G70" i="2" s="1"/>
  <c r="H70" i="2" s="1"/>
  <c r="F69" i="2"/>
  <c r="F64" i="3"/>
  <c r="F73" i="3"/>
  <c r="H73" i="3" s="1"/>
  <c r="F72" i="3"/>
  <c r="H72" i="3" s="1"/>
  <c r="F63" i="3"/>
  <c r="E51" i="1"/>
  <c r="I51" i="1"/>
  <c r="E72" i="1"/>
  <c r="E55" i="1"/>
  <c r="G69" i="2" l="1"/>
  <c r="H69" i="2"/>
  <c r="H63" i="2"/>
  <c r="G63" i="2"/>
  <c r="F74" i="2"/>
  <c r="F81" i="2" s="1"/>
  <c r="H67" i="2"/>
  <c r="G67" i="2"/>
  <c r="F74" i="3"/>
  <c r="F81" i="3" s="1"/>
  <c r="H63" i="3"/>
  <c r="G63" i="3"/>
  <c r="H66" i="2"/>
  <c r="G66" i="2"/>
  <c r="E48" i="1"/>
  <c r="I48" i="1"/>
  <c r="H64" i="3"/>
  <c r="G64" i="3"/>
  <c r="H64" i="2"/>
  <c r="G64" i="2"/>
  <c r="G74" i="2" l="1"/>
  <c r="G81" i="2" s="1"/>
  <c r="H74" i="2"/>
  <c r="H81" i="2" s="1"/>
  <c r="G74" i="3"/>
  <c r="G81" i="3" s="1"/>
  <c r="H74" i="3"/>
  <c r="H81" i="3" s="1"/>
  <c r="G44" i="1" l="1"/>
  <c r="G43" i="1"/>
  <c r="G54" i="1" l="1"/>
  <c r="E43" i="1"/>
  <c r="E54" i="1" s="1"/>
  <c r="I43" i="1"/>
  <c r="I44" i="1"/>
  <c r="E44" i="1"/>
  <c r="I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Wilson</author>
  </authors>
  <commentList>
    <comment ref="C7" authorId="0" shapeId="0" xr:uid="{00000000-0006-0000-0000-000001000000}">
      <text>
        <r>
          <rPr>
            <sz val="8"/>
            <color indexed="81"/>
            <rFont val="Tahoma"/>
            <family val="2"/>
          </rPr>
          <t>Enter the name of the county where the provider resides.</t>
        </r>
        <r>
          <rPr>
            <sz val="12"/>
            <color indexed="81"/>
            <rFont val="Tahoma"/>
            <family val="2"/>
          </rPr>
          <t xml:space="preserve">
</t>
        </r>
        <r>
          <rPr>
            <sz val="8"/>
            <color indexed="81"/>
            <rFont val="Tahoma"/>
          </rPr>
          <t xml:space="preserve">
</t>
        </r>
      </text>
    </comment>
    <comment ref="C8" authorId="0" shapeId="0" xr:uid="{00000000-0006-0000-0000-000002000000}">
      <text>
        <r>
          <rPr>
            <sz val="8"/>
            <color indexed="81"/>
            <rFont val="Arial"/>
            <family val="2"/>
          </rPr>
          <t>Enter the name of the provider.</t>
        </r>
      </text>
    </comment>
  </commentList>
</comments>
</file>

<file path=xl/sharedStrings.xml><?xml version="1.0" encoding="utf-8"?>
<sst xmlns="http://schemas.openxmlformats.org/spreadsheetml/2006/main" count="502" uniqueCount="284">
  <si>
    <t>DO NOT</t>
  </si>
  <si>
    <t xml:space="preserve">       ERR</t>
  </si>
  <si>
    <t xml:space="preserve">  USED FOR</t>
  </si>
  <si>
    <t>ERASE</t>
  </si>
  <si>
    <t xml:space="preserve"> </t>
  </si>
  <si>
    <t xml:space="preserve">  VERIFY</t>
  </si>
  <si>
    <t>COUNTY</t>
  </si>
  <si>
    <t>CONTRACT NUMBER</t>
  </si>
  <si>
    <t>CONTRACTOR</t>
  </si>
  <si>
    <t>CONTRACT PERIOD</t>
  </si>
  <si>
    <t>MEDI-CAL PROV. NO.</t>
  </si>
  <si>
    <t>DATE PREPARED</t>
  </si>
  <si>
    <t>TYPE OF PROGRAM</t>
  </si>
  <si>
    <t>ODF (ALCOHOL &amp; DRUG)</t>
  </si>
  <si>
    <t>A</t>
  </si>
  <si>
    <t>B</t>
  </si>
  <si>
    <t>C</t>
  </si>
  <si>
    <t>D</t>
  </si>
  <si>
    <t>E</t>
  </si>
  <si>
    <t>TOTAL</t>
  </si>
  <si>
    <t>PRIVATE</t>
  </si>
  <si>
    <t>NNA/PUBLIC</t>
  </si>
  <si>
    <t>TOTAL MC/</t>
  </si>
  <si>
    <t xml:space="preserve">                            CATEGORIES  </t>
  </si>
  <si>
    <t>PROGRAM</t>
  </si>
  <si>
    <t>PAY</t>
  </si>
  <si>
    <t>MEDI-CAL</t>
  </si>
  <si>
    <t>FUNDED</t>
  </si>
  <si>
    <t xml:space="preserve">NNA/PUBLIC </t>
  </si>
  <si>
    <t>1.  COST OF GROUP SESSIONS</t>
  </si>
  <si>
    <t xml:space="preserve">A.  PERSONNEL SERVICES                                                                                                         </t>
  </si>
  <si>
    <t>B.  DIRECT SERVICES</t>
  </si>
  <si>
    <t>C.  EQUIPMENT MATERIALS &amp; SUPPLIES</t>
  </si>
  <si>
    <t>D.  OTHER OPERATING EXPENSES</t>
  </si>
  <si>
    <t>E.  PROFESSIONAL &amp; SPECIAL SERVICES</t>
  </si>
  <si>
    <t>F.  TRANSPORTATION</t>
  </si>
  <si>
    <t>G.  INDIRECT COSTS</t>
  </si>
  <si>
    <t>G1. COUNTY MEDI-CAL ADMINISTRATION</t>
  </si>
  <si>
    <t>CHECK</t>
  </si>
  <si>
    <t>VERIFY</t>
  </si>
  <si>
    <t xml:space="preserve">       TOTAL COSTS OF GROUP SESSIONS</t>
  </si>
  <si>
    <t>2.  COST OF INDIVIDUAL SESSIONS</t>
  </si>
  <si>
    <t>CHECKS</t>
  </si>
  <si>
    <t xml:space="preserve">       TOTAL COSTS OF INDIVIDUAL SESSIONS</t>
  </si>
  <si>
    <t xml:space="preserve">    TOTAL GROSS COSTS</t>
  </si>
  <si>
    <t xml:space="preserve">    REVENUES</t>
  </si>
  <si>
    <t>I.  INSURANCE, MEDICARE, &amp; OTHER THIRD PARTY</t>
  </si>
  <si>
    <t>DO NOT ERASE</t>
  </si>
  <si>
    <t>Percentages</t>
  </si>
  <si>
    <t>Federal</t>
  </si>
  <si>
    <t>Rates</t>
  </si>
  <si>
    <t>ALC&amp;DR</t>
  </si>
  <si>
    <t>PERINATAL</t>
  </si>
  <si>
    <t>Group</t>
  </si>
  <si>
    <t>Individual</t>
  </si>
  <si>
    <t>K.     OTHER (SPECIFY)  TCM/MAC (FEDERAL SHARE)</t>
  </si>
  <si>
    <t>*</t>
  </si>
  <si>
    <t>K1.   PROVIDER UNRESTRICTED FUNDS</t>
  </si>
  <si>
    <t>K2.</t>
  </si>
  <si>
    <t>K3.</t>
  </si>
  <si>
    <t xml:space="preserve">    TOTAL REVENUES</t>
  </si>
  <si>
    <t xml:space="preserve">    NET COSTS (GROSS COSTS LESS LINES H,I,K)</t>
  </si>
  <si>
    <t>L.  UNITS OF SERVICE</t>
  </si>
  <si>
    <t>M.  STAFF HOURS (DIRECT SVCS - COUNSELING, MEDICAL, ETC.)</t>
  </si>
  <si>
    <t>N.  GROUP SESSIONS (ODF)</t>
  </si>
  <si>
    <t>Q.  COST PER STAFF HOUR (GROSS COSTS/LINE M)</t>
  </si>
  <si>
    <t>PERSONNEL SERVICES</t>
  </si>
  <si>
    <t xml:space="preserve">  TOTAL PERSONNEL SERVICES                                                                                                     </t>
  </si>
  <si>
    <t>DIRECT SERVICES</t>
  </si>
  <si>
    <t xml:space="preserve">  Clothing &amp; Personal Supplies</t>
  </si>
  <si>
    <t xml:space="preserve">  Laundry Services &amp; Supplies</t>
  </si>
  <si>
    <t xml:space="preserve">  Other (Specify)</t>
  </si>
  <si>
    <t xml:space="preserve">  SUBTOTAL DIRECT SERVICES</t>
  </si>
  <si>
    <t>EQUIPMENT, MATERIALS &amp; SUPPLIES</t>
  </si>
  <si>
    <t xml:space="preserve">  SUBTOTAL EQUIPMENT, MATERIALS &amp; SUPPLIES</t>
  </si>
  <si>
    <t>OTHER OPERATING EXPENSES</t>
  </si>
  <si>
    <t xml:space="preserve">  Depreciation-Structures &amp; Improvements</t>
  </si>
  <si>
    <t xml:space="preserve">  Leased Property Maintenance, Structures Improvements &amp; Grounds</t>
  </si>
  <si>
    <t xml:space="preserve">  Maintenance-Structures, Improvements &amp; Grounds</t>
  </si>
  <si>
    <t xml:space="preserve">  Publications and Legal Notices</t>
  </si>
  <si>
    <t xml:space="preserve">  Rents &amp; Leases-Land, Structures &amp; Improvements</t>
  </si>
  <si>
    <t xml:space="preserve">  Drug Screenings &amp; Other Testing</t>
  </si>
  <si>
    <t xml:space="preserve">  SUBTOTAL OTHER OPERATING EXPENSES</t>
  </si>
  <si>
    <t>PROFESSIONAL &amp; SPECIAL SERVICES</t>
  </si>
  <si>
    <t>TRANSPORTATION</t>
  </si>
  <si>
    <t xml:space="preserve">  Gas, Oil, &amp; Maintenance - Vehicles</t>
  </si>
  <si>
    <t xml:space="preserve">  SUBTOTAL TRANSPORTATION</t>
  </si>
  <si>
    <t xml:space="preserve">  TOTAL NONPERSONNEL                                                                                                           </t>
  </si>
  <si>
    <t xml:space="preserve">  INDIRECT COSTS</t>
  </si>
  <si>
    <t xml:space="preserve">  COUNTY MEDI-CAL ADMIN. (COUNTY OPERATED PGMS ONLY)</t>
  </si>
  <si>
    <t xml:space="preserve">  OVERALL TOTAL                                                                                                                </t>
  </si>
  <si>
    <t xml:space="preserve">                          DISTRIBUTION OF COSTS</t>
  </si>
  <si>
    <t>3.  GROUP SESSION STAFF HOURS</t>
  </si>
  <si>
    <t>4.  PERCENT OF GROUP STAFF HOURS BY COST CENTER</t>
  </si>
  <si>
    <t>5.  INDIVIDUAL STAFF HOURS</t>
  </si>
  <si>
    <t>6.  PERCENT OF INDIVIDUAL STAFF HOURS BY COST CENTER</t>
  </si>
  <si>
    <t>7.  TOTAL STAFF HOURS</t>
  </si>
  <si>
    <t>8.  PERCENT OF TOTAL STAFF HOURS</t>
  </si>
  <si>
    <t>9.  DISTRIBUTE COSTS</t>
  </si>
  <si>
    <t>A.  PERSONNEL SERVICES</t>
  </si>
  <si>
    <t xml:space="preserve">       GROUP</t>
  </si>
  <si>
    <t xml:space="preserve">       INDIVIDUAL</t>
  </si>
  <si>
    <t xml:space="preserve">                        PROVISIONAL RATES FOR MEDI-CAL REIMBURSEMENT</t>
  </si>
  <si>
    <t xml:space="preserve">                               PER PERSON GROUP RATE</t>
  </si>
  <si>
    <t xml:space="preserve">                               INDIVIDUAL SESSION RATE</t>
  </si>
  <si>
    <t>DRUG MEDI-CAL FISCAL DETAIL</t>
  </si>
  <si>
    <t>DRUG MEDI-CAL PROGRAM COST SUMMARY</t>
  </si>
  <si>
    <t>7990 - ODF Group - Alcohol/Drug</t>
  </si>
  <si>
    <t xml:space="preserve">                                                    ADJUSTMENT OF TOTAL COST</t>
  </si>
  <si>
    <t>1</t>
  </si>
  <si>
    <t>2</t>
  </si>
  <si>
    <t>3</t>
  </si>
  <si>
    <t>4</t>
  </si>
  <si>
    <t>5</t>
  </si>
  <si>
    <t>NNA</t>
  </si>
  <si>
    <t>DMC</t>
  </si>
  <si>
    <t>CATEGORY</t>
  </si>
  <si>
    <t>PROVIDER COSTS</t>
  </si>
  <si>
    <t>C.  EQUIPMENT, MATERIAL, &amp; SUPPLIES</t>
  </si>
  <si>
    <t>D.  OTHER OPERATION EXPENSES</t>
  </si>
  <si>
    <t>ADMIN.</t>
  </si>
  <si>
    <t>H.  TOTAL COSTS</t>
  </si>
  <si>
    <t xml:space="preserve">                                       MEDI-CAL PROVIDER COST CALCULATION</t>
  </si>
  <si>
    <t>01</t>
  </si>
  <si>
    <t>TOTAL SERVICE COSTS</t>
  </si>
  <si>
    <t>02</t>
  </si>
  <si>
    <t>TOTAL SERVICE UNITS</t>
  </si>
  <si>
    <t>03</t>
  </si>
  <si>
    <t>COST PER UNIT OF SERVICE</t>
  </si>
  <si>
    <t>04</t>
  </si>
  <si>
    <t>ADJUSTED/</t>
  </si>
  <si>
    <t>TOTAL UNITS</t>
  </si>
  <si>
    <t>DENIED</t>
  </si>
  <si>
    <t>ERRONEOUS</t>
  </si>
  <si>
    <t>DRUG MEDI-CAL (DMC) RECONCILIATION OF CLAIMS (UNITS)</t>
  </si>
  <si>
    <t>SUBMITTED</t>
  </si>
  <si>
    <t>UNITS</t>
  </si>
  <si>
    <t>DMC UNITS</t>
  </si>
  <si>
    <t>04a</t>
  </si>
  <si>
    <t>04b</t>
  </si>
  <si>
    <t>04c1</t>
  </si>
  <si>
    <t>04c2</t>
  </si>
  <si>
    <t>04c3</t>
  </si>
  <si>
    <t>BEGINNING</t>
  </si>
  <si>
    <t>FINAL</t>
  </si>
  <si>
    <t>UNALLOWABLE</t>
  </si>
  <si>
    <t>05</t>
  </si>
  <si>
    <t>COST OF DRUG MEDI-CAL UNITS OF SERVICE</t>
  </si>
  <si>
    <t>09</t>
  </si>
  <si>
    <t>10a</t>
  </si>
  <si>
    <t>10b</t>
  </si>
  <si>
    <t>11</t>
  </si>
  <si>
    <t>12</t>
  </si>
  <si>
    <t>13</t>
  </si>
  <si>
    <t>Federal Share</t>
  </si>
  <si>
    <t>14</t>
  </si>
  <si>
    <t/>
  </si>
  <si>
    <t>14d</t>
  </si>
  <si>
    <t>REVENUE FROM DRUG MEDI-CAL UNITS OF SERVICE</t>
  </si>
  <si>
    <t>REVENUE/FEES  (Share of Costs)</t>
  </si>
  <si>
    <t>NET DRUG MEDI-CAL COSTS</t>
  </si>
  <si>
    <t>LESS:  AMOUNT RECEIVED</t>
  </si>
  <si>
    <t>BALANCE DUE (COUNTY) PROVIDER</t>
  </si>
  <si>
    <t>MEDI-CAL PROV. NUMBER</t>
  </si>
  <si>
    <t>04c</t>
  </si>
  <si>
    <t xml:space="preserve">3nd Reporting Period - April thru June </t>
  </si>
  <si>
    <t>04c4</t>
  </si>
  <si>
    <t>Minor Consent - April thru June - 7N AID Code Clients</t>
  </si>
  <si>
    <t>COUNTY MEDI-CAL ADMINISTRATION??????????????</t>
  </si>
  <si>
    <t>DIRECT DMC COSTS????????????????</t>
  </si>
  <si>
    <t>14c(1)</t>
  </si>
  <si>
    <t>14c(2)</t>
  </si>
  <si>
    <t>14e</t>
  </si>
  <si>
    <t xml:space="preserve">     Allowed for Apr - June (04c X the lesser line 12 or 4)</t>
  </si>
  <si>
    <t xml:space="preserve">      Allowed for Apr - June (04c3 X the lesser line 12 or 4) - Minor Consent</t>
  </si>
  <si>
    <t>14f</t>
  </si>
  <si>
    <t>2nd Reporting Period - October thru June</t>
  </si>
  <si>
    <t>04c5</t>
  </si>
  <si>
    <t xml:space="preserve">  Medical, Dental, and Laboratory Supplies</t>
  </si>
  <si>
    <t xml:space="preserve">TOTAL </t>
  </si>
  <si>
    <t xml:space="preserve"> DMC</t>
  </si>
  <si>
    <t>UNITS OF SERVICE</t>
  </si>
  <si>
    <t>REPORT OF EXPENDITURES AND REVENUES</t>
  </si>
  <si>
    <t xml:space="preserve">  Depreciation-Equipment</t>
  </si>
  <si>
    <t xml:space="preserve">  Maintenance-Equipment</t>
  </si>
  <si>
    <t xml:space="preserve">  Rents &amp; Leases Equipment</t>
  </si>
  <si>
    <t xml:space="preserve">  Small Tools &amp; Instruments </t>
  </si>
  <si>
    <t xml:space="preserve">  Membership Dues</t>
  </si>
  <si>
    <t xml:space="preserve">  Training</t>
  </si>
  <si>
    <t xml:space="preserve">  Pharmaceutical</t>
  </si>
  <si>
    <t xml:space="preserve">  Food</t>
  </si>
  <si>
    <t xml:space="preserve">  Communications</t>
  </si>
  <si>
    <t xml:space="preserve">  Household Expenses</t>
  </si>
  <si>
    <t xml:space="preserve">  Insurance</t>
  </si>
  <si>
    <t xml:space="preserve">  Interest Expense</t>
  </si>
  <si>
    <t xml:space="preserve">  Miscellaneous Expense</t>
  </si>
  <si>
    <t xml:space="preserve">  Office Expense</t>
  </si>
  <si>
    <t xml:space="preserve">  Taxes &amp; Licenses</t>
  </si>
  <si>
    <t xml:space="preserve">  Utilities</t>
  </si>
  <si>
    <t xml:space="preserve">  Transportation</t>
  </si>
  <si>
    <t xml:space="preserve">  Travel</t>
  </si>
  <si>
    <t xml:space="preserve">  Rents &amp; Leases-Vehicles</t>
  </si>
  <si>
    <t xml:space="preserve">  Depreciation-Vehicles</t>
  </si>
  <si>
    <t xml:space="preserve">  Salaries &amp; Wages</t>
  </si>
  <si>
    <t xml:space="preserve">  Employee Benefits</t>
  </si>
  <si>
    <t>Minor Consent - July thru September - Title XIX</t>
  </si>
  <si>
    <t>Minor Consent - October thru June - Title XIX</t>
  </si>
  <si>
    <t>Other Non-Title XIX (100% SGF) - July thru June</t>
  </si>
  <si>
    <t>DRUG MEDI-CAL ALLOWED (Lesser of Lines 11 and 13)</t>
  </si>
  <si>
    <t>Allowed for Oct - June (04c2 × lesser of lines 4 and 12) - Minor Consent</t>
  </si>
  <si>
    <t>Allowed for Oct - June (04b × lesser of lines 4 and 12)</t>
  </si>
  <si>
    <t xml:space="preserve">Allowed for July - Sep (04c1 × lesser of lines 4 and 12) - Minor Consent </t>
  </si>
  <si>
    <t>Allowed for Other Non-Title XIX (100% SGF)</t>
  </si>
  <si>
    <t>14a1</t>
  </si>
  <si>
    <t>14a2</t>
  </si>
  <si>
    <t>14b1</t>
  </si>
  <si>
    <t>14b2</t>
  </si>
  <si>
    <t>14c1</t>
  </si>
  <si>
    <t>14c2</t>
  </si>
  <si>
    <t>(*) IF MEDI-CAL LINES O AND/OR P EXCEED THE APPROVED RATE CAP, UNDER CURRENT LAW, ADP MUST LIMIT REIMBURSEMENT TO THE APPROVED RATE CAP</t>
  </si>
  <si>
    <t>R.  COST PER GROUP SESSION (GROUP GROSS COSTS/LINE N)</t>
  </si>
  <si>
    <t xml:space="preserve">      (PAGE 1 - COLUMN A, LINE N × 1.5 × LINE 2)</t>
  </si>
  <si>
    <t>C.  EQUIPMENT MATERIAL &amp; SUPPLIES</t>
  </si>
  <si>
    <t>G1.  COUNTY ADMINISTRATION</t>
  </si>
  <si>
    <t>J10. FEDERAL/STATE - DIRECT CONTRACTS OUTSIDE ADP</t>
  </si>
  <si>
    <t>J9.   COUNTY/STATE - STATE MEDI-CAL - OTHER NON-TITLE XIX (ALCOHOL &amp; DRUG)</t>
  </si>
  <si>
    <t>J6.   COUNTY/STATE - FEDERAL MEDI-CAL - EPSDT (ALCOHOL &amp; DRUG)</t>
  </si>
  <si>
    <t>J4.   COUNTY/STATE - FEDERAL MEDI-CAL (ALCOHOL &amp; DRUG)</t>
  </si>
  <si>
    <t>J3.   COUNTY/STATE - COUNTY (ALCOHOL &amp; DRUG)</t>
  </si>
  <si>
    <t>J1.   COUNTY/STATE - FEDERAL (ALCOHOL &amp; DRUG)</t>
  </si>
  <si>
    <t>J. CONTRACTS &amp; GRANTS (SPECIFY)</t>
  </si>
  <si>
    <t>H. PARTICIPANT FEES</t>
  </si>
  <si>
    <t>L8.    INDIVIDUAL FACE TO FACE VISITS - MINOR CONSENT - ALCOHOL &amp; DRUG</t>
  </si>
  <si>
    <t>L9.    INDIVIDUAL FACE TO FACE VISITS - OTHER NON-TITLE XIX - ALCOHOL &amp; DRUG</t>
  </si>
  <si>
    <t>L7.    INDIVIDUAL FACE TO FACE VISITS - EPSDT - ALCOHOL &amp; DRUG</t>
  </si>
  <si>
    <t>L4.    GROUP FACE TO FACE VISITS - OTHER NON-TITLE XIX - ALCOHOL &amp; DRUG</t>
  </si>
  <si>
    <t>L1.    GROUP FACE TO FACE VISITS - ALCOHOL &amp; DRUG</t>
  </si>
  <si>
    <t>L2.    GROUP FACE TO FACE VISITS - EPSDT - ALCOHOL &amp; DRUG</t>
  </si>
  <si>
    <t>L3.    GROUP FACE TO FACE VISITS - MINOR CONSENT - ALCOHOL &amp; DRUG</t>
  </si>
  <si>
    <t>L10.  TOTAL INDIVIDUAL FACE TO FACE VISITS (SUM OF LINES L6 THROUGH L9)</t>
  </si>
  <si>
    <t>L5.    TOTAL GROUP FACE TO FACE VISITS (ADD LINES L1 THROUGH L4)</t>
  </si>
  <si>
    <t>L6.    INDIVIDUAL FACE TO FACE VISITS - ALCOHOL &amp; DRUG</t>
  </si>
  <si>
    <t>L11.  TOTAL UNITS OF SERVICE (SUM OF LINES L5 AND L10)</t>
  </si>
  <si>
    <t>O.  COST PER GROUP FACE TO FACE VISIT (GROUP GROSS COSTS/LINE L5)</t>
  </si>
  <si>
    <t>P.  COST PER INDIVIDUAL UNIT (INDIVIDUAL GROSS COSTS/LINE L10)</t>
  </si>
  <si>
    <t>1.  GROUP FACE TO FACE VISITS (GROUP UNITS OF SERVICE) (LINE N)</t>
  </si>
  <si>
    <t>2.  PERCENT OF GROUP FACE TO FACE VISITS (GROUP UNITS OF SERVICE)</t>
  </si>
  <si>
    <t>7990 - ODF Individual - Alcohol/Drug</t>
  </si>
  <si>
    <t>TOTAL MEDI-CAL COSTS (Add Lines 9)</t>
  </si>
  <si>
    <t>15a</t>
  </si>
  <si>
    <t>15b</t>
  </si>
  <si>
    <t>REVENUE FROM SHARE OF COST</t>
  </si>
  <si>
    <t>6-DIGIT PROVIDER NO.</t>
  </si>
  <si>
    <t>6-DIGIT PROVIDER NUMBER</t>
  </si>
  <si>
    <t>REVENUE from INSURANCE / 3RD PARTY FEES</t>
  </si>
  <si>
    <t>NET COST (Line 14f minus Line 15a, 15b)</t>
  </si>
  <si>
    <t xml:space="preserve"> Reporting Period - July thru June </t>
  </si>
  <si>
    <t>Total of 14a1, and 14d</t>
  </si>
  <si>
    <t>Allowed for July - June (04a × lesser of lines 4 and 12)</t>
  </si>
  <si>
    <t>TOTAL MEDI-CAL COST PER UNIT (line 11)</t>
  </si>
  <si>
    <t>Reporting Period - July thru June</t>
  </si>
  <si>
    <t>DMC Units of Service</t>
  </si>
  <si>
    <t>TOTAL MEDI-CAL COSTS (Add Line 9)</t>
  </si>
  <si>
    <t>COST (Line 3 × Total Units Line)</t>
  </si>
  <si>
    <t>MAXIMUM ALLOWED (Line 4 × Total Units Line)</t>
  </si>
  <si>
    <t>SUMMARY - FY 2011-12</t>
  </si>
  <si>
    <t>Local revenue</t>
  </si>
  <si>
    <t>Minor Consent - July thru June - Non-Title XIX 100% Local Revenue</t>
  </si>
  <si>
    <t>Allowed for Minor Consent - Non-Title XIX 100% Local revenue</t>
  </si>
  <si>
    <t>Minor Consent - July thru June - Non-Title XIX 100% Local revenue</t>
  </si>
  <si>
    <t>Allowed for Minor Consent - Non-Title XIX 100% Local Revenue</t>
  </si>
  <si>
    <t xml:space="preserve">Total </t>
  </si>
  <si>
    <t>Minor Consent</t>
  </si>
  <si>
    <t>REVENUE/FEES  Insurance / 3rd Party Fees</t>
  </si>
  <si>
    <t>Title XIX</t>
  </si>
  <si>
    <t>J2.   COUNTY/STATE - REALIGNMENT (ALCOHOL &amp; DRUG)</t>
  </si>
  <si>
    <t>J7.   COUNTY/ STATE - REALIGNMENT MEDI-CAL - EPSDT (ALCOHOL &amp; DRUG)</t>
  </si>
  <si>
    <t>J8.   COUNTY/STATE - REALIGNMENT MEDI-CAL - MINOR CONSENT (ALCOHOL &amp; DRUG)</t>
  </si>
  <si>
    <t>Realignment</t>
  </si>
  <si>
    <t>J5.   COUNTY/STATE - REALIGNMENT MEDI-CAL(ALCOHOL &amp; DRUG)</t>
  </si>
  <si>
    <t>STATE OF CALIFORNIA - HEALTH AND HUMAN SERVICES AGENCY                                    DEPARTMENT OF HEALTH CARE SERVICES</t>
  </si>
  <si>
    <t>STATE OF CALIFORNIA - HEALTH AND HUMAN SERVICES AGENCY                                                                       DEPARTMENT OF HEALTH CARE SERVICES</t>
  </si>
  <si>
    <t>STATE OF CALIFORNIA HEALTH AND HUMAN SERVICES AGENCY                                                                        DEPARTMENT OF HEALTH CARE SERVICES</t>
  </si>
  <si>
    <r>
      <t xml:space="preserve">STATEWIDE MAXIMUM ALLOWABLE RATE </t>
    </r>
    <r>
      <rPr>
        <b/>
        <sz val="9"/>
        <rFont val="Arial"/>
        <family val="2"/>
      </rPr>
      <t>OR PRORATED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</si>
</sst>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mmmm\ d\,\ yyyy"/>
  </numFmts>
  <fonts count="19" x14ac:knownFonts="1">
    <font>
      <sz val="10"/>
      <name val="Arial"/>
    </font>
    <font>
      <b/>
      <sz val="10"/>
      <name val="Arial"/>
      <family val="2"/>
    </font>
    <font>
      <b/>
      <u/>
      <sz val="10"/>
      <name val="Arial"/>
      <family val="2"/>
    </font>
    <font>
      <sz val="10"/>
      <name val="Arial"/>
      <family val="2"/>
    </font>
    <font>
      <sz val="8"/>
      <name val="Arial"/>
      <family val="2"/>
    </font>
    <font>
      <sz val="8"/>
      <color indexed="81"/>
      <name val="Tahoma"/>
    </font>
    <font>
      <sz val="12"/>
      <color indexed="81"/>
      <name val="Tahoma"/>
      <family val="2"/>
    </font>
    <font>
      <sz val="8"/>
      <name val="Arial"/>
    </font>
    <font>
      <sz val="10"/>
      <name val="Arial Narrow"/>
      <family val="2"/>
    </font>
    <font>
      <sz val="8"/>
      <color indexed="81"/>
      <name val="Tahoma"/>
      <family val="2"/>
    </font>
    <font>
      <sz val="8"/>
      <color indexed="81"/>
      <name val="Arial"/>
      <family val="2"/>
    </font>
    <font>
      <sz val="7"/>
      <name val="Arial"/>
      <family val="2"/>
    </font>
    <font>
      <b/>
      <sz val="8"/>
      <name val="Arial"/>
      <family val="2"/>
    </font>
    <font>
      <sz val="6"/>
      <name val="Arial"/>
      <family val="2"/>
    </font>
    <font>
      <sz val="12"/>
      <name val="Arial"/>
      <family val="2"/>
    </font>
    <font>
      <sz val="9"/>
      <name val="Arial"/>
      <family val="2"/>
    </font>
    <font>
      <b/>
      <sz val="9"/>
      <name val="Arial"/>
      <family val="2"/>
    </font>
    <font>
      <b/>
      <sz val="12"/>
      <name val="Arial"/>
      <family val="2"/>
    </font>
    <font>
      <b/>
      <sz val="11"/>
      <name val="Arial"/>
      <family val="2"/>
    </font>
  </fonts>
  <fills count="7">
    <fill>
      <patternFill patternType="none"/>
    </fill>
    <fill>
      <patternFill patternType="gray125"/>
    </fill>
    <fill>
      <patternFill patternType="solid">
        <fgColor indexed="9"/>
      </patternFill>
    </fill>
    <fill>
      <patternFill patternType="solid">
        <fgColor theme="0"/>
        <bgColor indexed="64"/>
      </patternFill>
    </fill>
    <fill>
      <patternFill patternType="lightGray">
        <bgColor theme="0"/>
      </patternFill>
    </fill>
    <fill>
      <patternFill patternType="solid">
        <fgColor theme="0"/>
      </patternFill>
    </fill>
    <fill>
      <patternFill patternType="lightGray">
        <fgColor indexed="9"/>
        <bgColor theme="0"/>
      </patternFill>
    </fill>
  </fills>
  <borders count="68">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8"/>
      </right>
      <top/>
      <bottom style="double">
        <color indexed="8"/>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bottom style="double">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top style="double">
        <color indexed="8"/>
      </top>
      <bottom/>
      <diagonal/>
    </border>
    <border>
      <left/>
      <right style="thin">
        <color indexed="64"/>
      </right>
      <top style="thin">
        <color indexed="64"/>
      </top>
      <bottom style="thin">
        <color indexed="64"/>
      </bottom>
      <diagonal/>
    </border>
    <border>
      <left/>
      <right style="thick">
        <color indexed="8"/>
      </right>
      <top/>
      <bottom/>
      <diagonal/>
    </border>
    <border>
      <left/>
      <right/>
      <top/>
      <bottom style="thick">
        <color indexed="8"/>
      </bottom>
      <diagonal/>
    </border>
    <border>
      <left/>
      <right style="thick">
        <color indexed="8"/>
      </right>
      <top/>
      <bottom style="thick">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double">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8"/>
      </top>
      <bottom style="thin">
        <color indexed="64"/>
      </bottom>
      <diagonal/>
    </border>
    <border>
      <left style="thin">
        <color indexed="8"/>
      </left>
      <right style="thin">
        <color indexed="8"/>
      </right>
      <top/>
      <bottom style="double">
        <color indexed="8"/>
      </bottom>
      <diagonal/>
    </border>
    <border>
      <left style="thin">
        <color indexed="8"/>
      </left>
      <right/>
      <top/>
      <bottom/>
      <diagonal/>
    </border>
    <border>
      <left/>
      <right style="thin">
        <color indexed="8"/>
      </right>
      <top style="double">
        <color indexed="8"/>
      </top>
      <bottom/>
      <diagonal/>
    </border>
    <border>
      <left/>
      <right style="thin">
        <color indexed="8"/>
      </right>
      <top/>
      <bottom style="thick">
        <color indexed="8"/>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style="thin">
        <color indexed="8"/>
      </left>
      <right style="thin">
        <color indexed="64"/>
      </right>
      <top style="thick">
        <color indexed="8"/>
      </top>
      <bottom style="thick">
        <color indexed="8"/>
      </bottom>
      <diagonal/>
    </border>
    <border>
      <left/>
      <right style="thin">
        <color indexed="64"/>
      </right>
      <top style="thick">
        <color indexed="8"/>
      </top>
      <bottom style="thick">
        <color indexed="8"/>
      </bottom>
      <diagonal/>
    </border>
    <border>
      <left/>
      <right style="thin">
        <color indexed="8"/>
      </right>
      <top style="thin">
        <color indexed="8"/>
      </top>
      <bottom style="double">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bottom style="thick">
        <color indexed="8"/>
      </bottom>
      <diagonal/>
    </border>
    <border>
      <left style="thin">
        <color indexed="8"/>
      </left>
      <right style="thin">
        <color indexed="8"/>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thick">
        <color indexed="8"/>
      </bottom>
      <diagonal/>
    </border>
    <border>
      <left style="thin">
        <color indexed="64"/>
      </left>
      <right/>
      <top style="thin">
        <color indexed="8"/>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8"/>
      </bottom>
      <diagonal/>
    </border>
    <border>
      <left/>
      <right/>
      <top style="thin">
        <color indexed="8"/>
      </top>
      <bottom style="thin">
        <color indexed="64"/>
      </bottom>
      <diagonal/>
    </border>
    <border>
      <left/>
      <right/>
      <top style="thin">
        <color indexed="64"/>
      </top>
      <bottom style="thin">
        <color indexed="64"/>
      </bottom>
      <diagonal/>
    </border>
  </borders>
  <cellStyleXfs count="1">
    <xf numFmtId="37" fontId="0" fillId="2" borderId="0"/>
  </cellStyleXfs>
  <cellXfs count="267">
    <xf numFmtId="37" fontId="0" fillId="2" borderId="0" xfId="0" applyNumberFormat="1"/>
    <xf numFmtId="37" fontId="1" fillId="3" borderId="0" xfId="0" applyNumberFormat="1" applyFont="1" applyFill="1" applyAlignment="1" applyProtection="1">
      <alignment horizontal="center"/>
    </xf>
    <xf numFmtId="37" fontId="8" fillId="3" borderId="66" xfId="0" applyNumberFormat="1" applyFont="1" applyFill="1" applyBorder="1" applyAlignment="1" applyProtection="1">
      <alignment horizontal="center"/>
    </xf>
    <xf numFmtId="37" fontId="3" fillId="3" borderId="0" xfId="0" applyNumberFormat="1" applyFont="1" applyFill="1" applyProtection="1"/>
    <xf numFmtId="37" fontId="3" fillId="3" borderId="7" xfId="0" applyNumberFormat="1" applyFont="1" applyFill="1" applyBorder="1" applyProtection="1"/>
    <xf numFmtId="37" fontId="3" fillId="3" borderId="44" xfId="0" applyNumberFormat="1" applyFont="1" applyFill="1" applyBorder="1" applyProtection="1"/>
    <xf numFmtId="37" fontId="4" fillId="3" borderId="44"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7" fontId="3" fillId="3" borderId="10" xfId="0" applyNumberFormat="1" applyFont="1" applyFill="1" applyBorder="1" applyProtection="1"/>
    <xf numFmtId="37" fontId="4" fillId="3" borderId="10" xfId="0" applyNumberFormat="1" applyFont="1" applyFill="1" applyBorder="1" applyProtection="1"/>
    <xf numFmtId="37" fontId="3" fillId="3" borderId="0" xfId="0" applyNumberFormat="1" applyFont="1" applyFill="1" applyAlignment="1" applyProtection="1">
      <alignment horizontal="right"/>
    </xf>
    <xf numFmtId="37" fontId="3" fillId="3" borderId="0" xfId="0" applyNumberFormat="1" applyFont="1" applyFill="1" applyAlignment="1" applyProtection="1">
      <alignment horizontal="center"/>
    </xf>
    <xf numFmtId="37" fontId="4" fillId="3" borderId="45" xfId="0" applyNumberFormat="1" applyFont="1" applyFill="1" applyBorder="1" applyProtection="1"/>
    <xf numFmtId="37" fontId="3" fillId="3" borderId="0" xfId="0" applyNumberFormat="1" applyFont="1" applyFill="1" applyAlignment="1" applyProtection="1"/>
    <xf numFmtId="37" fontId="3" fillId="3" borderId="11" xfId="0" applyNumberFormat="1" applyFont="1" applyFill="1" applyBorder="1" applyAlignment="1" applyProtection="1">
      <alignment horizontal="right"/>
    </xf>
    <xf numFmtId="37" fontId="3" fillId="3" borderId="11" xfId="0" applyNumberFormat="1" applyFont="1" applyFill="1" applyBorder="1" applyProtection="1"/>
    <xf numFmtId="37" fontId="3" fillId="3" borderId="46" xfId="0" applyNumberFormat="1" applyFont="1" applyFill="1" applyBorder="1" applyProtection="1"/>
    <xf numFmtId="37" fontId="3" fillId="3" borderId="0" xfId="0" applyNumberFormat="1" applyFont="1" applyFill="1" applyBorder="1" applyAlignment="1" applyProtection="1">
      <alignment horizontal="right"/>
    </xf>
    <xf numFmtId="10" fontId="3" fillId="3" borderId="0" xfId="0" applyNumberFormat="1" applyFont="1" applyFill="1" applyProtection="1"/>
    <xf numFmtId="37" fontId="3" fillId="3" borderId="47" xfId="0" applyNumberFormat="1" applyFont="1" applyFill="1" applyBorder="1" applyProtection="1"/>
    <xf numFmtId="37" fontId="3" fillId="3" borderId="53" xfId="0" applyNumberFormat="1" applyFont="1" applyFill="1" applyBorder="1" applyAlignment="1" applyProtection="1"/>
    <xf numFmtId="37" fontId="3" fillId="3" borderId="0" xfId="0" applyNumberFormat="1" applyFont="1" applyFill="1" applyBorder="1" applyProtection="1"/>
    <xf numFmtId="37" fontId="3" fillId="3" borderId="47" xfId="0" applyNumberFormat="1" applyFont="1" applyFill="1" applyBorder="1" applyAlignment="1" applyProtection="1">
      <alignment horizontal="right"/>
    </xf>
    <xf numFmtId="2" fontId="3" fillId="3" borderId="0" xfId="0" applyNumberFormat="1" applyFont="1" applyFill="1" applyProtection="1"/>
    <xf numFmtId="2" fontId="3" fillId="3" borderId="47" xfId="0" applyNumberFormat="1" applyFont="1" applyFill="1" applyBorder="1" applyProtection="1"/>
    <xf numFmtId="37" fontId="3" fillId="3" borderId="7" xfId="0" applyNumberFormat="1" applyFont="1" applyFill="1" applyBorder="1" applyAlignment="1" applyProtection="1">
      <alignment horizontal="right"/>
    </xf>
    <xf numFmtId="2" fontId="3" fillId="3" borderId="7" xfId="0" applyNumberFormat="1" applyFont="1" applyFill="1" applyBorder="1" applyProtection="1"/>
    <xf numFmtId="2" fontId="3" fillId="3" borderId="48" xfId="0" applyNumberFormat="1" applyFont="1" applyFill="1" applyBorder="1" applyProtection="1"/>
    <xf numFmtId="37" fontId="4" fillId="3" borderId="50" xfId="0" applyNumberFormat="1" applyFont="1" applyFill="1" applyBorder="1" applyProtection="1"/>
    <xf numFmtId="37" fontId="3" fillId="3" borderId="53" xfId="0" applyNumberFormat="1" applyFont="1" applyFill="1" applyBorder="1" applyAlignment="1" applyProtection="1">
      <alignment wrapText="1"/>
    </xf>
    <xf numFmtId="39" fontId="4" fillId="3" borderId="10" xfId="0" applyNumberFormat="1" applyFont="1" applyFill="1" applyBorder="1" applyProtection="1"/>
    <xf numFmtId="2" fontId="4" fillId="3" borderId="10" xfId="0" applyNumberFormat="1" applyFont="1" applyFill="1" applyBorder="1" applyProtection="1"/>
    <xf numFmtId="2" fontId="4" fillId="3" borderId="8" xfId="0" applyNumberFormat="1" applyFont="1" applyFill="1" applyBorder="1" applyProtection="1"/>
    <xf numFmtId="37" fontId="3" fillId="3" borderId="8" xfId="0" applyNumberFormat="1" applyFont="1" applyFill="1" applyBorder="1" applyProtection="1"/>
    <xf numFmtId="37" fontId="4" fillId="3" borderId="8" xfId="0" applyNumberFormat="1" applyFont="1" applyFill="1" applyBorder="1" applyAlignment="1" applyProtection="1">
      <alignment horizontal="center"/>
    </xf>
    <xf numFmtId="37" fontId="3" fillId="3" borderId="53" xfId="0" applyNumberFormat="1" applyFont="1" applyFill="1" applyBorder="1" applyProtection="1"/>
    <xf numFmtId="37" fontId="4" fillId="3" borderId="55" xfId="0" applyNumberFormat="1" applyFont="1" applyFill="1" applyBorder="1" applyProtection="1"/>
    <xf numFmtId="37" fontId="4" fillId="3" borderId="4" xfId="0" applyNumberFormat="1" applyFont="1" applyFill="1" applyBorder="1" applyProtection="1"/>
    <xf numFmtId="37" fontId="3" fillId="3" borderId="9" xfId="0" applyNumberFormat="1" applyFont="1" applyFill="1" applyBorder="1" applyProtection="1"/>
    <xf numFmtId="10" fontId="4" fillId="3" borderId="10" xfId="0" applyNumberFormat="1" applyFont="1" applyFill="1" applyBorder="1" applyProtection="1"/>
    <xf numFmtId="39" fontId="4" fillId="3" borderId="8" xfId="0" applyNumberFormat="1" applyFont="1" applyFill="1" applyBorder="1" applyProtection="1"/>
    <xf numFmtId="10" fontId="4" fillId="3" borderId="45" xfId="0" applyNumberFormat="1" applyFont="1" applyFill="1" applyBorder="1" applyProtection="1"/>
    <xf numFmtId="37" fontId="4" fillId="3" borderId="8" xfId="0" applyNumberFormat="1" applyFont="1" applyFill="1" applyBorder="1" applyProtection="1"/>
    <xf numFmtId="37" fontId="3" fillId="3" borderId="45" xfId="0" applyNumberFormat="1" applyFont="1" applyFill="1" applyBorder="1" applyProtection="1"/>
    <xf numFmtId="15" fontId="3" fillId="3" borderId="45" xfId="0" applyNumberFormat="1" applyFont="1" applyFill="1" applyBorder="1" applyProtection="1"/>
    <xf numFmtId="37" fontId="3" fillId="3" borderId="13" xfId="0" applyNumberFormat="1" applyFont="1" applyFill="1" applyBorder="1" applyProtection="1"/>
    <xf numFmtId="37" fontId="3" fillId="3" borderId="0" xfId="0" applyNumberFormat="1" applyFont="1" applyFill="1" applyAlignment="1" applyProtection="1">
      <alignment horizontal="left"/>
    </xf>
    <xf numFmtId="37" fontId="3" fillId="3" borderId="5" xfId="0" applyNumberFormat="1" applyFont="1" applyFill="1" applyBorder="1" applyProtection="1"/>
    <xf numFmtId="37" fontId="3" fillId="3" borderId="0" xfId="0" applyNumberFormat="1" applyFont="1" applyFill="1" applyAlignment="1" applyProtection="1">
      <alignment horizontal="left"/>
    </xf>
    <xf numFmtId="37" fontId="3" fillId="3" borderId="0" xfId="0" applyNumberFormat="1" applyFont="1" applyFill="1" applyAlignment="1" applyProtection="1">
      <alignment horizontal="center"/>
    </xf>
    <xf numFmtId="37" fontId="3" fillId="3" borderId="6" xfId="0" applyNumberFormat="1" applyFont="1" applyFill="1" applyBorder="1" applyProtection="1"/>
    <xf numFmtId="15" fontId="3" fillId="3" borderId="0" xfId="0" applyNumberFormat="1" applyFont="1" applyFill="1" applyAlignment="1" applyProtection="1">
      <alignment horizontal="center"/>
    </xf>
    <xf numFmtId="37" fontId="3" fillId="3" borderId="0" xfId="0" applyNumberFormat="1" applyFont="1" applyFill="1" applyAlignment="1">
      <alignment horizontal="center"/>
    </xf>
    <xf numFmtId="37" fontId="3" fillId="3" borderId="16" xfId="0" applyNumberFormat="1" applyFont="1" applyFill="1" applyBorder="1" applyAlignment="1" applyProtection="1">
      <protection locked="0"/>
    </xf>
    <xf numFmtId="49" fontId="3" fillId="3" borderId="9" xfId="0" applyNumberFormat="1" applyFont="1" applyFill="1" applyBorder="1" applyAlignment="1" applyProtection="1">
      <alignment horizontal="center"/>
      <protection locked="0"/>
    </xf>
    <xf numFmtId="37" fontId="3" fillId="3" borderId="67" xfId="0" applyNumberFormat="1" applyFont="1" applyFill="1" applyBorder="1" applyAlignment="1" applyProtection="1">
      <protection locked="0"/>
    </xf>
    <xf numFmtId="49" fontId="3" fillId="3" borderId="65" xfId="0" applyNumberFormat="1" applyFont="1" applyFill="1" applyBorder="1" applyAlignment="1" applyProtection="1">
      <alignment horizontal="center"/>
      <protection locked="0"/>
    </xf>
    <xf numFmtId="165" fontId="3" fillId="3" borderId="67" xfId="0" applyNumberFormat="1" applyFont="1" applyFill="1" applyBorder="1" applyAlignment="1" applyProtection="1">
      <alignment horizontal="left"/>
      <protection locked="0"/>
    </xf>
    <xf numFmtId="49" fontId="3" fillId="3" borderId="60" xfId="0" applyNumberFormat="1" applyFont="1" applyFill="1" applyBorder="1" applyAlignment="1" applyProtection="1">
      <alignment horizontal="center"/>
      <protection locked="0"/>
    </xf>
    <xf numFmtId="1" fontId="3" fillId="3" borderId="0" xfId="0" applyNumberFormat="1" applyFont="1" applyFill="1" applyProtection="1"/>
    <xf numFmtId="37" fontId="4" fillId="3" borderId="7" xfId="0" applyNumberFormat="1" applyFont="1" applyFill="1" applyBorder="1" applyAlignment="1" applyProtection="1">
      <alignment horizontal="center"/>
    </xf>
    <xf numFmtId="37" fontId="4" fillId="3" borderId="11" xfId="0" applyNumberFormat="1" applyFont="1" applyFill="1" applyBorder="1" applyProtection="1"/>
    <xf numFmtId="37" fontId="4" fillId="3" borderId="44" xfId="0" applyNumberFormat="1" applyFont="1" applyFill="1" applyBorder="1" applyProtection="1"/>
    <xf numFmtId="37" fontId="4" fillId="3" borderId="26" xfId="0" applyNumberFormat="1" applyFont="1" applyFill="1" applyBorder="1" applyAlignment="1" applyProtection="1">
      <alignment horizontal="center" vertical="center"/>
    </xf>
    <xf numFmtId="37" fontId="4" fillId="3" borderId="9" xfId="0" applyNumberFormat="1" applyFont="1" applyFill="1" applyBorder="1" applyProtection="1"/>
    <xf numFmtId="37" fontId="3" fillId="3" borderId="27" xfId="0" applyNumberFormat="1" applyFont="1" applyFill="1" applyBorder="1" applyAlignment="1">
      <alignment horizontal="center" vertical="center"/>
    </xf>
    <xf numFmtId="37" fontId="12" fillId="3" borderId="9" xfId="0" applyNumberFormat="1" applyFont="1" applyFill="1" applyBorder="1" applyProtection="1"/>
    <xf numFmtId="37" fontId="4" fillId="4" borderId="10" xfId="0" applyNumberFormat="1" applyFont="1" applyFill="1" applyBorder="1" applyProtection="1"/>
    <xf numFmtId="37" fontId="3" fillId="3" borderId="0" xfId="0" applyNumberFormat="1" applyFont="1" applyFill="1" applyAlignment="1" applyProtection="1">
      <alignment horizontal="fill"/>
    </xf>
    <xf numFmtId="37" fontId="4" fillId="3" borderId="14" xfId="0" applyNumberFormat="1" applyFont="1" applyFill="1" applyBorder="1" applyProtection="1"/>
    <xf numFmtId="37" fontId="4" fillId="3" borderId="10" xfId="0" applyNumberFormat="1" applyFont="1" applyFill="1" applyBorder="1" applyProtection="1">
      <protection locked="0"/>
    </xf>
    <xf numFmtId="37" fontId="4" fillId="3" borderId="60" xfId="0" applyNumberFormat="1" applyFont="1" applyFill="1" applyBorder="1" applyAlignment="1" applyProtection="1">
      <alignment wrapText="1"/>
    </xf>
    <xf numFmtId="37" fontId="4" fillId="3" borderId="49" xfId="0" applyNumberFormat="1" applyFont="1" applyFill="1" applyBorder="1" applyProtection="1"/>
    <xf numFmtId="37" fontId="4" fillId="3" borderId="62" xfId="0" applyNumberFormat="1" applyFont="1" applyFill="1" applyBorder="1" applyProtection="1"/>
    <xf numFmtId="37" fontId="12" fillId="3" borderId="14" xfId="0" applyNumberFormat="1" applyFont="1" applyFill="1" applyBorder="1" applyProtection="1"/>
    <xf numFmtId="37" fontId="4" fillId="3" borderId="45" xfId="0" applyNumberFormat="1" applyFont="1" applyFill="1" applyBorder="1" applyProtection="1">
      <protection locked="0"/>
    </xf>
    <xf numFmtId="37" fontId="4" fillId="3" borderId="0" xfId="0" applyNumberFormat="1" applyFont="1" applyFill="1" applyBorder="1" applyProtection="1"/>
    <xf numFmtId="37" fontId="4" fillId="3" borderId="59" xfId="0" applyNumberFormat="1" applyFont="1" applyFill="1" applyBorder="1" applyProtection="1"/>
    <xf numFmtId="37" fontId="4" fillId="3" borderId="51" xfId="0" applyNumberFormat="1" applyFont="1" applyFill="1" applyBorder="1" applyProtection="1"/>
    <xf numFmtId="2" fontId="4" fillId="3" borderId="4" xfId="0" applyNumberFormat="1" applyFont="1" applyFill="1" applyBorder="1" applyProtection="1"/>
    <xf numFmtId="37" fontId="13" fillId="3" borderId="11" xfId="0" applyNumberFormat="1" applyFont="1" applyFill="1" applyBorder="1" applyProtection="1"/>
    <xf numFmtId="37" fontId="13" fillId="3" borderId="0" xfId="0" applyNumberFormat="1" applyFont="1" applyFill="1" applyBorder="1" applyProtection="1"/>
    <xf numFmtId="37" fontId="4" fillId="3" borderId="52" xfId="0" applyNumberFormat="1" applyFont="1" applyFill="1" applyBorder="1" applyAlignment="1" applyProtection="1">
      <alignment horizontal="center"/>
    </xf>
    <xf numFmtId="37" fontId="4" fillId="3" borderId="27" xfId="0" applyNumberFormat="1" applyFont="1" applyFill="1" applyBorder="1" applyAlignment="1" applyProtection="1">
      <alignment horizontal="center"/>
    </xf>
    <xf numFmtId="37" fontId="4" fillId="4" borderId="27" xfId="0" applyNumberFormat="1" applyFont="1" applyFill="1" applyBorder="1" applyProtection="1"/>
    <xf numFmtId="37" fontId="4" fillId="3" borderId="60" xfId="0" applyNumberFormat="1" applyFont="1" applyFill="1" applyBorder="1" applyProtection="1"/>
    <xf numFmtId="37" fontId="4" fillId="3" borderId="52" xfId="0" applyNumberFormat="1" applyFont="1" applyFill="1" applyBorder="1" applyProtection="1">
      <protection locked="0"/>
    </xf>
    <xf numFmtId="37" fontId="4" fillId="3" borderId="27" xfId="0" applyNumberFormat="1" applyFont="1" applyFill="1" applyBorder="1" applyProtection="1"/>
    <xf numFmtId="37" fontId="4" fillId="3" borderId="54" xfId="0" applyNumberFormat="1" applyFont="1" applyFill="1" applyBorder="1" applyProtection="1"/>
    <xf numFmtId="37" fontId="4" fillId="3" borderId="61" xfId="0" applyNumberFormat="1" applyFont="1" applyFill="1" applyBorder="1" applyProtection="1">
      <protection locked="0"/>
    </xf>
    <xf numFmtId="37" fontId="4" fillId="3" borderId="56" xfId="0" applyNumberFormat="1" applyFont="1" applyFill="1" applyBorder="1" applyProtection="1"/>
    <xf numFmtId="37" fontId="4" fillId="3" borderId="57" xfId="0" applyNumberFormat="1" applyFont="1" applyFill="1" applyBorder="1" applyProtection="1"/>
    <xf numFmtId="37" fontId="4" fillId="3" borderId="27" xfId="0" applyNumberFormat="1" applyFont="1" applyFill="1" applyBorder="1" applyProtection="1">
      <protection locked="0"/>
    </xf>
    <xf numFmtId="37" fontId="4" fillId="4" borderId="52" xfId="0" applyNumberFormat="1" applyFont="1" applyFill="1" applyBorder="1" applyProtection="1"/>
    <xf numFmtId="37" fontId="4" fillId="3" borderId="53" xfId="0" applyNumberFormat="1" applyFont="1" applyFill="1" applyBorder="1" applyProtection="1"/>
    <xf numFmtId="37" fontId="4" fillId="3" borderId="57" xfId="0" applyNumberFormat="1" applyFont="1" applyFill="1" applyBorder="1" applyProtection="1">
      <protection locked="0"/>
    </xf>
    <xf numFmtId="37" fontId="4" fillId="3" borderId="7" xfId="0" applyNumberFormat="1" applyFont="1" applyFill="1" applyBorder="1" applyProtection="1"/>
    <xf numFmtId="37" fontId="4" fillId="3" borderId="42" xfId="0" applyNumberFormat="1" applyFont="1" applyFill="1" applyBorder="1" applyProtection="1"/>
    <xf numFmtId="37" fontId="4" fillId="3" borderId="0" xfId="0" applyNumberFormat="1" applyFont="1" applyFill="1" applyProtection="1"/>
    <xf numFmtId="37" fontId="4" fillId="3" borderId="26" xfId="0" applyNumberFormat="1" applyFont="1" applyFill="1" applyBorder="1" applyAlignment="1" applyProtection="1">
      <alignment horizontal="center"/>
    </xf>
    <xf numFmtId="10" fontId="4" fillId="3" borderId="27" xfId="0" applyNumberFormat="1" applyFont="1" applyFill="1" applyBorder="1" applyProtection="1"/>
    <xf numFmtId="39" fontId="4" fillId="3" borderId="52" xfId="0" applyNumberFormat="1" applyFont="1" applyFill="1" applyBorder="1" applyProtection="1"/>
    <xf numFmtId="39" fontId="4" fillId="3" borderId="58" xfId="0" applyNumberFormat="1" applyFont="1" applyFill="1" applyBorder="1" applyProtection="1"/>
    <xf numFmtId="39" fontId="4" fillId="3" borderId="27" xfId="0" applyNumberFormat="1" applyFont="1" applyFill="1" applyBorder="1" applyProtection="1"/>
    <xf numFmtId="10" fontId="4" fillId="3" borderId="57" xfId="0" applyNumberFormat="1" applyFont="1" applyFill="1" applyBorder="1" applyProtection="1"/>
    <xf numFmtId="37" fontId="4" fillId="3" borderId="8" xfId="0" applyNumberFormat="1" applyFont="1" applyFill="1" applyBorder="1" applyAlignment="1" applyProtection="1">
      <alignment horizontal="right"/>
    </xf>
    <xf numFmtId="37" fontId="4" fillId="3" borderId="52" xfId="0" applyNumberFormat="1" applyFont="1" applyFill="1" applyBorder="1" applyProtection="1"/>
    <xf numFmtId="37" fontId="4" fillId="3" borderId="13" xfId="0" applyNumberFormat="1" applyFont="1" applyFill="1" applyBorder="1" applyProtection="1"/>
    <xf numFmtId="2" fontId="1" fillId="3" borderId="0" xfId="0" applyNumberFormat="1" applyFont="1" applyFill="1" applyProtection="1"/>
    <xf numFmtId="37" fontId="3" fillId="3" borderId="14" xfId="0" applyNumberFormat="1" applyFont="1" applyFill="1" applyBorder="1" applyProtection="1"/>
    <xf numFmtId="2" fontId="1" fillId="3" borderId="14" xfId="0" applyNumberFormat="1" applyFont="1" applyFill="1" applyBorder="1" applyProtection="1"/>
    <xf numFmtId="37" fontId="4" fillId="3" borderId="15" xfId="0" applyNumberFormat="1" applyFont="1" applyFill="1" applyBorder="1" applyProtection="1"/>
    <xf numFmtId="2" fontId="4" fillId="3" borderId="0" xfId="0" applyNumberFormat="1" applyFont="1" applyFill="1" applyProtection="1"/>
    <xf numFmtId="15" fontId="3" fillId="3" borderId="0" xfId="0" applyNumberFormat="1" applyFont="1" applyFill="1" applyProtection="1"/>
    <xf numFmtId="39" fontId="4" fillId="3" borderId="0" xfId="0" applyNumberFormat="1" applyFont="1" applyFill="1" applyProtection="1"/>
    <xf numFmtId="37" fontId="3" fillId="5" borderId="0" xfId="0" applyNumberFormat="1" applyFont="1" applyFill="1" applyAlignment="1" applyProtection="1">
      <alignment horizontal="left"/>
    </xf>
    <xf numFmtId="37" fontId="3" fillId="5" borderId="0" xfId="0" applyNumberFormat="1" applyFont="1" applyFill="1" applyAlignment="1" applyProtection="1">
      <alignment horizontal="left"/>
    </xf>
    <xf numFmtId="37" fontId="3" fillId="5" borderId="0" xfId="0" applyNumberFormat="1" applyFont="1" applyFill="1" applyAlignment="1" applyProtection="1">
      <alignment horizontal="center"/>
    </xf>
    <xf numFmtId="37" fontId="1" fillId="5" borderId="0" xfId="0" applyNumberFormat="1" applyFont="1" applyFill="1" applyAlignment="1" applyProtection="1">
      <alignment horizontal="center"/>
    </xf>
    <xf numFmtId="37" fontId="1" fillId="5" borderId="0" xfId="0" applyNumberFormat="1" applyFont="1" applyFill="1" applyAlignment="1" applyProtection="1">
      <alignment horizontal="center"/>
    </xf>
    <xf numFmtId="37" fontId="2" fillId="5" borderId="0" xfId="0" applyNumberFormat="1" applyFont="1" applyFill="1" applyBorder="1" applyAlignment="1" applyProtection="1">
      <alignment horizontal="center"/>
    </xf>
    <xf numFmtId="37" fontId="3" fillId="5" borderId="0" xfId="0" applyNumberFormat="1" applyFont="1" applyFill="1" applyProtection="1"/>
    <xf numFmtId="37" fontId="2" fillId="5" borderId="0" xfId="0" applyNumberFormat="1" applyFont="1" applyFill="1" applyBorder="1" applyAlignment="1" applyProtection="1">
      <alignment horizontal="center"/>
    </xf>
    <xf numFmtId="37" fontId="3" fillId="5" borderId="0" xfId="0" applyNumberFormat="1" applyFont="1" applyFill="1" applyBorder="1" applyProtection="1"/>
    <xf numFmtId="37" fontId="4" fillId="5" borderId="36" xfId="0" applyNumberFormat="1" applyFont="1" applyFill="1" applyBorder="1" applyAlignment="1" applyProtection="1">
      <alignment horizontal="center"/>
    </xf>
    <xf numFmtId="37" fontId="4" fillId="5" borderId="37" xfId="0" applyNumberFormat="1" applyFont="1" applyFill="1" applyBorder="1" applyAlignment="1" applyProtection="1">
      <alignment horizontal="center"/>
    </xf>
    <xf numFmtId="37" fontId="4" fillId="5" borderId="38" xfId="0" applyNumberFormat="1" applyFont="1" applyFill="1" applyBorder="1" applyAlignment="1" applyProtection="1">
      <alignment horizontal="center"/>
    </xf>
    <xf numFmtId="37" fontId="1" fillId="5" borderId="0" xfId="0" applyNumberFormat="1" applyFont="1" applyFill="1" applyProtection="1"/>
    <xf numFmtId="37" fontId="11" fillId="5" borderId="32" xfId="0" applyNumberFormat="1" applyFont="1" applyFill="1" applyBorder="1" applyAlignment="1"/>
    <xf numFmtId="37" fontId="14" fillId="3" borderId="16" xfId="0" applyNumberFormat="1" applyFont="1" applyFill="1" applyBorder="1" applyProtection="1"/>
    <xf numFmtId="164" fontId="14" fillId="3" borderId="16" xfId="0" applyNumberFormat="1" applyFont="1" applyFill="1" applyBorder="1" applyAlignment="1" applyProtection="1">
      <alignment horizontal="left"/>
    </xf>
    <xf numFmtId="164" fontId="14" fillId="3" borderId="16" xfId="0" applyNumberFormat="1" applyFont="1" applyFill="1" applyBorder="1" applyProtection="1"/>
    <xf numFmtId="37" fontId="3" fillId="5" borderId="7" xfId="0" applyNumberFormat="1" applyFont="1" applyFill="1" applyBorder="1" applyProtection="1"/>
    <xf numFmtId="37" fontId="3" fillId="5" borderId="11" xfId="0" applyNumberFormat="1" applyFont="1" applyFill="1" applyBorder="1" applyProtection="1"/>
    <xf numFmtId="37" fontId="4" fillId="5" borderId="11" xfId="0" applyNumberFormat="1" applyFont="1" applyFill="1" applyBorder="1" applyProtection="1"/>
    <xf numFmtId="37" fontId="3" fillId="5" borderId="0" xfId="0" applyNumberFormat="1" applyFont="1" applyFill="1" applyBorder="1" applyAlignment="1" applyProtection="1">
      <alignment horizontal="center"/>
    </xf>
    <xf numFmtId="37" fontId="3" fillId="5" borderId="0" xfId="0" applyNumberFormat="1" applyFont="1" applyFill="1" applyAlignment="1" applyProtection="1">
      <alignment horizontal="center"/>
    </xf>
    <xf numFmtId="37" fontId="4" fillId="5" borderId="0" xfId="0" applyNumberFormat="1" applyFont="1" applyFill="1" applyBorder="1" applyAlignment="1" applyProtection="1">
      <alignment horizontal="center"/>
    </xf>
    <xf numFmtId="37" fontId="3" fillId="5" borderId="9" xfId="0" applyNumberFormat="1" applyFont="1" applyFill="1" applyBorder="1" applyProtection="1"/>
    <xf numFmtId="37" fontId="4" fillId="5" borderId="9" xfId="0" applyNumberFormat="1" applyFont="1" applyFill="1" applyBorder="1" applyAlignment="1" applyProtection="1">
      <alignment horizontal="center"/>
    </xf>
    <xf numFmtId="37" fontId="4" fillId="5" borderId="8" xfId="0" applyNumberFormat="1" applyFont="1" applyFill="1" applyBorder="1" applyProtection="1"/>
    <xf numFmtId="37" fontId="4" fillId="5" borderId="0" xfId="0" applyNumberFormat="1" applyFont="1" applyFill="1" applyProtection="1"/>
    <xf numFmtId="37" fontId="4" fillId="5" borderId="8" xfId="0" applyNumberFormat="1" applyFont="1" applyFill="1" applyBorder="1" applyAlignment="1" applyProtection="1">
      <alignment horizontal="center"/>
    </xf>
    <xf numFmtId="37" fontId="4" fillId="5" borderId="43" xfId="0" applyNumberFormat="1" applyFont="1" applyFill="1" applyBorder="1" applyProtection="1"/>
    <xf numFmtId="37" fontId="12" fillId="5" borderId="8" xfId="0" applyNumberFormat="1" applyFont="1" applyFill="1" applyBorder="1" applyAlignment="1" applyProtection="1">
      <alignment horizontal="center"/>
    </xf>
    <xf numFmtId="37" fontId="12" fillId="3" borderId="8" xfId="0" applyNumberFormat="1" applyFont="1" applyFill="1" applyBorder="1" applyAlignment="1" applyProtection="1">
      <alignment horizontal="center"/>
    </xf>
    <xf numFmtId="37" fontId="4" fillId="5" borderId="0" xfId="0" applyNumberFormat="1" applyFont="1" applyFill="1" applyBorder="1" applyProtection="1"/>
    <xf numFmtId="37" fontId="4" fillId="3" borderId="17" xfId="0" applyNumberFormat="1" applyFont="1" applyFill="1" applyBorder="1" applyAlignment="1" applyProtection="1">
      <alignment horizontal="center"/>
    </xf>
    <xf numFmtId="37" fontId="3" fillId="5" borderId="18" xfId="0" applyNumberFormat="1" applyFont="1" applyFill="1" applyBorder="1" applyProtection="1"/>
    <xf numFmtId="37" fontId="4" fillId="5" borderId="19" xfId="0" applyNumberFormat="1" applyFont="1" applyFill="1" applyBorder="1" applyAlignment="1" applyProtection="1">
      <alignment horizontal="center"/>
    </xf>
    <xf numFmtId="37" fontId="15" fillId="5" borderId="9" xfId="0" applyNumberFormat="1" applyFont="1" applyFill="1" applyBorder="1" applyProtection="1"/>
    <xf numFmtId="37" fontId="4" fillId="5" borderId="10" xfId="0" applyNumberFormat="1" applyFont="1" applyFill="1" applyBorder="1" applyProtection="1"/>
    <xf numFmtId="37" fontId="14" fillId="3" borderId="10" xfId="0" applyNumberFormat="1" applyFont="1" applyFill="1" applyBorder="1" applyProtection="1"/>
    <xf numFmtId="37" fontId="4" fillId="4" borderId="8" xfId="0" applyNumberFormat="1" applyFont="1" applyFill="1" applyBorder="1" applyProtection="1"/>
    <xf numFmtId="37" fontId="4" fillId="3" borderId="20" xfId="0" applyNumberFormat="1" applyFont="1" applyFill="1" applyBorder="1" applyAlignment="1" applyProtection="1">
      <alignment horizontal="center"/>
    </xf>
    <xf numFmtId="37" fontId="15" fillId="3" borderId="9" xfId="0" applyNumberFormat="1" applyFont="1" applyFill="1" applyBorder="1" applyProtection="1"/>
    <xf numFmtId="37" fontId="4" fillId="3" borderId="21" xfId="0" applyNumberFormat="1" applyFont="1" applyFill="1" applyBorder="1" applyAlignment="1" applyProtection="1">
      <alignment horizontal="center"/>
    </xf>
    <xf numFmtId="37" fontId="4" fillId="3" borderId="22" xfId="0" applyNumberFormat="1" applyFont="1" applyFill="1" applyBorder="1" applyAlignment="1" applyProtection="1">
      <alignment horizontal="center"/>
    </xf>
    <xf numFmtId="37" fontId="15" fillId="5" borderId="7" xfId="0" applyNumberFormat="1" applyFont="1" applyFill="1" applyBorder="1" applyProtection="1"/>
    <xf numFmtId="37" fontId="4" fillId="5" borderId="4" xfId="0" applyNumberFormat="1" applyFont="1" applyFill="1" applyBorder="1" applyProtection="1"/>
    <xf numFmtId="37" fontId="14" fillId="3" borderId="23" xfId="0" applyNumberFormat="1" applyFont="1" applyFill="1" applyBorder="1" applyProtection="1"/>
    <xf numFmtId="37" fontId="14" fillId="3" borderId="24" xfId="0" applyNumberFormat="1" applyFont="1" applyFill="1" applyBorder="1" applyProtection="1"/>
    <xf numFmtId="37" fontId="14" fillId="3" borderId="4" xfId="0" applyNumberFormat="1" applyFont="1" applyFill="1" applyBorder="1" applyProtection="1"/>
    <xf numFmtId="37" fontId="14" fillId="3" borderId="25" xfId="0" applyNumberFormat="1" applyFont="1" applyFill="1" applyBorder="1" applyProtection="1"/>
    <xf numFmtId="37" fontId="4" fillId="5" borderId="0" xfId="0" applyNumberFormat="1" applyFont="1" applyFill="1" applyAlignment="1" applyProtection="1">
      <alignment horizontal="center"/>
    </xf>
    <xf numFmtId="37" fontId="4" fillId="5" borderId="7" xfId="0" applyNumberFormat="1" applyFont="1" applyFill="1" applyBorder="1" applyProtection="1"/>
    <xf numFmtId="37" fontId="4" fillId="5" borderId="26" xfId="0" applyNumberFormat="1" applyFont="1" applyFill="1" applyBorder="1" applyProtection="1"/>
    <xf numFmtId="37" fontId="4" fillId="5" borderId="27" xfId="0" applyNumberFormat="1" applyFont="1" applyFill="1" applyBorder="1" applyProtection="1"/>
    <xf numFmtId="37" fontId="4" fillId="5" borderId="9" xfId="0" applyNumberFormat="1" applyFont="1" applyFill="1" applyBorder="1" applyProtection="1"/>
    <xf numFmtId="37" fontId="4" fillId="5" borderId="10" xfId="0" applyNumberFormat="1" applyFont="1" applyFill="1" applyBorder="1" applyAlignment="1" applyProtection="1">
      <alignment horizontal="center"/>
    </xf>
    <xf numFmtId="37" fontId="4" fillId="5" borderId="27" xfId="0" applyNumberFormat="1" applyFont="1" applyFill="1" applyBorder="1" applyAlignment="1" applyProtection="1">
      <alignment horizontal="center"/>
    </xf>
    <xf numFmtId="37" fontId="14" fillId="5" borderId="10" xfId="0" applyNumberFormat="1" applyFont="1" applyFill="1" applyBorder="1" applyProtection="1"/>
    <xf numFmtId="37" fontId="14" fillId="3" borderId="28" xfId="0" applyNumberFormat="1" applyFont="1" applyFill="1" applyBorder="1" applyProtection="1"/>
    <xf numFmtId="2" fontId="4" fillId="4" borderId="10" xfId="0" applyNumberFormat="1" applyFont="1" applyFill="1" applyBorder="1" applyProtection="1"/>
    <xf numFmtId="2" fontId="14" fillId="3" borderId="10" xfId="0" applyNumberFormat="1" applyFont="1" applyFill="1" applyBorder="1" applyProtection="1"/>
    <xf numFmtId="2" fontId="14" fillId="3" borderId="10" xfId="0" applyNumberFormat="1" applyFont="1" applyFill="1" applyBorder="1" applyProtection="1">
      <protection locked="0"/>
    </xf>
    <xf numFmtId="37" fontId="15" fillId="5" borderId="0" xfId="0" applyNumberFormat="1" applyFont="1" applyFill="1" applyProtection="1"/>
    <xf numFmtId="37" fontId="4" fillId="5" borderId="20" xfId="0" applyNumberFormat="1" applyFont="1" applyFill="1" applyBorder="1" applyAlignment="1" applyProtection="1">
      <alignment horizontal="center"/>
    </xf>
    <xf numFmtId="37" fontId="4" fillId="5" borderId="29" xfId="0" applyNumberFormat="1" applyFont="1" applyFill="1" applyBorder="1" applyAlignment="1" applyProtection="1">
      <alignment horizontal="center"/>
    </xf>
    <xf numFmtId="37" fontId="4" fillId="5" borderId="21" xfId="0" applyNumberFormat="1" applyFont="1" applyFill="1" applyBorder="1" applyAlignment="1" applyProtection="1">
      <alignment horizontal="center"/>
    </xf>
    <xf numFmtId="37" fontId="16" fillId="5" borderId="0" xfId="0" applyNumberFormat="1" applyFont="1" applyFill="1" applyProtection="1"/>
    <xf numFmtId="37" fontId="4" fillId="5" borderId="30" xfId="0" applyNumberFormat="1" applyFont="1" applyFill="1" applyBorder="1" applyAlignment="1" applyProtection="1">
      <alignment horizontal="center"/>
    </xf>
    <xf numFmtId="37" fontId="4" fillId="5" borderId="2" xfId="0" applyNumberFormat="1" applyFont="1" applyFill="1" applyBorder="1" applyAlignment="1" applyProtection="1">
      <alignment horizontal="center"/>
    </xf>
    <xf numFmtId="37" fontId="15" fillId="5" borderId="31" xfId="0" applyNumberFormat="1" applyFont="1" applyFill="1" applyBorder="1" applyProtection="1"/>
    <xf numFmtId="37" fontId="4" fillId="5" borderId="1" xfId="0" applyNumberFormat="1" applyFont="1" applyFill="1" applyBorder="1" applyProtection="1"/>
    <xf numFmtId="37" fontId="14" fillId="3" borderId="1" xfId="0" applyNumberFormat="1" applyFont="1" applyFill="1" applyBorder="1" applyProtection="1">
      <protection locked="0"/>
    </xf>
    <xf numFmtId="37" fontId="14" fillId="3" borderId="2" xfId="0" applyNumberFormat="1" applyFont="1" applyFill="1" applyBorder="1" applyProtection="1">
      <protection locked="0"/>
    </xf>
    <xf numFmtId="37" fontId="14" fillId="5" borderId="2" xfId="0" applyNumberFormat="1" applyFont="1" applyFill="1" applyBorder="1" applyProtection="1"/>
    <xf numFmtId="37" fontId="4" fillId="4" borderId="2" xfId="0" applyNumberFormat="1" applyFont="1" applyFill="1" applyBorder="1" applyProtection="1"/>
    <xf numFmtId="37" fontId="4" fillId="3" borderId="32" xfId="0" applyNumberFormat="1" applyFont="1" applyFill="1" applyBorder="1" applyAlignment="1" applyProtection="1">
      <alignment horizontal="center"/>
    </xf>
    <xf numFmtId="37" fontId="15" fillId="3" borderId="33" xfId="0" applyNumberFormat="1" applyFont="1" applyFill="1" applyBorder="1" applyProtection="1"/>
    <xf numFmtId="37" fontId="4" fillId="3" borderId="12" xfId="0" applyNumberFormat="1" applyFont="1" applyFill="1" applyBorder="1" applyProtection="1"/>
    <xf numFmtId="37" fontId="14" fillId="3" borderId="12" xfId="0" applyNumberFormat="1" applyFont="1" applyFill="1" applyBorder="1" applyProtection="1">
      <protection locked="0"/>
    </xf>
    <xf numFmtId="37" fontId="14" fillId="3" borderId="32" xfId="0" applyNumberFormat="1" applyFont="1" applyFill="1" applyBorder="1" applyProtection="1">
      <protection locked="0"/>
    </xf>
    <xf numFmtId="37" fontId="14" fillId="3" borderId="32" xfId="0" applyNumberFormat="1" applyFont="1" applyFill="1" applyBorder="1" applyProtection="1"/>
    <xf numFmtId="37" fontId="4" fillId="5" borderId="32" xfId="0" applyNumberFormat="1" applyFont="1" applyFill="1" applyBorder="1" applyAlignment="1" applyProtection="1">
      <alignment horizontal="center"/>
    </xf>
    <xf numFmtId="37" fontId="4" fillId="3" borderId="3" xfId="0" applyNumberFormat="1" applyFont="1" applyFill="1" applyBorder="1" applyProtection="1"/>
    <xf numFmtId="37" fontId="14" fillId="3" borderId="3" xfId="0" applyNumberFormat="1" applyFont="1" applyFill="1" applyBorder="1" applyProtection="1"/>
    <xf numFmtId="37" fontId="14" fillId="3" borderId="3" xfId="0" applyNumberFormat="1" applyFont="1" applyFill="1" applyBorder="1" applyProtection="1">
      <protection locked="0"/>
    </xf>
    <xf numFmtId="37" fontId="15" fillId="5" borderId="33" xfId="0" applyNumberFormat="1" applyFont="1" applyFill="1" applyBorder="1" applyProtection="1"/>
    <xf numFmtId="37" fontId="4" fillId="5" borderId="3" xfId="0" applyNumberFormat="1" applyFont="1" applyFill="1" applyBorder="1" applyProtection="1"/>
    <xf numFmtId="37" fontId="14" fillId="5" borderId="32" xfId="0" applyNumberFormat="1" applyFont="1" applyFill="1" applyBorder="1" applyProtection="1"/>
    <xf numFmtId="37" fontId="15" fillId="5" borderId="0" xfId="0" applyNumberFormat="1" applyFont="1" applyFill="1" applyBorder="1" applyProtection="1"/>
    <xf numFmtId="37" fontId="12" fillId="5" borderId="34" xfId="0" applyNumberFormat="1" applyFont="1" applyFill="1" applyBorder="1" applyAlignment="1" applyProtection="1">
      <alignment horizontal="center"/>
    </xf>
    <xf numFmtId="37" fontId="14" fillId="5" borderId="12" xfId="0" applyNumberFormat="1" applyFont="1" applyFill="1" applyBorder="1" applyProtection="1"/>
    <xf numFmtId="37" fontId="12" fillId="5" borderId="0" xfId="0" applyNumberFormat="1" applyFont="1" applyFill="1" applyBorder="1" applyAlignment="1" applyProtection="1">
      <alignment horizontal="center"/>
    </xf>
    <xf numFmtId="37" fontId="14" fillId="5" borderId="0" xfId="0" applyNumberFormat="1" applyFont="1" applyFill="1" applyBorder="1" applyProtection="1"/>
    <xf numFmtId="37" fontId="4" fillId="3" borderId="35" xfId="0" applyNumberFormat="1" applyFont="1" applyFill="1" applyBorder="1" applyAlignment="1" applyProtection="1">
      <alignment horizontal="center"/>
    </xf>
    <xf numFmtId="37" fontId="4" fillId="3" borderId="36" xfId="0" applyNumberFormat="1" applyFont="1" applyFill="1" applyBorder="1" applyAlignment="1" applyProtection="1">
      <alignment horizontal="center"/>
    </xf>
    <xf numFmtId="37" fontId="12" fillId="5" borderId="36" xfId="0" applyNumberFormat="1" applyFont="1" applyFill="1" applyBorder="1" applyAlignment="1" applyProtection="1">
      <alignment horizontal="center"/>
    </xf>
    <xf numFmtId="37" fontId="4" fillId="3" borderId="0" xfId="0" applyNumberFormat="1" applyFont="1" applyFill="1" applyBorder="1" applyAlignment="1" applyProtection="1">
      <alignment horizontal="center"/>
    </xf>
    <xf numFmtId="37" fontId="4" fillId="3" borderId="37" xfId="0" applyNumberFormat="1" applyFont="1" applyFill="1" applyBorder="1" applyAlignment="1" applyProtection="1">
      <alignment horizontal="center"/>
    </xf>
    <xf numFmtId="37" fontId="12" fillId="5" borderId="37" xfId="0" applyNumberFormat="1" applyFont="1" applyFill="1" applyBorder="1" applyAlignment="1" applyProtection="1">
      <alignment horizontal="center"/>
    </xf>
    <xf numFmtId="37" fontId="4" fillId="3" borderId="38" xfId="0" applyNumberFormat="1" applyFont="1" applyFill="1" applyBorder="1" applyAlignment="1" applyProtection="1">
      <alignment horizontal="center"/>
    </xf>
    <xf numFmtId="37" fontId="12" fillId="5" borderId="38" xfId="0" applyNumberFormat="1" applyFont="1" applyFill="1" applyBorder="1" applyAlignment="1" applyProtection="1">
      <alignment horizontal="center"/>
    </xf>
    <xf numFmtId="37" fontId="4" fillId="5" borderId="2" xfId="0" quotePrefix="1" applyNumberFormat="1" applyFont="1" applyFill="1" applyBorder="1" applyAlignment="1" applyProtection="1">
      <alignment horizontal="center"/>
    </xf>
    <xf numFmtId="37" fontId="14" fillId="3" borderId="1" xfId="0" applyNumberFormat="1" applyFont="1" applyFill="1" applyBorder="1" applyProtection="1"/>
    <xf numFmtId="37" fontId="14" fillId="3" borderId="31" xfId="0" applyNumberFormat="1" applyFont="1" applyFill="1" applyBorder="1" applyProtection="1"/>
    <xf numFmtId="37" fontId="17" fillId="3" borderId="39" xfId="0" applyNumberFormat="1" applyFont="1" applyFill="1" applyBorder="1" applyProtection="1"/>
    <xf numFmtId="37" fontId="17" fillId="3" borderId="34" xfId="0" applyNumberFormat="1" applyFont="1" applyFill="1" applyBorder="1" applyProtection="1"/>
    <xf numFmtId="37" fontId="4" fillId="5" borderId="34" xfId="0" quotePrefix="1" applyNumberFormat="1" applyFont="1" applyFill="1" applyBorder="1" applyAlignment="1" applyProtection="1">
      <alignment horizontal="center"/>
    </xf>
    <xf numFmtId="37" fontId="17" fillId="6" borderId="0" xfId="0" applyNumberFormat="1" applyFont="1" applyFill="1" applyBorder="1" applyAlignment="1" applyProtection="1">
      <alignment horizontal="right"/>
    </xf>
    <xf numFmtId="37" fontId="16" fillId="5" borderId="7" xfId="0" applyNumberFormat="1" applyFont="1" applyFill="1" applyBorder="1" applyProtection="1"/>
    <xf numFmtId="37" fontId="14" fillId="4" borderId="10" xfId="0" applyNumberFormat="1" applyFont="1" applyFill="1" applyBorder="1" applyProtection="1"/>
    <xf numFmtId="2" fontId="14" fillId="5" borderId="10" xfId="0" applyNumberFormat="1" applyFont="1" applyFill="1" applyBorder="1" applyProtection="1"/>
    <xf numFmtId="37" fontId="18" fillId="5" borderId="10" xfId="0" applyNumberFormat="1" applyFont="1" applyFill="1" applyBorder="1" applyAlignment="1" applyProtection="1">
      <alignment horizontal="center"/>
    </xf>
    <xf numFmtId="10" fontId="14" fillId="5" borderId="10" xfId="0" applyNumberFormat="1" applyFont="1" applyFill="1" applyBorder="1" applyAlignment="1" applyProtection="1">
      <alignment horizontal="center"/>
    </xf>
    <xf numFmtId="37" fontId="15" fillId="5" borderId="9" xfId="0" applyNumberFormat="1" applyFont="1" applyFill="1" applyBorder="1" applyAlignment="1" applyProtection="1">
      <alignment horizontal="left" indent="1"/>
    </xf>
    <xf numFmtId="37" fontId="15" fillId="3" borderId="9" xfId="0" applyNumberFormat="1" applyFont="1" applyFill="1" applyBorder="1" applyAlignment="1" applyProtection="1">
      <alignment horizontal="left" indent="1"/>
    </xf>
    <xf numFmtId="10" fontId="14" fillId="3" borderId="10" xfId="0" applyNumberFormat="1" applyFont="1" applyFill="1" applyBorder="1" applyAlignment="1" applyProtection="1">
      <alignment horizontal="center"/>
    </xf>
    <xf numFmtId="37" fontId="4" fillId="3" borderId="41" xfId="0" applyNumberFormat="1" applyFont="1" applyFill="1" applyBorder="1" applyAlignment="1" applyProtection="1">
      <alignment horizontal="center"/>
    </xf>
    <xf numFmtId="37" fontId="15" fillId="3" borderId="63" xfId="0" applyNumberFormat="1" applyFont="1" applyFill="1" applyBorder="1" applyAlignment="1" applyProtection="1">
      <alignment horizontal="left" indent="1"/>
    </xf>
    <xf numFmtId="37" fontId="15" fillId="3" borderId="0" xfId="0" applyNumberFormat="1" applyFont="1" applyFill="1" applyBorder="1" applyProtection="1"/>
    <xf numFmtId="37" fontId="4" fillId="4" borderId="0" xfId="0" applyNumberFormat="1" applyFont="1" applyFill="1" applyBorder="1" applyProtection="1"/>
    <xf numFmtId="37" fontId="4" fillId="5" borderId="33" xfId="0" applyNumberFormat="1" applyFont="1" applyFill="1" applyBorder="1" applyAlignment="1" applyProtection="1">
      <alignment horizontal="center"/>
    </xf>
    <xf numFmtId="37" fontId="4" fillId="5" borderId="12" xfId="0" applyNumberFormat="1" applyFont="1" applyFill="1" applyBorder="1" applyProtection="1"/>
    <xf numFmtId="37" fontId="4" fillId="4" borderId="32" xfId="0" applyNumberFormat="1" applyFont="1" applyFill="1" applyBorder="1" applyProtection="1"/>
    <xf numFmtId="9" fontId="14" fillId="5" borderId="32" xfId="0" applyNumberFormat="1" applyFont="1" applyFill="1" applyBorder="1" applyAlignment="1" applyProtection="1">
      <alignment horizontal="center"/>
    </xf>
    <xf numFmtId="37" fontId="15" fillId="5" borderId="17" xfId="0" applyNumberFormat="1" applyFont="1" applyFill="1" applyBorder="1" applyAlignment="1" applyProtection="1">
      <alignment horizontal="left" indent="1"/>
    </xf>
    <xf numFmtId="37" fontId="4" fillId="5" borderId="18" xfId="0" applyNumberFormat="1" applyFont="1" applyFill="1" applyBorder="1" applyProtection="1"/>
    <xf numFmtId="37" fontId="4" fillId="3" borderId="33" xfId="0" applyNumberFormat="1" applyFont="1" applyFill="1" applyBorder="1" applyAlignment="1" applyProtection="1">
      <alignment horizontal="center"/>
    </xf>
    <xf numFmtId="37" fontId="15" fillId="3" borderId="17" xfId="0" applyNumberFormat="1" applyFont="1" applyFill="1" applyBorder="1" applyAlignment="1" applyProtection="1">
      <alignment horizontal="left" indent="1"/>
    </xf>
    <xf numFmtId="37" fontId="4" fillId="3" borderId="18" xfId="0" applyNumberFormat="1" applyFont="1" applyFill="1" applyBorder="1" applyProtection="1"/>
    <xf numFmtId="37" fontId="4" fillId="3" borderId="32" xfId="0" applyNumberFormat="1" applyFont="1" applyFill="1" applyBorder="1" applyProtection="1"/>
    <xf numFmtId="37" fontId="14" fillId="3" borderId="9" xfId="0" applyNumberFormat="1" applyFont="1" applyFill="1" applyBorder="1" applyProtection="1"/>
    <xf numFmtId="37" fontId="4" fillId="5" borderId="42" xfId="0" applyNumberFormat="1" applyFont="1" applyFill="1" applyBorder="1" applyAlignment="1" applyProtection="1">
      <alignment horizontal="center"/>
    </xf>
    <xf numFmtId="37" fontId="15" fillId="5" borderId="7" xfId="0" applyNumberFormat="1" applyFont="1" applyFill="1" applyBorder="1" applyAlignment="1" applyProtection="1">
      <alignment horizontal="left" indent="1"/>
    </xf>
    <xf numFmtId="37" fontId="4" fillId="4" borderId="7" xfId="0" applyNumberFormat="1" applyFont="1" applyFill="1" applyBorder="1" applyProtection="1"/>
    <xf numFmtId="37" fontId="14" fillId="5" borderId="4" xfId="0" applyNumberFormat="1" applyFont="1" applyFill="1" applyBorder="1" applyProtection="1"/>
    <xf numFmtId="37" fontId="14" fillId="5" borderId="0" xfId="0" applyNumberFormat="1" applyFont="1" applyFill="1" applyProtection="1"/>
    <xf numFmtId="37" fontId="14" fillId="5" borderId="7" xfId="0" applyNumberFormat="1" applyFont="1" applyFill="1" applyBorder="1" applyProtection="1"/>
    <xf numFmtId="37" fontId="18" fillId="5" borderId="32" xfId="0" applyNumberFormat="1" applyFont="1" applyFill="1" applyBorder="1" applyAlignment="1" applyProtection="1">
      <alignment horizontal="center"/>
    </xf>
    <xf numFmtId="37" fontId="4" fillId="4" borderId="4" xfId="0" applyNumberFormat="1" applyFont="1" applyFill="1" applyBorder="1" applyProtection="1"/>
    <xf numFmtId="37" fontId="14" fillId="3" borderId="4" xfId="0" applyNumberFormat="1" applyFont="1" applyFill="1" applyBorder="1" applyProtection="1">
      <protection locked="0"/>
    </xf>
    <xf numFmtId="37" fontId="4" fillId="5" borderId="4" xfId="0" applyNumberFormat="1" applyFont="1" applyFill="1" applyBorder="1" applyAlignment="1" applyProtection="1">
      <alignment horizontal="center"/>
    </xf>
    <xf numFmtId="37" fontId="4" fillId="3" borderId="42" xfId="0" applyNumberFormat="1" applyFont="1" applyFill="1" applyBorder="1" applyAlignment="1" applyProtection="1">
      <alignment horizontal="center"/>
    </xf>
    <xf numFmtId="37" fontId="15" fillId="3" borderId="7" xfId="0" applyNumberFormat="1" applyFont="1" applyFill="1" applyBorder="1" applyProtection="1"/>
    <xf numFmtId="37" fontId="4" fillId="3" borderId="4" xfId="0" applyNumberFormat="1" applyFont="1" applyFill="1" applyBorder="1" applyAlignment="1" applyProtection="1">
      <alignment horizontal="center"/>
    </xf>
    <xf numFmtId="37" fontId="15" fillId="5" borderId="32" xfId="0" applyNumberFormat="1" applyFont="1" applyFill="1" applyBorder="1" applyAlignment="1" applyProtection="1"/>
    <xf numFmtId="37" fontId="3" fillId="5" borderId="32" xfId="0" applyNumberFormat="1" applyFont="1" applyFill="1" applyBorder="1" applyAlignment="1"/>
    <xf numFmtId="37" fontId="4" fillId="3" borderId="32" xfId="0" applyNumberFormat="1" applyFont="1" applyFill="1" applyBorder="1" applyProtection="1">
      <protection locked="0"/>
    </xf>
    <xf numFmtId="37" fontId="11" fillId="5" borderId="32" xfId="0" applyNumberFormat="1" applyFont="1" applyFill="1" applyBorder="1" applyAlignment="1" applyProtection="1"/>
    <xf numFmtId="37" fontId="4" fillId="3" borderId="64" xfId="0" applyNumberFormat="1" applyFont="1" applyFill="1" applyBorder="1" applyProtection="1"/>
    <xf numFmtId="37" fontId="14" fillId="3" borderId="12" xfId="0" applyNumberFormat="1" applyFont="1" applyFill="1" applyBorder="1" applyProtection="1"/>
    <xf numFmtId="37" fontId="4" fillId="5" borderId="40" xfId="0" quotePrefix="1" applyNumberFormat="1" applyFont="1" applyFill="1" applyBorder="1" applyAlignment="1" applyProtection="1">
      <alignment horizontal="center"/>
    </xf>
    <xf numFmtId="37" fontId="15" fillId="3" borderId="0" xfId="0" applyNumberFormat="1" applyFont="1" applyFill="1" applyBorder="1" applyAlignment="1" applyProtection="1">
      <alignment horizontal="left" indent="1"/>
    </xf>
    <xf numFmtId="37" fontId="15" fillId="5" borderId="33" xfId="0" applyNumberFormat="1" applyFont="1" applyFill="1" applyBorder="1" applyAlignment="1" applyProtection="1">
      <alignment horizontal="left"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65"/>
  <sheetViews>
    <sheetView showOutlineSymbols="0" zoomScaleNormal="100" zoomScaleSheetLayoutView="100" workbookViewId="0">
      <pane ySplit="12" topLeftCell="A13" activePane="bottomLeft" state="frozen"/>
      <selection pane="bottomLeft" sqref="A1:XFD1048576"/>
    </sheetView>
  </sheetViews>
  <sheetFormatPr defaultColWidth="10.7109375" defaultRowHeight="12.75" x14ac:dyDescent="0.2"/>
  <cols>
    <col min="1" max="1" width="1.7109375" style="3" customWidth="1"/>
    <col min="2" max="2" width="20.85546875" style="3" customWidth="1"/>
    <col min="3" max="3" width="33.7109375" style="3" customWidth="1"/>
    <col min="4" max="4" width="12.7109375" style="3" customWidth="1"/>
    <col min="5" max="7" width="10.7109375" style="3" customWidth="1"/>
    <col min="8" max="8" width="8.5703125" style="3" customWidth="1"/>
    <col min="9" max="9" width="10.7109375" style="3" customWidth="1"/>
    <col min="10" max="10" width="19.28515625" style="3" customWidth="1"/>
    <col min="11" max="11" width="15.140625" style="3" customWidth="1"/>
    <col min="12" max="12" width="16.85546875" style="3" customWidth="1"/>
    <col min="13" max="13" width="6.7109375" style="3" customWidth="1"/>
    <col min="14" max="14" width="12.7109375" style="3" customWidth="1"/>
    <col min="15" max="15" width="1.7109375" style="3" customWidth="1"/>
    <col min="16" max="16" width="5.7109375" style="3" customWidth="1"/>
    <col min="17" max="18" width="13.7109375" style="3" customWidth="1"/>
    <col min="19" max="19" width="6.7109375" style="3" customWidth="1"/>
    <col min="20" max="20" width="3.7109375" style="3" customWidth="1"/>
    <col min="21" max="193" width="10.7109375" style="3"/>
    <col min="194" max="194" width="9.140625" style="3" customWidth="1"/>
    <col min="195" max="16384" width="10.7109375" style="3"/>
  </cols>
  <sheetData>
    <row r="1" spans="1:19" x14ac:dyDescent="0.2">
      <c r="A1" s="46" t="s">
        <v>280</v>
      </c>
      <c r="B1" s="46"/>
      <c r="C1" s="46"/>
      <c r="D1" s="46"/>
      <c r="E1" s="46"/>
      <c r="F1" s="46"/>
      <c r="G1" s="46"/>
      <c r="H1" s="46"/>
      <c r="I1" s="46"/>
      <c r="J1" s="10" t="s">
        <v>0</v>
      </c>
      <c r="K1" s="47" t="s">
        <v>1</v>
      </c>
      <c r="L1" s="3" t="s">
        <v>2</v>
      </c>
    </row>
    <row r="2" spans="1:19" x14ac:dyDescent="0.2">
      <c r="A2" s="48"/>
      <c r="B2" s="48"/>
      <c r="C2" s="48"/>
      <c r="D2" s="48"/>
      <c r="E2" s="48"/>
      <c r="F2" s="48"/>
      <c r="G2" s="48"/>
      <c r="H2" s="48"/>
      <c r="I2" s="48"/>
      <c r="J2" s="10" t="s">
        <v>3</v>
      </c>
      <c r="K2" s="47"/>
      <c r="L2" s="3" t="s">
        <v>5</v>
      </c>
    </row>
    <row r="3" spans="1:19" ht="13.5" thickBot="1" x14ac:dyDescent="0.25">
      <c r="A3" s="49" t="s">
        <v>105</v>
      </c>
      <c r="B3" s="49"/>
      <c r="C3" s="49"/>
      <c r="D3" s="49"/>
      <c r="E3" s="49"/>
      <c r="F3" s="49"/>
      <c r="G3" s="49"/>
      <c r="H3" s="49"/>
      <c r="I3" s="49"/>
      <c r="K3" s="50" t="s">
        <v>4</v>
      </c>
      <c r="S3" s="11"/>
    </row>
    <row r="4" spans="1:19" ht="13.5" thickTop="1" x14ac:dyDescent="0.2">
      <c r="A4" s="51" t="s">
        <v>182</v>
      </c>
      <c r="B4" s="52"/>
      <c r="C4" s="52"/>
      <c r="D4" s="52"/>
      <c r="E4" s="52"/>
      <c r="F4" s="52"/>
      <c r="G4" s="52"/>
      <c r="H4" s="52"/>
      <c r="I4" s="52"/>
    </row>
    <row r="5" spans="1:19" x14ac:dyDescent="0.2">
      <c r="A5" s="1" t="s">
        <v>265</v>
      </c>
      <c r="B5" s="1"/>
      <c r="C5" s="1"/>
      <c r="D5" s="1"/>
      <c r="E5" s="1"/>
      <c r="F5" s="1"/>
      <c r="G5" s="1"/>
      <c r="H5" s="1"/>
      <c r="I5" s="1"/>
    </row>
    <row r="7" spans="1:19" x14ac:dyDescent="0.2">
      <c r="B7" s="3" t="s">
        <v>6</v>
      </c>
      <c r="C7" s="53"/>
      <c r="D7" s="53"/>
      <c r="E7" s="3" t="s">
        <v>7</v>
      </c>
      <c r="G7" s="54"/>
      <c r="H7" s="54"/>
    </row>
    <row r="8" spans="1:19" x14ac:dyDescent="0.2">
      <c r="B8" s="3" t="s">
        <v>8</v>
      </c>
      <c r="C8" s="55"/>
      <c r="D8" s="55"/>
      <c r="E8" s="3" t="s">
        <v>12</v>
      </c>
      <c r="G8" s="2" t="s">
        <v>13</v>
      </c>
      <c r="H8" s="2"/>
    </row>
    <row r="9" spans="1:19" x14ac:dyDescent="0.2">
      <c r="B9" s="3" t="s">
        <v>9</v>
      </c>
      <c r="C9" s="55"/>
      <c r="D9" s="55"/>
      <c r="E9" s="3" t="s">
        <v>10</v>
      </c>
      <c r="G9" s="56"/>
      <c r="H9" s="56"/>
    </row>
    <row r="10" spans="1:19" x14ac:dyDescent="0.2">
      <c r="B10" s="3" t="s">
        <v>11</v>
      </c>
      <c r="C10" s="57"/>
      <c r="D10" s="55"/>
      <c r="E10" s="3" t="s">
        <v>252</v>
      </c>
      <c r="G10" s="58"/>
      <c r="H10" s="58"/>
    </row>
    <row r="11" spans="1:19" ht="11.1" customHeight="1" x14ac:dyDescent="0.2">
      <c r="H11" s="59"/>
      <c r="I11" s="59"/>
    </row>
    <row r="12" spans="1:19" ht="11.1" customHeight="1" thickBot="1" x14ac:dyDescent="0.25">
      <c r="B12" s="4"/>
      <c r="C12" s="4"/>
      <c r="D12" s="4"/>
      <c r="E12" s="60" t="s">
        <v>14</v>
      </c>
      <c r="F12" s="60" t="s">
        <v>15</v>
      </c>
      <c r="G12" s="60" t="s">
        <v>16</v>
      </c>
      <c r="H12" s="60" t="s">
        <v>17</v>
      </c>
      <c r="I12" s="60" t="s">
        <v>18</v>
      </c>
    </row>
    <row r="13" spans="1:19" ht="13.5" thickTop="1" x14ac:dyDescent="0.2">
      <c r="B13" s="61"/>
      <c r="C13" s="61"/>
      <c r="D13" s="62"/>
      <c r="E13" s="6" t="s">
        <v>19</v>
      </c>
      <c r="F13" s="6" t="s">
        <v>20</v>
      </c>
      <c r="G13" s="5"/>
      <c r="H13" s="6" t="s">
        <v>21</v>
      </c>
      <c r="I13" s="63" t="s">
        <v>22</v>
      </c>
    </row>
    <row r="14" spans="1:19" x14ac:dyDescent="0.2">
      <c r="B14" s="64" t="s">
        <v>23</v>
      </c>
      <c r="C14" s="64"/>
      <c r="D14" s="9"/>
      <c r="E14" s="7" t="s">
        <v>24</v>
      </c>
      <c r="F14" s="7" t="s">
        <v>25</v>
      </c>
      <c r="G14" s="7" t="s">
        <v>26</v>
      </c>
      <c r="H14" s="7" t="s">
        <v>27</v>
      </c>
      <c r="I14" s="65"/>
    </row>
    <row r="15" spans="1:19" ht="11.1" customHeight="1" x14ac:dyDescent="0.2">
      <c r="B15" s="66" t="s">
        <v>29</v>
      </c>
      <c r="C15" s="66"/>
      <c r="D15" s="8"/>
      <c r="E15" s="67"/>
      <c r="F15" s="67"/>
      <c r="G15" s="67"/>
      <c r="H15" s="67"/>
      <c r="I15" s="67"/>
    </row>
    <row r="16" spans="1:19" ht="11.1" customHeight="1" x14ac:dyDescent="0.2">
      <c r="B16" s="64" t="s">
        <v>30</v>
      </c>
      <c r="C16" s="64"/>
      <c r="D16" s="8"/>
      <c r="E16" s="9">
        <f t="shared" ref="E16:E23" si="0">SUM(F16:H16)</f>
        <v>0</v>
      </c>
      <c r="F16" s="9">
        <f>F146</f>
        <v>0</v>
      </c>
      <c r="G16" s="9">
        <f>G146</f>
        <v>0</v>
      </c>
      <c r="H16" s="9">
        <f>H146</f>
        <v>0</v>
      </c>
      <c r="I16" s="9">
        <f t="shared" ref="I16:I23" si="1">SUM(G16:H16)</f>
        <v>0</v>
      </c>
    </row>
    <row r="17" spans="2:22" ht="11.1" customHeight="1" x14ac:dyDescent="0.2">
      <c r="B17" s="64" t="s">
        <v>31</v>
      </c>
      <c r="C17" s="64"/>
      <c r="D17" s="9"/>
      <c r="E17" s="9">
        <f t="shared" si="0"/>
        <v>0</v>
      </c>
      <c r="F17" s="9">
        <f>F149</f>
        <v>0</v>
      </c>
      <c r="G17" s="9">
        <f>G149</f>
        <v>0</v>
      </c>
      <c r="H17" s="9">
        <f>H149</f>
        <v>0</v>
      </c>
      <c r="I17" s="9">
        <f t="shared" si="1"/>
        <v>0</v>
      </c>
    </row>
    <row r="18" spans="2:22" ht="11.1" customHeight="1" x14ac:dyDescent="0.2">
      <c r="B18" s="64" t="s">
        <v>32</v>
      </c>
      <c r="C18" s="64"/>
      <c r="D18" s="9"/>
      <c r="E18" s="9">
        <f t="shared" si="0"/>
        <v>0</v>
      </c>
      <c r="F18" s="9">
        <f>F152</f>
        <v>0</v>
      </c>
      <c r="G18" s="9">
        <f>G152</f>
        <v>0</v>
      </c>
      <c r="H18" s="9">
        <f>H152</f>
        <v>0</v>
      </c>
      <c r="I18" s="9">
        <f t="shared" si="1"/>
        <v>0</v>
      </c>
    </row>
    <row r="19" spans="2:22" ht="11.1" customHeight="1" x14ac:dyDescent="0.2">
      <c r="B19" s="64" t="s">
        <v>33</v>
      </c>
      <c r="C19" s="64"/>
      <c r="D19" s="9"/>
      <c r="E19" s="9">
        <f t="shared" si="0"/>
        <v>0</v>
      </c>
      <c r="F19" s="9">
        <f>F155</f>
        <v>0</v>
      </c>
      <c r="G19" s="9">
        <f>G155</f>
        <v>0</v>
      </c>
      <c r="H19" s="9">
        <f>H155</f>
        <v>0</v>
      </c>
      <c r="I19" s="9">
        <f t="shared" si="1"/>
        <v>0</v>
      </c>
    </row>
    <row r="20" spans="2:22" ht="11.1" customHeight="1" x14ac:dyDescent="0.2">
      <c r="B20" s="64" t="s">
        <v>34</v>
      </c>
      <c r="C20" s="64"/>
      <c r="D20" s="9"/>
      <c r="E20" s="9">
        <f t="shared" si="0"/>
        <v>0</v>
      </c>
      <c r="F20" s="9">
        <f>F158</f>
        <v>0</v>
      </c>
      <c r="G20" s="9">
        <f>G158</f>
        <v>0</v>
      </c>
      <c r="H20" s="9">
        <f>H158</f>
        <v>0</v>
      </c>
      <c r="I20" s="9">
        <f t="shared" si="1"/>
        <v>0</v>
      </c>
    </row>
    <row r="21" spans="2:22" ht="11.1" customHeight="1" x14ac:dyDescent="0.2">
      <c r="B21" s="64" t="s">
        <v>35</v>
      </c>
      <c r="C21" s="64"/>
      <c r="D21" s="9"/>
      <c r="E21" s="9">
        <f t="shared" si="0"/>
        <v>0</v>
      </c>
      <c r="F21" s="9">
        <f>F161</f>
        <v>0</v>
      </c>
      <c r="G21" s="9">
        <f>G161</f>
        <v>0</v>
      </c>
      <c r="H21" s="9">
        <f>H161</f>
        <v>0</v>
      </c>
      <c r="I21" s="9">
        <f t="shared" si="1"/>
        <v>0</v>
      </c>
    </row>
    <row r="22" spans="2:22" ht="11.1" customHeight="1" x14ac:dyDescent="0.2">
      <c r="B22" s="64" t="s">
        <v>36</v>
      </c>
      <c r="C22" s="64"/>
      <c r="D22" s="9"/>
      <c r="E22" s="9">
        <f t="shared" si="0"/>
        <v>0</v>
      </c>
      <c r="F22" s="9">
        <f>F164</f>
        <v>0</v>
      </c>
      <c r="G22" s="9">
        <f>G164</f>
        <v>0</v>
      </c>
      <c r="H22" s="9">
        <f>H164</f>
        <v>0</v>
      </c>
      <c r="I22" s="9">
        <f t="shared" si="1"/>
        <v>0</v>
      </c>
      <c r="R22" s="68"/>
      <c r="S22" s="68"/>
      <c r="T22" s="68"/>
      <c r="U22" s="68"/>
    </row>
    <row r="23" spans="2:22" ht="11.1" customHeight="1" x14ac:dyDescent="0.2">
      <c r="B23" s="64" t="s">
        <v>37</v>
      </c>
      <c r="C23" s="64"/>
      <c r="D23" s="9"/>
      <c r="E23" s="9">
        <f t="shared" si="0"/>
        <v>0</v>
      </c>
      <c r="F23" s="9">
        <f>F167</f>
        <v>0</v>
      </c>
      <c r="G23" s="9">
        <f>G167</f>
        <v>0</v>
      </c>
      <c r="H23" s="9">
        <f>H167</f>
        <v>0</v>
      </c>
      <c r="I23" s="9">
        <f t="shared" si="1"/>
        <v>0</v>
      </c>
      <c r="J23" s="10" t="s">
        <v>38</v>
      </c>
      <c r="K23" s="11" t="s">
        <v>39</v>
      </c>
    </row>
    <row r="24" spans="2:22" ht="11.1" customHeight="1" thickBot="1" x14ac:dyDescent="0.25">
      <c r="B24" s="69" t="s">
        <v>40</v>
      </c>
      <c r="C24" s="69"/>
      <c r="D24" s="12"/>
      <c r="E24" s="12">
        <f>SUM(E16:E23)</f>
        <v>0</v>
      </c>
      <c r="F24" s="12">
        <f>SUM(F16:F23)</f>
        <v>0</v>
      </c>
      <c r="G24" s="12">
        <f>SUM(G16:G23)</f>
        <v>0</v>
      </c>
      <c r="H24" s="12">
        <f>SUM(H16:H23)</f>
        <v>0</v>
      </c>
      <c r="I24" s="12">
        <f>SUM(I16:I23)</f>
        <v>0</v>
      </c>
      <c r="J24" s="3">
        <f>SUM(F24:H24)</f>
        <v>0</v>
      </c>
      <c r="K24" s="3" t="str">
        <f>IF(J24=E24,"",K$1)</f>
        <v/>
      </c>
    </row>
    <row r="25" spans="2:22" ht="11.1" customHeight="1" thickTop="1" x14ac:dyDescent="0.2">
      <c r="B25" s="66" t="s">
        <v>41</v>
      </c>
      <c r="C25" s="66"/>
      <c r="D25" s="9"/>
      <c r="E25" s="67"/>
      <c r="F25" s="67"/>
      <c r="G25" s="67"/>
      <c r="H25" s="67"/>
      <c r="I25" s="67"/>
      <c r="V25" s="68"/>
    </row>
    <row r="26" spans="2:22" ht="11.1" customHeight="1" x14ac:dyDescent="0.2">
      <c r="B26" s="64" t="s">
        <v>30</v>
      </c>
      <c r="C26" s="64"/>
      <c r="D26" s="8"/>
      <c r="E26" s="9">
        <f t="shared" ref="E26:E33" si="2">SUM(F26:H26)</f>
        <v>0</v>
      </c>
      <c r="F26" s="9">
        <f>F147</f>
        <v>0</v>
      </c>
      <c r="G26" s="9">
        <f>G147</f>
        <v>0</v>
      </c>
      <c r="H26" s="9">
        <f>H147</f>
        <v>0</v>
      </c>
      <c r="I26" s="9">
        <f t="shared" ref="I26:I33" si="3">SUM(G26:H26)</f>
        <v>0</v>
      </c>
    </row>
    <row r="27" spans="2:22" ht="11.1" customHeight="1" x14ac:dyDescent="0.2">
      <c r="B27" s="64" t="s">
        <v>31</v>
      </c>
      <c r="C27" s="64"/>
      <c r="D27" s="9"/>
      <c r="E27" s="9">
        <f t="shared" si="2"/>
        <v>0</v>
      </c>
      <c r="F27" s="9">
        <f>F150</f>
        <v>0</v>
      </c>
      <c r="G27" s="9">
        <f>G150</f>
        <v>0</v>
      </c>
      <c r="H27" s="9">
        <f>H150</f>
        <v>0</v>
      </c>
      <c r="I27" s="9">
        <f t="shared" si="3"/>
        <v>0</v>
      </c>
    </row>
    <row r="28" spans="2:22" ht="11.1" customHeight="1" x14ac:dyDescent="0.2">
      <c r="B28" s="64" t="s">
        <v>32</v>
      </c>
      <c r="C28" s="64"/>
      <c r="D28" s="9"/>
      <c r="E28" s="9">
        <f t="shared" si="2"/>
        <v>0</v>
      </c>
      <c r="F28" s="9">
        <f>F153</f>
        <v>0</v>
      </c>
      <c r="G28" s="9">
        <f>G153</f>
        <v>0</v>
      </c>
      <c r="H28" s="9">
        <f>H153</f>
        <v>0</v>
      </c>
      <c r="I28" s="9">
        <f t="shared" si="3"/>
        <v>0</v>
      </c>
    </row>
    <row r="29" spans="2:22" ht="11.1" customHeight="1" x14ac:dyDescent="0.2">
      <c r="B29" s="64" t="s">
        <v>33</v>
      </c>
      <c r="C29" s="64"/>
      <c r="D29" s="9"/>
      <c r="E29" s="9">
        <f t="shared" si="2"/>
        <v>0</v>
      </c>
      <c r="F29" s="9">
        <f>F156</f>
        <v>0</v>
      </c>
      <c r="G29" s="9">
        <f>G156</f>
        <v>0</v>
      </c>
      <c r="H29" s="9">
        <f>H156</f>
        <v>0</v>
      </c>
      <c r="I29" s="9">
        <f t="shared" si="3"/>
        <v>0</v>
      </c>
    </row>
    <row r="30" spans="2:22" ht="11.1" customHeight="1" x14ac:dyDescent="0.2">
      <c r="B30" s="64" t="s">
        <v>34</v>
      </c>
      <c r="C30" s="64"/>
      <c r="D30" s="9"/>
      <c r="E30" s="9">
        <f t="shared" si="2"/>
        <v>0</v>
      </c>
      <c r="F30" s="9">
        <f>F159</f>
        <v>0</v>
      </c>
      <c r="G30" s="9">
        <f>G159</f>
        <v>0</v>
      </c>
      <c r="H30" s="9">
        <f>H159</f>
        <v>0</v>
      </c>
      <c r="I30" s="9">
        <f t="shared" si="3"/>
        <v>0</v>
      </c>
    </row>
    <row r="31" spans="2:22" ht="11.1" customHeight="1" x14ac:dyDescent="0.2">
      <c r="B31" s="64" t="s">
        <v>35</v>
      </c>
      <c r="C31" s="64"/>
      <c r="D31" s="9"/>
      <c r="E31" s="9">
        <f t="shared" si="2"/>
        <v>0</v>
      </c>
      <c r="F31" s="9">
        <f>F162</f>
        <v>0</v>
      </c>
      <c r="G31" s="9">
        <f>G162</f>
        <v>0</v>
      </c>
      <c r="H31" s="9">
        <f>H162</f>
        <v>0</v>
      </c>
      <c r="I31" s="9">
        <f t="shared" si="3"/>
        <v>0</v>
      </c>
    </row>
    <row r="32" spans="2:22" ht="11.1" customHeight="1" x14ac:dyDescent="0.2">
      <c r="B32" s="64" t="s">
        <v>36</v>
      </c>
      <c r="C32" s="64"/>
      <c r="D32" s="9"/>
      <c r="E32" s="9">
        <f t="shared" si="2"/>
        <v>0</v>
      </c>
      <c r="F32" s="9">
        <f>F165</f>
        <v>0</v>
      </c>
      <c r="G32" s="9">
        <f>G165</f>
        <v>0</v>
      </c>
      <c r="H32" s="9">
        <f>H165</f>
        <v>0</v>
      </c>
      <c r="I32" s="9">
        <f t="shared" si="3"/>
        <v>0</v>
      </c>
    </row>
    <row r="33" spans="2:12" ht="11.1" customHeight="1" x14ac:dyDescent="0.2">
      <c r="B33" s="64" t="s">
        <v>37</v>
      </c>
      <c r="C33" s="64"/>
      <c r="D33" s="9"/>
      <c r="E33" s="9">
        <f t="shared" si="2"/>
        <v>0</v>
      </c>
      <c r="F33" s="9">
        <f>F168</f>
        <v>0</v>
      </c>
      <c r="G33" s="9">
        <f>G168</f>
        <v>0</v>
      </c>
      <c r="H33" s="9">
        <f>H168</f>
        <v>0</v>
      </c>
      <c r="I33" s="9">
        <f t="shared" si="3"/>
        <v>0</v>
      </c>
      <c r="J33" s="10" t="s">
        <v>42</v>
      </c>
      <c r="K33" s="11" t="s">
        <v>39</v>
      </c>
    </row>
    <row r="34" spans="2:12" ht="11.1" customHeight="1" thickBot="1" x14ac:dyDescent="0.25">
      <c r="B34" s="69" t="s">
        <v>43</v>
      </c>
      <c r="C34" s="69"/>
      <c r="D34" s="12"/>
      <c r="E34" s="12">
        <f>SUM(E26:E33)</f>
        <v>0</v>
      </c>
      <c r="F34" s="12">
        <f>SUM(F26:F33)</f>
        <v>0</v>
      </c>
      <c r="G34" s="12">
        <f>SUM(G26:G33)</f>
        <v>0</v>
      </c>
      <c r="H34" s="12">
        <f>SUM(H26:H33)</f>
        <v>0</v>
      </c>
      <c r="I34" s="12">
        <f>SUM(I26:I33)</f>
        <v>0</v>
      </c>
      <c r="J34" s="3">
        <f>SUM(F34:H34)</f>
        <v>0</v>
      </c>
      <c r="K34" s="3" t="str">
        <f>IF(J34=E34,"",K$1)</f>
        <v/>
      </c>
    </row>
    <row r="35" spans="2:12" ht="11.1" customHeight="1" thickTop="1" thickBot="1" x14ac:dyDescent="0.25">
      <c r="B35" s="69" t="s">
        <v>44</v>
      </c>
      <c r="C35" s="69"/>
      <c r="D35" s="12"/>
      <c r="E35" s="12">
        <f>E34+E24</f>
        <v>0</v>
      </c>
      <c r="F35" s="12">
        <f>F34+F24</f>
        <v>0</v>
      </c>
      <c r="G35" s="12">
        <f>G34+G24</f>
        <v>0</v>
      </c>
      <c r="H35" s="12">
        <f>H34+H24</f>
        <v>0</v>
      </c>
      <c r="I35" s="12">
        <f>I34+I24</f>
        <v>0</v>
      </c>
      <c r="J35" s="3">
        <f>SUM(F35:H35)</f>
        <v>0</v>
      </c>
      <c r="K35" s="3" t="str">
        <f>IF(J35=E35,"",K$1)</f>
        <v/>
      </c>
    </row>
    <row r="36" spans="2:12" ht="11.1" customHeight="1" thickTop="1" x14ac:dyDescent="0.2">
      <c r="B36" s="64" t="s">
        <v>45</v>
      </c>
      <c r="C36" s="64"/>
      <c r="D36" s="9"/>
      <c r="E36" s="67"/>
      <c r="F36" s="67"/>
      <c r="G36" s="67"/>
      <c r="H36" s="67"/>
      <c r="I36" s="67"/>
    </row>
    <row r="37" spans="2:12" ht="11.1" customHeight="1" x14ac:dyDescent="0.2">
      <c r="B37" s="64" t="s">
        <v>231</v>
      </c>
      <c r="C37" s="64"/>
      <c r="D37" s="9"/>
      <c r="E37" s="9">
        <f>SUM(F37:H37)</f>
        <v>0</v>
      </c>
      <c r="F37" s="70"/>
      <c r="G37" s="9">
        <f>INDIVIDUAL_REVENUE+GROUP_REVENUE</f>
        <v>0</v>
      </c>
      <c r="H37" s="9"/>
      <c r="I37" s="9">
        <f>SUM(G37:H37)</f>
        <v>0</v>
      </c>
    </row>
    <row r="38" spans="2:12" ht="11.1" customHeight="1" x14ac:dyDescent="0.2">
      <c r="B38" s="64" t="s">
        <v>46</v>
      </c>
      <c r="C38" s="64"/>
      <c r="D38" s="9"/>
      <c r="E38" s="9">
        <f>SUM(F38:H38)</f>
        <v>0</v>
      </c>
      <c r="F38" s="70"/>
      <c r="G38" s="9">
        <f>INSUR_3RDPART_GRP+INSUR_3RDPART_INDIV</f>
        <v>0</v>
      </c>
      <c r="H38" s="9"/>
      <c r="I38" s="9">
        <f>SUM(G38:H38)</f>
        <v>0</v>
      </c>
    </row>
    <row r="39" spans="2:12" ht="11.1" customHeight="1" x14ac:dyDescent="0.2">
      <c r="B39" s="64" t="s">
        <v>230</v>
      </c>
      <c r="C39" s="64"/>
      <c r="D39" s="9"/>
      <c r="E39" s="67"/>
      <c r="F39" s="67"/>
      <c r="G39" s="67"/>
      <c r="H39" s="67"/>
      <c r="I39" s="67"/>
    </row>
    <row r="40" spans="2:12" ht="11.1" customHeight="1" x14ac:dyDescent="0.2">
      <c r="B40" s="64" t="s">
        <v>229</v>
      </c>
      <c r="C40" s="64"/>
      <c r="D40" s="9"/>
      <c r="E40" s="9">
        <f>SUM(F40:H40)</f>
        <v>0</v>
      </c>
      <c r="F40" s="67"/>
      <c r="G40" s="67"/>
      <c r="H40" s="9"/>
      <c r="I40" s="9">
        <f t="shared" ref="I40:I53" si="4">SUM(G40:H40)</f>
        <v>0</v>
      </c>
    </row>
    <row r="41" spans="2:12" ht="11.1" customHeight="1" x14ac:dyDescent="0.2">
      <c r="B41" s="64" t="s">
        <v>275</v>
      </c>
      <c r="C41" s="64"/>
      <c r="D41" s="9"/>
      <c r="E41" s="9">
        <f>SUM(F41:H41)</f>
        <v>0</v>
      </c>
      <c r="F41" s="67"/>
      <c r="G41" s="67"/>
      <c r="H41" s="9"/>
      <c r="I41" s="9">
        <f t="shared" si="4"/>
        <v>0</v>
      </c>
    </row>
    <row r="42" spans="2:12" ht="11.1" customHeight="1" x14ac:dyDescent="0.2">
      <c r="B42" s="64" t="s">
        <v>228</v>
      </c>
      <c r="C42" s="64"/>
      <c r="D42" s="9"/>
      <c r="E42" s="9">
        <f>SUM(F42:H42)</f>
        <v>0</v>
      </c>
      <c r="F42" s="67"/>
      <c r="G42" s="67"/>
      <c r="H42" s="9"/>
      <c r="I42" s="9">
        <f t="shared" si="4"/>
        <v>0</v>
      </c>
    </row>
    <row r="43" spans="2:12" ht="11.1" customHeight="1" x14ac:dyDescent="0.2">
      <c r="B43" s="64" t="s">
        <v>227</v>
      </c>
      <c r="C43" s="64"/>
      <c r="D43" s="9"/>
      <c r="E43" s="9">
        <f t="shared" ref="E43:E53" si="5">SUM(F43:H43)</f>
        <v>0</v>
      </c>
      <c r="F43" s="67"/>
      <c r="G43" s="9">
        <f>'7990ODFG-AD'!G81+'7990ODFI-AD'!G81-G45</f>
        <v>0</v>
      </c>
      <c r="H43" s="67"/>
      <c r="I43" s="9">
        <f t="shared" si="4"/>
        <v>0</v>
      </c>
    </row>
    <row r="44" spans="2:12" ht="11.1" customHeight="1" thickBot="1" x14ac:dyDescent="0.25">
      <c r="B44" s="64" t="s">
        <v>279</v>
      </c>
      <c r="C44" s="64"/>
      <c r="D44" s="9"/>
      <c r="E44" s="9">
        <f t="shared" si="5"/>
        <v>0</v>
      </c>
      <c r="F44" s="67"/>
      <c r="G44" s="9">
        <f>'7990ODFG-AD'!H81-'7990ODFG-AD'!H73-'7990ODFG-AD'!H72+'7990ODFI-AD'!H81-'7990ODFI-AD'!H73-'7990ODFI-AD'!H72-'7895ODF-AD'!G46</f>
        <v>0</v>
      </c>
      <c r="H44" s="67"/>
      <c r="I44" s="9">
        <f t="shared" si="4"/>
        <v>0</v>
      </c>
      <c r="J44" s="11" t="s">
        <v>47</v>
      </c>
      <c r="K44" s="13"/>
      <c r="L44" s="13"/>
    </row>
    <row r="45" spans="2:12" ht="11.1" customHeight="1" thickTop="1" x14ac:dyDescent="0.2">
      <c r="B45" s="64" t="s">
        <v>226</v>
      </c>
      <c r="C45" s="64"/>
      <c r="D45" s="9"/>
      <c r="E45" s="9">
        <f t="shared" si="5"/>
        <v>0</v>
      </c>
      <c r="F45" s="67"/>
      <c r="G45" s="70"/>
      <c r="H45" s="67"/>
      <c r="I45" s="9">
        <f t="shared" si="4"/>
        <v>0</v>
      </c>
      <c r="J45" s="14" t="s">
        <v>48</v>
      </c>
      <c r="K45" s="15"/>
      <c r="L45" s="16"/>
    </row>
    <row r="46" spans="2:12" ht="11.1" customHeight="1" x14ac:dyDescent="0.2">
      <c r="B46" s="64" t="s">
        <v>276</v>
      </c>
      <c r="C46" s="64"/>
      <c r="D46" s="9"/>
      <c r="E46" s="9">
        <f t="shared" si="5"/>
        <v>0</v>
      </c>
      <c r="F46" s="67"/>
      <c r="G46" s="70"/>
      <c r="H46" s="67"/>
      <c r="I46" s="9">
        <f t="shared" si="4"/>
        <v>0</v>
      </c>
      <c r="J46" s="17" t="s">
        <v>49</v>
      </c>
      <c r="K46" s="18">
        <v>0.5</v>
      </c>
      <c r="L46" s="19"/>
    </row>
    <row r="47" spans="2:12" ht="11.1" customHeight="1" x14ac:dyDescent="0.2">
      <c r="B47" s="64" t="s">
        <v>277</v>
      </c>
      <c r="C47" s="64"/>
      <c r="D47" s="9"/>
      <c r="E47" s="9">
        <f t="shared" si="5"/>
        <v>0</v>
      </c>
      <c r="F47" s="67"/>
      <c r="G47" s="9">
        <f>ROUND(IF(G$70&gt;K50,G$59*K50,G$59*G$70)+IF(G$71&gt;K51,G$64*K51,G$64*G$71),0)</f>
        <v>0</v>
      </c>
      <c r="H47" s="67"/>
      <c r="I47" s="9">
        <f t="shared" si="4"/>
        <v>0</v>
      </c>
      <c r="J47" s="17" t="s">
        <v>266</v>
      </c>
      <c r="K47" s="18">
        <v>0.5</v>
      </c>
      <c r="L47" s="19"/>
    </row>
    <row r="48" spans="2:12" ht="11.1" hidden="1" customHeight="1" x14ac:dyDescent="0.2">
      <c r="B48" s="71" t="s">
        <v>225</v>
      </c>
      <c r="C48" s="71"/>
      <c r="D48" s="20"/>
      <c r="E48" s="9">
        <f>SUM(F48:H48)</f>
        <v>0</v>
      </c>
      <c r="F48" s="67"/>
      <c r="G48" s="9">
        <f>'7990ODFG-AD'!H73+'7990ODFI-AD'!H73</f>
        <v>0</v>
      </c>
      <c r="H48" s="67"/>
      <c r="I48" s="9">
        <f t="shared" si="4"/>
        <v>0</v>
      </c>
      <c r="J48" s="21"/>
      <c r="L48" s="19"/>
    </row>
    <row r="49" spans="1:12" ht="11.1" customHeight="1" x14ac:dyDescent="0.2">
      <c r="B49" s="64" t="s">
        <v>224</v>
      </c>
      <c r="C49" s="64"/>
      <c r="D49" s="9"/>
      <c r="E49" s="9">
        <f t="shared" si="5"/>
        <v>0</v>
      </c>
      <c r="F49" s="67"/>
      <c r="G49" s="70"/>
      <c r="H49" s="9"/>
      <c r="I49" s="9">
        <f t="shared" si="4"/>
        <v>0</v>
      </c>
      <c r="J49" s="17" t="s">
        <v>50</v>
      </c>
      <c r="K49" s="10" t="s">
        <v>51</v>
      </c>
      <c r="L49" s="22" t="s">
        <v>52</v>
      </c>
    </row>
    <row r="50" spans="1:12" ht="13.5" customHeight="1" x14ac:dyDescent="0.2">
      <c r="B50" s="64" t="s">
        <v>55</v>
      </c>
      <c r="C50" s="64"/>
      <c r="D50" s="9"/>
      <c r="E50" s="9">
        <f t="shared" si="5"/>
        <v>0</v>
      </c>
      <c r="F50" s="67"/>
      <c r="G50" s="70"/>
      <c r="H50" s="9"/>
      <c r="I50" s="9">
        <f t="shared" si="4"/>
        <v>0</v>
      </c>
      <c r="J50" s="17" t="s">
        <v>53</v>
      </c>
      <c r="K50" s="23">
        <v>29.57</v>
      </c>
      <c r="L50" s="24">
        <v>53.8</v>
      </c>
    </row>
    <row r="51" spans="1:12" ht="13.5" customHeight="1" thickBot="1" x14ac:dyDescent="0.25">
      <c r="A51" s="3" t="s">
        <v>56</v>
      </c>
      <c r="B51" s="66" t="s">
        <v>57</v>
      </c>
      <c r="C51" s="66"/>
      <c r="D51" s="9"/>
      <c r="E51" s="9">
        <f t="shared" si="5"/>
        <v>0</v>
      </c>
      <c r="F51" s="70"/>
      <c r="G51" s="9">
        <f>IF(G70&gt;K50,(-G61*K50)+G24,0)+IF(G71&gt;K51,(-G66*K51)+G34,0)-G50-G52-G53-G49</f>
        <v>0</v>
      </c>
      <c r="H51" s="9"/>
      <c r="I51" s="9">
        <f t="shared" si="4"/>
        <v>0</v>
      </c>
      <c r="J51" s="25" t="s">
        <v>54</v>
      </c>
      <c r="K51" s="26">
        <v>69.59</v>
      </c>
      <c r="L51" s="27">
        <v>99.61</v>
      </c>
    </row>
    <row r="52" spans="1:12" ht="11.1" customHeight="1" thickTop="1" x14ac:dyDescent="0.2">
      <c r="B52" s="64" t="s">
        <v>58</v>
      </c>
      <c r="C52" s="64"/>
      <c r="D52" s="9"/>
      <c r="E52" s="9">
        <f t="shared" si="5"/>
        <v>0</v>
      </c>
      <c r="F52" s="70"/>
      <c r="G52" s="70"/>
      <c r="H52" s="9"/>
      <c r="I52" s="9">
        <f t="shared" si="4"/>
        <v>0</v>
      </c>
      <c r="J52" s="11" t="s">
        <v>47</v>
      </c>
      <c r="K52" s="13"/>
      <c r="L52" s="13"/>
    </row>
    <row r="53" spans="1:12" ht="11.1" customHeight="1" x14ac:dyDescent="0.2">
      <c r="B53" s="64" t="s">
        <v>59</v>
      </c>
      <c r="C53" s="64"/>
      <c r="D53" s="9"/>
      <c r="E53" s="9">
        <f t="shared" si="5"/>
        <v>0</v>
      </c>
      <c r="F53" s="70"/>
      <c r="G53" s="70"/>
      <c r="H53" s="9"/>
      <c r="I53" s="9">
        <f t="shared" si="4"/>
        <v>0</v>
      </c>
    </row>
    <row r="54" spans="1:12" ht="11.1" customHeight="1" thickBot="1" x14ac:dyDescent="0.25">
      <c r="B54" s="69" t="s">
        <v>60</v>
      </c>
      <c r="C54" s="69"/>
      <c r="D54" s="12"/>
      <c r="E54" s="12">
        <f>SUM(E37:E53)</f>
        <v>0</v>
      </c>
      <c r="F54" s="12">
        <f>SUM(F37:F53)</f>
        <v>0</v>
      </c>
      <c r="G54" s="12">
        <f>SUM(G37:G53)</f>
        <v>0</v>
      </c>
      <c r="H54" s="12">
        <f>SUM(H37:H53)</f>
        <v>0</v>
      </c>
      <c r="I54" s="12">
        <f>SUM(I37:I53)</f>
        <v>0</v>
      </c>
    </row>
    <row r="55" spans="1:12" ht="11.1" customHeight="1" thickTop="1" thickBot="1" x14ac:dyDescent="0.25">
      <c r="B55" s="69" t="s">
        <v>61</v>
      </c>
      <c r="C55" s="69"/>
      <c r="D55" s="12"/>
      <c r="E55" s="12">
        <f>E35-E37-E38-E50-E51-E52-E53</f>
        <v>0</v>
      </c>
      <c r="F55" s="72">
        <f>F35-F37-F38-F50-F51-F52-F53</f>
        <v>0</v>
      </c>
      <c r="G55" s="28">
        <f>G35-G37-G38-G50-G51-G52-G53</f>
        <v>0</v>
      </c>
      <c r="H55" s="28">
        <f>H35-H37-H38-H50-H51-H52-H53</f>
        <v>0</v>
      </c>
      <c r="I55" s="12">
        <f>I35-I37-I38-I50-I51-I52-I53</f>
        <v>0</v>
      </c>
    </row>
    <row r="56" spans="1:12" ht="11.1" customHeight="1" thickTop="1" x14ac:dyDescent="0.2">
      <c r="B56" s="64" t="s">
        <v>62</v>
      </c>
      <c r="C56" s="64"/>
      <c r="D56" s="9"/>
      <c r="E56" s="67"/>
      <c r="F56" s="67"/>
      <c r="G56" s="67"/>
      <c r="H56" s="67"/>
      <c r="I56" s="67"/>
    </row>
    <row r="57" spans="1:12" ht="11.1" customHeight="1" x14ac:dyDescent="0.2">
      <c r="B57" s="64" t="s">
        <v>236</v>
      </c>
      <c r="C57" s="64"/>
      <c r="D57" s="9"/>
      <c r="E57" s="9">
        <f t="shared" ref="E57:E64" si="6">SUM(F57:H57)</f>
        <v>0</v>
      </c>
      <c r="F57" s="70"/>
      <c r="G57" s="9">
        <f>'7990ODFG-AD'!G40+'7990ODFG-AD'!G41+'7990ODFG-AD'!G43+'7990ODFG-AD'!G44-'7895ODF-AD'!G58</f>
        <v>0</v>
      </c>
      <c r="H57" s="9"/>
      <c r="I57" s="9">
        <f>SUM(G57:H57)</f>
        <v>0</v>
      </c>
    </row>
    <row r="58" spans="1:12" ht="11.1" customHeight="1" x14ac:dyDescent="0.2">
      <c r="B58" s="64" t="s">
        <v>237</v>
      </c>
      <c r="C58" s="64"/>
      <c r="D58" s="9"/>
      <c r="E58" s="9">
        <f t="shared" si="6"/>
        <v>0</v>
      </c>
      <c r="F58" s="70"/>
      <c r="G58" s="70"/>
      <c r="H58" s="9"/>
      <c r="I58" s="9">
        <f>SUM(G58:H58)</f>
        <v>0</v>
      </c>
    </row>
    <row r="59" spans="1:12" ht="11.1" customHeight="1" x14ac:dyDescent="0.2">
      <c r="B59" s="64" t="s">
        <v>238</v>
      </c>
      <c r="C59" s="64"/>
      <c r="D59" s="9"/>
      <c r="E59" s="9">
        <f t="shared" si="6"/>
        <v>0</v>
      </c>
      <c r="F59" s="70"/>
      <c r="G59" s="9">
        <f>'7990ODFG-AD'!G46</f>
        <v>0</v>
      </c>
      <c r="H59" s="9"/>
      <c r="I59" s="9">
        <f>SUM(G59:H59)</f>
        <v>0</v>
      </c>
    </row>
    <row r="60" spans="1:12" ht="11.1" hidden="1" customHeight="1" x14ac:dyDescent="0.2">
      <c r="B60" s="71" t="s">
        <v>235</v>
      </c>
      <c r="C60" s="71"/>
      <c r="D60" s="29"/>
      <c r="E60" s="9">
        <f>SUM(F60:H60)</f>
        <v>0</v>
      </c>
      <c r="F60" s="70"/>
      <c r="G60" s="9">
        <f>'7990ODFG-AD'!G47</f>
        <v>0</v>
      </c>
      <c r="H60" s="9"/>
      <c r="I60" s="9">
        <f>SUM(G60:H60)</f>
        <v>0</v>
      </c>
    </row>
    <row r="61" spans="1:12" ht="11.1" customHeight="1" thickBot="1" x14ac:dyDescent="0.25">
      <c r="B61" s="69" t="s">
        <v>240</v>
      </c>
      <c r="C61" s="69"/>
      <c r="D61" s="12"/>
      <c r="E61" s="12">
        <f t="shared" si="6"/>
        <v>0</v>
      </c>
      <c r="F61" s="12">
        <f>SUM(F57:F60)</f>
        <v>0</v>
      </c>
      <c r="G61" s="12">
        <f>SUM(G57:G60)</f>
        <v>0</v>
      </c>
      <c r="H61" s="12">
        <f>SUM(H57:H60)</f>
        <v>0</v>
      </c>
      <c r="I61" s="12">
        <f>SUM(I57:I60)</f>
        <v>0</v>
      </c>
    </row>
    <row r="62" spans="1:12" ht="11.1" customHeight="1" thickTop="1" x14ac:dyDescent="0.2">
      <c r="B62" s="64" t="s">
        <v>241</v>
      </c>
      <c r="C62" s="64"/>
      <c r="D62" s="9"/>
      <c r="E62" s="9">
        <f t="shared" si="6"/>
        <v>0</v>
      </c>
      <c r="F62" s="70"/>
      <c r="G62" s="9">
        <f>'7990ODFI-AD'!G40+'7990ODFI-AD'!G41+'7990ODFI-AD'!G43+'7990ODFI-AD'!G44-'7895ODF-AD'!G63</f>
        <v>0</v>
      </c>
      <c r="H62" s="9"/>
      <c r="I62" s="9">
        <f>SUM(G62:H62)</f>
        <v>0</v>
      </c>
    </row>
    <row r="63" spans="1:12" ht="11.1" customHeight="1" x14ac:dyDescent="0.2">
      <c r="B63" s="64" t="s">
        <v>234</v>
      </c>
      <c r="C63" s="64"/>
      <c r="D63" s="9"/>
      <c r="E63" s="9">
        <f t="shared" si="6"/>
        <v>0</v>
      </c>
      <c r="F63" s="70"/>
      <c r="G63" s="70"/>
      <c r="H63" s="9"/>
      <c r="I63" s="9">
        <f>SUM(G63:H63)</f>
        <v>0</v>
      </c>
    </row>
    <row r="64" spans="1:12" ht="11.1" customHeight="1" x14ac:dyDescent="0.2">
      <c r="B64" s="64" t="s">
        <v>232</v>
      </c>
      <c r="C64" s="64"/>
      <c r="D64" s="9"/>
      <c r="E64" s="9">
        <f t="shared" si="6"/>
        <v>0</v>
      </c>
      <c r="F64" s="70"/>
      <c r="G64" s="9">
        <f>'7990ODFI-AD'!G46</f>
        <v>0</v>
      </c>
      <c r="H64" s="9"/>
      <c r="I64" s="9">
        <f>SUM(G64:H64)</f>
        <v>0</v>
      </c>
    </row>
    <row r="65" spans="1:9" ht="11.1" hidden="1" customHeight="1" x14ac:dyDescent="0.2">
      <c r="B65" s="71" t="s">
        <v>233</v>
      </c>
      <c r="C65" s="71"/>
      <c r="D65" s="29"/>
      <c r="E65" s="9">
        <f>SUM(F65:H65)</f>
        <v>0</v>
      </c>
      <c r="F65" s="70"/>
      <c r="G65" s="9">
        <f>'7990ODFI-AD'!G47</f>
        <v>0</v>
      </c>
      <c r="H65" s="9"/>
      <c r="I65" s="9">
        <f>SUM(G65:H65)</f>
        <v>0</v>
      </c>
    </row>
    <row r="66" spans="1:9" ht="10.5" customHeight="1" thickBot="1" x14ac:dyDescent="0.25">
      <c r="B66" s="69" t="s">
        <v>239</v>
      </c>
      <c r="C66" s="69"/>
      <c r="D66" s="12"/>
      <c r="E66" s="73">
        <f>SUM(F66:H66)</f>
        <v>0</v>
      </c>
      <c r="F66" s="12">
        <f>SUM(F62:F65)</f>
        <v>0</v>
      </c>
      <c r="G66" s="12">
        <f>SUM(G62:G65)</f>
        <v>0</v>
      </c>
      <c r="H66" s="12">
        <f>SUM(H62:H65)</f>
        <v>0</v>
      </c>
      <c r="I66" s="12">
        <f>SUM(I62:I65)</f>
        <v>0</v>
      </c>
    </row>
    <row r="67" spans="1:9" ht="11.1" customHeight="1" thickTop="1" thickBot="1" x14ac:dyDescent="0.25">
      <c r="B67" s="69" t="s">
        <v>242</v>
      </c>
      <c r="C67" s="69"/>
      <c r="D67" s="12"/>
      <c r="E67" s="12">
        <f>SUM(F67:H67)</f>
        <v>0</v>
      </c>
      <c r="F67" s="12">
        <f>SUM(F61,F66)</f>
        <v>0</v>
      </c>
      <c r="G67" s="12">
        <f>SUM(G61,G66)</f>
        <v>0</v>
      </c>
      <c r="H67" s="12">
        <f>SUM(H61,H66)</f>
        <v>0</v>
      </c>
      <c r="I67" s="12">
        <f>SUM(I61,I66)</f>
        <v>0</v>
      </c>
    </row>
    <row r="68" spans="1:9" ht="11.1" customHeight="1" thickTop="1" x14ac:dyDescent="0.2">
      <c r="B68" s="64" t="s">
        <v>63</v>
      </c>
      <c r="C68" s="64"/>
      <c r="D68" s="9"/>
      <c r="E68" s="30">
        <f>SUM(F68:H68)</f>
        <v>0</v>
      </c>
      <c r="F68" s="30">
        <f>F142</f>
        <v>0</v>
      </c>
      <c r="G68" s="30">
        <f>G142</f>
        <v>0</v>
      </c>
      <c r="H68" s="30">
        <f>H142</f>
        <v>0</v>
      </c>
      <c r="I68" s="30">
        <f>SUM(G68:H68)</f>
        <v>0</v>
      </c>
    </row>
    <row r="69" spans="1:9" ht="11.1" customHeight="1" thickBot="1" x14ac:dyDescent="0.25">
      <c r="B69" s="74" t="s">
        <v>64</v>
      </c>
      <c r="C69" s="74"/>
      <c r="D69" s="12"/>
      <c r="E69" s="12">
        <f>IF(AND(F69=0,G69=0),0,MAX(SESSIONS))</f>
        <v>0</v>
      </c>
      <c r="F69" s="75"/>
      <c r="G69" s="75"/>
      <c r="H69" s="12"/>
      <c r="I69" s="12">
        <f>SUM(G69:H69)</f>
        <v>0</v>
      </c>
    </row>
    <row r="70" spans="1:9" ht="11.1" customHeight="1" thickTop="1" x14ac:dyDescent="0.2">
      <c r="A70" s="3" t="s">
        <v>56</v>
      </c>
      <c r="B70" s="64" t="s">
        <v>243</v>
      </c>
      <c r="C70" s="64"/>
      <c r="D70" s="8"/>
      <c r="E70" s="31">
        <f>IF(OR(E24=0,E61=0),0,ROUND(E24/E61,2))</f>
        <v>0</v>
      </c>
      <c r="F70" s="31">
        <f>IF(OR(F24=0,F61=0),0,ROUND(F24/F61,2))</f>
        <v>0</v>
      </c>
      <c r="G70" s="31">
        <f>IF(OR(G24=0,G61=0),0,ROUND(G24/G61,2))</f>
        <v>0</v>
      </c>
      <c r="H70" s="31">
        <f>IF(OR(H24=0,H61=0),0,ROUND(H24/H61,2))</f>
        <v>0</v>
      </c>
      <c r="I70" s="31">
        <f>IF(OR(I24=0,I61=0),0,ROUND(I24/I61,2))</f>
        <v>0</v>
      </c>
    </row>
    <row r="71" spans="1:9" ht="11.1" customHeight="1" x14ac:dyDescent="0.2">
      <c r="A71" s="3" t="s">
        <v>56</v>
      </c>
      <c r="B71" s="64" t="s">
        <v>244</v>
      </c>
      <c r="C71" s="64"/>
      <c r="D71" s="9"/>
      <c r="E71" s="31">
        <f>IF(OR(E34=0,E66=0),0,ROUND(E34/E66,2))</f>
        <v>0</v>
      </c>
      <c r="F71" s="31">
        <f>IF(OR(F34=0,F66=0),0,ROUND(F34/F66,2))</f>
        <v>0</v>
      </c>
      <c r="G71" s="31">
        <f>IF(OR(G34=0,G66=0),0,ROUND(G34/G66,2))</f>
        <v>0</v>
      </c>
      <c r="H71" s="31">
        <f>IF(OR(H34=0,H66=0),0,ROUND(H34/H66,2))</f>
        <v>0</v>
      </c>
      <c r="I71" s="31">
        <f>IF(OR(I34=0,I66=0),0,ROUND(I34/I66,2))</f>
        <v>0</v>
      </c>
    </row>
    <row r="72" spans="1:9" ht="11.1" customHeight="1" x14ac:dyDescent="0.2">
      <c r="B72" s="64" t="s">
        <v>65</v>
      </c>
      <c r="C72" s="64"/>
      <c r="D72" s="9"/>
      <c r="E72" s="31">
        <f>IF(OR(E35=0,E68=0),0,ROUND(E35/E68,2))</f>
        <v>0</v>
      </c>
      <c r="F72" s="31">
        <f>IF(OR(F35=0,F68=0),0,ROUND(F35/F68,2))</f>
        <v>0</v>
      </c>
      <c r="G72" s="31">
        <f>IF(OR(G35=0,G68=0),0,ROUND(G35/G68,2))</f>
        <v>0</v>
      </c>
      <c r="H72" s="31">
        <f>IF(OR(H35=0,H68=0),0,ROUND(H35/H68,2))</f>
        <v>0</v>
      </c>
      <c r="I72" s="31">
        <f>IF(OR(I35=0,I68=0),0,ROUND(I35/I68,2))</f>
        <v>0</v>
      </c>
    </row>
    <row r="73" spans="1:9" ht="11.1" customHeight="1" thickBot="1" x14ac:dyDescent="0.25">
      <c r="B73" s="76" t="s">
        <v>220</v>
      </c>
      <c r="C73" s="77"/>
      <c r="D73" s="78"/>
      <c r="E73" s="32">
        <f>IF(OR(E24=0,E69=0),0,ROUND(E24/E69,2))</f>
        <v>0</v>
      </c>
      <c r="F73" s="32">
        <f>IF(OR(F24=0,F69=0),0,ROUND(F24/F69,2))</f>
        <v>0</v>
      </c>
      <c r="G73" s="32">
        <f>IF(OR(G24=0,G69=0),0,ROUND(G24/G69,2))</f>
        <v>0</v>
      </c>
      <c r="H73" s="32">
        <f>IF(OR(H24=0,H69=0),0,ROUND(H24/H69,2))</f>
        <v>0</v>
      </c>
      <c r="I73" s="79">
        <f>IF(OR(I24=0,I69=0),0,ROUND(I24/I69,2))</f>
        <v>0</v>
      </c>
    </row>
    <row r="74" spans="1:9" ht="11.1" customHeight="1" thickTop="1" thickBot="1" x14ac:dyDescent="0.25">
      <c r="B74" s="80" t="s">
        <v>219</v>
      </c>
      <c r="C74" s="81"/>
      <c r="E74" s="80"/>
      <c r="F74" s="80"/>
      <c r="G74" s="80"/>
      <c r="H74" s="80"/>
      <c r="I74" s="80"/>
    </row>
    <row r="75" spans="1:9" ht="11.1" customHeight="1" thickTop="1" x14ac:dyDescent="0.2">
      <c r="B75" s="76"/>
      <c r="C75" s="76"/>
      <c r="D75" s="42"/>
      <c r="E75" s="82" t="s">
        <v>19</v>
      </c>
      <c r="F75" s="34" t="s">
        <v>20</v>
      </c>
      <c r="G75" s="33"/>
      <c r="H75" s="34" t="s">
        <v>21</v>
      </c>
      <c r="I75" s="63" t="s">
        <v>22</v>
      </c>
    </row>
    <row r="76" spans="1:9" ht="11.1" customHeight="1" x14ac:dyDescent="0.2">
      <c r="B76" s="64" t="s">
        <v>23</v>
      </c>
      <c r="C76" s="64"/>
      <c r="D76" s="9"/>
      <c r="E76" s="83" t="s">
        <v>24</v>
      </c>
      <c r="F76" s="7" t="s">
        <v>25</v>
      </c>
      <c r="G76" s="7" t="s">
        <v>26</v>
      </c>
      <c r="H76" s="7" t="s">
        <v>27</v>
      </c>
      <c r="I76" s="65"/>
    </row>
    <row r="77" spans="1:9" ht="11.1" customHeight="1" x14ac:dyDescent="0.2">
      <c r="B77" s="64" t="s">
        <v>66</v>
      </c>
      <c r="C77" s="64"/>
      <c r="D77" s="35"/>
      <c r="E77" s="84"/>
      <c r="F77" s="67"/>
      <c r="G77" s="67"/>
      <c r="H77" s="67"/>
      <c r="I77" s="84"/>
    </row>
    <row r="78" spans="1:9" ht="11.1" customHeight="1" x14ac:dyDescent="0.2">
      <c r="B78" s="64" t="s">
        <v>203</v>
      </c>
      <c r="C78" s="85"/>
      <c r="D78" s="42"/>
      <c r="E78" s="86"/>
      <c r="F78" s="9">
        <f t="shared" ref="F78:H79" si="7">$E78*F$143</f>
        <v>0</v>
      </c>
      <c r="G78" s="9">
        <f t="shared" si="7"/>
        <v>0</v>
      </c>
      <c r="H78" s="9">
        <f t="shared" si="7"/>
        <v>0</v>
      </c>
      <c r="I78" s="87">
        <f>SUM(G78:H78)</f>
        <v>0</v>
      </c>
    </row>
    <row r="79" spans="1:9" ht="11.1" customHeight="1" x14ac:dyDescent="0.2">
      <c r="B79" s="64" t="s">
        <v>204</v>
      </c>
      <c r="C79" s="76"/>
      <c r="D79" s="88"/>
      <c r="E79" s="89"/>
      <c r="F79" s="9">
        <f t="shared" si="7"/>
        <v>0</v>
      </c>
      <c r="G79" s="9">
        <f t="shared" si="7"/>
        <v>0</v>
      </c>
      <c r="H79" s="9">
        <f t="shared" si="7"/>
        <v>0</v>
      </c>
      <c r="I79" s="87">
        <f>SUM(G79:H79)</f>
        <v>0</v>
      </c>
    </row>
    <row r="80" spans="1:9" ht="11.1" customHeight="1" thickBot="1" x14ac:dyDescent="0.25">
      <c r="B80" s="36" t="s">
        <v>67</v>
      </c>
      <c r="C80" s="36"/>
      <c r="D80" s="90"/>
      <c r="E80" s="91">
        <f>SUM(E78:E79)</f>
        <v>0</v>
      </c>
      <c r="F80" s="12">
        <f>SUM(F78:F79)</f>
        <v>0</v>
      </c>
      <c r="G80" s="12">
        <f>SUM(G78:G79)</f>
        <v>0</v>
      </c>
      <c r="H80" s="12">
        <f>SUM(H78:H79)</f>
        <v>0</v>
      </c>
      <c r="I80" s="91">
        <f>SUM(I78:I79)</f>
        <v>0</v>
      </c>
    </row>
    <row r="81" spans="2:9" ht="11.1" customHeight="1" thickTop="1" x14ac:dyDescent="0.2">
      <c r="B81" s="64" t="s">
        <v>68</v>
      </c>
      <c r="C81" s="64"/>
      <c r="D81" s="9"/>
      <c r="E81" s="84"/>
      <c r="F81" s="67"/>
      <c r="G81" s="67"/>
      <c r="H81" s="67"/>
      <c r="I81" s="84"/>
    </row>
    <row r="82" spans="2:9" ht="11.1" customHeight="1" x14ac:dyDescent="0.2">
      <c r="B82" s="64" t="s">
        <v>69</v>
      </c>
      <c r="C82" s="64"/>
      <c r="D82" s="9"/>
      <c r="E82" s="92"/>
      <c r="F82" s="9">
        <f>$E82*F$143</f>
        <v>0</v>
      </c>
      <c r="G82" s="9">
        <f>$E82*G$143</f>
        <v>0</v>
      </c>
      <c r="H82" s="9">
        <f>$E82*H$143</f>
        <v>0</v>
      </c>
      <c r="I82" s="87">
        <f t="shared" ref="I82:I88" si="8">SUM(G82:H82)</f>
        <v>0</v>
      </c>
    </row>
    <row r="83" spans="2:9" ht="11.1" customHeight="1" x14ac:dyDescent="0.2">
      <c r="B83" s="64" t="s">
        <v>190</v>
      </c>
      <c r="C83" s="64"/>
      <c r="D83" s="9"/>
      <c r="E83" s="92"/>
      <c r="F83" s="9">
        <f>E83</f>
        <v>0</v>
      </c>
      <c r="G83" s="9">
        <v>0</v>
      </c>
      <c r="H83" s="9">
        <f t="shared" ref="H83:H88" si="9">$E83*H$143</f>
        <v>0</v>
      </c>
      <c r="I83" s="87">
        <v>0</v>
      </c>
    </row>
    <row r="84" spans="2:9" ht="11.1" customHeight="1" x14ac:dyDescent="0.2">
      <c r="B84" s="64" t="s">
        <v>70</v>
      </c>
      <c r="C84" s="64"/>
      <c r="D84" s="9"/>
      <c r="E84" s="92"/>
      <c r="F84" s="9">
        <f t="shared" ref="F84:G88" si="10">$E84*F$143</f>
        <v>0</v>
      </c>
      <c r="G84" s="9">
        <f t="shared" si="10"/>
        <v>0</v>
      </c>
      <c r="H84" s="9">
        <f t="shared" si="9"/>
        <v>0</v>
      </c>
      <c r="I84" s="87">
        <f t="shared" si="8"/>
        <v>0</v>
      </c>
    </row>
    <row r="85" spans="2:9" ht="11.1" customHeight="1" x14ac:dyDescent="0.2">
      <c r="B85" s="64" t="s">
        <v>189</v>
      </c>
      <c r="C85" s="64"/>
      <c r="D85" s="9"/>
      <c r="E85" s="92"/>
      <c r="F85" s="9">
        <f t="shared" si="10"/>
        <v>0</v>
      </c>
      <c r="G85" s="9">
        <f t="shared" si="10"/>
        <v>0</v>
      </c>
      <c r="H85" s="9">
        <f t="shared" si="9"/>
        <v>0</v>
      </c>
      <c r="I85" s="87">
        <f t="shared" si="8"/>
        <v>0</v>
      </c>
    </row>
    <row r="86" spans="2:9" ht="11.1" customHeight="1" x14ac:dyDescent="0.2">
      <c r="B86" s="64" t="s">
        <v>71</v>
      </c>
      <c r="C86" s="64"/>
      <c r="D86" s="9"/>
      <c r="E86" s="92"/>
      <c r="F86" s="9">
        <f t="shared" si="10"/>
        <v>0</v>
      </c>
      <c r="G86" s="9">
        <f t="shared" si="10"/>
        <v>0</v>
      </c>
      <c r="H86" s="9">
        <f t="shared" si="9"/>
        <v>0</v>
      </c>
      <c r="I86" s="87">
        <f t="shared" si="8"/>
        <v>0</v>
      </c>
    </row>
    <row r="87" spans="2:9" ht="11.1" customHeight="1" x14ac:dyDescent="0.2">
      <c r="B87" s="64"/>
      <c r="C87" s="64"/>
      <c r="D87" s="9"/>
      <c r="E87" s="92"/>
      <c r="F87" s="9">
        <f t="shared" si="10"/>
        <v>0</v>
      </c>
      <c r="G87" s="9">
        <f t="shared" si="10"/>
        <v>0</v>
      </c>
      <c r="H87" s="9">
        <f t="shared" si="9"/>
        <v>0</v>
      </c>
      <c r="I87" s="87">
        <f t="shared" si="8"/>
        <v>0</v>
      </c>
    </row>
    <row r="88" spans="2:9" ht="11.1" customHeight="1" x14ac:dyDescent="0.2">
      <c r="B88" s="64"/>
      <c r="C88" s="64"/>
      <c r="D88" s="9"/>
      <c r="E88" s="92"/>
      <c r="F88" s="9">
        <f t="shared" si="10"/>
        <v>0</v>
      </c>
      <c r="G88" s="9">
        <f t="shared" si="10"/>
        <v>0</v>
      </c>
      <c r="H88" s="9">
        <f t="shared" si="9"/>
        <v>0</v>
      </c>
      <c r="I88" s="87">
        <f t="shared" si="8"/>
        <v>0</v>
      </c>
    </row>
    <row r="89" spans="2:9" ht="11.1" customHeight="1" thickBot="1" x14ac:dyDescent="0.25">
      <c r="B89" s="36" t="s">
        <v>72</v>
      </c>
      <c r="C89" s="36"/>
      <c r="D89" s="90"/>
      <c r="E89" s="91">
        <f>SUM(E82:E88)</f>
        <v>0</v>
      </c>
      <c r="F89" s="12">
        <f>SUM(F82:F88)</f>
        <v>0</v>
      </c>
      <c r="G89" s="12">
        <f>SUM(G82:G88)</f>
        <v>0</v>
      </c>
      <c r="H89" s="12">
        <f>SUM(H82:H88)</f>
        <v>0</v>
      </c>
      <c r="I89" s="91">
        <f>SUM(I82:I88)</f>
        <v>0</v>
      </c>
    </row>
    <row r="90" spans="2:9" ht="11.1" customHeight="1" thickTop="1" x14ac:dyDescent="0.2">
      <c r="B90" s="64" t="s">
        <v>73</v>
      </c>
      <c r="C90" s="64"/>
      <c r="D90" s="9"/>
      <c r="E90" s="93"/>
      <c r="F90" s="67"/>
      <c r="G90" s="67"/>
      <c r="H90" s="67"/>
      <c r="I90" s="84"/>
    </row>
    <row r="91" spans="2:9" ht="11.1" customHeight="1" x14ac:dyDescent="0.2">
      <c r="B91" s="64" t="s">
        <v>183</v>
      </c>
      <c r="C91" s="64"/>
      <c r="D91" s="94"/>
      <c r="E91" s="89"/>
      <c r="F91" s="9">
        <f t="shared" ref="F91:H100" si="11">$E91*F$143</f>
        <v>0</v>
      </c>
      <c r="G91" s="9">
        <f t="shared" si="11"/>
        <v>0</v>
      </c>
      <c r="H91" s="9">
        <f t="shared" si="11"/>
        <v>0</v>
      </c>
      <c r="I91" s="87">
        <f t="shared" ref="I91:I100" si="12">SUM(G91:H91)</f>
        <v>0</v>
      </c>
    </row>
    <row r="92" spans="2:9" ht="11.1" customHeight="1" x14ac:dyDescent="0.2">
      <c r="B92" s="64" t="s">
        <v>184</v>
      </c>
      <c r="C92" s="64"/>
      <c r="D92" s="9"/>
      <c r="E92" s="89"/>
      <c r="F92" s="9">
        <f t="shared" si="11"/>
        <v>0</v>
      </c>
      <c r="G92" s="9">
        <f t="shared" si="11"/>
        <v>0</v>
      </c>
      <c r="H92" s="9">
        <f t="shared" si="11"/>
        <v>0</v>
      </c>
      <c r="I92" s="87">
        <f t="shared" si="12"/>
        <v>0</v>
      </c>
    </row>
    <row r="93" spans="2:9" ht="11.1" customHeight="1" x14ac:dyDescent="0.2">
      <c r="B93" s="64" t="s">
        <v>178</v>
      </c>
      <c r="C93" s="64"/>
      <c r="D93" s="9"/>
      <c r="E93" s="89"/>
      <c r="F93" s="9">
        <f t="shared" si="11"/>
        <v>0</v>
      </c>
      <c r="G93" s="9">
        <f t="shared" si="11"/>
        <v>0</v>
      </c>
      <c r="H93" s="9">
        <f t="shared" si="11"/>
        <v>0</v>
      </c>
      <c r="I93" s="87">
        <f t="shared" si="12"/>
        <v>0</v>
      </c>
    </row>
    <row r="94" spans="2:9" ht="12" customHeight="1" x14ac:dyDescent="0.2">
      <c r="B94" s="64" t="s">
        <v>187</v>
      </c>
      <c r="C94" s="64"/>
      <c r="D94" s="9"/>
      <c r="E94" s="89"/>
      <c r="F94" s="9">
        <f t="shared" si="11"/>
        <v>0</v>
      </c>
      <c r="G94" s="9">
        <f t="shared" si="11"/>
        <v>0</v>
      </c>
      <c r="H94" s="9">
        <f t="shared" si="11"/>
        <v>0</v>
      </c>
      <c r="I94" s="87">
        <f t="shared" si="12"/>
        <v>0</v>
      </c>
    </row>
    <row r="95" spans="2:9" x14ac:dyDescent="0.2">
      <c r="B95" s="64" t="s">
        <v>185</v>
      </c>
      <c r="C95" s="64"/>
      <c r="D95" s="9"/>
      <c r="E95" s="89"/>
      <c r="F95" s="9">
        <f t="shared" si="11"/>
        <v>0</v>
      </c>
      <c r="G95" s="9">
        <f t="shared" si="11"/>
        <v>0</v>
      </c>
      <c r="H95" s="9">
        <f t="shared" si="11"/>
        <v>0</v>
      </c>
      <c r="I95" s="87">
        <f t="shared" si="12"/>
        <v>0</v>
      </c>
    </row>
    <row r="96" spans="2:9" x14ac:dyDescent="0.2">
      <c r="B96" s="64" t="s">
        <v>186</v>
      </c>
      <c r="C96" s="64"/>
      <c r="D96" s="9"/>
      <c r="E96" s="89"/>
      <c r="F96" s="9">
        <f t="shared" si="11"/>
        <v>0</v>
      </c>
      <c r="G96" s="9">
        <f t="shared" si="11"/>
        <v>0</v>
      </c>
      <c r="H96" s="9">
        <f t="shared" si="11"/>
        <v>0</v>
      </c>
      <c r="I96" s="87">
        <f t="shared" si="12"/>
        <v>0</v>
      </c>
    </row>
    <row r="97" spans="2:11" x14ac:dyDescent="0.2">
      <c r="B97" s="64" t="s">
        <v>188</v>
      </c>
      <c r="C97" s="64"/>
      <c r="D97" s="9"/>
      <c r="E97" s="89"/>
      <c r="F97" s="9">
        <f t="shared" si="11"/>
        <v>0</v>
      </c>
      <c r="G97" s="9">
        <f t="shared" si="11"/>
        <v>0</v>
      </c>
      <c r="H97" s="9">
        <f t="shared" si="11"/>
        <v>0</v>
      </c>
      <c r="I97" s="87">
        <f t="shared" si="12"/>
        <v>0</v>
      </c>
    </row>
    <row r="98" spans="2:11" x14ac:dyDescent="0.2">
      <c r="B98" s="64" t="s">
        <v>71</v>
      </c>
      <c r="C98" s="64"/>
      <c r="D98" s="9"/>
      <c r="E98" s="89"/>
      <c r="F98" s="9">
        <f t="shared" si="11"/>
        <v>0</v>
      </c>
      <c r="G98" s="9">
        <f t="shared" si="11"/>
        <v>0</v>
      </c>
      <c r="H98" s="9">
        <f t="shared" si="11"/>
        <v>0</v>
      </c>
      <c r="I98" s="87">
        <f t="shared" si="12"/>
        <v>0</v>
      </c>
    </row>
    <row r="99" spans="2:11" x14ac:dyDescent="0.2">
      <c r="B99" s="64"/>
      <c r="C99" s="64"/>
      <c r="D99" s="9"/>
      <c r="E99" s="89"/>
      <c r="F99" s="9">
        <f t="shared" si="11"/>
        <v>0</v>
      </c>
      <c r="G99" s="9">
        <f t="shared" si="11"/>
        <v>0</v>
      </c>
      <c r="H99" s="9">
        <f t="shared" si="11"/>
        <v>0</v>
      </c>
      <c r="I99" s="87">
        <f t="shared" si="12"/>
        <v>0</v>
      </c>
      <c r="J99" s="10" t="s">
        <v>38</v>
      </c>
      <c r="K99" s="11" t="s">
        <v>39</v>
      </c>
    </row>
    <row r="100" spans="2:11" x14ac:dyDescent="0.2">
      <c r="B100" s="64"/>
      <c r="C100" s="64"/>
      <c r="D100" s="9"/>
      <c r="E100" s="89"/>
      <c r="F100" s="9">
        <f t="shared" si="11"/>
        <v>0</v>
      </c>
      <c r="G100" s="9">
        <f t="shared" si="11"/>
        <v>0</v>
      </c>
      <c r="H100" s="9">
        <f t="shared" si="11"/>
        <v>0</v>
      </c>
      <c r="I100" s="87">
        <f t="shared" si="12"/>
        <v>0</v>
      </c>
      <c r="J100" s="3">
        <f>SUM(F80:H80)</f>
        <v>0</v>
      </c>
      <c r="K100" s="3" t="str">
        <f>IF(J100=E80,"",K$1)</f>
        <v/>
      </c>
    </row>
    <row r="101" spans="2:11" ht="13.5" thickBot="1" x14ac:dyDescent="0.25">
      <c r="B101" s="36" t="s">
        <v>74</v>
      </c>
      <c r="C101" s="36"/>
      <c r="D101" s="90"/>
      <c r="E101" s="91">
        <f>SUM(E91:E100)</f>
        <v>0</v>
      </c>
      <c r="F101" s="12">
        <f>SUM(F91:F100)</f>
        <v>0</v>
      </c>
      <c r="G101" s="12">
        <f>SUM(G91:G100)</f>
        <v>0</v>
      </c>
      <c r="H101" s="12">
        <f>SUM(H91:H100)</f>
        <v>0</v>
      </c>
      <c r="I101" s="91">
        <f>SUM(I91:I100)</f>
        <v>0</v>
      </c>
    </row>
    <row r="102" spans="2:11" ht="13.5" thickTop="1" x14ac:dyDescent="0.2">
      <c r="B102" s="64" t="s">
        <v>75</v>
      </c>
      <c r="C102" s="64"/>
      <c r="D102" s="9"/>
      <c r="E102" s="84"/>
      <c r="F102" s="67"/>
      <c r="G102" s="67"/>
      <c r="H102" s="67"/>
      <c r="I102" s="84"/>
    </row>
    <row r="103" spans="2:11" x14ac:dyDescent="0.2">
      <c r="B103" s="64" t="s">
        <v>191</v>
      </c>
      <c r="C103" s="64"/>
      <c r="D103" s="9"/>
      <c r="E103" s="92"/>
      <c r="F103" s="9">
        <f t="shared" ref="F103:H119" si="13">$E103*F$143</f>
        <v>0</v>
      </c>
      <c r="G103" s="9">
        <f t="shared" si="13"/>
        <v>0</v>
      </c>
      <c r="H103" s="9">
        <f t="shared" si="13"/>
        <v>0</v>
      </c>
      <c r="I103" s="87">
        <f t="shared" ref="I103:I119" si="14">SUM(G103:H103)</f>
        <v>0</v>
      </c>
    </row>
    <row r="104" spans="2:11" x14ac:dyDescent="0.2">
      <c r="B104" s="64" t="s">
        <v>76</v>
      </c>
      <c r="C104" s="64"/>
      <c r="D104" s="9"/>
      <c r="E104" s="92"/>
      <c r="F104" s="9">
        <f t="shared" si="13"/>
        <v>0</v>
      </c>
      <c r="G104" s="9">
        <f t="shared" si="13"/>
        <v>0</v>
      </c>
      <c r="H104" s="9">
        <f t="shared" si="13"/>
        <v>0</v>
      </c>
      <c r="I104" s="87">
        <f t="shared" si="14"/>
        <v>0</v>
      </c>
    </row>
    <row r="105" spans="2:11" x14ac:dyDescent="0.2">
      <c r="B105" s="64" t="s">
        <v>192</v>
      </c>
      <c r="C105" s="64"/>
      <c r="D105" s="94"/>
      <c r="E105" s="92"/>
      <c r="F105" s="9">
        <f t="shared" si="13"/>
        <v>0</v>
      </c>
      <c r="G105" s="9">
        <f t="shared" si="13"/>
        <v>0</v>
      </c>
      <c r="H105" s="9">
        <f t="shared" si="13"/>
        <v>0</v>
      </c>
      <c r="I105" s="87">
        <f t="shared" si="14"/>
        <v>0</v>
      </c>
    </row>
    <row r="106" spans="2:11" x14ac:dyDescent="0.2">
      <c r="B106" s="64" t="s">
        <v>193</v>
      </c>
      <c r="C106" s="64"/>
      <c r="D106" s="9"/>
      <c r="E106" s="92"/>
      <c r="F106" s="9">
        <f t="shared" si="13"/>
        <v>0</v>
      </c>
      <c r="G106" s="9">
        <f t="shared" si="13"/>
        <v>0</v>
      </c>
      <c r="H106" s="9">
        <f t="shared" si="13"/>
        <v>0</v>
      </c>
      <c r="I106" s="87">
        <f t="shared" si="14"/>
        <v>0</v>
      </c>
    </row>
    <row r="107" spans="2:11" x14ac:dyDescent="0.2">
      <c r="B107" s="64" t="s">
        <v>194</v>
      </c>
      <c r="C107" s="64"/>
      <c r="D107" s="9"/>
      <c r="E107" s="92"/>
      <c r="F107" s="9">
        <f t="shared" si="13"/>
        <v>0</v>
      </c>
      <c r="G107" s="9">
        <f t="shared" si="13"/>
        <v>0</v>
      </c>
      <c r="H107" s="9">
        <f t="shared" si="13"/>
        <v>0</v>
      </c>
      <c r="I107" s="87">
        <f t="shared" si="14"/>
        <v>0</v>
      </c>
    </row>
    <row r="108" spans="2:11" x14ac:dyDescent="0.2">
      <c r="B108" s="64" t="s">
        <v>77</v>
      </c>
      <c r="C108" s="64"/>
      <c r="D108" s="9"/>
      <c r="E108" s="92"/>
      <c r="F108" s="9">
        <f t="shared" si="13"/>
        <v>0</v>
      </c>
      <c r="G108" s="9">
        <f t="shared" si="13"/>
        <v>0</v>
      </c>
      <c r="H108" s="9">
        <f t="shared" si="13"/>
        <v>0</v>
      </c>
      <c r="I108" s="87">
        <f t="shared" si="14"/>
        <v>0</v>
      </c>
      <c r="J108" s="10" t="s">
        <v>38</v>
      </c>
      <c r="K108" s="11" t="s">
        <v>39</v>
      </c>
    </row>
    <row r="109" spans="2:11" x14ac:dyDescent="0.2">
      <c r="B109" s="64" t="s">
        <v>78</v>
      </c>
      <c r="C109" s="64"/>
      <c r="D109" s="9"/>
      <c r="E109" s="92"/>
      <c r="F109" s="9">
        <f t="shared" si="13"/>
        <v>0</v>
      </c>
      <c r="G109" s="9">
        <f t="shared" si="13"/>
        <v>0</v>
      </c>
      <c r="H109" s="9">
        <f t="shared" si="13"/>
        <v>0</v>
      </c>
      <c r="I109" s="87">
        <f t="shared" si="14"/>
        <v>0</v>
      </c>
      <c r="J109" s="3">
        <f>SUM(F89:H89)</f>
        <v>0</v>
      </c>
      <c r="K109" s="3" t="str">
        <f>IF(J109=E89,"",K$1)</f>
        <v/>
      </c>
    </row>
    <row r="110" spans="2:11" x14ac:dyDescent="0.2">
      <c r="B110" s="64" t="s">
        <v>195</v>
      </c>
      <c r="C110" s="64"/>
      <c r="D110" s="9"/>
      <c r="E110" s="92"/>
      <c r="F110" s="9">
        <f t="shared" si="13"/>
        <v>0</v>
      </c>
      <c r="G110" s="9">
        <f t="shared" si="13"/>
        <v>0</v>
      </c>
      <c r="H110" s="9">
        <f t="shared" si="13"/>
        <v>0</v>
      </c>
      <c r="I110" s="87">
        <f t="shared" si="14"/>
        <v>0</v>
      </c>
    </row>
    <row r="111" spans="2:11" x14ac:dyDescent="0.2">
      <c r="B111" s="64" t="s">
        <v>196</v>
      </c>
      <c r="C111" s="64"/>
      <c r="D111" s="8"/>
      <c r="E111" s="92"/>
      <c r="F111" s="9">
        <f t="shared" si="13"/>
        <v>0</v>
      </c>
      <c r="G111" s="9">
        <f t="shared" si="13"/>
        <v>0</v>
      </c>
      <c r="H111" s="9">
        <f t="shared" si="13"/>
        <v>0</v>
      </c>
      <c r="I111" s="87">
        <f t="shared" si="14"/>
        <v>0</v>
      </c>
    </row>
    <row r="112" spans="2:11" x14ac:dyDescent="0.2">
      <c r="B112" s="64" t="s">
        <v>79</v>
      </c>
      <c r="C112" s="64"/>
      <c r="D112" s="9"/>
      <c r="E112" s="92"/>
      <c r="F112" s="9">
        <f t="shared" si="13"/>
        <v>0</v>
      </c>
      <c r="G112" s="9">
        <f t="shared" si="13"/>
        <v>0</v>
      </c>
      <c r="H112" s="9">
        <f t="shared" si="13"/>
        <v>0</v>
      </c>
      <c r="I112" s="87">
        <f t="shared" si="14"/>
        <v>0</v>
      </c>
    </row>
    <row r="113" spans="2:11" x14ac:dyDescent="0.2">
      <c r="B113" s="64" t="s">
        <v>80</v>
      </c>
      <c r="C113" s="64"/>
      <c r="D113" s="9"/>
      <c r="E113" s="92"/>
      <c r="F113" s="9">
        <f t="shared" si="13"/>
        <v>0</v>
      </c>
      <c r="G113" s="9">
        <f t="shared" si="13"/>
        <v>0</v>
      </c>
      <c r="H113" s="9">
        <f t="shared" si="13"/>
        <v>0</v>
      </c>
      <c r="I113" s="87">
        <f t="shared" si="14"/>
        <v>0</v>
      </c>
    </row>
    <row r="114" spans="2:11" x14ac:dyDescent="0.2">
      <c r="B114" s="64" t="s">
        <v>197</v>
      </c>
      <c r="C114" s="64"/>
      <c r="D114" s="9"/>
      <c r="E114" s="92"/>
      <c r="F114" s="9">
        <f t="shared" si="13"/>
        <v>0</v>
      </c>
      <c r="G114" s="9">
        <f t="shared" si="13"/>
        <v>0</v>
      </c>
      <c r="H114" s="9">
        <f t="shared" si="13"/>
        <v>0</v>
      </c>
      <c r="I114" s="87">
        <f t="shared" si="14"/>
        <v>0</v>
      </c>
    </row>
    <row r="115" spans="2:11" x14ac:dyDescent="0.2">
      <c r="B115" s="64" t="s">
        <v>81</v>
      </c>
      <c r="C115" s="64"/>
      <c r="D115" s="9"/>
      <c r="E115" s="92"/>
      <c r="F115" s="9">
        <f t="shared" si="13"/>
        <v>0</v>
      </c>
      <c r="G115" s="9">
        <f t="shared" si="13"/>
        <v>0</v>
      </c>
      <c r="H115" s="9">
        <f t="shared" si="13"/>
        <v>0</v>
      </c>
      <c r="I115" s="87">
        <f t="shared" si="14"/>
        <v>0</v>
      </c>
    </row>
    <row r="116" spans="2:11" x14ac:dyDescent="0.2">
      <c r="B116" s="64" t="s">
        <v>198</v>
      </c>
      <c r="C116" s="64"/>
      <c r="D116" s="9"/>
      <c r="E116" s="92"/>
      <c r="F116" s="9">
        <f t="shared" si="13"/>
        <v>0</v>
      </c>
      <c r="G116" s="9">
        <f t="shared" si="13"/>
        <v>0</v>
      </c>
      <c r="H116" s="9">
        <f t="shared" si="13"/>
        <v>0</v>
      </c>
      <c r="I116" s="87">
        <f t="shared" si="14"/>
        <v>0</v>
      </c>
    </row>
    <row r="117" spans="2:11" x14ac:dyDescent="0.2">
      <c r="B117" s="64" t="s">
        <v>71</v>
      </c>
      <c r="C117" s="64"/>
      <c r="D117" s="9"/>
      <c r="E117" s="92"/>
      <c r="F117" s="9">
        <f t="shared" si="13"/>
        <v>0</v>
      </c>
      <c r="G117" s="9">
        <f t="shared" si="13"/>
        <v>0</v>
      </c>
      <c r="H117" s="9">
        <f t="shared" si="13"/>
        <v>0</v>
      </c>
      <c r="I117" s="87">
        <f t="shared" si="14"/>
        <v>0</v>
      </c>
    </row>
    <row r="118" spans="2:11" x14ac:dyDescent="0.2">
      <c r="B118" s="64"/>
      <c r="C118" s="64"/>
      <c r="D118" s="9"/>
      <c r="E118" s="92"/>
      <c r="F118" s="9">
        <f t="shared" si="13"/>
        <v>0</v>
      </c>
      <c r="G118" s="9">
        <f t="shared" si="13"/>
        <v>0</v>
      </c>
      <c r="H118" s="9">
        <f t="shared" si="13"/>
        <v>0</v>
      </c>
      <c r="I118" s="87">
        <f t="shared" si="14"/>
        <v>0</v>
      </c>
    </row>
    <row r="119" spans="2:11" x14ac:dyDescent="0.2">
      <c r="B119" s="64"/>
      <c r="C119" s="64"/>
      <c r="D119" s="9"/>
      <c r="E119" s="92"/>
      <c r="F119" s="9">
        <f t="shared" si="13"/>
        <v>0</v>
      </c>
      <c r="G119" s="9">
        <f t="shared" si="13"/>
        <v>0</v>
      </c>
      <c r="H119" s="9">
        <f t="shared" si="13"/>
        <v>0</v>
      </c>
      <c r="I119" s="87">
        <f t="shared" si="14"/>
        <v>0</v>
      </c>
    </row>
    <row r="120" spans="2:11" ht="13.5" thickBot="1" x14ac:dyDescent="0.25">
      <c r="B120" s="36" t="s">
        <v>82</v>
      </c>
      <c r="C120" s="36"/>
      <c r="D120" s="90"/>
      <c r="E120" s="91">
        <f>SUM(E103:E111)+SUM(E112:E119)</f>
        <v>0</v>
      </c>
      <c r="F120" s="12">
        <f>SUM(F103:F111)+SUM(F112:F119)</f>
        <v>0</v>
      </c>
      <c r="G120" s="12">
        <f>SUM(G103:G111)+SUM(G112:G119)</f>
        <v>0</v>
      </c>
      <c r="H120" s="12">
        <f>SUM(H103:H111)+SUM(H112:H119)</f>
        <v>0</v>
      </c>
      <c r="I120" s="91">
        <f>SUM(I103:I111)+SUM(I112:I119)</f>
        <v>0</v>
      </c>
      <c r="J120" s="10" t="s">
        <v>38</v>
      </c>
      <c r="K120" s="11" t="s">
        <v>39</v>
      </c>
    </row>
    <row r="121" spans="2:11" ht="14.25" thickTop="1" thickBot="1" x14ac:dyDescent="0.25">
      <c r="B121" s="36" t="s">
        <v>83</v>
      </c>
      <c r="C121" s="36"/>
      <c r="D121" s="90"/>
      <c r="E121" s="95"/>
      <c r="F121" s="12">
        <f>$E121*F$143</f>
        <v>0</v>
      </c>
      <c r="G121" s="12">
        <f>$E121*G$143</f>
        <v>0</v>
      </c>
      <c r="H121" s="12">
        <f>$E121*H$143</f>
        <v>0</v>
      </c>
      <c r="I121" s="91">
        <f>SUM(G121:H121)</f>
        <v>0</v>
      </c>
      <c r="J121" s="3">
        <f>SUM(F101:H101)</f>
        <v>0</v>
      </c>
      <c r="K121" s="3" t="str">
        <f>IF(J121=E101,"",K$1)</f>
        <v/>
      </c>
    </row>
    <row r="122" spans="2:11" ht="13.5" thickTop="1" x14ac:dyDescent="0.2">
      <c r="B122" s="64" t="s">
        <v>84</v>
      </c>
      <c r="C122" s="64"/>
      <c r="D122" s="9"/>
      <c r="E122" s="84"/>
      <c r="F122" s="67"/>
      <c r="G122" s="67"/>
      <c r="H122" s="67"/>
      <c r="I122" s="84"/>
    </row>
    <row r="123" spans="2:11" x14ac:dyDescent="0.2">
      <c r="B123" s="64" t="s">
        <v>199</v>
      </c>
      <c r="C123" s="64"/>
      <c r="D123" s="9"/>
      <c r="E123" s="92"/>
      <c r="F123" s="9">
        <f t="shared" ref="F123:H127" si="15">$E123*F$143</f>
        <v>0</v>
      </c>
      <c r="G123" s="9">
        <f t="shared" si="15"/>
        <v>0</v>
      </c>
      <c r="H123" s="9">
        <f t="shared" si="15"/>
        <v>0</v>
      </c>
      <c r="I123" s="87">
        <f>SUM(G123:H123)</f>
        <v>0</v>
      </c>
    </row>
    <row r="124" spans="2:11" x14ac:dyDescent="0.2">
      <c r="B124" s="64" t="s">
        <v>200</v>
      </c>
      <c r="C124" s="64"/>
      <c r="D124" s="9"/>
      <c r="E124" s="92"/>
      <c r="F124" s="9">
        <f t="shared" si="15"/>
        <v>0</v>
      </c>
      <c r="G124" s="9">
        <f t="shared" si="15"/>
        <v>0</v>
      </c>
      <c r="H124" s="9">
        <f t="shared" si="15"/>
        <v>0</v>
      </c>
      <c r="I124" s="87">
        <f>SUM(G124:H124)</f>
        <v>0</v>
      </c>
    </row>
    <row r="125" spans="2:11" x14ac:dyDescent="0.2">
      <c r="B125" s="64" t="s">
        <v>85</v>
      </c>
      <c r="C125" s="64"/>
      <c r="D125" s="9"/>
      <c r="E125" s="92"/>
      <c r="F125" s="9">
        <f t="shared" si="15"/>
        <v>0</v>
      </c>
      <c r="G125" s="9">
        <f t="shared" si="15"/>
        <v>0</v>
      </c>
      <c r="H125" s="9">
        <f t="shared" si="15"/>
        <v>0</v>
      </c>
      <c r="I125" s="87">
        <f>SUM(G125:H125)</f>
        <v>0</v>
      </c>
    </row>
    <row r="126" spans="2:11" x14ac:dyDescent="0.2">
      <c r="B126" s="64" t="s">
        <v>201</v>
      </c>
      <c r="C126" s="64"/>
      <c r="D126" s="9"/>
      <c r="E126" s="92"/>
      <c r="F126" s="9">
        <f t="shared" si="15"/>
        <v>0</v>
      </c>
      <c r="G126" s="9">
        <f t="shared" si="15"/>
        <v>0</v>
      </c>
      <c r="H126" s="9">
        <f t="shared" si="15"/>
        <v>0</v>
      </c>
      <c r="I126" s="87">
        <f>SUM(G126:H126)</f>
        <v>0</v>
      </c>
    </row>
    <row r="127" spans="2:11" x14ac:dyDescent="0.2">
      <c r="B127" s="64" t="s">
        <v>202</v>
      </c>
      <c r="C127" s="64"/>
      <c r="D127" s="9"/>
      <c r="E127" s="92"/>
      <c r="F127" s="9">
        <f t="shared" si="15"/>
        <v>0</v>
      </c>
      <c r="G127" s="9">
        <f t="shared" si="15"/>
        <v>0</v>
      </c>
      <c r="H127" s="9">
        <f t="shared" si="15"/>
        <v>0</v>
      </c>
      <c r="I127" s="87">
        <f>SUM(G127:H127)</f>
        <v>0</v>
      </c>
    </row>
    <row r="128" spans="2:11" ht="13.5" thickBot="1" x14ac:dyDescent="0.25">
      <c r="B128" s="36" t="s">
        <v>86</v>
      </c>
      <c r="C128" s="36"/>
      <c r="D128" s="90"/>
      <c r="E128" s="91">
        <f>SUM(E123:E127)</f>
        <v>0</v>
      </c>
      <c r="F128" s="12">
        <f>SUM(F123:F127)</f>
        <v>0</v>
      </c>
      <c r="G128" s="12">
        <f>SUM(G123:G127)</f>
        <v>0</v>
      </c>
      <c r="H128" s="12">
        <f>SUM(H123:H127)</f>
        <v>0</v>
      </c>
      <c r="I128" s="91">
        <f>SUM(I123:I127)</f>
        <v>0</v>
      </c>
    </row>
    <row r="129" spans="2:11" ht="14.25" thickTop="1" thickBot="1" x14ac:dyDescent="0.25">
      <c r="B129" s="36" t="s">
        <v>87</v>
      </c>
      <c r="C129" s="36"/>
      <c r="D129" s="90"/>
      <c r="E129" s="91">
        <f>E89+E101+E120+E121+E128</f>
        <v>0</v>
      </c>
      <c r="F129" s="12">
        <f>F89+F101+F120+F121+F128</f>
        <v>0</v>
      </c>
      <c r="G129" s="12">
        <f>G89+G101+G120+G121+G128</f>
        <v>0</v>
      </c>
      <c r="H129" s="12">
        <f>H89+H101+H120+H121+H128</f>
        <v>0</v>
      </c>
      <c r="I129" s="91">
        <f>I89+I101+I120+I121+I128</f>
        <v>0</v>
      </c>
    </row>
    <row r="130" spans="2:11" ht="14.25" thickTop="1" thickBot="1" x14ac:dyDescent="0.25">
      <c r="B130" s="36" t="s">
        <v>88</v>
      </c>
      <c r="C130" s="36"/>
      <c r="D130" s="90"/>
      <c r="E130" s="95"/>
      <c r="F130" s="12">
        <f t="shared" ref="F130:H131" si="16">$E130*F$143</f>
        <v>0</v>
      </c>
      <c r="G130" s="12">
        <f t="shared" si="16"/>
        <v>0</v>
      </c>
      <c r="H130" s="12">
        <f t="shared" si="16"/>
        <v>0</v>
      </c>
      <c r="I130" s="91">
        <f>SUM(G130:H130)</f>
        <v>0</v>
      </c>
    </row>
    <row r="131" spans="2:11" ht="14.25" thickTop="1" thickBot="1" x14ac:dyDescent="0.25">
      <c r="B131" s="36" t="s">
        <v>89</v>
      </c>
      <c r="C131" s="36"/>
      <c r="D131" s="90"/>
      <c r="E131" s="95"/>
      <c r="F131" s="12">
        <f t="shared" si="16"/>
        <v>0</v>
      </c>
      <c r="G131" s="12">
        <f t="shared" si="16"/>
        <v>0</v>
      </c>
      <c r="H131" s="12">
        <f t="shared" si="16"/>
        <v>0</v>
      </c>
      <c r="I131" s="91"/>
    </row>
    <row r="132" spans="2:11" ht="14.25" thickTop="1" thickBot="1" x14ac:dyDescent="0.25">
      <c r="B132" s="96" t="s">
        <v>90</v>
      </c>
      <c r="C132" s="96"/>
      <c r="D132" s="37"/>
      <c r="E132" s="97">
        <f>E80+E129+E130+E131</f>
        <v>0</v>
      </c>
      <c r="F132" s="37">
        <f>F80+F129+F130+F131</f>
        <v>0</v>
      </c>
      <c r="G132" s="37">
        <f>G80+G129+G130+G131</f>
        <v>0</v>
      </c>
      <c r="H132" s="37">
        <f>H80+H129+H130+H131</f>
        <v>0</v>
      </c>
      <c r="I132" s="97">
        <f>I80+I129+I130+I131</f>
        <v>0</v>
      </c>
    </row>
    <row r="133" spans="2:11" ht="13.5" thickTop="1" x14ac:dyDescent="0.2">
      <c r="B133" s="98"/>
      <c r="C133" s="98"/>
      <c r="D133" s="42"/>
      <c r="E133" s="34" t="s">
        <v>19</v>
      </c>
      <c r="F133" s="34" t="s">
        <v>20</v>
      </c>
      <c r="G133" s="33"/>
      <c r="H133" s="34" t="s">
        <v>21</v>
      </c>
      <c r="I133" s="99" t="s">
        <v>22</v>
      </c>
    </row>
    <row r="134" spans="2:11" x14ac:dyDescent="0.2">
      <c r="B134" s="38" t="s">
        <v>91</v>
      </c>
      <c r="C134" s="38"/>
      <c r="D134" s="9"/>
      <c r="E134" s="7" t="s">
        <v>24</v>
      </c>
      <c r="F134" s="7" t="s">
        <v>25</v>
      </c>
      <c r="G134" s="7" t="s">
        <v>26</v>
      </c>
      <c r="H134" s="7" t="s">
        <v>27</v>
      </c>
      <c r="I134" s="83" t="s">
        <v>28</v>
      </c>
    </row>
    <row r="135" spans="2:11" x14ac:dyDescent="0.2">
      <c r="B135" s="64" t="s">
        <v>245</v>
      </c>
      <c r="C135" s="64"/>
      <c r="D135" s="9"/>
      <c r="E135" s="9">
        <f>SUM(F135:H135)</f>
        <v>0</v>
      </c>
      <c r="F135" s="9">
        <f>F61</f>
        <v>0</v>
      </c>
      <c r="G135" s="9">
        <f>G61</f>
        <v>0</v>
      </c>
      <c r="H135" s="9">
        <f>H61</f>
        <v>0</v>
      </c>
      <c r="I135" s="87">
        <f>SUM(G135:H135)</f>
        <v>0</v>
      </c>
    </row>
    <row r="136" spans="2:11" x14ac:dyDescent="0.2">
      <c r="B136" s="64" t="s">
        <v>246</v>
      </c>
      <c r="C136" s="64"/>
      <c r="D136" s="9"/>
      <c r="E136" s="39">
        <f>SUM(F136:H136)</f>
        <v>0</v>
      </c>
      <c r="F136" s="39">
        <f>IF(OR($E135=0,F135=0),0,+F135/$E135)</f>
        <v>0</v>
      </c>
      <c r="G136" s="39">
        <f>IF(OR($E135=0,G135=0),0,+G135/$E135)</f>
        <v>0</v>
      </c>
      <c r="H136" s="39">
        <f>IF(OR($E135=0,H135=0),0,+H135/$E135)</f>
        <v>0</v>
      </c>
      <c r="I136" s="100">
        <f>IF(OR($E135=0,I135=0),0,+I135/$E135)</f>
        <v>0</v>
      </c>
    </row>
    <row r="137" spans="2:11" x14ac:dyDescent="0.2">
      <c r="B137" s="98" t="s">
        <v>92</v>
      </c>
      <c r="C137" s="98"/>
      <c r="D137" s="42"/>
      <c r="E137" s="40">
        <f>SUM(F137:H137)</f>
        <v>0</v>
      </c>
      <c r="F137" s="40">
        <f>$E69*1.5*F136</f>
        <v>0</v>
      </c>
      <c r="G137" s="40">
        <f>$E69*1.5*G136</f>
        <v>0</v>
      </c>
      <c r="H137" s="40">
        <f>$E69*1.5*H136</f>
        <v>0</v>
      </c>
      <c r="I137" s="101">
        <f>SUM(G137:H137)</f>
        <v>0</v>
      </c>
    </row>
    <row r="138" spans="2:11" x14ac:dyDescent="0.2">
      <c r="B138" s="64" t="s">
        <v>221</v>
      </c>
      <c r="C138" s="64"/>
      <c r="D138" s="9"/>
      <c r="E138" s="9"/>
      <c r="F138" s="9"/>
      <c r="G138" s="9"/>
      <c r="H138" s="9"/>
      <c r="I138" s="87"/>
    </row>
    <row r="139" spans="2:11" x14ac:dyDescent="0.2">
      <c r="B139" s="64" t="s">
        <v>93</v>
      </c>
      <c r="C139" s="64"/>
      <c r="D139" s="9"/>
      <c r="E139" s="39">
        <f>IF(OR(E137=0,E$142=0),0,+E137/E$142)</f>
        <v>0</v>
      </c>
      <c r="F139" s="39">
        <f>IF(OR(F137=0,F$142=0),0,+F137/F$142)</f>
        <v>0</v>
      </c>
      <c r="G139" s="39">
        <f>IF(OR(G137=0,G$142=0),0,+G137/G$142)</f>
        <v>0</v>
      </c>
      <c r="H139" s="39">
        <f>IF(OR(H137=0,H$142=0),0,+H137/H$142)</f>
        <v>0</v>
      </c>
      <c r="I139" s="100">
        <f>IF(OR(I137=0,I$142=0),0,+I137/I$142)</f>
        <v>0</v>
      </c>
      <c r="J139" s="10" t="s">
        <v>38</v>
      </c>
      <c r="K139" s="11" t="s">
        <v>39</v>
      </c>
    </row>
    <row r="140" spans="2:11" x14ac:dyDescent="0.2">
      <c r="B140" s="64" t="s">
        <v>94</v>
      </c>
      <c r="C140" s="64"/>
      <c r="D140" s="9"/>
      <c r="E140" s="30">
        <f>SUM(F140:H140)</f>
        <v>0</v>
      </c>
      <c r="F140" s="30">
        <f>F66*(50/60)</f>
        <v>0</v>
      </c>
      <c r="G140" s="30">
        <f>G66*(50/60)</f>
        <v>0</v>
      </c>
      <c r="H140" s="30">
        <f>H66*(50/60)</f>
        <v>0</v>
      </c>
      <c r="I140" s="102">
        <f>I66*(50/60)</f>
        <v>0</v>
      </c>
      <c r="J140" s="3">
        <f>SUM(F120:H120)</f>
        <v>0</v>
      </c>
      <c r="K140" s="3" t="str">
        <f>IF(J140=E120,"",K$1)</f>
        <v/>
      </c>
    </row>
    <row r="141" spans="2:11" x14ac:dyDescent="0.2">
      <c r="B141" s="64" t="s">
        <v>95</v>
      </c>
      <c r="C141" s="64"/>
      <c r="D141" s="9"/>
      <c r="E141" s="39">
        <f>IF(OR(E140=0,E$142=0),0,+E140/E$142)</f>
        <v>0</v>
      </c>
      <c r="F141" s="39">
        <f>IF(OR(F140=0,F$142=0),0,+F140/F$142)</f>
        <v>0</v>
      </c>
      <c r="G141" s="39">
        <f>IF(OR(G140=0,G$142=0),0,+G140/G$142)</f>
        <v>0</v>
      </c>
      <c r="H141" s="39">
        <f>IF(OR(H140=0,H$142=0),0,+H140/H$142)</f>
        <v>0</v>
      </c>
      <c r="I141" s="100">
        <f>IF(OR(I140=0,I$142=0),0,+I140/I$142)</f>
        <v>0</v>
      </c>
    </row>
    <row r="142" spans="2:11" x14ac:dyDescent="0.2">
      <c r="B142" s="64" t="s">
        <v>96</v>
      </c>
      <c r="C142" s="64"/>
      <c r="D142" s="9"/>
      <c r="E142" s="30">
        <f>E140+E137</f>
        <v>0</v>
      </c>
      <c r="F142" s="30">
        <f>F140+F137</f>
        <v>0</v>
      </c>
      <c r="G142" s="30">
        <f>G140+G137</f>
        <v>0</v>
      </c>
      <c r="H142" s="30">
        <f>H140+H137</f>
        <v>0</v>
      </c>
      <c r="I142" s="103">
        <f>I140+I137</f>
        <v>0</v>
      </c>
    </row>
    <row r="143" spans="2:11" ht="13.5" thickBot="1" x14ac:dyDescent="0.25">
      <c r="B143" s="69" t="s">
        <v>97</v>
      </c>
      <c r="C143" s="69"/>
      <c r="D143" s="12"/>
      <c r="E143" s="41">
        <f>SUM(F143:H143)</f>
        <v>0</v>
      </c>
      <c r="F143" s="41">
        <f>IF(OR($E142=0,F142=0),0,+F142/$E142)</f>
        <v>0</v>
      </c>
      <c r="G143" s="41">
        <f>IF(OR($E142=0,G142=0),0,+G142/$E142)</f>
        <v>0</v>
      </c>
      <c r="H143" s="41">
        <f>IF(OR($E142=0,H142=0),0,+H142/$E142)</f>
        <v>0</v>
      </c>
      <c r="I143" s="104">
        <f>SUM(G143:H143)</f>
        <v>0</v>
      </c>
    </row>
    <row r="144" spans="2:11" ht="13.5" thickTop="1" x14ac:dyDescent="0.2">
      <c r="B144" s="64" t="s">
        <v>98</v>
      </c>
      <c r="C144" s="64"/>
      <c r="D144" s="9"/>
      <c r="E144" s="67"/>
      <c r="F144" s="67"/>
      <c r="G144" s="67"/>
      <c r="H144" s="67"/>
      <c r="I144" s="84"/>
    </row>
    <row r="145" spans="2:11" x14ac:dyDescent="0.2">
      <c r="B145" s="98" t="s">
        <v>99</v>
      </c>
      <c r="C145" s="98"/>
      <c r="D145" s="105" t="str">
        <f>"FROM CELL """ &amp; ADDRESS(ROW(E80),COLUMN(E80),4) &amp; """ &gt;&gt;&gt;"</f>
        <v>FROM CELL "E80" &gt;&gt;&gt;</v>
      </c>
      <c r="E145" s="42">
        <f>E80</f>
        <v>0</v>
      </c>
      <c r="F145" s="42">
        <f>$E145*F$143</f>
        <v>0</v>
      </c>
      <c r="G145" s="42">
        <f>$E145*G$143</f>
        <v>0</v>
      </c>
      <c r="H145" s="42">
        <f>$E145*H$143</f>
        <v>0</v>
      </c>
      <c r="I145" s="106">
        <f t="shared" ref="I145:I168" si="17">SUM(G145:H145)</f>
        <v>0</v>
      </c>
    </row>
    <row r="146" spans="2:11" x14ac:dyDescent="0.2">
      <c r="B146" s="98" t="s">
        <v>100</v>
      </c>
      <c r="C146" s="98"/>
      <c r="D146" s="42"/>
      <c r="E146" s="42">
        <f>SUM(F146:H146)</f>
        <v>0</v>
      </c>
      <c r="F146" s="42">
        <f>F$145*F$139</f>
        <v>0</v>
      </c>
      <c r="G146" s="42">
        <f>G$145*G$139</f>
        <v>0</v>
      </c>
      <c r="H146" s="42">
        <f>H$145*H$139</f>
        <v>0</v>
      </c>
      <c r="I146" s="106">
        <f t="shared" si="17"/>
        <v>0</v>
      </c>
    </row>
    <row r="147" spans="2:11" ht="13.5" thickBot="1" x14ac:dyDescent="0.25">
      <c r="B147" s="69" t="s">
        <v>101</v>
      </c>
      <c r="C147" s="69"/>
      <c r="D147" s="12"/>
      <c r="E147" s="12">
        <f>SUM(F147:H147)</f>
        <v>0</v>
      </c>
      <c r="F147" s="12">
        <f>F$145*F$141</f>
        <v>0</v>
      </c>
      <c r="G147" s="12">
        <f>G$145*G$141</f>
        <v>0</v>
      </c>
      <c r="H147" s="12">
        <f>H$145*H$141</f>
        <v>0</v>
      </c>
      <c r="I147" s="91">
        <f t="shared" si="17"/>
        <v>0</v>
      </c>
      <c r="J147" s="10" t="s">
        <v>42</v>
      </c>
      <c r="K147" s="11" t="s">
        <v>39</v>
      </c>
    </row>
    <row r="148" spans="2:11" ht="13.5" thickTop="1" x14ac:dyDescent="0.2">
      <c r="B148" s="98" t="s">
        <v>31</v>
      </c>
      <c r="C148" s="98"/>
      <c r="D148" s="105" t="str">
        <f>"FROM CELL """ &amp; ADDRESS(ROW(E89),COLUMN(E89),4) &amp; """ &gt;&gt;&gt;"</f>
        <v>FROM CELL "E89" &gt;&gt;&gt;</v>
      </c>
      <c r="E148" s="42">
        <f>E89</f>
        <v>0</v>
      </c>
      <c r="F148" s="42">
        <f>$E148*F$143</f>
        <v>0</v>
      </c>
      <c r="G148" s="42">
        <f>$E148*G$143</f>
        <v>0</v>
      </c>
      <c r="H148" s="42">
        <f>$E148*H$143</f>
        <v>0</v>
      </c>
      <c r="I148" s="106">
        <f t="shared" si="17"/>
        <v>0</v>
      </c>
      <c r="J148" s="3">
        <f>SUM(F128:H128)</f>
        <v>0</v>
      </c>
      <c r="K148" s="3" t="str">
        <f>IF(J148=E128,"",K$1)</f>
        <v/>
      </c>
    </row>
    <row r="149" spans="2:11" x14ac:dyDescent="0.2">
      <c r="B149" s="98" t="s">
        <v>100</v>
      </c>
      <c r="C149" s="98"/>
      <c r="D149" s="33"/>
      <c r="E149" s="42">
        <f>SUM(F149:H149)</f>
        <v>0</v>
      </c>
      <c r="F149" s="42">
        <f>F$148*F$139</f>
        <v>0</v>
      </c>
      <c r="G149" s="42">
        <f>G$148*G$139</f>
        <v>0</v>
      </c>
      <c r="H149" s="42">
        <f>H$148*H$139</f>
        <v>0</v>
      </c>
      <c r="I149" s="106">
        <f t="shared" si="17"/>
        <v>0</v>
      </c>
      <c r="J149" s="3">
        <f>SUM(F129:H129)</f>
        <v>0</v>
      </c>
      <c r="K149" s="3" t="str">
        <f>IF(J149=E129,"",K$1)</f>
        <v/>
      </c>
    </row>
    <row r="150" spans="2:11" ht="13.5" thickBot="1" x14ac:dyDescent="0.25">
      <c r="B150" s="69" t="s">
        <v>101</v>
      </c>
      <c r="C150" s="69"/>
      <c r="D150" s="43"/>
      <c r="E150" s="12">
        <f>SUM(F150:H150)</f>
        <v>0</v>
      </c>
      <c r="F150" s="12">
        <f>F$148*F$141</f>
        <v>0</v>
      </c>
      <c r="G150" s="12">
        <f>G$148*G$141</f>
        <v>0</v>
      </c>
      <c r="H150" s="12">
        <f>H$148*H$141</f>
        <v>0</v>
      </c>
      <c r="I150" s="91">
        <f t="shared" si="17"/>
        <v>0</v>
      </c>
    </row>
    <row r="151" spans="2:11" ht="13.5" thickTop="1" x14ac:dyDescent="0.2">
      <c r="B151" s="98" t="s">
        <v>222</v>
      </c>
      <c r="C151" s="98"/>
      <c r="D151" s="105" t="str">
        <f>"FROM CELL """ &amp; ADDRESS(ROW(E101),COLUMN(E101),4) &amp; """ &gt;&gt;&gt;"</f>
        <v>FROM CELL "E101" &gt;&gt;&gt;</v>
      </c>
      <c r="E151" s="42">
        <f>E101</f>
        <v>0</v>
      </c>
      <c r="F151" s="42">
        <f>$E151*F$143</f>
        <v>0</v>
      </c>
      <c r="G151" s="42">
        <f>$E151*G$143</f>
        <v>0</v>
      </c>
      <c r="H151" s="42">
        <f>$E151*H$143</f>
        <v>0</v>
      </c>
      <c r="I151" s="106">
        <f t="shared" si="17"/>
        <v>0</v>
      </c>
    </row>
    <row r="152" spans="2:11" x14ac:dyDescent="0.2">
      <c r="B152" s="98" t="s">
        <v>100</v>
      </c>
      <c r="C152" s="98"/>
      <c r="D152" s="33"/>
      <c r="E152" s="42">
        <f>SUM(F152:H152)</f>
        <v>0</v>
      </c>
      <c r="F152" s="42">
        <f>F$151*F$139</f>
        <v>0</v>
      </c>
      <c r="G152" s="42">
        <f>G$151*G$139</f>
        <v>0</v>
      </c>
      <c r="H152" s="42">
        <f>H$151*H$139</f>
        <v>0</v>
      </c>
      <c r="I152" s="106">
        <f t="shared" si="17"/>
        <v>0</v>
      </c>
      <c r="J152" s="3">
        <f>SUM(F132:H132)</f>
        <v>0</v>
      </c>
      <c r="K152" s="3" t="str">
        <f>IF(J152=E132,"",K$1)</f>
        <v/>
      </c>
    </row>
    <row r="153" spans="2:11" ht="13.5" thickBot="1" x14ac:dyDescent="0.25">
      <c r="B153" s="69" t="s">
        <v>101</v>
      </c>
      <c r="C153" s="69"/>
      <c r="D153" s="44"/>
      <c r="E153" s="12">
        <f>SUM(F153:H153)</f>
        <v>0</v>
      </c>
      <c r="F153" s="12">
        <f>F$151*F$141</f>
        <v>0</v>
      </c>
      <c r="G153" s="12">
        <f>G$151*G$141</f>
        <v>0</v>
      </c>
      <c r="H153" s="12">
        <f>H$151*H$141</f>
        <v>0</v>
      </c>
      <c r="I153" s="91">
        <f t="shared" si="17"/>
        <v>0</v>
      </c>
    </row>
    <row r="154" spans="2:11" ht="13.5" thickTop="1" x14ac:dyDescent="0.2">
      <c r="B154" s="98" t="s">
        <v>33</v>
      </c>
      <c r="C154" s="98"/>
      <c r="D154" s="105" t="str">
        <f>"FROM CELL """ &amp; ADDRESS(ROW(E120),COLUMN(E120),4) &amp; """ &gt;&gt;&gt;"</f>
        <v>FROM CELL "E120" &gt;&gt;&gt;</v>
      </c>
      <c r="E154" s="42">
        <f>E120</f>
        <v>0</v>
      </c>
      <c r="F154" s="42">
        <f>$E154*F$143</f>
        <v>0</v>
      </c>
      <c r="G154" s="42">
        <f>$E154*G$143</f>
        <v>0</v>
      </c>
      <c r="H154" s="42">
        <f>$E154*H$143</f>
        <v>0</v>
      </c>
      <c r="I154" s="106">
        <f t="shared" si="17"/>
        <v>0</v>
      </c>
    </row>
    <row r="155" spans="2:11" x14ac:dyDescent="0.2">
      <c r="B155" s="98" t="s">
        <v>100</v>
      </c>
      <c r="C155" s="98"/>
      <c r="D155" s="33"/>
      <c r="E155" s="42">
        <f>SUM(F155:H155)</f>
        <v>0</v>
      </c>
      <c r="F155" s="42">
        <f>F$154*F$139</f>
        <v>0</v>
      </c>
      <c r="G155" s="42">
        <f>G$154*G$139</f>
        <v>0</v>
      </c>
      <c r="H155" s="42">
        <f>H$154*H$139</f>
        <v>0</v>
      </c>
      <c r="I155" s="106">
        <f t="shared" si="17"/>
        <v>0</v>
      </c>
    </row>
    <row r="156" spans="2:11" ht="13.5" thickBot="1" x14ac:dyDescent="0.25">
      <c r="B156" s="69" t="s">
        <v>101</v>
      </c>
      <c r="C156" s="69"/>
      <c r="D156" s="43"/>
      <c r="E156" s="12">
        <f>SUM(F156:H156)</f>
        <v>0</v>
      </c>
      <c r="F156" s="12">
        <f>F$154*F$141</f>
        <v>0</v>
      </c>
      <c r="G156" s="12">
        <f>G$154*G$141</f>
        <v>0</v>
      </c>
      <c r="H156" s="12">
        <f>H$154*H$141</f>
        <v>0</v>
      </c>
      <c r="I156" s="91">
        <f t="shared" si="17"/>
        <v>0</v>
      </c>
    </row>
    <row r="157" spans="2:11" ht="13.5" thickTop="1" x14ac:dyDescent="0.2">
      <c r="B157" s="98" t="s">
        <v>34</v>
      </c>
      <c r="C157" s="98"/>
      <c r="D157" s="105" t="str">
        <f>"FROM CELL """ &amp; ADDRESS(ROW(E121),COLUMN(E121),4) &amp; """ &gt;&gt;&gt;"</f>
        <v>FROM CELL "E121" &gt;&gt;&gt;</v>
      </c>
      <c r="E157" s="42">
        <f>E121</f>
        <v>0</v>
      </c>
      <c r="F157" s="42">
        <f>$E157*F$143</f>
        <v>0</v>
      </c>
      <c r="G157" s="42">
        <f>$E157*G$143</f>
        <v>0</v>
      </c>
      <c r="H157" s="42">
        <f>$E157*H$143</f>
        <v>0</v>
      </c>
      <c r="I157" s="106">
        <f t="shared" si="17"/>
        <v>0</v>
      </c>
    </row>
    <row r="158" spans="2:11" x14ac:dyDescent="0.2">
      <c r="B158" s="98" t="s">
        <v>100</v>
      </c>
      <c r="C158" s="98"/>
      <c r="D158" s="33"/>
      <c r="E158" s="42">
        <f>SUM(F158:H158)</f>
        <v>0</v>
      </c>
      <c r="F158" s="42">
        <f>F$157*F$139</f>
        <v>0</v>
      </c>
      <c r="G158" s="42">
        <f>G$157*G$139</f>
        <v>0</v>
      </c>
      <c r="H158" s="42">
        <f>H$157*H$139</f>
        <v>0</v>
      </c>
      <c r="I158" s="106">
        <f t="shared" si="17"/>
        <v>0</v>
      </c>
    </row>
    <row r="159" spans="2:11" ht="13.5" thickBot="1" x14ac:dyDescent="0.25">
      <c r="B159" s="69" t="s">
        <v>101</v>
      </c>
      <c r="C159" s="69"/>
      <c r="D159" s="43"/>
      <c r="E159" s="12">
        <f>SUM(F159:H159)</f>
        <v>0</v>
      </c>
      <c r="F159" s="12">
        <f>F$157*F$141</f>
        <v>0</v>
      </c>
      <c r="G159" s="12">
        <f>G$157*G$141</f>
        <v>0</v>
      </c>
      <c r="H159" s="12">
        <f>H$157*H$141</f>
        <v>0</v>
      </c>
      <c r="I159" s="91">
        <f t="shared" si="17"/>
        <v>0</v>
      </c>
    </row>
    <row r="160" spans="2:11" ht="13.5" thickTop="1" x14ac:dyDescent="0.2">
      <c r="B160" s="98" t="s">
        <v>35</v>
      </c>
      <c r="C160" s="98"/>
      <c r="D160" s="105" t="str">
        <f>"FROM CELL """ &amp; ADDRESS(ROW(E128),COLUMN(E128),4) &amp; """ &gt;&gt;&gt;"</f>
        <v>FROM CELL "E128" &gt;&gt;&gt;</v>
      </c>
      <c r="E160" s="42">
        <f>E128</f>
        <v>0</v>
      </c>
      <c r="F160" s="42">
        <f>$E160*F$143</f>
        <v>0</v>
      </c>
      <c r="G160" s="42">
        <f>$E160*G$143</f>
        <v>0</v>
      </c>
      <c r="H160" s="42">
        <f>$E160*H$143</f>
        <v>0</v>
      </c>
      <c r="I160" s="106">
        <f t="shared" si="17"/>
        <v>0</v>
      </c>
    </row>
    <row r="161" spans="2:11" x14ac:dyDescent="0.2">
      <c r="B161" s="98" t="s">
        <v>100</v>
      </c>
      <c r="C161" s="98"/>
      <c r="D161" s="33"/>
      <c r="E161" s="42">
        <f>SUM(F161:H161)</f>
        <v>0</v>
      </c>
      <c r="F161" s="42">
        <f>F$160*F$139</f>
        <v>0</v>
      </c>
      <c r="G161" s="42">
        <f>G$160*G$139</f>
        <v>0</v>
      </c>
      <c r="H161" s="42">
        <f>H$160*H$139</f>
        <v>0</v>
      </c>
      <c r="I161" s="106">
        <f t="shared" si="17"/>
        <v>0</v>
      </c>
    </row>
    <row r="162" spans="2:11" ht="13.5" thickBot="1" x14ac:dyDescent="0.25">
      <c r="B162" s="69" t="s">
        <v>101</v>
      </c>
      <c r="C162" s="69"/>
      <c r="D162" s="43"/>
      <c r="E162" s="12">
        <f>SUM(F162:H162)</f>
        <v>0</v>
      </c>
      <c r="F162" s="12">
        <f>F$160*F$141</f>
        <v>0</v>
      </c>
      <c r="G162" s="12">
        <f>G$160*G$141</f>
        <v>0</v>
      </c>
      <c r="H162" s="12">
        <f>H$160*H$141</f>
        <v>0</v>
      </c>
      <c r="I162" s="91">
        <f t="shared" si="17"/>
        <v>0</v>
      </c>
    </row>
    <row r="163" spans="2:11" ht="13.5" thickTop="1" x14ac:dyDescent="0.2">
      <c r="B163" s="98" t="s">
        <v>36</v>
      </c>
      <c r="C163" s="98"/>
      <c r="D163" s="105" t="str">
        <f>"FROM CELL """ &amp; ADDRESS(ROW(E130),COLUMN(E130),4) &amp; """ &gt;&gt;&gt;"</f>
        <v>FROM CELL "E130" &gt;&gt;&gt;</v>
      </c>
      <c r="E163" s="42">
        <f>E130</f>
        <v>0</v>
      </c>
      <c r="F163" s="42">
        <f>$E163*F$143</f>
        <v>0</v>
      </c>
      <c r="G163" s="42">
        <f>$E163*G$143</f>
        <v>0</v>
      </c>
      <c r="H163" s="42">
        <f>$E163*H$143</f>
        <v>0</v>
      </c>
      <c r="I163" s="106">
        <f t="shared" si="17"/>
        <v>0</v>
      </c>
    </row>
    <row r="164" spans="2:11" x14ac:dyDescent="0.2">
      <c r="B164" s="98" t="s">
        <v>100</v>
      </c>
      <c r="C164" s="98"/>
      <c r="D164" s="42"/>
      <c r="E164" s="42">
        <f>SUM(F164:H164)</f>
        <v>0</v>
      </c>
      <c r="F164" s="42">
        <f>F$163*F$139</f>
        <v>0</v>
      </c>
      <c r="G164" s="42">
        <f>G$163*G$139</f>
        <v>0</v>
      </c>
      <c r="H164" s="42">
        <f>H$163*H$139</f>
        <v>0</v>
      </c>
      <c r="I164" s="106">
        <f t="shared" si="17"/>
        <v>0</v>
      </c>
      <c r="J164" s="10" t="s">
        <v>42</v>
      </c>
      <c r="K164" s="11" t="s">
        <v>39</v>
      </c>
    </row>
    <row r="165" spans="2:11" ht="13.5" thickBot="1" x14ac:dyDescent="0.25">
      <c r="B165" s="69" t="s">
        <v>101</v>
      </c>
      <c r="C165" s="69"/>
      <c r="D165" s="43"/>
      <c r="E165" s="12">
        <f>SUM(F165:H165)</f>
        <v>0</v>
      </c>
      <c r="F165" s="12">
        <f>F$163*F$141</f>
        <v>0</v>
      </c>
      <c r="G165" s="12">
        <f>G$163*G$141</f>
        <v>0</v>
      </c>
      <c r="H165" s="12">
        <f>H$163*H$141</f>
        <v>0</v>
      </c>
      <c r="I165" s="91">
        <f t="shared" si="17"/>
        <v>0</v>
      </c>
      <c r="J165" s="3">
        <f t="shared" ref="J165:J188" si="18">SUM(F145:H145)</f>
        <v>0</v>
      </c>
      <c r="K165" s="3" t="str">
        <f t="shared" ref="K165:K188" si="19">IF(J165=E145,"",K$1)</f>
        <v/>
      </c>
    </row>
    <row r="166" spans="2:11" ht="13.5" thickTop="1" x14ac:dyDescent="0.2">
      <c r="B166" s="98" t="s">
        <v>223</v>
      </c>
      <c r="C166" s="98"/>
      <c r="D166" s="105" t="str">
        <f>"FROM CELL """ &amp; ADDRESS(ROW(E131),COLUMN(E131),4) &amp; """ &gt;&gt;&gt;"</f>
        <v>FROM CELL "E131" &gt;&gt;&gt;</v>
      </c>
      <c r="E166" s="42">
        <f>E131</f>
        <v>0</v>
      </c>
      <c r="F166" s="42">
        <f>$E166*F$143</f>
        <v>0</v>
      </c>
      <c r="G166" s="42">
        <f>$E166*G$143</f>
        <v>0</v>
      </c>
      <c r="H166" s="42">
        <f>$E166*H$143</f>
        <v>0</v>
      </c>
      <c r="I166" s="106">
        <f t="shared" si="17"/>
        <v>0</v>
      </c>
      <c r="J166" s="3">
        <f t="shared" si="18"/>
        <v>0</v>
      </c>
      <c r="K166" s="3" t="str">
        <f t="shared" si="19"/>
        <v/>
      </c>
    </row>
    <row r="167" spans="2:11" x14ac:dyDescent="0.2">
      <c r="B167" s="98" t="s">
        <v>100</v>
      </c>
      <c r="C167" s="98"/>
      <c r="D167" s="42"/>
      <c r="E167" s="42">
        <f>SUM(F167:H167)</f>
        <v>0</v>
      </c>
      <c r="F167" s="42">
        <f>F$166*F$139</f>
        <v>0</v>
      </c>
      <c r="G167" s="42">
        <f>G$166*G$139</f>
        <v>0</v>
      </c>
      <c r="H167" s="42">
        <f>H$166*H$139</f>
        <v>0</v>
      </c>
      <c r="I167" s="106">
        <f t="shared" si="17"/>
        <v>0</v>
      </c>
      <c r="J167" s="3">
        <f t="shared" si="18"/>
        <v>0</v>
      </c>
      <c r="K167" s="3" t="str">
        <f t="shared" si="19"/>
        <v/>
      </c>
    </row>
    <row r="168" spans="2:11" ht="13.5" thickBot="1" x14ac:dyDescent="0.25">
      <c r="B168" s="69" t="s">
        <v>101</v>
      </c>
      <c r="C168" s="69"/>
      <c r="D168" s="12"/>
      <c r="E168" s="12">
        <f>SUM(F168:H168)</f>
        <v>0</v>
      </c>
      <c r="F168" s="12">
        <f>F$166*F$141</f>
        <v>0</v>
      </c>
      <c r="G168" s="12">
        <f>G$166*G$141</f>
        <v>0</v>
      </c>
      <c r="H168" s="12">
        <f>H$166*H$141</f>
        <v>0</v>
      </c>
      <c r="I168" s="91">
        <f t="shared" si="17"/>
        <v>0</v>
      </c>
      <c r="J168" s="3">
        <f t="shared" si="18"/>
        <v>0</v>
      </c>
      <c r="K168" s="3" t="str">
        <f t="shared" si="19"/>
        <v/>
      </c>
    </row>
    <row r="169" spans="2:11" ht="13.5" thickTop="1" x14ac:dyDescent="0.2">
      <c r="B169" s="45"/>
      <c r="C169" s="3" t="s">
        <v>102</v>
      </c>
      <c r="G169" s="107"/>
      <c r="H169" s="98"/>
      <c r="J169" s="3">
        <f t="shared" si="18"/>
        <v>0</v>
      </c>
      <c r="K169" s="3" t="str">
        <f t="shared" si="19"/>
        <v/>
      </c>
    </row>
    <row r="170" spans="2:11" x14ac:dyDescent="0.2">
      <c r="B170" s="45"/>
      <c r="G170" s="107"/>
      <c r="H170" s="98"/>
      <c r="J170" s="3">
        <f t="shared" si="18"/>
        <v>0</v>
      </c>
      <c r="K170" s="3" t="str">
        <f t="shared" si="19"/>
        <v/>
      </c>
    </row>
    <row r="171" spans="2:11" x14ac:dyDescent="0.2">
      <c r="B171" s="45"/>
      <c r="C171" s="3" t="s">
        <v>103</v>
      </c>
      <c r="F171" s="108">
        <v>0</v>
      </c>
      <c r="G171" s="107"/>
      <c r="H171" s="98"/>
      <c r="J171" s="3">
        <f t="shared" si="18"/>
        <v>0</v>
      </c>
      <c r="K171" s="3" t="str">
        <f t="shared" si="19"/>
        <v/>
      </c>
    </row>
    <row r="172" spans="2:11" ht="13.5" thickBot="1" x14ac:dyDescent="0.25">
      <c r="B172" s="45"/>
      <c r="C172" s="109" t="s">
        <v>104</v>
      </c>
      <c r="D172" s="109"/>
      <c r="E172" s="109"/>
      <c r="F172" s="110">
        <v>0</v>
      </c>
      <c r="G172" s="111"/>
      <c r="H172" s="98"/>
      <c r="J172" s="3">
        <f t="shared" si="18"/>
        <v>0</v>
      </c>
      <c r="K172" s="3" t="str">
        <f t="shared" si="19"/>
        <v/>
      </c>
    </row>
    <row r="173" spans="2:11" ht="13.5" thickTop="1" x14ac:dyDescent="0.2">
      <c r="B173" s="98"/>
      <c r="C173" s="98"/>
      <c r="D173" s="98"/>
      <c r="E173" s="98"/>
      <c r="F173" s="98"/>
      <c r="G173" s="98"/>
      <c r="H173" s="98"/>
      <c r="I173" s="98"/>
      <c r="J173" s="3">
        <f t="shared" si="18"/>
        <v>0</v>
      </c>
      <c r="K173" s="3" t="str">
        <f t="shared" si="19"/>
        <v/>
      </c>
    </row>
    <row r="174" spans="2:11" x14ac:dyDescent="0.2">
      <c r="B174" s="98"/>
      <c r="C174" s="98"/>
      <c r="D174" s="98"/>
      <c r="E174" s="98"/>
      <c r="F174" s="98"/>
      <c r="G174" s="98"/>
      <c r="H174" s="98"/>
      <c r="I174" s="98"/>
      <c r="J174" s="3">
        <f t="shared" si="18"/>
        <v>0</v>
      </c>
      <c r="K174" s="3" t="str">
        <f t="shared" si="19"/>
        <v/>
      </c>
    </row>
    <row r="175" spans="2:11" x14ac:dyDescent="0.2">
      <c r="D175" s="98"/>
      <c r="E175" s="98"/>
      <c r="F175" s="98"/>
      <c r="G175" s="98"/>
      <c r="H175" s="98"/>
      <c r="I175" s="98"/>
      <c r="J175" s="3">
        <f t="shared" si="18"/>
        <v>0</v>
      </c>
      <c r="K175" s="3" t="str">
        <f t="shared" si="19"/>
        <v/>
      </c>
    </row>
    <row r="176" spans="2:11" x14ac:dyDescent="0.2">
      <c r="B176" s="98"/>
      <c r="C176" s="98"/>
      <c r="D176" s="98"/>
      <c r="E176" s="98"/>
      <c r="F176" s="98"/>
      <c r="G176" s="98"/>
      <c r="H176" s="98"/>
      <c r="I176" s="98"/>
      <c r="J176" s="3">
        <f t="shared" si="18"/>
        <v>0</v>
      </c>
      <c r="K176" s="3" t="str">
        <f t="shared" si="19"/>
        <v/>
      </c>
    </row>
    <row r="177" spans="2:19" x14ac:dyDescent="0.2">
      <c r="B177" s="98"/>
      <c r="C177" s="98"/>
      <c r="D177" s="98"/>
      <c r="E177" s="98"/>
      <c r="F177" s="98"/>
      <c r="G177" s="98"/>
      <c r="H177" s="98"/>
      <c r="I177" s="98"/>
      <c r="J177" s="3">
        <f t="shared" si="18"/>
        <v>0</v>
      </c>
      <c r="K177" s="3" t="str">
        <f t="shared" si="19"/>
        <v/>
      </c>
    </row>
    <row r="178" spans="2:19" x14ac:dyDescent="0.2">
      <c r="B178" s="98"/>
      <c r="C178" s="98"/>
      <c r="D178" s="98"/>
      <c r="E178" s="98"/>
      <c r="F178" s="98"/>
      <c r="G178" s="98"/>
      <c r="H178" s="98"/>
      <c r="I178" s="98"/>
      <c r="J178" s="3">
        <f t="shared" si="18"/>
        <v>0</v>
      </c>
      <c r="K178" s="3" t="str">
        <f t="shared" si="19"/>
        <v/>
      </c>
    </row>
    <row r="179" spans="2:19" x14ac:dyDescent="0.2">
      <c r="B179" s="98"/>
      <c r="C179" s="98"/>
      <c r="D179" s="98"/>
      <c r="E179" s="98"/>
      <c r="F179" s="98"/>
      <c r="G179" s="98"/>
      <c r="H179" s="98"/>
      <c r="I179" s="98"/>
      <c r="J179" s="3">
        <f t="shared" si="18"/>
        <v>0</v>
      </c>
      <c r="K179" s="3" t="str">
        <f t="shared" si="19"/>
        <v/>
      </c>
    </row>
    <row r="180" spans="2:19" x14ac:dyDescent="0.2">
      <c r="B180" s="98"/>
      <c r="C180" s="98"/>
      <c r="D180" s="98"/>
      <c r="E180" s="98"/>
      <c r="F180" s="98"/>
      <c r="G180" s="98"/>
      <c r="H180" s="98"/>
      <c r="I180" s="98"/>
      <c r="J180" s="3">
        <f t="shared" si="18"/>
        <v>0</v>
      </c>
      <c r="K180" s="3" t="str">
        <f t="shared" si="19"/>
        <v/>
      </c>
    </row>
    <row r="181" spans="2:19" x14ac:dyDescent="0.2">
      <c r="B181" s="98"/>
      <c r="C181" s="98"/>
      <c r="D181" s="98"/>
      <c r="E181" s="98"/>
      <c r="F181" s="98"/>
      <c r="G181" s="98"/>
      <c r="H181" s="98"/>
      <c r="I181" s="98"/>
      <c r="J181" s="3">
        <f t="shared" si="18"/>
        <v>0</v>
      </c>
      <c r="K181" s="3" t="str">
        <f t="shared" si="19"/>
        <v/>
      </c>
    </row>
    <row r="182" spans="2:19" x14ac:dyDescent="0.2">
      <c r="B182" s="98"/>
      <c r="C182" s="98"/>
      <c r="D182" s="98"/>
      <c r="E182" s="98"/>
      <c r="F182" s="98"/>
      <c r="G182" s="98"/>
      <c r="H182" s="98"/>
      <c r="I182" s="98"/>
      <c r="J182" s="3">
        <f t="shared" si="18"/>
        <v>0</v>
      </c>
      <c r="K182" s="3" t="str">
        <f t="shared" si="19"/>
        <v/>
      </c>
    </row>
    <row r="183" spans="2:19" x14ac:dyDescent="0.2">
      <c r="B183" s="98"/>
      <c r="C183" s="98"/>
      <c r="D183" s="98"/>
      <c r="E183" s="98"/>
      <c r="F183" s="98"/>
      <c r="G183" s="98"/>
      <c r="H183" s="98"/>
      <c r="I183" s="98"/>
      <c r="J183" s="3">
        <f t="shared" si="18"/>
        <v>0</v>
      </c>
      <c r="K183" s="3" t="str">
        <f t="shared" si="19"/>
        <v/>
      </c>
    </row>
    <row r="184" spans="2:19" x14ac:dyDescent="0.2">
      <c r="B184" s="98"/>
      <c r="C184" s="98"/>
      <c r="D184" s="98"/>
      <c r="E184" s="98"/>
      <c r="F184" s="98"/>
      <c r="G184" s="98"/>
      <c r="H184" s="98"/>
      <c r="I184" s="98"/>
      <c r="J184" s="3">
        <f t="shared" si="18"/>
        <v>0</v>
      </c>
      <c r="K184" s="3" t="str">
        <f t="shared" si="19"/>
        <v/>
      </c>
    </row>
    <row r="185" spans="2:19" x14ac:dyDescent="0.2">
      <c r="B185" s="98"/>
      <c r="C185" s="98"/>
      <c r="D185" s="98"/>
      <c r="E185" s="98"/>
      <c r="F185" s="98"/>
      <c r="G185" s="98"/>
      <c r="H185" s="98"/>
      <c r="I185" s="98"/>
      <c r="J185" s="3">
        <f t="shared" si="18"/>
        <v>0</v>
      </c>
      <c r="K185" s="3" t="str">
        <f t="shared" si="19"/>
        <v/>
      </c>
    </row>
    <row r="186" spans="2:19" x14ac:dyDescent="0.2">
      <c r="B186" s="98"/>
      <c r="C186" s="98"/>
      <c r="D186" s="98"/>
      <c r="E186" s="98"/>
      <c r="F186" s="98"/>
      <c r="G186" s="98"/>
      <c r="H186" s="98"/>
      <c r="I186" s="98"/>
      <c r="J186" s="3">
        <f t="shared" si="18"/>
        <v>0</v>
      </c>
      <c r="K186" s="3" t="str">
        <f t="shared" si="19"/>
        <v/>
      </c>
    </row>
    <row r="187" spans="2:19" x14ac:dyDescent="0.2">
      <c r="B187" s="98"/>
      <c r="C187" s="98"/>
      <c r="D187" s="98"/>
      <c r="E187" s="98"/>
      <c r="F187" s="98"/>
      <c r="G187" s="98"/>
      <c r="H187" s="98"/>
      <c r="I187" s="98"/>
      <c r="J187" s="3">
        <f t="shared" si="18"/>
        <v>0</v>
      </c>
      <c r="K187" s="3" t="str">
        <f t="shared" si="19"/>
        <v/>
      </c>
      <c r="P187" s="98"/>
      <c r="Q187" s="98"/>
      <c r="R187" s="98"/>
    </row>
    <row r="188" spans="2:19" x14ac:dyDescent="0.2">
      <c r="B188" s="98"/>
      <c r="C188" s="98"/>
      <c r="D188" s="98"/>
      <c r="E188" s="98"/>
      <c r="F188" s="98"/>
      <c r="G188" s="98"/>
      <c r="H188" s="98"/>
      <c r="I188" s="98"/>
      <c r="J188" s="3">
        <f t="shared" si="18"/>
        <v>0</v>
      </c>
      <c r="K188" s="3" t="str">
        <f t="shared" si="19"/>
        <v/>
      </c>
      <c r="M188" s="98"/>
      <c r="N188" s="98"/>
      <c r="O188" s="98"/>
      <c r="P188" s="98"/>
      <c r="Q188" s="98"/>
      <c r="R188" s="98"/>
      <c r="S188" s="98"/>
    </row>
    <row r="189" spans="2:19" x14ac:dyDescent="0.2">
      <c r="B189" s="98"/>
      <c r="C189" s="98"/>
      <c r="D189" s="98"/>
      <c r="E189" s="98"/>
      <c r="F189" s="98"/>
      <c r="G189" s="98"/>
      <c r="H189" s="98"/>
      <c r="I189" s="98"/>
      <c r="L189" s="98"/>
      <c r="M189" s="98"/>
      <c r="N189" s="98"/>
      <c r="O189" s="98"/>
      <c r="P189" s="98"/>
      <c r="Q189" s="98"/>
      <c r="R189" s="98"/>
    </row>
    <row r="190" spans="2:19" x14ac:dyDescent="0.2">
      <c r="B190" s="98"/>
      <c r="C190" s="98"/>
      <c r="D190" s="98"/>
      <c r="E190" s="98"/>
      <c r="F190" s="98"/>
      <c r="G190" s="98"/>
      <c r="H190" s="98"/>
      <c r="I190" s="98"/>
      <c r="L190" s="98"/>
      <c r="M190" s="98"/>
      <c r="N190" s="98"/>
      <c r="O190" s="98"/>
      <c r="P190" s="98"/>
      <c r="Q190" s="98"/>
      <c r="R190" s="98"/>
    </row>
    <row r="191" spans="2:19" x14ac:dyDescent="0.2">
      <c r="B191" s="98"/>
      <c r="C191" s="98"/>
      <c r="D191" s="98"/>
      <c r="E191" s="98"/>
      <c r="F191" s="98"/>
      <c r="G191" s="98"/>
      <c r="H191" s="98"/>
      <c r="I191" s="98"/>
      <c r="L191" s="98"/>
      <c r="M191" s="98"/>
      <c r="N191" s="98"/>
      <c r="O191" s="98"/>
      <c r="P191" s="98"/>
      <c r="Q191" s="98"/>
      <c r="R191" s="98"/>
    </row>
    <row r="192" spans="2:19" x14ac:dyDescent="0.2">
      <c r="B192" s="98"/>
      <c r="C192" s="98"/>
      <c r="D192" s="98"/>
      <c r="E192" s="98"/>
      <c r="F192" s="98"/>
      <c r="G192" s="98"/>
      <c r="H192" s="98"/>
      <c r="I192" s="98"/>
      <c r="L192" s="98"/>
      <c r="M192" s="98"/>
      <c r="N192" s="98"/>
      <c r="O192" s="98"/>
      <c r="P192" s="98"/>
      <c r="Q192" s="98"/>
      <c r="R192" s="98"/>
    </row>
    <row r="193" spans="2:19" x14ac:dyDescent="0.2">
      <c r="B193" s="98"/>
      <c r="C193" s="98"/>
      <c r="D193" s="98"/>
      <c r="E193" s="98"/>
      <c r="F193" s="98"/>
      <c r="G193" s="98"/>
      <c r="H193" s="98"/>
      <c r="I193" s="98"/>
      <c r="M193" s="98"/>
      <c r="N193" s="98"/>
      <c r="O193" s="98"/>
      <c r="P193" s="98"/>
      <c r="Q193" s="98"/>
      <c r="R193" s="98"/>
      <c r="S193" s="98"/>
    </row>
    <row r="194" spans="2:19" x14ac:dyDescent="0.2">
      <c r="B194" s="98"/>
      <c r="C194" s="98"/>
      <c r="D194" s="98"/>
      <c r="E194" s="98"/>
      <c r="F194" s="98"/>
      <c r="G194" s="98"/>
      <c r="H194" s="98"/>
      <c r="I194" s="98"/>
      <c r="M194" s="98"/>
      <c r="N194" s="98"/>
      <c r="O194" s="98"/>
      <c r="P194" s="98"/>
      <c r="Q194" s="98"/>
      <c r="R194" s="98"/>
      <c r="S194" s="98"/>
    </row>
    <row r="195" spans="2:19" x14ac:dyDescent="0.2">
      <c r="B195" s="98"/>
      <c r="C195" s="98"/>
      <c r="D195" s="98"/>
      <c r="E195" s="98"/>
      <c r="F195" s="98"/>
      <c r="G195" s="98"/>
      <c r="H195" s="98"/>
      <c r="I195" s="98"/>
      <c r="M195" s="98"/>
      <c r="N195" s="98"/>
      <c r="O195" s="98"/>
      <c r="P195" s="98"/>
      <c r="Q195" s="98"/>
      <c r="R195" s="98"/>
      <c r="S195" s="98"/>
    </row>
    <row r="196" spans="2:19" x14ac:dyDescent="0.2">
      <c r="B196" s="98"/>
      <c r="C196" s="98"/>
      <c r="D196" s="98"/>
      <c r="E196" s="98"/>
      <c r="F196" s="98"/>
      <c r="G196" s="98"/>
      <c r="H196" s="98"/>
      <c r="I196" s="98"/>
      <c r="M196" s="98"/>
      <c r="N196" s="98"/>
      <c r="O196" s="98"/>
      <c r="P196" s="98"/>
      <c r="Q196" s="98"/>
      <c r="R196" s="98"/>
      <c r="S196" s="98"/>
    </row>
    <row r="197" spans="2:19" x14ac:dyDescent="0.2">
      <c r="B197" s="98"/>
      <c r="C197" s="98"/>
      <c r="D197" s="98"/>
      <c r="E197" s="98"/>
      <c r="F197" s="98"/>
      <c r="G197" s="98"/>
      <c r="H197" s="98"/>
      <c r="I197" s="98"/>
      <c r="M197" s="98"/>
      <c r="N197" s="98"/>
      <c r="O197" s="98"/>
      <c r="P197" s="98"/>
      <c r="Q197" s="98"/>
      <c r="R197" s="98"/>
      <c r="S197" s="98"/>
    </row>
    <row r="198" spans="2:19" x14ac:dyDescent="0.2">
      <c r="B198" s="98"/>
      <c r="C198" s="98"/>
      <c r="D198" s="98"/>
      <c r="E198" s="98"/>
      <c r="F198" s="98"/>
      <c r="G198" s="98"/>
      <c r="H198" s="98"/>
      <c r="I198" s="98"/>
    </row>
    <row r="199" spans="2:19" x14ac:dyDescent="0.2">
      <c r="B199" s="98"/>
      <c r="C199" s="98"/>
      <c r="E199" s="98"/>
      <c r="F199" s="98"/>
      <c r="G199" s="98"/>
      <c r="H199" s="98"/>
      <c r="I199" s="98"/>
    </row>
    <row r="200" spans="2:19" x14ac:dyDescent="0.2">
      <c r="B200" s="98"/>
      <c r="C200" s="98"/>
      <c r="D200" s="98"/>
      <c r="E200" s="112"/>
      <c r="F200" s="112"/>
      <c r="G200" s="112"/>
      <c r="H200" s="112"/>
      <c r="I200" s="112"/>
    </row>
    <row r="201" spans="2:19" x14ac:dyDescent="0.2">
      <c r="B201" s="98"/>
      <c r="C201" s="98"/>
      <c r="D201" s="98"/>
      <c r="E201" s="112"/>
      <c r="F201" s="112"/>
      <c r="G201" s="112"/>
      <c r="H201" s="112"/>
      <c r="I201" s="112"/>
      <c r="M201" s="98"/>
      <c r="N201" s="98"/>
      <c r="O201" s="98"/>
      <c r="P201" s="98"/>
      <c r="Q201" s="98"/>
      <c r="R201" s="98"/>
      <c r="S201" s="98"/>
    </row>
    <row r="202" spans="2:19" x14ac:dyDescent="0.2">
      <c r="M202" s="98"/>
      <c r="N202" s="98"/>
      <c r="O202" s="98"/>
      <c r="P202" s="98"/>
      <c r="Q202" s="98"/>
      <c r="R202" s="98"/>
      <c r="S202" s="98"/>
    </row>
    <row r="203" spans="2:19" x14ac:dyDescent="0.2">
      <c r="M203" s="98"/>
      <c r="N203" s="98"/>
      <c r="O203" s="98"/>
      <c r="P203" s="98"/>
      <c r="Q203" s="98"/>
      <c r="R203" s="98"/>
      <c r="S203" s="98"/>
    </row>
    <row r="204" spans="2:19" x14ac:dyDescent="0.2">
      <c r="M204" s="98"/>
      <c r="N204" s="98"/>
      <c r="O204" s="98"/>
      <c r="P204" s="98"/>
      <c r="Q204" s="98"/>
      <c r="R204" s="98"/>
      <c r="S204" s="98"/>
    </row>
    <row r="205" spans="2:19" x14ac:dyDescent="0.2">
      <c r="M205" s="98"/>
      <c r="N205" s="98"/>
      <c r="O205" s="98"/>
      <c r="P205" s="112"/>
      <c r="Q205" s="112"/>
      <c r="R205" s="112"/>
      <c r="S205" s="98"/>
    </row>
    <row r="206" spans="2:19" x14ac:dyDescent="0.2">
      <c r="M206" s="98"/>
      <c r="N206" s="98"/>
      <c r="O206" s="98"/>
      <c r="P206" s="112"/>
      <c r="Q206" s="112"/>
      <c r="R206" s="98"/>
      <c r="S206" s="98"/>
    </row>
    <row r="207" spans="2:19" x14ac:dyDescent="0.2">
      <c r="D207" s="113"/>
      <c r="E207" s="113"/>
      <c r="M207" s="98"/>
      <c r="N207" s="98"/>
      <c r="O207" s="98"/>
      <c r="P207" s="98"/>
      <c r="Q207" s="98"/>
      <c r="R207" s="98"/>
      <c r="S207" s="98"/>
    </row>
    <row r="208" spans="2:19" x14ac:dyDescent="0.2">
      <c r="M208" s="98"/>
      <c r="N208" s="98"/>
      <c r="O208" s="98"/>
      <c r="P208" s="98"/>
      <c r="Q208" s="98"/>
      <c r="R208" s="98"/>
      <c r="S208" s="98"/>
    </row>
    <row r="209" spans="2:19" x14ac:dyDescent="0.2">
      <c r="M209" s="98"/>
      <c r="N209" s="98"/>
      <c r="O209" s="98"/>
      <c r="P209" s="98"/>
      <c r="Q209" s="98"/>
      <c r="R209" s="98"/>
      <c r="S209" s="98"/>
    </row>
    <row r="210" spans="2:19" x14ac:dyDescent="0.2">
      <c r="M210" s="98"/>
      <c r="N210" s="98"/>
      <c r="O210" s="98"/>
      <c r="P210" s="98"/>
      <c r="Q210" s="98"/>
      <c r="R210" s="98"/>
      <c r="S210" s="98"/>
    </row>
    <row r="211" spans="2:19" x14ac:dyDescent="0.2">
      <c r="M211" s="98"/>
      <c r="N211" s="98"/>
      <c r="O211" s="98"/>
      <c r="P211" s="114"/>
      <c r="Q211" s="98"/>
      <c r="R211" s="98"/>
      <c r="S211" s="98"/>
    </row>
    <row r="212" spans="2:19" x14ac:dyDescent="0.2">
      <c r="M212" s="98"/>
      <c r="N212" s="98"/>
      <c r="O212" s="98"/>
      <c r="P212" s="114"/>
      <c r="Q212" s="114"/>
      <c r="R212" s="114"/>
      <c r="S212" s="98"/>
    </row>
    <row r="213" spans="2:19" x14ac:dyDescent="0.2">
      <c r="H213" s="59"/>
      <c r="I213" s="59"/>
      <c r="M213" s="98"/>
      <c r="N213" s="98"/>
      <c r="O213" s="98"/>
      <c r="P213" s="114"/>
      <c r="Q213" s="114"/>
      <c r="R213" s="114"/>
      <c r="S213" s="98"/>
    </row>
    <row r="214" spans="2:19" x14ac:dyDescent="0.2">
      <c r="H214" s="59"/>
      <c r="I214" s="59"/>
      <c r="M214" s="98"/>
      <c r="N214" s="98"/>
      <c r="O214" s="98"/>
      <c r="P214" s="114"/>
      <c r="Q214" s="114"/>
      <c r="R214" s="114"/>
      <c r="S214" s="98"/>
    </row>
    <row r="215" spans="2:19" x14ac:dyDescent="0.2">
      <c r="M215" s="98"/>
      <c r="N215" s="98"/>
      <c r="O215" s="98"/>
      <c r="P215" s="98"/>
      <c r="Q215" s="98"/>
      <c r="R215" s="98"/>
      <c r="S215" s="98"/>
    </row>
    <row r="216" spans="2:19" x14ac:dyDescent="0.2">
      <c r="E216" s="98"/>
      <c r="F216" s="98"/>
      <c r="G216" s="98"/>
      <c r="H216" s="98"/>
      <c r="I216" s="98"/>
      <c r="M216" s="98"/>
      <c r="N216" s="98"/>
      <c r="O216" s="98"/>
      <c r="P216" s="98"/>
      <c r="Q216" s="98"/>
      <c r="R216" s="98"/>
      <c r="S216" s="98"/>
    </row>
    <row r="217" spans="2:19" x14ac:dyDescent="0.2">
      <c r="B217" s="98"/>
      <c r="C217" s="98"/>
      <c r="D217" s="98"/>
      <c r="E217" s="98"/>
      <c r="F217" s="98"/>
      <c r="H217" s="98"/>
      <c r="I217" s="98"/>
      <c r="M217" s="98"/>
      <c r="N217" s="98"/>
      <c r="O217" s="98"/>
      <c r="P217" s="98"/>
      <c r="Q217" s="98"/>
      <c r="R217" s="98"/>
      <c r="S217" s="98"/>
    </row>
    <row r="218" spans="2:19" x14ac:dyDescent="0.2">
      <c r="B218" s="98"/>
      <c r="C218" s="98"/>
      <c r="D218" s="98"/>
      <c r="E218" s="98"/>
      <c r="F218" s="98"/>
      <c r="G218" s="98"/>
      <c r="H218" s="98"/>
      <c r="I218" s="98"/>
      <c r="M218" s="98"/>
      <c r="N218" s="98"/>
      <c r="O218" s="98"/>
      <c r="P218" s="98"/>
      <c r="Q218" s="98"/>
      <c r="R218" s="98"/>
      <c r="S218" s="98"/>
    </row>
    <row r="219" spans="2:19" x14ac:dyDescent="0.2">
      <c r="B219" s="98"/>
      <c r="C219" s="98"/>
      <c r="E219" s="98"/>
      <c r="F219" s="98"/>
      <c r="G219" s="98"/>
      <c r="H219" s="98"/>
      <c r="I219" s="98"/>
      <c r="M219" s="98"/>
      <c r="N219" s="98"/>
      <c r="O219" s="98"/>
      <c r="P219" s="98"/>
      <c r="Q219" s="98"/>
      <c r="R219" s="98"/>
      <c r="S219" s="98"/>
    </row>
    <row r="220" spans="2:19" x14ac:dyDescent="0.2">
      <c r="B220" s="98"/>
      <c r="C220" s="98"/>
      <c r="D220" s="98"/>
      <c r="E220" s="98"/>
      <c r="F220" s="98"/>
      <c r="G220" s="98"/>
      <c r="H220" s="98"/>
      <c r="I220" s="98"/>
      <c r="M220" s="98"/>
      <c r="N220" s="98"/>
      <c r="O220" s="98"/>
      <c r="P220" s="114"/>
      <c r="Q220" s="114"/>
      <c r="R220" s="114"/>
      <c r="S220" s="98"/>
    </row>
    <row r="221" spans="2:19" x14ac:dyDescent="0.2">
      <c r="B221" s="98"/>
      <c r="C221" s="98"/>
      <c r="D221" s="98"/>
      <c r="E221" s="98"/>
      <c r="F221" s="98"/>
      <c r="G221" s="98"/>
      <c r="H221" s="98"/>
      <c r="I221" s="98"/>
      <c r="M221" s="98"/>
      <c r="N221" s="98"/>
      <c r="O221" s="98"/>
      <c r="P221" s="114"/>
      <c r="Q221" s="114"/>
      <c r="R221" s="114"/>
      <c r="S221" s="98"/>
    </row>
    <row r="222" spans="2:19" x14ac:dyDescent="0.2">
      <c r="B222" s="98"/>
      <c r="C222" s="98"/>
      <c r="D222" s="98"/>
      <c r="E222" s="98"/>
      <c r="F222" s="98"/>
      <c r="G222" s="98"/>
      <c r="H222" s="98"/>
      <c r="I222" s="98"/>
      <c r="M222" s="98"/>
      <c r="N222" s="98"/>
      <c r="O222" s="98"/>
      <c r="P222" s="114"/>
      <c r="Q222" s="114"/>
      <c r="R222" s="114"/>
      <c r="S222" s="98"/>
    </row>
    <row r="223" spans="2:19" x14ac:dyDescent="0.2">
      <c r="B223" s="98"/>
      <c r="C223" s="98"/>
      <c r="D223" s="98"/>
      <c r="E223" s="98"/>
      <c r="F223" s="98"/>
      <c r="G223" s="98"/>
      <c r="H223" s="98"/>
      <c r="I223" s="98"/>
    </row>
    <row r="224" spans="2:19" x14ac:dyDescent="0.2">
      <c r="B224" s="98"/>
      <c r="C224" s="98"/>
      <c r="D224" s="98"/>
      <c r="E224" s="98"/>
      <c r="F224" s="98"/>
      <c r="G224" s="98"/>
      <c r="H224" s="98"/>
      <c r="I224" s="98"/>
    </row>
    <row r="225" spans="2:9" x14ac:dyDescent="0.2">
      <c r="B225" s="98"/>
      <c r="C225" s="98"/>
      <c r="D225" s="98"/>
      <c r="E225" s="98"/>
      <c r="F225" s="98"/>
      <c r="G225" s="98"/>
      <c r="H225" s="98"/>
      <c r="I225" s="98"/>
    </row>
    <row r="226" spans="2:9" x14ac:dyDescent="0.2">
      <c r="B226" s="98"/>
      <c r="C226" s="98"/>
      <c r="D226" s="98"/>
      <c r="E226" s="98"/>
      <c r="F226" s="98"/>
      <c r="G226" s="98"/>
      <c r="H226" s="98"/>
      <c r="I226" s="98"/>
    </row>
    <row r="227" spans="2:9" x14ac:dyDescent="0.2">
      <c r="B227" s="98"/>
      <c r="C227" s="98"/>
      <c r="D227" s="98"/>
      <c r="E227" s="98"/>
      <c r="F227" s="98"/>
      <c r="G227" s="98"/>
      <c r="H227" s="98"/>
      <c r="I227" s="98"/>
    </row>
    <row r="228" spans="2:9" x14ac:dyDescent="0.2">
      <c r="B228" s="98"/>
      <c r="C228" s="98"/>
      <c r="D228" s="98"/>
      <c r="E228" s="98"/>
      <c r="F228" s="98"/>
      <c r="G228" s="98"/>
      <c r="H228" s="98"/>
      <c r="I228" s="98"/>
    </row>
    <row r="229" spans="2:9" x14ac:dyDescent="0.2">
      <c r="B229" s="98"/>
      <c r="C229" s="98"/>
      <c r="D229" s="98"/>
      <c r="E229" s="98"/>
      <c r="F229" s="98"/>
      <c r="G229" s="98"/>
      <c r="H229" s="98"/>
      <c r="I229" s="98"/>
    </row>
    <row r="230" spans="2:9" x14ac:dyDescent="0.2">
      <c r="B230" s="98"/>
      <c r="C230" s="98"/>
      <c r="D230" s="98"/>
      <c r="E230" s="98"/>
      <c r="F230" s="98"/>
      <c r="G230" s="98"/>
      <c r="H230" s="98"/>
      <c r="I230" s="98"/>
    </row>
    <row r="231" spans="2:9" x14ac:dyDescent="0.2">
      <c r="B231" s="98"/>
      <c r="C231" s="98"/>
      <c r="D231" s="98"/>
      <c r="E231" s="98"/>
      <c r="F231" s="98"/>
      <c r="G231" s="98"/>
      <c r="H231" s="98"/>
      <c r="I231" s="98"/>
    </row>
    <row r="232" spans="2:9" x14ac:dyDescent="0.2">
      <c r="B232" s="98"/>
      <c r="C232" s="98"/>
      <c r="D232" s="98"/>
      <c r="E232" s="98"/>
      <c r="F232" s="98"/>
      <c r="G232" s="98"/>
      <c r="H232" s="98"/>
      <c r="I232" s="98"/>
    </row>
    <row r="233" spans="2:9" x14ac:dyDescent="0.2">
      <c r="B233" s="98"/>
      <c r="C233" s="98"/>
      <c r="D233" s="98"/>
      <c r="E233" s="98"/>
      <c r="F233" s="98"/>
      <c r="G233" s="98"/>
      <c r="H233" s="98"/>
      <c r="I233" s="98"/>
    </row>
    <row r="234" spans="2:9" x14ac:dyDescent="0.2">
      <c r="B234" s="98"/>
      <c r="C234" s="98"/>
      <c r="D234" s="98"/>
      <c r="E234" s="98"/>
      <c r="F234" s="98"/>
      <c r="G234" s="98"/>
      <c r="H234" s="98"/>
      <c r="I234" s="98"/>
    </row>
    <row r="235" spans="2:9" x14ac:dyDescent="0.2">
      <c r="B235" s="98"/>
      <c r="C235" s="98"/>
      <c r="D235" s="98"/>
      <c r="E235" s="98"/>
      <c r="F235" s="98"/>
      <c r="G235" s="98"/>
      <c r="H235" s="98"/>
      <c r="I235" s="98"/>
    </row>
    <row r="236" spans="2:9" x14ac:dyDescent="0.2">
      <c r="B236" s="98"/>
      <c r="C236" s="98"/>
      <c r="D236" s="98"/>
      <c r="E236" s="98"/>
      <c r="F236" s="98"/>
      <c r="G236" s="98"/>
      <c r="H236" s="98"/>
      <c r="I236" s="98"/>
    </row>
    <row r="237" spans="2:9" x14ac:dyDescent="0.2">
      <c r="B237" s="98"/>
      <c r="C237" s="98"/>
      <c r="D237" s="98"/>
      <c r="E237" s="98"/>
      <c r="F237" s="98"/>
      <c r="G237" s="98"/>
      <c r="H237" s="98"/>
      <c r="I237" s="98"/>
    </row>
    <row r="238" spans="2:9" x14ac:dyDescent="0.2">
      <c r="B238" s="98"/>
      <c r="C238" s="98"/>
      <c r="D238" s="98"/>
      <c r="E238" s="98"/>
      <c r="F238" s="98"/>
      <c r="G238" s="98"/>
      <c r="H238" s="98"/>
      <c r="I238" s="98"/>
    </row>
    <row r="239" spans="2:9" x14ac:dyDescent="0.2">
      <c r="B239" s="98"/>
      <c r="C239" s="98"/>
      <c r="D239" s="98"/>
      <c r="E239" s="98"/>
      <c r="F239" s="98"/>
      <c r="G239" s="98"/>
      <c r="H239" s="98"/>
      <c r="I239" s="98"/>
    </row>
    <row r="240" spans="2:9" x14ac:dyDescent="0.2">
      <c r="B240" s="98"/>
      <c r="C240" s="98"/>
      <c r="D240" s="98"/>
      <c r="E240" s="98"/>
      <c r="F240" s="98"/>
      <c r="G240" s="98"/>
      <c r="H240" s="98"/>
      <c r="I240" s="98"/>
    </row>
    <row r="241" spans="2:9" x14ac:dyDescent="0.2">
      <c r="B241" s="98"/>
      <c r="C241" s="98"/>
      <c r="D241" s="98"/>
      <c r="E241" s="98"/>
      <c r="F241" s="98"/>
      <c r="G241" s="98"/>
      <c r="H241" s="98"/>
      <c r="I241" s="98"/>
    </row>
    <row r="242" spans="2:9" x14ac:dyDescent="0.2">
      <c r="B242" s="98"/>
      <c r="C242" s="98"/>
      <c r="D242" s="98"/>
      <c r="E242" s="98"/>
      <c r="F242" s="98"/>
      <c r="G242" s="98"/>
      <c r="H242" s="98"/>
      <c r="I242" s="98"/>
    </row>
    <row r="243" spans="2:9" x14ac:dyDescent="0.2">
      <c r="B243" s="98"/>
      <c r="C243" s="98"/>
      <c r="D243" s="98"/>
      <c r="E243" s="98"/>
      <c r="F243" s="98"/>
      <c r="G243" s="98"/>
      <c r="H243" s="98"/>
      <c r="I243" s="98"/>
    </row>
    <row r="244" spans="2:9" x14ac:dyDescent="0.2">
      <c r="B244" s="98"/>
      <c r="C244" s="98"/>
      <c r="D244" s="98"/>
      <c r="E244" s="98"/>
      <c r="F244" s="98"/>
      <c r="G244" s="98"/>
      <c r="H244" s="98"/>
      <c r="I244" s="98"/>
    </row>
    <row r="245" spans="2:9" x14ac:dyDescent="0.2">
      <c r="B245" s="98"/>
      <c r="C245" s="98"/>
      <c r="D245" s="98"/>
      <c r="E245" s="98"/>
      <c r="F245" s="98"/>
      <c r="G245" s="98"/>
      <c r="H245" s="98"/>
      <c r="I245" s="98"/>
    </row>
    <row r="246" spans="2:9" x14ac:dyDescent="0.2">
      <c r="B246" s="98"/>
      <c r="C246" s="98"/>
      <c r="D246" s="98"/>
      <c r="E246" s="98"/>
      <c r="F246" s="98"/>
      <c r="G246" s="98"/>
      <c r="H246" s="98"/>
      <c r="I246" s="98"/>
    </row>
    <row r="247" spans="2:9" x14ac:dyDescent="0.2">
      <c r="B247" s="98"/>
      <c r="C247" s="98"/>
      <c r="D247" s="98"/>
      <c r="E247" s="98"/>
      <c r="F247" s="98"/>
      <c r="G247" s="98"/>
      <c r="H247" s="98"/>
      <c r="I247" s="98"/>
    </row>
    <row r="248" spans="2:9" x14ac:dyDescent="0.2">
      <c r="B248" s="98"/>
      <c r="C248" s="98"/>
      <c r="D248" s="98"/>
      <c r="E248" s="98"/>
      <c r="F248" s="98"/>
      <c r="G248" s="98"/>
      <c r="H248" s="98"/>
      <c r="I248" s="98"/>
    </row>
    <row r="249" spans="2:9" x14ac:dyDescent="0.2">
      <c r="B249" s="98"/>
      <c r="C249" s="98"/>
      <c r="D249" s="98"/>
      <c r="E249" s="98"/>
      <c r="F249" s="98"/>
      <c r="G249" s="98"/>
      <c r="H249" s="98"/>
      <c r="I249" s="98"/>
    </row>
    <row r="250" spans="2:9" x14ac:dyDescent="0.2">
      <c r="B250" s="98"/>
      <c r="C250" s="98"/>
      <c r="D250" s="98"/>
      <c r="E250" s="98"/>
      <c r="F250" s="98"/>
      <c r="G250" s="98"/>
      <c r="H250" s="98"/>
      <c r="I250" s="98"/>
    </row>
    <row r="251" spans="2:9" x14ac:dyDescent="0.2">
      <c r="B251" s="98"/>
      <c r="C251" s="98"/>
      <c r="D251" s="98"/>
      <c r="E251" s="98"/>
      <c r="F251" s="98"/>
      <c r="G251" s="98"/>
      <c r="H251" s="98"/>
      <c r="I251" s="98"/>
    </row>
    <row r="252" spans="2:9" x14ac:dyDescent="0.2">
      <c r="B252" s="98"/>
      <c r="C252" s="98"/>
      <c r="D252" s="98"/>
      <c r="E252" s="98"/>
      <c r="F252" s="98"/>
      <c r="G252" s="98"/>
      <c r="H252" s="98"/>
      <c r="I252" s="98"/>
    </row>
    <row r="253" spans="2:9" x14ac:dyDescent="0.2">
      <c r="B253" s="98"/>
      <c r="C253" s="98"/>
      <c r="E253" s="98"/>
      <c r="F253" s="98"/>
      <c r="G253" s="98"/>
      <c r="H253" s="98"/>
      <c r="I253" s="98"/>
    </row>
    <row r="254" spans="2:9" x14ac:dyDescent="0.2">
      <c r="B254" s="98"/>
      <c r="C254" s="98"/>
      <c r="D254" s="98"/>
      <c r="E254" s="112"/>
      <c r="F254" s="112"/>
      <c r="G254" s="112"/>
      <c r="H254" s="112"/>
      <c r="I254" s="112"/>
    </row>
    <row r="255" spans="2:9" x14ac:dyDescent="0.2">
      <c r="B255" s="98"/>
      <c r="C255" s="98"/>
      <c r="D255" s="98"/>
      <c r="E255" s="112"/>
      <c r="F255" s="112"/>
      <c r="G255" s="112"/>
      <c r="H255" s="112"/>
      <c r="I255" s="112"/>
    </row>
    <row r="261" spans="2:9" x14ac:dyDescent="0.2">
      <c r="D261" s="113"/>
      <c r="E261" s="113"/>
    </row>
    <row r="267" spans="2:9" x14ac:dyDescent="0.2">
      <c r="H267" s="59"/>
      <c r="I267" s="59"/>
    </row>
    <row r="268" spans="2:9" x14ac:dyDescent="0.2">
      <c r="H268" s="59"/>
      <c r="I268" s="59"/>
    </row>
    <row r="270" spans="2:9" x14ac:dyDescent="0.2">
      <c r="E270" s="98"/>
      <c r="F270" s="98"/>
      <c r="G270" s="98"/>
      <c r="H270" s="98"/>
      <c r="I270" s="98"/>
    </row>
    <row r="271" spans="2:9" x14ac:dyDescent="0.2">
      <c r="B271" s="98"/>
      <c r="C271" s="98"/>
      <c r="D271" s="98"/>
      <c r="E271" s="98"/>
      <c r="F271" s="98"/>
      <c r="H271" s="98"/>
      <c r="I271" s="98"/>
    </row>
    <row r="272" spans="2:9" x14ac:dyDescent="0.2">
      <c r="B272" s="98"/>
      <c r="C272" s="98"/>
      <c r="D272" s="98"/>
      <c r="E272" s="98"/>
      <c r="F272" s="98"/>
      <c r="G272" s="98"/>
      <c r="H272" s="98"/>
      <c r="I272" s="98"/>
    </row>
    <row r="273" spans="2:9" x14ac:dyDescent="0.2">
      <c r="B273" s="98"/>
      <c r="C273" s="98"/>
      <c r="E273" s="98"/>
      <c r="F273" s="98"/>
      <c r="G273" s="98"/>
      <c r="H273" s="98"/>
      <c r="I273" s="98"/>
    </row>
    <row r="274" spans="2:9" x14ac:dyDescent="0.2">
      <c r="B274" s="98"/>
      <c r="C274" s="98"/>
      <c r="D274" s="98"/>
      <c r="E274" s="98"/>
      <c r="F274" s="98"/>
      <c r="G274" s="98"/>
      <c r="H274" s="98"/>
      <c r="I274" s="98"/>
    </row>
    <row r="275" spans="2:9" x14ac:dyDescent="0.2">
      <c r="B275" s="98"/>
      <c r="C275" s="98"/>
      <c r="D275" s="98"/>
      <c r="E275" s="98"/>
      <c r="F275" s="98"/>
      <c r="G275" s="98"/>
      <c r="H275" s="98"/>
      <c r="I275" s="98"/>
    </row>
    <row r="276" spans="2:9" x14ac:dyDescent="0.2">
      <c r="B276" s="98"/>
      <c r="C276" s="98"/>
      <c r="D276" s="98"/>
      <c r="E276" s="98"/>
      <c r="F276" s="98"/>
      <c r="G276" s="98"/>
      <c r="H276" s="98"/>
      <c r="I276" s="98"/>
    </row>
    <row r="277" spans="2:9" x14ac:dyDescent="0.2">
      <c r="B277" s="98"/>
      <c r="C277" s="98"/>
      <c r="D277" s="98"/>
      <c r="E277" s="98"/>
      <c r="F277" s="98"/>
      <c r="G277" s="98"/>
      <c r="H277" s="98"/>
      <c r="I277" s="98"/>
    </row>
    <row r="278" spans="2:9" x14ac:dyDescent="0.2">
      <c r="B278" s="98"/>
      <c r="C278" s="98"/>
      <c r="D278" s="98"/>
      <c r="E278" s="98"/>
      <c r="F278" s="98"/>
      <c r="G278" s="98"/>
      <c r="H278" s="98"/>
      <c r="I278" s="98"/>
    </row>
    <row r="279" spans="2:9" x14ac:dyDescent="0.2">
      <c r="B279" s="98"/>
      <c r="C279" s="98"/>
      <c r="D279" s="98"/>
      <c r="E279" s="98"/>
      <c r="F279" s="98"/>
      <c r="G279" s="98"/>
      <c r="H279" s="98"/>
      <c r="I279" s="98"/>
    </row>
    <row r="280" spans="2:9" x14ac:dyDescent="0.2">
      <c r="B280" s="98"/>
      <c r="C280" s="98"/>
      <c r="D280" s="98"/>
      <c r="E280" s="98"/>
      <c r="F280" s="98"/>
      <c r="G280" s="98"/>
      <c r="H280" s="98"/>
      <c r="I280" s="98"/>
    </row>
    <row r="281" spans="2:9" x14ac:dyDescent="0.2">
      <c r="B281" s="98"/>
      <c r="C281" s="98"/>
      <c r="D281" s="98"/>
      <c r="E281" s="98"/>
      <c r="F281" s="98"/>
      <c r="G281" s="98"/>
      <c r="H281" s="98"/>
      <c r="I281" s="98"/>
    </row>
    <row r="282" spans="2:9" x14ac:dyDescent="0.2">
      <c r="B282" s="98"/>
      <c r="C282" s="98"/>
      <c r="D282" s="98"/>
      <c r="E282" s="98"/>
      <c r="F282" s="98"/>
      <c r="G282" s="98"/>
      <c r="H282" s="98"/>
      <c r="I282" s="98"/>
    </row>
    <row r="283" spans="2:9" x14ac:dyDescent="0.2">
      <c r="B283" s="98"/>
      <c r="C283" s="98"/>
      <c r="D283" s="98"/>
      <c r="E283" s="98"/>
      <c r="F283" s="98"/>
      <c r="G283" s="98"/>
      <c r="H283" s="98"/>
      <c r="I283" s="98"/>
    </row>
    <row r="284" spans="2:9" x14ac:dyDescent="0.2">
      <c r="B284" s="98"/>
      <c r="C284" s="98"/>
      <c r="D284" s="98"/>
      <c r="E284" s="98"/>
      <c r="F284" s="98"/>
      <c r="G284" s="98"/>
      <c r="H284" s="98"/>
      <c r="I284" s="98"/>
    </row>
    <row r="285" spans="2:9" x14ac:dyDescent="0.2">
      <c r="B285" s="98"/>
      <c r="C285" s="98"/>
      <c r="D285" s="98"/>
      <c r="E285" s="98"/>
      <c r="F285" s="98"/>
      <c r="G285" s="98"/>
      <c r="H285" s="98"/>
      <c r="I285" s="98"/>
    </row>
    <row r="286" spans="2:9" x14ac:dyDescent="0.2">
      <c r="B286" s="98"/>
      <c r="C286" s="98"/>
      <c r="D286" s="98"/>
      <c r="E286" s="98"/>
      <c r="F286" s="98"/>
      <c r="G286" s="98"/>
      <c r="H286" s="98"/>
      <c r="I286" s="98"/>
    </row>
    <row r="287" spans="2:9" x14ac:dyDescent="0.2">
      <c r="B287" s="98"/>
      <c r="C287" s="98"/>
      <c r="D287" s="98"/>
      <c r="E287" s="98"/>
      <c r="F287" s="98"/>
      <c r="G287" s="98"/>
      <c r="H287" s="98"/>
      <c r="I287" s="98"/>
    </row>
    <row r="288" spans="2:9" x14ac:dyDescent="0.2">
      <c r="B288" s="98"/>
      <c r="C288" s="98"/>
      <c r="D288" s="98"/>
      <c r="E288" s="98"/>
      <c r="F288" s="98"/>
      <c r="G288" s="98"/>
      <c r="H288" s="98"/>
      <c r="I288" s="98"/>
    </row>
    <row r="289" spans="2:9" x14ac:dyDescent="0.2">
      <c r="B289" s="98"/>
      <c r="C289" s="98"/>
      <c r="D289" s="98"/>
      <c r="E289" s="98"/>
      <c r="F289" s="98"/>
      <c r="G289" s="98"/>
      <c r="H289" s="98"/>
      <c r="I289" s="98"/>
    </row>
    <row r="290" spans="2:9" x14ac:dyDescent="0.2">
      <c r="B290" s="98"/>
      <c r="C290" s="98"/>
      <c r="D290" s="98"/>
      <c r="E290" s="98"/>
      <c r="F290" s="98"/>
      <c r="G290" s="98"/>
      <c r="H290" s="98"/>
      <c r="I290" s="98"/>
    </row>
    <row r="291" spans="2:9" x14ac:dyDescent="0.2">
      <c r="B291" s="98"/>
      <c r="C291" s="98"/>
      <c r="D291" s="98"/>
      <c r="E291" s="98"/>
      <c r="F291" s="98"/>
      <c r="G291" s="98"/>
      <c r="H291" s="98"/>
      <c r="I291" s="98"/>
    </row>
    <row r="292" spans="2:9" x14ac:dyDescent="0.2">
      <c r="B292" s="98"/>
      <c r="C292" s="98"/>
      <c r="D292" s="98"/>
      <c r="E292" s="98"/>
      <c r="F292" s="98"/>
      <c r="G292" s="98"/>
      <c r="H292" s="98"/>
      <c r="I292" s="98"/>
    </row>
    <row r="293" spans="2:9" x14ac:dyDescent="0.2">
      <c r="B293" s="98"/>
      <c r="C293" s="98"/>
      <c r="D293" s="98"/>
      <c r="E293" s="98"/>
      <c r="F293" s="98"/>
      <c r="G293" s="98"/>
      <c r="H293" s="98"/>
      <c r="I293" s="98"/>
    </row>
    <row r="294" spans="2:9" x14ac:dyDescent="0.2">
      <c r="B294" s="98"/>
      <c r="C294" s="98"/>
      <c r="D294" s="98"/>
      <c r="E294" s="98"/>
      <c r="F294" s="98"/>
      <c r="G294" s="98"/>
      <c r="H294" s="98"/>
      <c r="I294" s="98"/>
    </row>
    <row r="295" spans="2:9" x14ac:dyDescent="0.2">
      <c r="B295" s="98"/>
      <c r="C295" s="98"/>
      <c r="D295" s="98"/>
      <c r="E295" s="98"/>
      <c r="F295" s="98"/>
      <c r="G295" s="98"/>
      <c r="H295" s="98"/>
      <c r="I295" s="98"/>
    </row>
    <row r="296" spans="2:9" x14ac:dyDescent="0.2">
      <c r="B296" s="98"/>
      <c r="C296" s="98"/>
      <c r="D296" s="98"/>
      <c r="E296" s="98"/>
      <c r="F296" s="98"/>
      <c r="G296" s="98"/>
      <c r="H296" s="98"/>
      <c r="I296" s="98"/>
    </row>
    <row r="297" spans="2:9" x14ac:dyDescent="0.2">
      <c r="B297" s="98"/>
      <c r="C297" s="98"/>
      <c r="D297" s="98"/>
      <c r="E297" s="98"/>
      <c r="F297" s="98"/>
      <c r="G297" s="98"/>
      <c r="H297" s="98"/>
      <c r="I297" s="98"/>
    </row>
    <row r="298" spans="2:9" x14ac:dyDescent="0.2">
      <c r="B298" s="98"/>
      <c r="C298" s="98"/>
      <c r="D298" s="98"/>
      <c r="E298" s="98"/>
      <c r="F298" s="98"/>
      <c r="G298" s="98"/>
      <c r="H298" s="98"/>
      <c r="I298" s="98"/>
    </row>
    <row r="299" spans="2:9" x14ac:dyDescent="0.2">
      <c r="B299" s="98"/>
      <c r="C299" s="98"/>
      <c r="D299" s="98"/>
      <c r="E299" s="98"/>
      <c r="F299" s="98"/>
      <c r="G299" s="98"/>
      <c r="H299" s="98"/>
      <c r="I299" s="98"/>
    </row>
    <row r="300" spans="2:9" x14ac:dyDescent="0.2">
      <c r="B300" s="98"/>
      <c r="C300" s="98"/>
      <c r="D300" s="98"/>
      <c r="E300" s="98"/>
      <c r="F300" s="98"/>
      <c r="G300" s="98"/>
      <c r="H300" s="98"/>
      <c r="I300" s="98"/>
    </row>
    <row r="301" spans="2:9" x14ac:dyDescent="0.2">
      <c r="B301" s="98"/>
      <c r="C301" s="98"/>
      <c r="D301" s="98"/>
      <c r="E301" s="98"/>
      <c r="F301" s="98"/>
      <c r="G301" s="98"/>
      <c r="H301" s="98"/>
      <c r="I301" s="98"/>
    </row>
    <row r="302" spans="2:9" x14ac:dyDescent="0.2">
      <c r="B302" s="98"/>
      <c r="C302" s="98"/>
      <c r="D302" s="98"/>
      <c r="E302" s="98"/>
      <c r="F302" s="98"/>
      <c r="G302" s="98"/>
      <c r="H302" s="98"/>
      <c r="I302" s="98"/>
    </row>
    <row r="303" spans="2:9" x14ac:dyDescent="0.2">
      <c r="B303" s="98"/>
      <c r="C303" s="98"/>
      <c r="D303" s="98"/>
      <c r="E303" s="98"/>
      <c r="F303" s="98"/>
      <c r="G303" s="98"/>
      <c r="H303" s="98"/>
      <c r="I303" s="98"/>
    </row>
    <row r="304" spans="2:9" x14ac:dyDescent="0.2">
      <c r="B304" s="98"/>
      <c r="C304" s="98"/>
      <c r="D304" s="98"/>
      <c r="E304" s="98"/>
      <c r="F304" s="98"/>
      <c r="G304" s="98"/>
      <c r="H304" s="98"/>
      <c r="I304" s="98"/>
    </row>
    <row r="305" spans="2:9" x14ac:dyDescent="0.2">
      <c r="B305" s="98"/>
      <c r="C305" s="98"/>
      <c r="D305" s="98"/>
      <c r="E305" s="98"/>
      <c r="F305" s="98"/>
      <c r="G305" s="98"/>
      <c r="H305" s="98"/>
      <c r="I305" s="98"/>
    </row>
    <row r="306" spans="2:9" x14ac:dyDescent="0.2">
      <c r="B306" s="98"/>
      <c r="C306" s="98"/>
      <c r="D306" s="98"/>
      <c r="E306" s="98"/>
      <c r="F306" s="98"/>
      <c r="G306" s="98"/>
      <c r="H306" s="98"/>
      <c r="I306" s="98"/>
    </row>
    <row r="307" spans="2:9" x14ac:dyDescent="0.2">
      <c r="B307" s="98"/>
      <c r="C307" s="98"/>
      <c r="E307" s="98"/>
      <c r="F307" s="98"/>
      <c r="G307" s="98"/>
      <c r="H307" s="98"/>
      <c r="I307" s="98"/>
    </row>
    <row r="308" spans="2:9" x14ac:dyDescent="0.2">
      <c r="B308" s="98"/>
      <c r="C308" s="98"/>
      <c r="D308" s="98"/>
      <c r="E308" s="112"/>
      <c r="F308" s="112"/>
      <c r="G308" s="112"/>
      <c r="H308" s="112"/>
      <c r="I308" s="112"/>
    </row>
    <row r="309" spans="2:9" x14ac:dyDescent="0.2">
      <c r="B309" s="98"/>
      <c r="C309" s="98"/>
      <c r="D309" s="98"/>
      <c r="E309" s="112"/>
      <c r="F309" s="112"/>
      <c r="G309" s="112"/>
      <c r="H309" s="112"/>
      <c r="I309" s="112"/>
    </row>
    <row r="315" spans="2:9" x14ac:dyDescent="0.2">
      <c r="D315" s="113"/>
      <c r="E315" s="113"/>
    </row>
    <row r="321" spans="2:9" x14ac:dyDescent="0.2">
      <c r="H321" s="59"/>
      <c r="I321" s="59"/>
    </row>
    <row r="322" spans="2:9" x14ac:dyDescent="0.2">
      <c r="H322" s="59"/>
      <c r="I322" s="59"/>
    </row>
    <row r="324" spans="2:9" x14ac:dyDescent="0.2">
      <c r="E324" s="98"/>
      <c r="F324" s="98"/>
      <c r="G324" s="98"/>
      <c r="H324" s="98"/>
      <c r="I324" s="98"/>
    </row>
    <row r="325" spans="2:9" x14ac:dyDescent="0.2">
      <c r="B325" s="98"/>
      <c r="C325" s="98"/>
      <c r="D325" s="98"/>
      <c r="E325" s="98"/>
      <c r="F325" s="98"/>
      <c r="H325" s="98"/>
      <c r="I325" s="98"/>
    </row>
    <row r="326" spans="2:9" x14ac:dyDescent="0.2">
      <c r="B326" s="98"/>
      <c r="C326" s="98"/>
      <c r="D326" s="98"/>
      <c r="E326" s="98"/>
      <c r="F326" s="98"/>
      <c r="G326" s="98"/>
      <c r="H326" s="98"/>
      <c r="I326" s="98"/>
    </row>
    <row r="327" spans="2:9" x14ac:dyDescent="0.2">
      <c r="B327" s="98"/>
      <c r="C327" s="98"/>
      <c r="E327" s="98"/>
      <c r="F327" s="98"/>
      <c r="G327" s="98"/>
      <c r="H327" s="98"/>
      <c r="I327" s="98"/>
    </row>
    <row r="328" spans="2:9" x14ac:dyDescent="0.2">
      <c r="B328" s="98"/>
      <c r="C328" s="98"/>
      <c r="D328" s="98"/>
      <c r="E328" s="98"/>
      <c r="F328" s="98"/>
      <c r="G328" s="98"/>
      <c r="H328" s="98"/>
      <c r="I328" s="98"/>
    </row>
    <row r="329" spans="2:9" x14ac:dyDescent="0.2">
      <c r="B329" s="98"/>
      <c r="C329" s="98"/>
      <c r="D329" s="98"/>
      <c r="E329" s="98"/>
      <c r="F329" s="98"/>
      <c r="G329" s="98"/>
      <c r="H329" s="98"/>
      <c r="I329" s="98"/>
    </row>
    <row r="330" spans="2:9" x14ac:dyDescent="0.2">
      <c r="B330" s="98"/>
      <c r="C330" s="98"/>
      <c r="D330" s="98"/>
      <c r="E330" s="98"/>
      <c r="F330" s="98"/>
      <c r="G330" s="98"/>
      <c r="H330" s="98"/>
      <c r="I330" s="98"/>
    </row>
    <row r="331" spans="2:9" x14ac:dyDescent="0.2">
      <c r="B331" s="98"/>
      <c r="C331" s="98"/>
      <c r="D331" s="98"/>
      <c r="E331" s="98"/>
      <c r="F331" s="98"/>
      <c r="G331" s="98"/>
      <c r="H331" s="98"/>
      <c r="I331" s="98"/>
    </row>
    <row r="332" spans="2:9" x14ac:dyDescent="0.2">
      <c r="B332" s="98"/>
      <c r="C332" s="98"/>
      <c r="D332" s="98"/>
      <c r="E332" s="98"/>
      <c r="F332" s="98"/>
      <c r="G332" s="98"/>
      <c r="H332" s="98"/>
      <c r="I332" s="98"/>
    </row>
    <row r="333" spans="2:9" x14ac:dyDescent="0.2">
      <c r="B333" s="98"/>
      <c r="C333" s="98"/>
      <c r="D333" s="98"/>
      <c r="E333" s="98"/>
      <c r="F333" s="98"/>
      <c r="G333" s="98"/>
      <c r="H333" s="98"/>
      <c r="I333" s="98"/>
    </row>
    <row r="334" spans="2:9" x14ac:dyDescent="0.2">
      <c r="B334" s="98"/>
      <c r="C334" s="98"/>
      <c r="D334" s="98"/>
      <c r="E334" s="98"/>
      <c r="F334" s="98"/>
      <c r="G334" s="98"/>
      <c r="H334" s="98"/>
      <c r="I334" s="98"/>
    </row>
    <row r="335" spans="2:9" x14ac:dyDescent="0.2">
      <c r="B335" s="98"/>
      <c r="C335" s="98"/>
      <c r="D335" s="98"/>
      <c r="E335" s="98"/>
      <c r="F335" s="98"/>
      <c r="G335" s="98"/>
      <c r="H335" s="98"/>
      <c r="I335" s="98"/>
    </row>
    <row r="336" spans="2:9" x14ac:dyDescent="0.2">
      <c r="B336" s="98"/>
      <c r="C336" s="98"/>
      <c r="D336" s="98"/>
      <c r="E336" s="98"/>
      <c r="F336" s="98"/>
      <c r="G336" s="98"/>
      <c r="H336" s="98"/>
      <c r="I336" s="98"/>
    </row>
    <row r="337" spans="2:9" x14ac:dyDescent="0.2">
      <c r="B337" s="98"/>
      <c r="C337" s="98"/>
      <c r="D337" s="98"/>
      <c r="E337" s="98"/>
      <c r="F337" s="98"/>
      <c r="G337" s="98"/>
      <c r="H337" s="98"/>
      <c r="I337" s="98"/>
    </row>
    <row r="338" spans="2:9" x14ac:dyDescent="0.2">
      <c r="B338" s="98"/>
      <c r="C338" s="98"/>
      <c r="D338" s="98"/>
      <c r="E338" s="98"/>
      <c r="F338" s="98"/>
      <c r="G338" s="98"/>
      <c r="H338" s="98"/>
      <c r="I338" s="98"/>
    </row>
    <row r="339" spans="2:9" x14ac:dyDescent="0.2">
      <c r="B339" s="98"/>
      <c r="C339" s="98"/>
      <c r="D339" s="98"/>
      <c r="E339" s="98"/>
      <c r="F339" s="98"/>
      <c r="G339" s="98"/>
      <c r="H339" s="98"/>
      <c r="I339" s="98"/>
    </row>
    <row r="340" spans="2:9" x14ac:dyDescent="0.2">
      <c r="B340" s="98"/>
      <c r="C340" s="98"/>
      <c r="D340" s="98"/>
      <c r="E340" s="98"/>
      <c r="F340" s="98"/>
      <c r="G340" s="98"/>
      <c r="H340" s="98"/>
      <c r="I340" s="98"/>
    </row>
    <row r="341" spans="2:9" x14ac:dyDescent="0.2">
      <c r="B341" s="98"/>
      <c r="C341" s="98"/>
      <c r="D341" s="98"/>
      <c r="E341" s="98"/>
      <c r="F341" s="98"/>
      <c r="G341" s="98"/>
      <c r="H341" s="98"/>
      <c r="I341" s="98"/>
    </row>
    <row r="342" spans="2:9" x14ac:dyDescent="0.2">
      <c r="B342" s="98"/>
      <c r="C342" s="98"/>
      <c r="D342" s="98"/>
      <c r="E342" s="98"/>
      <c r="F342" s="98"/>
      <c r="G342" s="98"/>
      <c r="H342" s="98"/>
      <c r="I342" s="98"/>
    </row>
    <row r="343" spans="2:9" x14ac:dyDescent="0.2">
      <c r="B343" s="98"/>
      <c r="C343" s="98"/>
      <c r="D343" s="98"/>
      <c r="E343" s="98"/>
      <c r="F343" s="98"/>
      <c r="G343" s="98"/>
      <c r="H343" s="98"/>
      <c r="I343" s="98"/>
    </row>
    <row r="344" spans="2:9" x14ac:dyDescent="0.2">
      <c r="B344" s="98"/>
      <c r="C344" s="98"/>
      <c r="D344" s="98"/>
      <c r="E344" s="98"/>
      <c r="F344" s="98"/>
      <c r="G344" s="98"/>
      <c r="H344" s="98"/>
      <c r="I344" s="98"/>
    </row>
    <row r="345" spans="2:9" x14ac:dyDescent="0.2">
      <c r="B345" s="98"/>
      <c r="C345" s="98"/>
      <c r="D345" s="98"/>
      <c r="E345" s="98"/>
      <c r="F345" s="98"/>
      <c r="G345" s="98"/>
      <c r="H345" s="98"/>
      <c r="I345" s="98"/>
    </row>
    <row r="346" spans="2:9" x14ac:dyDescent="0.2">
      <c r="B346" s="98"/>
      <c r="C346" s="98"/>
      <c r="D346" s="98"/>
      <c r="E346" s="98"/>
      <c r="F346" s="98"/>
      <c r="G346" s="98"/>
      <c r="H346" s="98"/>
      <c r="I346" s="98"/>
    </row>
    <row r="347" spans="2:9" x14ac:dyDescent="0.2">
      <c r="B347" s="98"/>
      <c r="C347" s="98"/>
      <c r="D347" s="98"/>
      <c r="E347" s="98"/>
      <c r="F347" s="98"/>
      <c r="G347" s="98"/>
      <c r="H347" s="98"/>
      <c r="I347" s="98"/>
    </row>
    <row r="348" spans="2:9" x14ac:dyDescent="0.2">
      <c r="B348" s="98"/>
      <c r="C348" s="98"/>
      <c r="D348" s="98"/>
      <c r="E348" s="98"/>
      <c r="F348" s="98"/>
      <c r="G348" s="98"/>
      <c r="H348" s="98"/>
      <c r="I348" s="98"/>
    </row>
    <row r="349" spans="2:9" x14ac:dyDescent="0.2">
      <c r="B349" s="98"/>
      <c r="C349" s="98"/>
      <c r="D349" s="98"/>
      <c r="E349" s="98"/>
      <c r="F349" s="98"/>
      <c r="G349" s="98"/>
      <c r="H349" s="98"/>
      <c r="I349" s="98"/>
    </row>
    <row r="350" spans="2:9" x14ac:dyDescent="0.2">
      <c r="B350" s="98"/>
      <c r="C350" s="98"/>
      <c r="D350" s="98"/>
      <c r="E350" s="98"/>
      <c r="F350" s="98"/>
      <c r="G350" s="98"/>
      <c r="H350" s="98"/>
      <c r="I350" s="98"/>
    </row>
    <row r="351" spans="2:9" x14ac:dyDescent="0.2">
      <c r="B351" s="98"/>
      <c r="C351" s="98"/>
      <c r="D351" s="98"/>
      <c r="E351" s="98"/>
      <c r="F351" s="98"/>
      <c r="G351" s="98"/>
      <c r="H351" s="98"/>
      <c r="I351" s="98"/>
    </row>
    <row r="352" spans="2:9" x14ac:dyDescent="0.2">
      <c r="B352" s="98"/>
      <c r="C352" s="98"/>
      <c r="D352" s="98"/>
      <c r="E352" s="98"/>
      <c r="F352" s="98"/>
      <c r="G352" s="98"/>
      <c r="H352" s="98"/>
      <c r="I352" s="98"/>
    </row>
    <row r="353" spans="2:9" x14ac:dyDescent="0.2">
      <c r="B353" s="98"/>
      <c r="C353" s="98"/>
      <c r="D353" s="98"/>
      <c r="E353" s="98"/>
      <c r="F353" s="98"/>
      <c r="G353" s="98"/>
      <c r="H353" s="98"/>
      <c r="I353" s="98"/>
    </row>
    <row r="354" spans="2:9" x14ac:dyDescent="0.2">
      <c r="B354" s="98"/>
      <c r="C354" s="98"/>
      <c r="D354" s="98"/>
      <c r="E354" s="98"/>
      <c r="F354" s="98"/>
      <c r="G354" s="98"/>
      <c r="H354" s="98"/>
      <c r="I354" s="98"/>
    </row>
    <row r="355" spans="2:9" x14ac:dyDescent="0.2">
      <c r="B355" s="98"/>
      <c r="C355" s="98"/>
      <c r="D355" s="98"/>
      <c r="E355" s="98"/>
      <c r="F355" s="98"/>
      <c r="G355" s="98"/>
      <c r="H355" s="98"/>
      <c r="I355" s="98"/>
    </row>
    <row r="356" spans="2:9" x14ac:dyDescent="0.2">
      <c r="B356" s="98"/>
      <c r="C356" s="98"/>
      <c r="D356" s="98"/>
      <c r="E356" s="98"/>
      <c r="F356" s="98"/>
      <c r="G356" s="98"/>
      <c r="H356" s="98"/>
      <c r="I356" s="98"/>
    </row>
    <row r="357" spans="2:9" x14ac:dyDescent="0.2">
      <c r="B357" s="98"/>
      <c r="C357" s="98"/>
      <c r="D357" s="98"/>
      <c r="E357" s="98"/>
      <c r="F357" s="98"/>
      <c r="G357" s="98"/>
      <c r="H357" s="98"/>
      <c r="I357" s="98"/>
    </row>
    <row r="358" spans="2:9" x14ac:dyDescent="0.2">
      <c r="B358" s="98"/>
      <c r="C358" s="98"/>
      <c r="D358" s="98"/>
      <c r="E358" s="98"/>
      <c r="F358" s="98"/>
      <c r="G358" s="98"/>
      <c r="H358" s="98"/>
      <c r="I358" s="98"/>
    </row>
    <row r="359" spans="2:9" x14ac:dyDescent="0.2">
      <c r="B359" s="98"/>
      <c r="C359" s="98"/>
      <c r="D359" s="98"/>
      <c r="E359" s="98"/>
      <c r="F359" s="98"/>
      <c r="G359" s="98"/>
      <c r="H359" s="98"/>
      <c r="I359" s="98"/>
    </row>
    <row r="360" spans="2:9" x14ac:dyDescent="0.2">
      <c r="B360" s="98"/>
      <c r="C360" s="98"/>
      <c r="D360" s="98"/>
      <c r="E360" s="98"/>
      <c r="F360" s="98"/>
      <c r="G360" s="98"/>
      <c r="H360" s="98"/>
      <c r="I360" s="98"/>
    </row>
    <row r="361" spans="2:9" x14ac:dyDescent="0.2">
      <c r="B361" s="98"/>
      <c r="C361" s="98"/>
      <c r="E361" s="98"/>
      <c r="F361" s="98"/>
      <c r="G361" s="98"/>
      <c r="H361" s="98"/>
      <c r="I361" s="98"/>
    </row>
    <row r="362" spans="2:9" x14ac:dyDescent="0.2">
      <c r="B362" s="98"/>
      <c r="C362" s="98"/>
      <c r="D362" s="98"/>
      <c r="E362" s="112"/>
      <c r="F362" s="112"/>
      <c r="G362" s="112"/>
      <c r="H362" s="112"/>
      <c r="I362" s="112"/>
    </row>
    <row r="363" spans="2:9" x14ac:dyDescent="0.2">
      <c r="B363" s="98"/>
      <c r="C363" s="98"/>
      <c r="D363" s="98"/>
      <c r="E363" s="112"/>
      <c r="F363" s="112"/>
      <c r="G363" s="112"/>
      <c r="H363" s="112"/>
      <c r="I363" s="112"/>
    </row>
    <row r="369" spans="2:9" x14ac:dyDescent="0.2">
      <c r="D369" s="113"/>
      <c r="E369" s="113"/>
    </row>
    <row r="375" spans="2:9" x14ac:dyDescent="0.2">
      <c r="H375" s="59"/>
      <c r="I375" s="59"/>
    </row>
    <row r="376" spans="2:9" x14ac:dyDescent="0.2">
      <c r="H376" s="59"/>
      <c r="I376" s="59"/>
    </row>
    <row r="378" spans="2:9" x14ac:dyDescent="0.2">
      <c r="E378" s="98"/>
      <c r="F378" s="98"/>
      <c r="G378" s="98"/>
      <c r="H378" s="98"/>
      <c r="I378" s="98"/>
    </row>
    <row r="379" spans="2:9" x14ac:dyDescent="0.2">
      <c r="B379" s="98"/>
      <c r="C379" s="98"/>
      <c r="D379" s="98"/>
      <c r="E379" s="98"/>
      <c r="F379" s="98"/>
      <c r="H379" s="98"/>
      <c r="I379" s="98"/>
    </row>
    <row r="380" spans="2:9" x14ac:dyDescent="0.2">
      <c r="B380" s="98"/>
      <c r="C380" s="98"/>
      <c r="D380" s="98"/>
      <c r="E380" s="98"/>
      <c r="F380" s="98"/>
      <c r="G380" s="98"/>
      <c r="H380" s="98"/>
      <c r="I380" s="98"/>
    </row>
    <row r="381" spans="2:9" x14ac:dyDescent="0.2">
      <c r="B381" s="98"/>
      <c r="C381" s="98"/>
      <c r="E381" s="98"/>
      <c r="F381" s="98"/>
      <c r="G381" s="98"/>
      <c r="H381" s="98"/>
      <c r="I381" s="98"/>
    </row>
    <row r="382" spans="2:9" x14ac:dyDescent="0.2">
      <c r="B382" s="98"/>
      <c r="C382" s="98"/>
      <c r="D382" s="98"/>
      <c r="E382" s="98"/>
      <c r="F382" s="98"/>
      <c r="G382" s="98"/>
      <c r="H382" s="98"/>
      <c r="I382" s="98"/>
    </row>
    <row r="383" spans="2:9" x14ac:dyDescent="0.2">
      <c r="B383" s="98"/>
      <c r="C383" s="98"/>
      <c r="D383" s="98"/>
      <c r="E383" s="98"/>
      <c r="F383" s="98"/>
      <c r="G383" s="98"/>
      <c r="H383" s="98"/>
      <c r="I383" s="98"/>
    </row>
    <row r="384" spans="2:9" x14ac:dyDescent="0.2">
      <c r="B384" s="98"/>
      <c r="C384" s="98"/>
      <c r="D384" s="98"/>
      <c r="E384" s="98"/>
      <c r="F384" s="98"/>
      <c r="G384" s="98"/>
      <c r="H384" s="98"/>
      <c r="I384" s="98"/>
    </row>
    <row r="385" spans="2:9" x14ac:dyDescent="0.2">
      <c r="B385" s="98"/>
      <c r="C385" s="98"/>
      <c r="D385" s="98"/>
      <c r="E385" s="98"/>
      <c r="F385" s="98"/>
      <c r="G385" s="98"/>
      <c r="H385" s="98"/>
      <c r="I385" s="98"/>
    </row>
    <row r="386" spans="2:9" x14ac:dyDescent="0.2">
      <c r="B386" s="98"/>
      <c r="C386" s="98"/>
      <c r="D386" s="98"/>
      <c r="E386" s="98"/>
      <c r="F386" s="98"/>
      <c r="G386" s="98"/>
      <c r="H386" s="98"/>
      <c r="I386" s="98"/>
    </row>
    <row r="387" spans="2:9" x14ac:dyDescent="0.2">
      <c r="B387" s="98"/>
      <c r="C387" s="98"/>
      <c r="D387" s="98"/>
      <c r="E387" s="98"/>
      <c r="F387" s="98"/>
      <c r="G387" s="98"/>
      <c r="H387" s="98"/>
      <c r="I387" s="98"/>
    </row>
    <row r="388" spans="2:9" x14ac:dyDescent="0.2">
      <c r="B388" s="98"/>
      <c r="C388" s="98"/>
      <c r="D388" s="98"/>
      <c r="E388" s="98"/>
      <c r="F388" s="98"/>
      <c r="G388" s="98"/>
      <c r="H388" s="98"/>
      <c r="I388" s="98"/>
    </row>
    <row r="389" spans="2:9" x14ac:dyDescent="0.2">
      <c r="B389" s="98"/>
      <c r="C389" s="98"/>
      <c r="D389" s="98"/>
      <c r="E389" s="98"/>
      <c r="F389" s="98"/>
      <c r="G389" s="98"/>
      <c r="H389" s="98"/>
      <c r="I389" s="98"/>
    </row>
    <row r="390" spans="2:9" x14ac:dyDescent="0.2">
      <c r="B390" s="98"/>
      <c r="C390" s="98"/>
      <c r="D390" s="98"/>
      <c r="E390" s="98"/>
      <c r="F390" s="98"/>
      <c r="G390" s="98"/>
      <c r="H390" s="98"/>
      <c r="I390" s="98"/>
    </row>
    <row r="391" spans="2:9" x14ac:dyDescent="0.2">
      <c r="B391" s="98"/>
      <c r="C391" s="98"/>
      <c r="D391" s="98"/>
      <c r="E391" s="98"/>
      <c r="F391" s="98"/>
      <c r="G391" s="98"/>
      <c r="H391" s="98"/>
      <c r="I391" s="98"/>
    </row>
    <row r="392" spans="2:9" x14ac:dyDescent="0.2">
      <c r="B392" s="98"/>
      <c r="C392" s="98"/>
      <c r="D392" s="98"/>
      <c r="E392" s="98"/>
      <c r="F392" s="98"/>
      <c r="G392" s="98"/>
      <c r="H392" s="98"/>
      <c r="I392" s="98"/>
    </row>
    <row r="393" spans="2:9" x14ac:dyDescent="0.2">
      <c r="B393" s="98"/>
      <c r="C393" s="98"/>
      <c r="D393" s="98"/>
      <c r="E393" s="98"/>
      <c r="F393" s="98"/>
      <c r="G393" s="98"/>
      <c r="H393" s="98"/>
      <c r="I393" s="98"/>
    </row>
    <row r="394" spans="2:9" x14ac:dyDescent="0.2">
      <c r="B394" s="98"/>
      <c r="C394" s="98"/>
      <c r="D394" s="98"/>
      <c r="E394" s="98"/>
      <c r="F394" s="98"/>
      <c r="G394" s="98"/>
      <c r="H394" s="98"/>
      <c r="I394" s="98"/>
    </row>
    <row r="395" spans="2:9" x14ac:dyDescent="0.2">
      <c r="B395" s="98"/>
      <c r="C395" s="98"/>
      <c r="D395" s="98"/>
      <c r="E395" s="98"/>
      <c r="F395" s="98"/>
      <c r="G395" s="98"/>
      <c r="H395" s="98"/>
      <c r="I395" s="98"/>
    </row>
    <row r="396" spans="2:9" x14ac:dyDescent="0.2">
      <c r="B396" s="98"/>
      <c r="C396" s="98"/>
      <c r="D396" s="98"/>
      <c r="E396" s="98"/>
      <c r="F396" s="98"/>
      <c r="G396" s="98"/>
      <c r="H396" s="98"/>
      <c r="I396" s="98"/>
    </row>
    <row r="397" spans="2:9" x14ac:dyDescent="0.2">
      <c r="B397" s="98"/>
      <c r="C397" s="98"/>
      <c r="D397" s="98"/>
      <c r="E397" s="98"/>
      <c r="F397" s="98"/>
      <c r="G397" s="98"/>
      <c r="H397" s="98"/>
      <c r="I397" s="98"/>
    </row>
    <row r="398" spans="2:9" x14ac:dyDescent="0.2">
      <c r="B398" s="98"/>
      <c r="C398" s="98"/>
      <c r="D398" s="98"/>
      <c r="E398" s="98"/>
      <c r="F398" s="98"/>
      <c r="G398" s="98"/>
      <c r="H398" s="98"/>
      <c r="I398" s="98"/>
    </row>
    <row r="399" spans="2:9" x14ac:dyDescent="0.2">
      <c r="B399" s="98"/>
      <c r="C399" s="98"/>
      <c r="D399" s="98"/>
      <c r="E399" s="98"/>
      <c r="F399" s="98"/>
      <c r="G399" s="98"/>
      <c r="H399" s="98"/>
      <c r="I399" s="98"/>
    </row>
    <row r="400" spans="2:9" x14ac:dyDescent="0.2">
      <c r="B400" s="98"/>
      <c r="C400" s="98"/>
      <c r="D400" s="98"/>
      <c r="E400" s="98"/>
      <c r="F400" s="98"/>
      <c r="G400" s="98"/>
      <c r="H400" s="98"/>
      <c r="I400" s="98"/>
    </row>
    <row r="401" spans="2:9" x14ac:dyDescent="0.2">
      <c r="B401" s="98"/>
      <c r="C401" s="98"/>
      <c r="D401" s="98"/>
      <c r="E401" s="98"/>
      <c r="F401" s="98"/>
      <c r="G401" s="98"/>
      <c r="H401" s="98"/>
      <c r="I401" s="98"/>
    </row>
    <row r="402" spans="2:9" x14ac:dyDescent="0.2">
      <c r="B402" s="98"/>
      <c r="C402" s="98"/>
      <c r="D402" s="98"/>
      <c r="E402" s="98"/>
      <c r="F402" s="98"/>
      <c r="G402" s="98"/>
      <c r="H402" s="98"/>
      <c r="I402" s="98"/>
    </row>
    <row r="403" spans="2:9" x14ac:dyDescent="0.2">
      <c r="B403" s="98"/>
      <c r="C403" s="98"/>
      <c r="D403" s="98"/>
      <c r="E403" s="98"/>
      <c r="F403" s="98"/>
      <c r="G403" s="98"/>
      <c r="H403" s="98"/>
      <c r="I403" s="98"/>
    </row>
    <row r="404" spans="2:9" x14ac:dyDescent="0.2">
      <c r="B404" s="98"/>
      <c r="C404" s="98"/>
      <c r="D404" s="98"/>
      <c r="E404" s="98"/>
      <c r="F404" s="98"/>
      <c r="G404" s="98"/>
      <c r="H404" s="98"/>
      <c r="I404" s="98"/>
    </row>
    <row r="405" spans="2:9" x14ac:dyDescent="0.2">
      <c r="B405" s="98"/>
      <c r="C405" s="98"/>
      <c r="D405" s="98"/>
      <c r="E405" s="98"/>
      <c r="F405" s="98"/>
      <c r="G405" s="98"/>
      <c r="H405" s="98"/>
      <c r="I405" s="98"/>
    </row>
    <row r="406" spans="2:9" x14ac:dyDescent="0.2">
      <c r="B406" s="98"/>
      <c r="C406" s="98"/>
      <c r="D406" s="98"/>
      <c r="E406" s="98"/>
      <c r="F406" s="98"/>
      <c r="G406" s="98"/>
      <c r="H406" s="98"/>
      <c r="I406" s="98"/>
    </row>
    <row r="407" spans="2:9" x14ac:dyDescent="0.2">
      <c r="B407" s="98"/>
      <c r="C407" s="98"/>
      <c r="D407" s="98"/>
      <c r="E407" s="98"/>
      <c r="F407" s="98"/>
      <c r="G407" s="98"/>
      <c r="H407" s="98"/>
      <c r="I407" s="98"/>
    </row>
    <row r="408" spans="2:9" x14ac:dyDescent="0.2">
      <c r="B408" s="98"/>
      <c r="C408" s="98"/>
      <c r="D408" s="98"/>
      <c r="E408" s="98"/>
      <c r="F408" s="98"/>
      <c r="G408" s="98"/>
      <c r="H408" s="98"/>
      <c r="I408" s="98"/>
    </row>
    <row r="409" spans="2:9" x14ac:dyDescent="0.2">
      <c r="B409" s="98"/>
      <c r="C409" s="98"/>
      <c r="D409" s="98"/>
      <c r="E409" s="98"/>
      <c r="F409" s="98"/>
      <c r="G409" s="98"/>
      <c r="H409" s="98"/>
      <c r="I409" s="98"/>
    </row>
    <row r="410" spans="2:9" x14ac:dyDescent="0.2">
      <c r="B410" s="98"/>
      <c r="C410" s="98"/>
      <c r="D410" s="98"/>
      <c r="E410" s="98"/>
      <c r="F410" s="98"/>
      <c r="G410" s="98"/>
      <c r="H410" s="98"/>
      <c r="I410" s="98"/>
    </row>
    <row r="411" spans="2:9" x14ac:dyDescent="0.2">
      <c r="B411" s="98"/>
      <c r="C411" s="98"/>
      <c r="D411" s="98"/>
      <c r="E411" s="98"/>
      <c r="F411" s="98"/>
      <c r="G411" s="98"/>
      <c r="H411" s="98"/>
      <c r="I411" s="98"/>
    </row>
    <row r="412" spans="2:9" x14ac:dyDescent="0.2">
      <c r="B412" s="98"/>
      <c r="C412" s="98"/>
      <c r="D412" s="98"/>
      <c r="E412" s="98"/>
      <c r="F412" s="98"/>
      <c r="G412" s="98"/>
      <c r="H412" s="98"/>
      <c r="I412" s="98"/>
    </row>
    <row r="413" spans="2:9" x14ac:dyDescent="0.2">
      <c r="B413" s="98"/>
      <c r="C413" s="98"/>
      <c r="D413" s="98"/>
      <c r="E413" s="98"/>
      <c r="F413" s="98"/>
      <c r="G413" s="98"/>
      <c r="H413" s="98"/>
      <c r="I413" s="98"/>
    </row>
    <row r="414" spans="2:9" x14ac:dyDescent="0.2">
      <c r="B414" s="98"/>
      <c r="C414" s="98"/>
      <c r="D414" s="98"/>
      <c r="E414" s="98"/>
      <c r="F414" s="98"/>
      <c r="G414" s="98"/>
      <c r="H414" s="98"/>
      <c r="I414" s="98"/>
    </row>
    <row r="415" spans="2:9" x14ac:dyDescent="0.2">
      <c r="B415" s="98"/>
      <c r="C415" s="98"/>
      <c r="E415" s="98"/>
      <c r="F415" s="98"/>
      <c r="G415" s="98"/>
      <c r="H415" s="98"/>
      <c r="I415" s="98"/>
    </row>
    <row r="416" spans="2:9" x14ac:dyDescent="0.2">
      <c r="B416" s="98"/>
      <c r="C416" s="98"/>
      <c r="D416" s="98"/>
      <c r="E416" s="112"/>
      <c r="F416" s="112"/>
      <c r="G416" s="112"/>
      <c r="H416" s="112"/>
      <c r="I416" s="112"/>
    </row>
    <row r="417" spans="2:9" x14ac:dyDescent="0.2">
      <c r="B417" s="98"/>
      <c r="C417" s="98"/>
      <c r="D417" s="98"/>
      <c r="E417" s="112"/>
      <c r="F417" s="112"/>
      <c r="G417" s="112"/>
      <c r="H417" s="112"/>
      <c r="I417" s="112"/>
    </row>
    <row r="423" spans="2:9" x14ac:dyDescent="0.2">
      <c r="D423" s="113"/>
      <c r="E423" s="113"/>
    </row>
    <row r="429" spans="2:9" x14ac:dyDescent="0.2">
      <c r="H429" s="59"/>
      <c r="I429" s="59"/>
    </row>
    <row r="430" spans="2:9" x14ac:dyDescent="0.2">
      <c r="H430" s="59"/>
      <c r="I430" s="59"/>
    </row>
    <row r="432" spans="2:9" x14ac:dyDescent="0.2">
      <c r="E432" s="98"/>
      <c r="F432" s="98"/>
      <c r="G432" s="98"/>
      <c r="H432" s="98"/>
      <c r="I432" s="98"/>
    </row>
    <row r="433" spans="2:9" x14ac:dyDescent="0.2">
      <c r="B433" s="98"/>
      <c r="C433" s="98"/>
      <c r="D433" s="98"/>
      <c r="E433" s="98"/>
      <c r="F433" s="98"/>
      <c r="H433" s="98"/>
      <c r="I433" s="98"/>
    </row>
    <row r="434" spans="2:9" x14ac:dyDescent="0.2">
      <c r="B434" s="98"/>
      <c r="C434" s="98"/>
      <c r="D434" s="98"/>
      <c r="E434" s="98"/>
      <c r="F434" s="98"/>
      <c r="G434" s="98"/>
      <c r="H434" s="98"/>
      <c r="I434" s="98"/>
    </row>
    <row r="435" spans="2:9" x14ac:dyDescent="0.2">
      <c r="B435" s="98"/>
      <c r="C435" s="98"/>
      <c r="E435" s="98"/>
      <c r="F435" s="98"/>
      <c r="G435" s="98"/>
      <c r="H435" s="98"/>
      <c r="I435" s="98"/>
    </row>
    <row r="436" spans="2:9" x14ac:dyDescent="0.2">
      <c r="B436" s="98"/>
      <c r="C436" s="98"/>
      <c r="D436" s="98"/>
      <c r="E436" s="98"/>
      <c r="F436" s="98"/>
      <c r="G436" s="98"/>
      <c r="H436" s="98"/>
      <c r="I436" s="98"/>
    </row>
    <row r="437" spans="2:9" x14ac:dyDescent="0.2">
      <c r="B437" s="98"/>
      <c r="C437" s="98"/>
      <c r="D437" s="98"/>
      <c r="E437" s="98"/>
      <c r="F437" s="98"/>
      <c r="G437" s="98"/>
      <c r="H437" s="98"/>
      <c r="I437" s="98"/>
    </row>
    <row r="438" spans="2:9" x14ac:dyDescent="0.2">
      <c r="B438" s="98"/>
      <c r="C438" s="98"/>
      <c r="D438" s="98"/>
      <c r="E438" s="98"/>
      <c r="F438" s="98"/>
      <c r="G438" s="98"/>
      <c r="H438" s="98"/>
      <c r="I438" s="98"/>
    </row>
    <row r="439" spans="2:9" x14ac:dyDescent="0.2">
      <c r="B439" s="98"/>
      <c r="C439" s="98"/>
      <c r="D439" s="98"/>
      <c r="E439" s="98"/>
      <c r="F439" s="98"/>
      <c r="G439" s="98"/>
      <c r="H439" s="98"/>
      <c r="I439" s="98"/>
    </row>
    <row r="440" spans="2:9" x14ac:dyDescent="0.2">
      <c r="B440" s="98"/>
      <c r="C440" s="98"/>
      <c r="D440" s="98"/>
      <c r="E440" s="98"/>
      <c r="F440" s="98"/>
      <c r="G440" s="98"/>
      <c r="H440" s="98"/>
      <c r="I440" s="98"/>
    </row>
    <row r="441" spans="2:9" x14ac:dyDescent="0.2">
      <c r="B441" s="98"/>
      <c r="C441" s="98"/>
      <c r="D441" s="98"/>
      <c r="E441" s="98"/>
      <c r="F441" s="98"/>
      <c r="G441" s="98"/>
      <c r="H441" s="98"/>
      <c r="I441" s="98"/>
    </row>
    <row r="442" spans="2:9" x14ac:dyDescent="0.2">
      <c r="B442" s="98"/>
      <c r="C442" s="98"/>
      <c r="D442" s="98"/>
      <c r="E442" s="98"/>
      <c r="F442" s="98"/>
      <c r="G442" s="98"/>
      <c r="H442" s="98"/>
      <c r="I442" s="98"/>
    </row>
    <row r="443" spans="2:9" x14ac:dyDescent="0.2">
      <c r="B443" s="98"/>
      <c r="C443" s="98"/>
      <c r="D443" s="98"/>
      <c r="E443" s="98"/>
      <c r="F443" s="98"/>
      <c r="G443" s="98"/>
      <c r="H443" s="98"/>
      <c r="I443" s="98"/>
    </row>
    <row r="444" spans="2:9" x14ac:dyDescent="0.2">
      <c r="B444" s="98"/>
      <c r="C444" s="98"/>
      <c r="D444" s="98"/>
      <c r="E444" s="98"/>
      <c r="F444" s="98"/>
      <c r="G444" s="98"/>
      <c r="H444" s="98"/>
      <c r="I444" s="98"/>
    </row>
    <row r="445" spans="2:9" x14ac:dyDescent="0.2">
      <c r="B445" s="98"/>
      <c r="C445" s="98"/>
      <c r="D445" s="98"/>
      <c r="E445" s="98"/>
      <c r="F445" s="98"/>
      <c r="G445" s="98"/>
      <c r="H445" s="98"/>
      <c r="I445" s="98"/>
    </row>
    <row r="446" spans="2:9" x14ac:dyDescent="0.2">
      <c r="B446" s="98"/>
      <c r="C446" s="98"/>
      <c r="D446" s="98"/>
      <c r="E446" s="98"/>
      <c r="F446" s="98"/>
      <c r="G446" s="98"/>
      <c r="H446" s="98"/>
      <c r="I446" s="98"/>
    </row>
    <row r="447" spans="2:9" x14ac:dyDescent="0.2">
      <c r="B447" s="98"/>
      <c r="C447" s="98"/>
      <c r="D447" s="98"/>
      <c r="E447" s="98"/>
      <c r="F447" s="98"/>
      <c r="G447" s="98"/>
      <c r="H447" s="98"/>
      <c r="I447" s="98"/>
    </row>
    <row r="448" spans="2:9" x14ac:dyDescent="0.2">
      <c r="B448" s="98"/>
      <c r="C448" s="98"/>
      <c r="D448" s="98"/>
      <c r="E448" s="98"/>
      <c r="F448" s="98"/>
      <c r="G448" s="98"/>
      <c r="H448" s="98"/>
      <c r="I448" s="98"/>
    </row>
    <row r="449" spans="2:9" x14ac:dyDescent="0.2">
      <c r="B449" s="98"/>
      <c r="C449" s="98"/>
      <c r="D449" s="98"/>
      <c r="E449" s="98"/>
      <c r="F449" s="98"/>
      <c r="G449" s="98"/>
      <c r="H449" s="98"/>
      <c r="I449" s="98"/>
    </row>
    <row r="450" spans="2:9" x14ac:dyDescent="0.2">
      <c r="B450" s="98"/>
      <c r="C450" s="98"/>
      <c r="D450" s="98"/>
      <c r="E450" s="98"/>
      <c r="F450" s="98"/>
      <c r="G450" s="98"/>
      <c r="H450" s="98"/>
      <c r="I450" s="98"/>
    </row>
    <row r="451" spans="2:9" x14ac:dyDescent="0.2">
      <c r="B451" s="98"/>
      <c r="C451" s="98"/>
      <c r="D451" s="98"/>
      <c r="E451" s="98"/>
      <c r="F451" s="98"/>
      <c r="G451" s="98"/>
      <c r="H451" s="98"/>
      <c r="I451" s="98"/>
    </row>
    <row r="452" spans="2:9" x14ac:dyDescent="0.2">
      <c r="B452" s="98"/>
      <c r="C452" s="98"/>
      <c r="D452" s="98"/>
      <c r="E452" s="98"/>
      <c r="F452" s="98"/>
      <c r="G452" s="98"/>
      <c r="H452" s="98"/>
      <c r="I452" s="98"/>
    </row>
    <row r="453" spans="2:9" x14ac:dyDescent="0.2">
      <c r="B453" s="98"/>
      <c r="C453" s="98"/>
      <c r="D453" s="98"/>
      <c r="E453" s="98"/>
      <c r="F453" s="98"/>
      <c r="G453" s="98"/>
      <c r="H453" s="98"/>
      <c r="I453" s="98"/>
    </row>
    <row r="454" spans="2:9" x14ac:dyDescent="0.2">
      <c r="B454" s="98"/>
      <c r="C454" s="98"/>
      <c r="D454" s="98"/>
      <c r="E454" s="98"/>
      <c r="F454" s="98"/>
      <c r="G454" s="98"/>
      <c r="H454" s="98"/>
      <c r="I454" s="98"/>
    </row>
    <row r="455" spans="2:9" x14ac:dyDescent="0.2">
      <c r="B455" s="98"/>
      <c r="C455" s="98"/>
      <c r="D455" s="98"/>
      <c r="E455" s="98"/>
      <c r="F455" s="98"/>
      <c r="G455" s="98"/>
      <c r="H455" s="98"/>
      <c r="I455" s="98"/>
    </row>
    <row r="456" spans="2:9" x14ac:dyDescent="0.2">
      <c r="B456" s="98"/>
      <c r="C456" s="98"/>
      <c r="D456" s="98"/>
      <c r="E456" s="98"/>
      <c r="F456" s="98"/>
      <c r="G456" s="98"/>
      <c r="H456" s="98"/>
      <c r="I456" s="98"/>
    </row>
    <row r="457" spans="2:9" x14ac:dyDescent="0.2">
      <c r="B457" s="98"/>
      <c r="C457" s="98"/>
      <c r="D457" s="98"/>
      <c r="E457" s="98"/>
      <c r="F457" s="98"/>
      <c r="G457" s="98"/>
      <c r="H457" s="98"/>
      <c r="I457" s="98"/>
    </row>
    <row r="458" spans="2:9" x14ac:dyDescent="0.2">
      <c r="B458" s="98"/>
      <c r="C458" s="98"/>
      <c r="D458" s="98"/>
      <c r="E458" s="98"/>
      <c r="F458" s="98"/>
      <c r="G458" s="98"/>
      <c r="H458" s="98"/>
      <c r="I458" s="98"/>
    </row>
    <row r="459" spans="2:9" x14ac:dyDescent="0.2">
      <c r="B459" s="98"/>
      <c r="C459" s="98"/>
      <c r="D459" s="98"/>
      <c r="E459" s="98"/>
      <c r="F459" s="98"/>
      <c r="G459" s="98"/>
      <c r="H459" s="98"/>
      <c r="I459" s="98"/>
    </row>
    <row r="460" spans="2:9" x14ac:dyDescent="0.2">
      <c r="B460" s="98"/>
      <c r="C460" s="98"/>
      <c r="D460" s="98"/>
      <c r="E460" s="98"/>
      <c r="F460" s="98"/>
      <c r="G460" s="98"/>
      <c r="H460" s="98"/>
      <c r="I460" s="98"/>
    </row>
    <row r="461" spans="2:9" x14ac:dyDescent="0.2">
      <c r="B461" s="98"/>
      <c r="C461" s="98"/>
      <c r="D461" s="98"/>
      <c r="E461" s="98"/>
      <c r="F461" s="98"/>
      <c r="G461" s="98"/>
      <c r="H461" s="98"/>
      <c r="I461" s="98"/>
    </row>
    <row r="462" spans="2:9" x14ac:dyDescent="0.2">
      <c r="B462" s="98"/>
      <c r="C462" s="98"/>
      <c r="D462" s="98"/>
      <c r="E462" s="98"/>
      <c r="F462" s="98"/>
      <c r="G462" s="98"/>
      <c r="H462" s="98"/>
      <c r="I462" s="98"/>
    </row>
    <row r="463" spans="2:9" x14ac:dyDescent="0.2">
      <c r="B463" s="98"/>
      <c r="C463" s="98"/>
      <c r="D463" s="98"/>
      <c r="E463" s="98"/>
      <c r="F463" s="98"/>
      <c r="G463" s="98"/>
      <c r="H463" s="98"/>
      <c r="I463" s="98"/>
    </row>
    <row r="464" spans="2:9" x14ac:dyDescent="0.2">
      <c r="B464" s="98"/>
      <c r="C464" s="98"/>
      <c r="D464" s="98"/>
      <c r="E464" s="98"/>
      <c r="F464" s="98"/>
      <c r="G464" s="98"/>
      <c r="H464" s="98"/>
      <c r="I464" s="98"/>
    </row>
    <row r="465" spans="2:9" x14ac:dyDescent="0.2">
      <c r="B465" s="98"/>
      <c r="C465" s="98"/>
      <c r="D465" s="98"/>
      <c r="E465" s="98"/>
      <c r="F465" s="98"/>
      <c r="G465" s="98"/>
      <c r="H465" s="98"/>
      <c r="I465" s="98"/>
    </row>
    <row r="466" spans="2:9" x14ac:dyDescent="0.2">
      <c r="B466" s="98"/>
      <c r="C466" s="98"/>
      <c r="D466" s="98"/>
      <c r="E466" s="98"/>
      <c r="F466" s="98"/>
      <c r="G466" s="98"/>
      <c r="H466" s="98"/>
      <c r="I466" s="98"/>
    </row>
    <row r="467" spans="2:9" x14ac:dyDescent="0.2">
      <c r="B467" s="98"/>
      <c r="C467" s="98"/>
      <c r="D467" s="98"/>
      <c r="E467" s="98"/>
      <c r="F467" s="98"/>
      <c r="G467" s="98"/>
      <c r="H467" s="98"/>
      <c r="I467" s="98"/>
    </row>
    <row r="468" spans="2:9" x14ac:dyDescent="0.2">
      <c r="B468" s="98"/>
      <c r="C468" s="98"/>
      <c r="D468" s="98"/>
      <c r="E468" s="98"/>
      <c r="F468" s="98"/>
      <c r="G468" s="98"/>
      <c r="H468" s="98"/>
      <c r="I468" s="98"/>
    </row>
    <row r="469" spans="2:9" x14ac:dyDescent="0.2">
      <c r="B469" s="98"/>
      <c r="C469" s="98"/>
      <c r="E469" s="98"/>
      <c r="F469" s="98"/>
      <c r="G469" s="98"/>
      <c r="H469" s="98"/>
      <c r="I469" s="98"/>
    </row>
    <row r="470" spans="2:9" x14ac:dyDescent="0.2">
      <c r="B470" s="98"/>
      <c r="C470" s="98"/>
      <c r="D470" s="98"/>
      <c r="E470" s="112"/>
      <c r="F470" s="112"/>
      <c r="G470" s="112"/>
      <c r="H470" s="112"/>
      <c r="I470" s="112"/>
    </row>
    <row r="471" spans="2:9" x14ac:dyDescent="0.2">
      <c r="B471" s="98"/>
      <c r="C471" s="98"/>
      <c r="D471" s="98"/>
      <c r="E471" s="112"/>
      <c r="F471" s="112"/>
      <c r="G471" s="112"/>
      <c r="H471" s="112"/>
      <c r="I471" s="112"/>
    </row>
    <row r="477" spans="2:9" x14ac:dyDescent="0.2">
      <c r="D477" s="113"/>
      <c r="E477" s="113"/>
    </row>
    <row r="483" spans="2:9" x14ac:dyDescent="0.2">
      <c r="H483" s="59"/>
      <c r="I483" s="59"/>
    </row>
    <row r="484" spans="2:9" x14ac:dyDescent="0.2">
      <c r="H484" s="59"/>
      <c r="I484" s="59"/>
    </row>
    <row r="486" spans="2:9" x14ac:dyDescent="0.2">
      <c r="E486" s="98"/>
      <c r="F486" s="98"/>
      <c r="G486" s="98"/>
      <c r="H486" s="98"/>
      <c r="I486" s="98"/>
    </row>
    <row r="487" spans="2:9" x14ac:dyDescent="0.2">
      <c r="B487" s="98"/>
      <c r="C487" s="98"/>
      <c r="D487" s="98"/>
      <c r="E487" s="98"/>
      <c r="F487" s="98"/>
      <c r="H487" s="98"/>
      <c r="I487" s="98"/>
    </row>
    <row r="488" spans="2:9" x14ac:dyDescent="0.2">
      <c r="B488" s="98"/>
      <c r="C488" s="98"/>
      <c r="D488" s="98"/>
      <c r="E488" s="98"/>
      <c r="F488" s="98"/>
      <c r="G488" s="98"/>
      <c r="H488" s="98"/>
      <c r="I488" s="98"/>
    </row>
    <row r="489" spans="2:9" x14ac:dyDescent="0.2">
      <c r="B489" s="98"/>
      <c r="C489" s="98"/>
      <c r="E489" s="98"/>
      <c r="F489" s="98"/>
      <c r="G489" s="98"/>
      <c r="H489" s="98"/>
      <c r="I489" s="98"/>
    </row>
    <row r="490" spans="2:9" x14ac:dyDescent="0.2">
      <c r="B490" s="98"/>
      <c r="C490" s="98"/>
      <c r="D490" s="98"/>
      <c r="E490" s="98"/>
      <c r="F490" s="98"/>
      <c r="G490" s="98"/>
      <c r="H490" s="98"/>
      <c r="I490" s="98"/>
    </row>
    <row r="491" spans="2:9" x14ac:dyDescent="0.2">
      <c r="B491" s="98"/>
      <c r="C491" s="98"/>
      <c r="D491" s="98"/>
      <c r="E491" s="98"/>
      <c r="F491" s="98"/>
      <c r="G491" s="98"/>
      <c r="H491" s="98"/>
      <c r="I491" s="98"/>
    </row>
    <row r="492" spans="2:9" x14ac:dyDescent="0.2">
      <c r="B492" s="98"/>
      <c r="C492" s="98"/>
      <c r="D492" s="98"/>
      <c r="E492" s="98"/>
      <c r="F492" s="98"/>
      <c r="G492" s="98"/>
      <c r="H492" s="98"/>
      <c r="I492" s="98"/>
    </row>
    <row r="493" spans="2:9" x14ac:dyDescent="0.2">
      <c r="B493" s="98"/>
      <c r="C493" s="98"/>
      <c r="D493" s="98"/>
      <c r="E493" s="98"/>
      <c r="F493" s="98"/>
      <c r="G493" s="98"/>
      <c r="H493" s="98"/>
      <c r="I493" s="98"/>
    </row>
    <row r="494" spans="2:9" x14ac:dyDescent="0.2">
      <c r="B494" s="98"/>
      <c r="C494" s="98"/>
      <c r="D494" s="98"/>
      <c r="E494" s="98"/>
      <c r="F494" s="98"/>
      <c r="G494" s="98"/>
      <c r="H494" s="98"/>
      <c r="I494" s="98"/>
    </row>
    <row r="495" spans="2:9" x14ac:dyDescent="0.2">
      <c r="B495" s="98"/>
      <c r="C495" s="98"/>
      <c r="D495" s="98"/>
      <c r="E495" s="98"/>
      <c r="F495" s="98"/>
      <c r="G495" s="98"/>
      <c r="H495" s="98"/>
      <c r="I495" s="98"/>
    </row>
    <row r="496" spans="2:9" x14ac:dyDescent="0.2">
      <c r="B496" s="98"/>
      <c r="C496" s="98"/>
      <c r="D496" s="98"/>
      <c r="E496" s="98"/>
      <c r="F496" s="98"/>
      <c r="G496" s="98"/>
      <c r="H496" s="98"/>
      <c r="I496" s="98"/>
    </row>
    <row r="497" spans="2:9" x14ac:dyDescent="0.2">
      <c r="B497" s="98"/>
      <c r="C497" s="98"/>
      <c r="D497" s="98"/>
      <c r="E497" s="98"/>
      <c r="F497" s="98"/>
      <c r="G497" s="98"/>
      <c r="H497" s="98"/>
      <c r="I497" s="98"/>
    </row>
    <row r="498" spans="2:9" x14ac:dyDescent="0.2">
      <c r="B498" s="98"/>
      <c r="C498" s="98"/>
      <c r="D498" s="98"/>
      <c r="E498" s="98"/>
      <c r="F498" s="98"/>
      <c r="G498" s="98"/>
      <c r="H498" s="98"/>
      <c r="I498" s="98"/>
    </row>
    <row r="499" spans="2:9" x14ac:dyDescent="0.2">
      <c r="B499" s="98"/>
      <c r="C499" s="98"/>
      <c r="D499" s="98"/>
      <c r="E499" s="98"/>
      <c r="F499" s="98"/>
      <c r="G499" s="98"/>
      <c r="H499" s="98"/>
      <c r="I499" s="98"/>
    </row>
    <row r="500" spans="2:9" x14ac:dyDescent="0.2">
      <c r="B500" s="98"/>
      <c r="C500" s="98"/>
      <c r="D500" s="98"/>
      <c r="E500" s="98"/>
      <c r="F500" s="98"/>
      <c r="G500" s="98"/>
      <c r="H500" s="98"/>
      <c r="I500" s="98"/>
    </row>
    <row r="501" spans="2:9" x14ac:dyDescent="0.2">
      <c r="B501" s="98"/>
      <c r="C501" s="98"/>
      <c r="D501" s="98"/>
      <c r="E501" s="98"/>
      <c r="F501" s="98"/>
      <c r="G501" s="98"/>
      <c r="H501" s="98"/>
      <c r="I501" s="98"/>
    </row>
    <row r="502" spans="2:9" x14ac:dyDescent="0.2">
      <c r="B502" s="98"/>
      <c r="C502" s="98"/>
      <c r="D502" s="98"/>
      <c r="E502" s="98"/>
      <c r="F502" s="98"/>
      <c r="G502" s="98"/>
      <c r="H502" s="98"/>
      <c r="I502" s="98"/>
    </row>
    <row r="503" spans="2:9" x14ac:dyDescent="0.2">
      <c r="B503" s="98"/>
      <c r="C503" s="98"/>
      <c r="D503" s="98"/>
      <c r="E503" s="98"/>
      <c r="F503" s="98"/>
      <c r="G503" s="98"/>
      <c r="H503" s="98"/>
      <c r="I503" s="98"/>
    </row>
    <row r="504" spans="2:9" x14ac:dyDescent="0.2">
      <c r="B504" s="98"/>
      <c r="C504" s="98"/>
      <c r="D504" s="98"/>
      <c r="E504" s="98"/>
      <c r="F504" s="98"/>
      <c r="G504" s="98"/>
      <c r="H504" s="98"/>
      <c r="I504" s="98"/>
    </row>
    <row r="505" spans="2:9" x14ac:dyDescent="0.2">
      <c r="B505" s="98"/>
      <c r="C505" s="98"/>
      <c r="D505" s="98"/>
      <c r="E505" s="98"/>
      <c r="F505" s="98"/>
      <c r="G505" s="98"/>
      <c r="H505" s="98"/>
      <c r="I505" s="98"/>
    </row>
    <row r="506" spans="2:9" x14ac:dyDescent="0.2">
      <c r="B506" s="98"/>
      <c r="C506" s="98"/>
      <c r="D506" s="98"/>
      <c r="E506" s="98"/>
      <c r="F506" s="98"/>
      <c r="G506" s="98"/>
      <c r="H506" s="98"/>
      <c r="I506" s="98"/>
    </row>
    <row r="507" spans="2:9" x14ac:dyDescent="0.2">
      <c r="B507" s="98"/>
      <c r="C507" s="98"/>
      <c r="D507" s="98"/>
      <c r="E507" s="98"/>
      <c r="F507" s="98"/>
      <c r="G507" s="98"/>
      <c r="H507" s="98"/>
      <c r="I507" s="98"/>
    </row>
    <row r="508" spans="2:9" x14ac:dyDescent="0.2">
      <c r="B508" s="98"/>
      <c r="C508" s="98"/>
      <c r="D508" s="98"/>
      <c r="E508" s="98"/>
      <c r="F508" s="98"/>
      <c r="G508" s="98"/>
      <c r="H508" s="98"/>
      <c r="I508" s="98"/>
    </row>
    <row r="509" spans="2:9" x14ac:dyDescent="0.2">
      <c r="B509" s="98"/>
      <c r="C509" s="98"/>
      <c r="D509" s="98"/>
      <c r="E509" s="98"/>
      <c r="F509" s="98"/>
      <c r="G509" s="98"/>
      <c r="H509" s="98"/>
      <c r="I509" s="98"/>
    </row>
    <row r="510" spans="2:9" x14ac:dyDescent="0.2">
      <c r="B510" s="98"/>
      <c r="C510" s="98"/>
      <c r="D510" s="98"/>
      <c r="E510" s="98"/>
      <c r="F510" s="98"/>
      <c r="G510" s="98"/>
      <c r="H510" s="98"/>
      <c r="I510" s="98"/>
    </row>
    <row r="511" spans="2:9" x14ac:dyDescent="0.2">
      <c r="B511" s="98"/>
      <c r="C511" s="98"/>
      <c r="D511" s="98"/>
      <c r="E511" s="98"/>
      <c r="F511" s="98"/>
      <c r="G511" s="98"/>
      <c r="H511" s="98"/>
      <c r="I511" s="98"/>
    </row>
    <row r="512" spans="2:9" x14ac:dyDescent="0.2">
      <c r="B512" s="98"/>
      <c r="C512" s="98"/>
      <c r="D512" s="98"/>
      <c r="E512" s="98"/>
      <c r="F512" s="98"/>
      <c r="G512" s="98"/>
      <c r="H512" s="98"/>
      <c r="I512" s="98"/>
    </row>
    <row r="513" spans="2:9" x14ac:dyDescent="0.2">
      <c r="B513" s="98"/>
      <c r="C513" s="98"/>
      <c r="D513" s="98"/>
      <c r="E513" s="98"/>
      <c r="F513" s="98"/>
      <c r="G513" s="98"/>
      <c r="H513" s="98"/>
      <c r="I513" s="98"/>
    </row>
    <row r="514" spans="2:9" x14ac:dyDescent="0.2">
      <c r="B514" s="98"/>
      <c r="C514" s="98"/>
      <c r="D514" s="98"/>
      <c r="E514" s="98"/>
      <c r="F514" s="98"/>
      <c r="G514" s="98"/>
      <c r="H514" s="98"/>
      <c r="I514" s="98"/>
    </row>
    <row r="515" spans="2:9" x14ac:dyDescent="0.2">
      <c r="B515" s="98"/>
      <c r="C515" s="98"/>
      <c r="D515" s="98"/>
      <c r="E515" s="98"/>
      <c r="F515" s="98"/>
      <c r="G515" s="98"/>
      <c r="H515" s="98"/>
      <c r="I515" s="98"/>
    </row>
    <row r="516" spans="2:9" x14ac:dyDescent="0.2">
      <c r="B516" s="98"/>
      <c r="C516" s="98"/>
      <c r="D516" s="98"/>
      <c r="E516" s="98"/>
      <c r="F516" s="98"/>
      <c r="G516" s="98"/>
      <c r="H516" s="98"/>
      <c r="I516" s="98"/>
    </row>
    <row r="517" spans="2:9" x14ac:dyDescent="0.2">
      <c r="B517" s="98"/>
      <c r="C517" s="98"/>
      <c r="D517" s="98"/>
      <c r="E517" s="98"/>
      <c r="F517" s="98"/>
      <c r="G517" s="98"/>
      <c r="H517" s="98"/>
      <c r="I517" s="98"/>
    </row>
    <row r="518" spans="2:9" x14ac:dyDescent="0.2">
      <c r="B518" s="98"/>
      <c r="C518" s="98"/>
      <c r="D518" s="98"/>
      <c r="E518" s="98"/>
      <c r="F518" s="98"/>
      <c r="G518" s="98"/>
      <c r="H518" s="98"/>
      <c r="I518" s="98"/>
    </row>
    <row r="519" spans="2:9" x14ac:dyDescent="0.2">
      <c r="B519" s="98"/>
      <c r="C519" s="98"/>
      <c r="D519" s="98"/>
      <c r="E519" s="98"/>
      <c r="F519" s="98"/>
      <c r="G519" s="98"/>
      <c r="H519" s="98"/>
      <c r="I519" s="98"/>
    </row>
    <row r="520" spans="2:9" x14ac:dyDescent="0.2">
      <c r="B520" s="98"/>
      <c r="C520" s="98"/>
      <c r="D520" s="98"/>
      <c r="E520" s="98"/>
      <c r="F520" s="98"/>
      <c r="G520" s="98"/>
      <c r="H520" s="98"/>
      <c r="I520" s="98"/>
    </row>
    <row r="521" spans="2:9" x14ac:dyDescent="0.2">
      <c r="B521" s="98"/>
      <c r="C521" s="98"/>
      <c r="D521" s="98"/>
      <c r="E521" s="98"/>
      <c r="F521" s="98"/>
      <c r="G521" s="98"/>
      <c r="H521" s="98"/>
      <c r="I521" s="98"/>
    </row>
    <row r="522" spans="2:9" x14ac:dyDescent="0.2">
      <c r="B522" s="98"/>
      <c r="C522" s="98"/>
      <c r="D522" s="98"/>
      <c r="E522" s="98"/>
      <c r="F522" s="98"/>
      <c r="G522" s="98"/>
      <c r="H522" s="98"/>
      <c r="I522" s="98"/>
    </row>
    <row r="523" spans="2:9" x14ac:dyDescent="0.2">
      <c r="B523" s="98"/>
      <c r="C523" s="98"/>
      <c r="E523" s="98"/>
      <c r="F523" s="98"/>
      <c r="G523" s="98"/>
      <c r="H523" s="98"/>
      <c r="I523" s="98"/>
    </row>
    <row r="524" spans="2:9" x14ac:dyDescent="0.2">
      <c r="B524" s="98"/>
      <c r="C524" s="98"/>
      <c r="D524" s="98"/>
      <c r="E524" s="112"/>
      <c r="F524" s="112"/>
      <c r="G524" s="112"/>
      <c r="H524" s="112"/>
      <c r="I524" s="112"/>
    </row>
    <row r="525" spans="2:9" x14ac:dyDescent="0.2">
      <c r="B525" s="98"/>
      <c r="C525" s="98"/>
      <c r="D525" s="98"/>
      <c r="E525" s="112"/>
      <c r="F525" s="112"/>
      <c r="G525" s="112"/>
      <c r="H525" s="112"/>
      <c r="I525" s="112"/>
    </row>
    <row r="531" spans="2:9" x14ac:dyDescent="0.2">
      <c r="D531" s="113"/>
      <c r="E531" s="113"/>
    </row>
    <row r="537" spans="2:9" x14ac:dyDescent="0.2">
      <c r="H537" s="59"/>
      <c r="I537" s="59"/>
    </row>
    <row r="538" spans="2:9" x14ac:dyDescent="0.2">
      <c r="H538" s="59"/>
      <c r="I538" s="59"/>
    </row>
    <row r="540" spans="2:9" x14ac:dyDescent="0.2">
      <c r="E540" s="98"/>
      <c r="F540" s="98"/>
      <c r="G540" s="98"/>
      <c r="H540" s="98"/>
      <c r="I540" s="98"/>
    </row>
    <row r="541" spans="2:9" x14ac:dyDescent="0.2">
      <c r="B541" s="98"/>
      <c r="C541" s="98"/>
      <c r="D541" s="98"/>
      <c r="E541" s="98"/>
      <c r="F541" s="98"/>
      <c r="H541" s="98"/>
      <c r="I541" s="98"/>
    </row>
    <row r="542" spans="2:9" x14ac:dyDescent="0.2">
      <c r="B542" s="98"/>
      <c r="C542" s="98"/>
      <c r="D542" s="98"/>
      <c r="E542" s="98"/>
      <c r="F542" s="98"/>
      <c r="G542" s="98"/>
      <c r="H542" s="98"/>
      <c r="I542" s="98"/>
    </row>
    <row r="543" spans="2:9" x14ac:dyDescent="0.2">
      <c r="B543" s="98"/>
      <c r="C543" s="98"/>
      <c r="E543" s="98"/>
      <c r="F543" s="98"/>
      <c r="G543" s="98"/>
      <c r="H543" s="98"/>
      <c r="I543" s="98"/>
    </row>
    <row r="544" spans="2:9" x14ac:dyDescent="0.2">
      <c r="B544" s="98"/>
      <c r="C544" s="98"/>
      <c r="D544" s="98"/>
      <c r="E544" s="98"/>
      <c r="F544" s="98"/>
      <c r="G544" s="98"/>
      <c r="H544" s="98"/>
      <c r="I544" s="98"/>
    </row>
    <row r="545" spans="2:9" x14ac:dyDescent="0.2">
      <c r="B545" s="98"/>
      <c r="C545" s="98"/>
      <c r="D545" s="98"/>
      <c r="E545" s="98"/>
      <c r="F545" s="98"/>
      <c r="G545" s="98"/>
      <c r="H545" s="98"/>
      <c r="I545" s="98"/>
    </row>
    <row r="546" spans="2:9" x14ac:dyDescent="0.2">
      <c r="B546" s="98"/>
      <c r="C546" s="98"/>
      <c r="D546" s="98"/>
      <c r="E546" s="98"/>
      <c r="F546" s="98"/>
      <c r="G546" s="98"/>
      <c r="H546" s="98"/>
      <c r="I546" s="98"/>
    </row>
    <row r="547" spans="2:9" x14ac:dyDescent="0.2">
      <c r="B547" s="98"/>
      <c r="C547" s="98"/>
      <c r="D547" s="98"/>
      <c r="E547" s="98"/>
      <c r="F547" s="98"/>
      <c r="G547" s="98"/>
      <c r="H547" s="98"/>
      <c r="I547" s="98"/>
    </row>
    <row r="548" spans="2:9" x14ac:dyDescent="0.2">
      <c r="B548" s="98"/>
      <c r="C548" s="98"/>
      <c r="D548" s="98"/>
      <c r="E548" s="98"/>
      <c r="F548" s="98"/>
      <c r="G548" s="98"/>
      <c r="H548" s="98"/>
      <c r="I548" s="98"/>
    </row>
    <row r="549" spans="2:9" x14ac:dyDescent="0.2">
      <c r="B549" s="98"/>
      <c r="C549" s="98"/>
      <c r="D549" s="98"/>
      <c r="E549" s="98"/>
      <c r="F549" s="98"/>
      <c r="G549" s="98"/>
      <c r="H549" s="98"/>
      <c r="I549" s="98"/>
    </row>
    <row r="550" spans="2:9" x14ac:dyDescent="0.2">
      <c r="B550" s="98"/>
      <c r="C550" s="98"/>
      <c r="D550" s="98"/>
      <c r="E550" s="98"/>
      <c r="F550" s="98"/>
      <c r="G550" s="98"/>
      <c r="H550" s="98"/>
      <c r="I550" s="98"/>
    </row>
    <row r="551" spans="2:9" x14ac:dyDescent="0.2">
      <c r="B551" s="98"/>
      <c r="C551" s="98"/>
      <c r="D551" s="98"/>
      <c r="E551" s="98"/>
      <c r="F551" s="98"/>
      <c r="G551" s="98"/>
      <c r="H551" s="98"/>
      <c r="I551" s="98"/>
    </row>
    <row r="552" spans="2:9" x14ac:dyDescent="0.2">
      <c r="B552" s="98"/>
      <c r="C552" s="98"/>
      <c r="D552" s="98"/>
      <c r="E552" s="98"/>
      <c r="F552" s="98"/>
      <c r="G552" s="98"/>
      <c r="H552" s="98"/>
      <c r="I552" s="98"/>
    </row>
    <row r="553" spans="2:9" x14ac:dyDescent="0.2">
      <c r="B553" s="98"/>
      <c r="C553" s="98"/>
      <c r="D553" s="98"/>
      <c r="E553" s="98"/>
      <c r="F553" s="98"/>
      <c r="G553" s="98"/>
      <c r="H553" s="98"/>
      <c r="I553" s="98"/>
    </row>
    <row r="554" spans="2:9" x14ac:dyDescent="0.2">
      <c r="B554" s="98"/>
      <c r="C554" s="98"/>
      <c r="D554" s="98"/>
      <c r="E554" s="98"/>
      <c r="F554" s="98"/>
      <c r="G554" s="98"/>
      <c r="H554" s="98"/>
      <c r="I554" s="98"/>
    </row>
    <row r="555" spans="2:9" x14ac:dyDescent="0.2">
      <c r="B555" s="98"/>
      <c r="C555" s="98"/>
      <c r="D555" s="98"/>
      <c r="E555" s="98"/>
      <c r="F555" s="98"/>
      <c r="G555" s="98"/>
      <c r="H555" s="98"/>
      <c r="I555" s="98"/>
    </row>
    <row r="556" spans="2:9" x14ac:dyDescent="0.2">
      <c r="B556" s="98"/>
      <c r="C556" s="98"/>
      <c r="D556" s="98"/>
      <c r="E556" s="98"/>
      <c r="F556" s="98"/>
      <c r="G556" s="98"/>
      <c r="H556" s="98"/>
      <c r="I556" s="98"/>
    </row>
    <row r="557" spans="2:9" x14ac:dyDescent="0.2">
      <c r="B557" s="98"/>
      <c r="C557" s="98"/>
      <c r="D557" s="98"/>
      <c r="E557" s="98"/>
      <c r="F557" s="98"/>
      <c r="G557" s="98"/>
      <c r="H557" s="98"/>
      <c r="I557" s="98"/>
    </row>
    <row r="558" spans="2:9" x14ac:dyDescent="0.2">
      <c r="B558" s="98"/>
      <c r="C558" s="98"/>
      <c r="D558" s="98"/>
      <c r="E558" s="98"/>
      <c r="F558" s="98"/>
      <c r="G558" s="98"/>
      <c r="H558" s="98"/>
      <c r="I558" s="98"/>
    </row>
    <row r="559" spans="2:9" x14ac:dyDescent="0.2">
      <c r="B559" s="98"/>
      <c r="C559" s="98"/>
      <c r="D559" s="98"/>
      <c r="E559" s="98"/>
      <c r="F559" s="98"/>
      <c r="G559" s="98"/>
      <c r="H559" s="98"/>
      <c r="I559" s="98"/>
    </row>
    <row r="560" spans="2:9" x14ac:dyDescent="0.2">
      <c r="B560" s="98"/>
      <c r="C560" s="98"/>
      <c r="D560" s="98"/>
      <c r="E560" s="98"/>
      <c r="F560" s="98"/>
      <c r="G560" s="98"/>
      <c r="H560" s="98"/>
      <c r="I560" s="98"/>
    </row>
    <row r="561" spans="2:9" x14ac:dyDescent="0.2">
      <c r="B561" s="98"/>
      <c r="C561" s="98"/>
      <c r="D561" s="98"/>
      <c r="E561" s="98"/>
      <c r="F561" s="98"/>
      <c r="G561" s="98"/>
      <c r="H561" s="98"/>
      <c r="I561" s="98"/>
    </row>
    <row r="562" spans="2:9" x14ac:dyDescent="0.2">
      <c r="B562" s="98"/>
      <c r="C562" s="98"/>
      <c r="D562" s="98"/>
      <c r="E562" s="98"/>
      <c r="F562" s="98"/>
      <c r="G562" s="98"/>
      <c r="H562" s="98"/>
      <c r="I562" s="98"/>
    </row>
    <row r="563" spans="2:9" x14ac:dyDescent="0.2">
      <c r="B563" s="98"/>
      <c r="C563" s="98"/>
      <c r="D563" s="98"/>
      <c r="E563" s="98"/>
      <c r="F563" s="98"/>
      <c r="G563" s="98"/>
      <c r="H563" s="98"/>
      <c r="I563" s="98"/>
    </row>
    <row r="564" spans="2:9" x14ac:dyDescent="0.2">
      <c r="B564" s="98"/>
      <c r="C564" s="98"/>
      <c r="D564" s="98"/>
      <c r="E564" s="98"/>
      <c r="F564" s="98"/>
      <c r="G564" s="98"/>
      <c r="H564" s="98"/>
      <c r="I564" s="98"/>
    </row>
    <row r="565" spans="2:9" x14ac:dyDescent="0.2">
      <c r="B565" s="98"/>
      <c r="C565" s="98"/>
      <c r="D565" s="98"/>
      <c r="E565" s="98"/>
      <c r="F565" s="98"/>
      <c r="G565" s="98"/>
      <c r="H565" s="98"/>
      <c r="I565" s="98"/>
    </row>
    <row r="566" spans="2:9" x14ac:dyDescent="0.2">
      <c r="B566" s="98"/>
      <c r="C566" s="98"/>
      <c r="D566" s="98"/>
      <c r="E566" s="98"/>
      <c r="F566" s="98"/>
      <c r="G566" s="98"/>
      <c r="H566" s="98"/>
      <c r="I566" s="98"/>
    </row>
    <row r="567" spans="2:9" x14ac:dyDescent="0.2">
      <c r="B567" s="98"/>
      <c r="C567" s="98"/>
      <c r="D567" s="98"/>
      <c r="E567" s="98"/>
      <c r="F567" s="98"/>
      <c r="G567" s="98"/>
      <c r="H567" s="98"/>
      <c r="I567" s="98"/>
    </row>
    <row r="568" spans="2:9" x14ac:dyDescent="0.2">
      <c r="B568" s="98"/>
      <c r="C568" s="98"/>
      <c r="D568" s="98"/>
      <c r="E568" s="98"/>
      <c r="F568" s="98"/>
      <c r="G568" s="98"/>
      <c r="H568" s="98"/>
      <c r="I568" s="98"/>
    </row>
    <row r="569" spans="2:9" x14ac:dyDescent="0.2">
      <c r="B569" s="98"/>
      <c r="C569" s="98"/>
      <c r="D569" s="98"/>
      <c r="E569" s="98"/>
      <c r="F569" s="98"/>
      <c r="G569" s="98"/>
      <c r="H569" s="98"/>
      <c r="I569" s="98"/>
    </row>
    <row r="570" spans="2:9" x14ac:dyDescent="0.2">
      <c r="B570" s="98"/>
      <c r="C570" s="98"/>
      <c r="D570" s="98"/>
      <c r="E570" s="98"/>
      <c r="F570" s="98"/>
      <c r="G570" s="98"/>
      <c r="H570" s="98"/>
      <c r="I570" s="98"/>
    </row>
    <row r="571" spans="2:9" x14ac:dyDescent="0.2">
      <c r="B571" s="98"/>
      <c r="C571" s="98"/>
      <c r="D571" s="98"/>
      <c r="E571" s="98"/>
      <c r="F571" s="98"/>
      <c r="G571" s="98"/>
      <c r="H571" s="98"/>
      <c r="I571" s="98"/>
    </row>
    <row r="572" spans="2:9" x14ac:dyDescent="0.2">
      <c r="B572" s="98"/>
      <c r="C572" s="98"/>
      <c r="D572" s="98"/>
      <c r="E572" s="98"/>
      <c r="F572" s="98"/>
      <c r="G572" s="98"/>
      <c r="H572" s="98"/>
      <c r="I572" s="98"/>
    </row>
    <row r="573" spans="2:9" x14ac:dyDescent="0.2">
      <c r="B573" s="98"/>
      <c r="C573" s="98"/>
      <c r="D573" s="98"/>
      <c r="E573" s="98"/>
      <c r="F573" s="98"/>
      <c r="G573" s="98"/>
      <c r="H573" s="98"/>
      <c r="I573" s="98"/>
    </row>
    <row r="574" spans="2:9" x14ac:dyDescent="0.2">
      <c r="B574" s="98"/>
      <c r="C574" s="98"/>
      <c r="D574" s="98"/>
      <c r="E574" s="98"/>
      <c r="F574" s="98"/>
      <c r="G574" s="98"/>
      <c r="H574" s="98"/>
      <c r="I574" s="98"/>
    </row>
    <row r="575" spans="2:9" x14ac:dyDescent="0.2">
      <c r="B575" s="98"/>
      <c r="C575" s="98"/>
      <c r="D575" s="98"/>
      <c r="E575" s="98"/>
      <c r="F575" s="98"/>
      <c r="G575" s="98"/>
      <c r="H575" s="98"/>
      <c r="I575" s="98"/>
    </row>
    <row r="576" spans="2:9" x14ac:dyDescent="0.2">
      <c r="B576" s="98"/>
      <c r="C576" s="98"/>
      <c r="D576" s="98"/>
      <c r="E576" s="98"/>
      <c r="F576" s="98"/>
      <c r="G576" s="98"/>
      <c r="H576" s="98"/>
      <c r="I576" s="98"/>
    </row>
    <row r="577" spans="2:9" x14ac:dyDescent="0.2">
      <c r="B577" s="98"/>
      <c r="C577" s="98"/>
      <c r="E577" s="98"/>
      <c r="F577" s="98"/>
      <c r="G577" s="98"/>
      <c r="H577" s="98"/>
      <c r="I577" s="98"/>
    </row>
    <row r="578" spans="2:9" x14ac:dyDescent="0.2">
      <c r="B578" s="98"/>
      <c r="C578" s="98"/>
      <c r="D578" s="98"/>
      <c r="E578" s="112"/>
      <c r="F578" s="112"/>
      <c r="G578" s="112"/>
      <c r="H578" s="112"/>
      <c r="I578" s="112"/>
    </row>
    <row r="579" spans="2:9" x14ac:dyDescent="0.2">
      <c r="B579" s="98"/>
      <c r="C579" s="98"/>
      <c r="D579" s="98"/>
      <c r="E579" s="112"/>
      <c r="F579" s="112"/>
      <c r="G579" s="112"/>
      <c r="H579" s="112"/>
      <c r="I579" s="112"/>
    </row>
    <row r="585" spans="2:9" x14ac:dyDescent="0.2">
      <c r="D585" s="113"/>
      <c r="E585" s="113"/>
    </row>
    <row r="591" spans="2:9" x14ac:dyDescent="0.2">
      <c r="H591" s="59"/>
      <c r="I591" s="59"/>
    </row>
    <row r="592" spans="2:9" x14ac:dyDescent="0.2">
      <c r="H592" s="59"/>
      <c r="I592" s="59"/>
    </row>
    <row r="594" spans="2:9" x14ac:dyDescent="0.2">
      <c r="E594" s="98"/>
      <c r="F594" s="98"/>
      <c r="G594" s="98"/>
      <c r="H594" s="98"/>
      <c r="I594" s="98"/>
    </row>
    <row r="595" spans="2:9" x14ac:dyDescent="0.2">
      <c r="B595" s="98"/>
      <c r="C595" s="98"/>
      <c r="D595" s="98"/>
      <c r="E595" s="98"/>
      <c r="F595" s="98"/>
      <c r="H595" s="98"/>
      <c r="I595" s="98"/>
    </row>
    <row r="596" spans="2:9" x14ac:dyDescent="0.2">
      <c r="B596" s="98"/>
      <c r="C596" s="98"/>
      <c r="D596" s="98"/>
      <c r="E596" s="98"/>
      <c r="F596" s="98"/>
      <c r="G596" s="98"/>
      <c r="H596" s="98"/>
      <c r="I596" s="98"/>
    </row>
    <row r="597" spans="2:9" x14ac:dyDescent="0.2">
      <c r="B597" s="98"/>
      <c r="C597" s="98"/>
      <c r="E597" s="98"/>
      <c r="F597" s="98"/>
      <c r="G597" s="98"/>
      <c r="H597" s="98"/>
      <c r="I597" s="98"/>
    </row>
    <row r="598" spans="2:9" x14ac:dyDescent="0.2">
      <c r="B598" s="98"/>
      <c r="C598" s="98"/>
      <c r="D598" s="98"/>
      <c r="E598" s="98"/>
      <c r="F598" s="98"/>
      <c r="G598" s="98"/>
      <c r="H598" s="98"/>
      <c r="I598" s="98"/>
    </row>
    <row r="599" spans="2:9" x14ac:dyDescent="0.2">
      <c r="B599" s="98"/>
      <c r="C599" s="98"/>
      <c r="D599" s="98"/>
      <c r="E599" s="98"/>
      <c r="F599" s="98"/>
      <c r="G599" s="98"/>
      <c r="H599" s="98"/>
      <c r="I599" s="98"/>
    </row>
    <row r="600" spans="2:9" x14ac:dyDescent="0.2">
      <c r="B600" s="98"/>
      <c r="C600" s="98"/>
      <c r="D600" s="98"/>
      <c r="E600" s="98"/>
      <c r="F600" s="98"/>
      <c r="G600" s="98"/>
      <c r="H600" s="98"/>
      <c r="I600" s="98"/>
    </row>
    <row r="601" spans="2:9" x14ac:dyDescent="0.2">
      <c r="B601" s="98"/>
      <c r="C601" s="98"/>
      <c r="D601" s="98"/>
      <c r="E601" s="98"/>
      <c r="F601" s="98"/>
      <c r="G601" s="98"/>
      <c r="H601" s="98"/>
      <c r="I601" s="98"/>
    </row>
    <row r="602" spans="2:9" x14ac:dyDescent="0.2">
      <c r="B602" s="98"/>
      <c r="C602" s="98"/>
      <c r="D602" s="98"/>
      <c r="E602" s="98"/>
      <c r="F602" s="98"/>
      <c r="G602" s="98"/>
      <c r="H602" s="98"/>
      <c r="I602" s="98"/>
    </row>
    <row r="603" spans="2:9" x14ac:dyDescent="0.2">
      <c r="B603" s="98"/>
      <c r="C603" s="98"/>
      <c r="D603" s="98"/>
      <c r="E603" s="98"/>
      <c r="F603" s="98"/>
      <c r="G603" s="98"/>
      <c r="H603" s="98"/>
      <c r="I603" s="98"/>
    </row>
    <row r="604" spans="2:9" x14ac:dyDescent="0.2">
      <c r="B604" s="98"/>
      <c r="C604" s="98"/>
      <c r="D604" s="98"/>
      <c r="E604" s="98"/>
      <c r="F604" s="98"/>
      <c r="G604" s="98"/>
      <c r="H604" s="98"/>
      <c r="I604" s="98"/>
    </row>
    <row r="605" spans="2:9" x14ac:dyDescent="0.2">
      <c r="B605" s="98"/>
      <c r="C605" s="98"/>
      <c r="D605" s="98"/>
      <c r="E605" s="98"/>
      <c r="F605" s="98"/>
      <c r="G605" s="98"/>
      <c r="H605" s="98"/>
      <c r="I605" s="98"/>
    </row>
    <row r="606" spans="2:9" x14ac:dyDescent="0.2">
      <c r="B606" s="98"/>
      <c r="C606" s="98"/>
      <c r="D606" s="98"/>
      <c r="E606" s="98"/>
      <c r="F606" s="98"/>
      <c r="G606" s="98"/>
      <c r="H606" s="98"/>
      <c r="I606" s="98"/>
    </row>
    <row r="607" spans="2:9" x14ac:dyDescent="0.2">
      <c r="B607" s="98"/>
      <c r="C607" s="98"/>
      <c r="D607" s="98"/>
      <c r="E607" s="98"/>
      <c r="F607" s="98"/>
      <c r="G607" s="98"/>
      <c r="H607" s="98"/>
      <c r="I607" s="98"/>
    </row>
    <row r="608" spans="2:9" x14ac:dyDescent="0.2">
      <c r="B608" s="98"/>
      <c r="C608" s="98"/>
      <c r="D608" s="98"/>
      <c r="E608" s="98"/>
      <c r="F608" s="98"/>
      <c r="G608" s="98"/>
      <c r="H608" s="98"/>
      <c r="I608" s="98"/>
    </row>
    <row r="609" spans="2:9" x14ac:dyDescent="0.2">
      <c r="B609" s="98"/>
      <c r="C609" s="98"/>
      <c r="D609" s="98"/>
      <c r="E609" s="98"/>
      <c r="F609" s="98"/>
      <c r="G609" s="98"/>
      <c r="H609" s="98"/>
      <c r="I609" s="98"/>
    </row>
    <row r="610" spans="2:9" x14ac:dyDescent="0.2">
      <c r="B610" s="98"/>
      <c r="C610" s="98"/>
      <c r="D610" s="98"/>
      <c r="E610" s="98"/>
      <c r="F610" s="98"/>
      <c r="G610" s="98"/>
      <c r="H610" s="98"/>
      <c r="I610" s="98"/>
    </row>
    <row r="611" spans="2:9" x14ac:dyDescent="0.2">
      <c r="B611" s="98"/>
      <c r="C611" s="98"/>
      <c r="D611" s="98"/>
      <c r="E611" s="98"/>
      <c r="F611" s="98"/>
      <c r="G611" s="98"/>
      <c r="H611" s="98"/>
      <c r="I611" s="98"/>
    </row>
    <row r="612" spans="2:9" x14ac:dyDescent="0.2">
      <c r="B612" s="98"/>
      <c r="C612" s="98"/>
      <c r="D612" s="98"/>
      <c r="E612" s="98"/>
      <c r="F612" s="98"/>
      <c r="G612" s="98"/>
      <c r="H612" s="98"/>
      <c r="I612" s="98"/>
    </row>
    <row r="613" spans="2:9" x14ac:dyDescent="0.2">
      <c r="B613" s="98"/>
      <c r="C613" s="98"/>
      <c r="D613" s="98"/>
      <c r="E613" s="98"/>
      <c r="F613" s="98"/>
      <c r="G613" s="98"/>
      <c r="H613" s="98"/>
      <c r="I613" s="98"/>
    </row>
    <row r="614" spans="2:9" x14ac:dyDescent="0.2">
      <c r="B614" s="98"/>
      <c r="C614" s="98"/>
      <c r="D614" s="98"/>
      <c r="E614" s="98"/>
      <c r="F614" s="98"/>
      <c r="G614" s="98"/>
      <c r="H614" s="98"/>
      <c r="I614" s="98"/>
    </row>
    <row r="615" spans="2:9" x14ac:dyDescent="0.2">
      <c r="B615" s="98"/>
      <c r="C615" s="98"/>
      <c r="D615" s="98"/>
      <c r="E615" s="98"/>
      <c r="F615" s="98"/>
      <c r="G615" s="98"/>
      <c r="H615" s="98"/>
      <c r="I615" s="98"/>
    </row>
    <row r="616" spans="2:9" x14ac:dyDescent="0.2">
      <c r="B616" s="98"/>
      <c r="C616" s="98"/>
      <c r="D616" s="98"/>
      <c r="E616" s="98"/>
      <c r="F616" s="98"/>
      <c r="G616" s="98"/>
      <c r="H616" s="98"/>
      <c r="I616" s="98"/>
    </row>
    <row r="617" spans="2:9" x14ac:dyDescent="0.2">
      <c r="B617" s="98"/>
      <c r="C617" s="98"/>
      <c r="D617" s="98"/>
      <c r="E617" s="98"/>
      <c r="F617" s="98"/>
      <c r="G617" s="98"/>
      <c r="H617" s="98"/>
      <c r="I617" s="98"/>
    </row>
    <row r="618" spans="2:9" x14ac:dyDescent="0.2">
      <c r="B618" s="98"/>
      <c r="C618" s="98"/>
      <c r="D618" s="98"/>
      <c r="E618" s="98"/>
      <c r="F618" s="98"/>
      <c r="G618" s="98"/>
      <c r="H618" s="98"/>
      <c r="I618" s="98"/>
    </row>
    <row r="619" spans="2:9" x14ac:dyDescent="0.2">
      <c r="B619" s="98"/>
      <c r="C619" s="98"/>
      <c r="D619" s="98"/>
      <c r="E619" s="98"/>
      <c r="F619" s="98"/>
      <c r="G619" s="98"/>
      <c r="H619" s="98"/>
      <c r="I619" s="98"/>
    </row>
    <row r="620" spans="2:9" x14ac:dyDescent="0.2">
      <c r="B620" s="98"/>
      <c r="C620" s="98"/>
      <c r="D620" s="98"/>
      <c r="E620" s="98"/>
      <c r="F620" s="98"/>
      <c r="G620" s="98"/>
      <c r="H620" s="98"/>
      <c r="I620" s="98"/>
    </row>
    <row r="621" spans="2:9" x14ac:dyDescent="0.2">
      <c r="B621" s="98"/>
      <c r="C621" s="98"/>
      <c r="D621" s="98"/>
      <c r="E621" s="98"/>
      <c r="F621" s="98"/>
      <c r="G621" s="98"/>
      <c r="H621" s="98"/>
      <c r="I621" s="98"/>
    </row>
    <row r="622" spans="2:9" x14ac:dyDescent="0.2">
      <c r="B622" s="98"/>
      <c r="C622" s="98"/>
      <c r="D622" s="98"/>
      <c r="E622" s="98"/>
      <c r="F622" s="98"/>
      <c r="G622" s="98"/>
      <c r="H622" s="98"/>
      <c r="I622" s="98"/>
    </row>
    <row r="623" spans="2:9" x14ac:dyDescent="0.2">
      <c r="B623" s="98"/>
      <c r="C623" s="98"/>
      <c r="D623" s="98"/>
      <c r="E623" s="98"/>
      <c r="F623" s="98"/>
      <c r="G623" s="98"/>
      <c r="H623" s="98"/>
      <c r="I623" s="98"/>
    </row>
    <row r="624" spans="2:9" x14ac:dyDescent="0.2">
      <c r="B624" s="98"/>
      <c r="C624" s="98"/>
      <c r="D624" s="98"/>
      <c r="E624" s="98"/>
      <c r="F624" s="98"/>
      <c r="G624" s="98"/>
      <c r="H624" s="98"/>
      <c r="I624" s="98"/>
    </row>
    <row r="625" spans="2:9" x14ac:dyDescent="0.2">
      <c r="B625" s="98"/>
      <c r="C625" s="98"/>
      <c r="D625" s="98"/>
      <c r="E625" s="98"/>
      <c r="F625" s="98"/>
      <c r="G625" s="98"/>
      <c r="H625" s="98"/>
      <c r="I625" s="98"/>
    </row>
    <row r="626" spans="2:9" x14ac:dyDescent="0.2">
      <c r="B626" s="98"/>
      <c r="C626" s="98"/>
      <c r="D626" s="98"/>
      <c r="E626" s="98"/>
      <c r="F626" s="98"/>
      <c r="G626" s="98"/>
      <c r="H626" s="98"/>
      <c r="I626" s="98"/>
    </row>
    <row r="627" spans="2:9" x14ac:dyDescent="0.2">
      <c r="B627" s="98"/>
      <c r="C627" s="98"/>
      <c r="D627" s="98"/>
      <c r="E627" s="98"/>
      <c r="F627" s="98"/>
      <c r="G627" s="98"/>
      <c r="H627" s="98"/>
      <c r="I627" s="98"/>
    </row>
    <row r="628" spans="2:9" x14ac:dyDescent="0.2">
      <c r="B628" s="98"/>
      <c r="C628" s="98"/>
      <c r="D628" s="98"/>
      <c r="E628" s="98"/>
      <c r="F628" s="98"/>
      <c r="G628" s="98"/>
      <c r="H628" s="98"/>
      <c r="I628" s="98"/>
    </row>
    <row r="629" spans="2:9" x14ac:dyDescent="0.2">
      <c r="B629" s="98"/>
      <c r="C629" s="98"/>
      <c r="D629" s="98"/>
      <c r="E629" s="98"/>
      <c r="F629" s="98"/>
      <c r="G629" s="98"/>
      <c r="H629" s="98"/>
      <c r="I629" s="98"/>
    </row>
    <row r="630" spans="2:9" x14ac:dyDescent="0.2">
      <c r="B630" s="98"/>
      <c r="C630" s="98"/>
      <c r="D630" s="98"/>
      <c r="E630" s="98"/>
      <c r="F630" s="98"/>
      <c r="G630" s="98"/>
      <c r="H630" s="98"/>
      <c r="I630" s="98"/>
    </row>
    <row r="631" spans="2:9" x14ac:dyDescent="0.2">
      <c r="B631" s="98"/>
      <c r="C631" s="98"/>
      <c r="E631" s="98"/>
      <c r="F631" s="98"/>
      <c r="G631" s="98"/>
      <c r="H631" s="98"/>
      <c r="I631" s="98"/>
    </row>
    <row r="632" spans="2:9" x14ac:dyDescent="0.2">
      <c r="B632" s="98"/>
      <c r="C632" s="98"/>
      <c r="D632" s="98"/>
      <c r="E632" s="112"/>
      <c r="F632" s="112"/>
      <c r="G632" s="112"/>
      <c r="H632" s="112"/>
      <c r="I632" s="112"/>
    </row>
    <row r="633" spans="2:9" x14ac:dyDescent="0.2">
      <c r="B633" s="98"/>
      <c r="C633" s="98"/>
      <c r="D633" s="98"/>
      <c r="E633" s="112"/>
      <c r="F633" s="112"/>
      <c r="G633" s="112"/>
      <c r="H633" s="112"/>
      <c r="I633" s="112"/>
    </row>
    <row r="639" spans="2:9" x14ac:dyDescent="0.2">
      <c r="D639" s="113"/>
      <c r="E639" s="113"/>
    </row>
    <row r="645" spans="2:9" x14ac:dyDescent="0.2">
      <c r="H645" s="59"/>
      <c r="I645" s="59"/>
    </row>
    <row r="646" spans="2:9" x14ac:dyDescent="0.2">
      <c r="H646" s="59"/>
      <c r="I646" s="59"/>
    </row>
    <row r="648" spans="2:9" x14ac:dyDescent="0.2">
      <c r="E648" s="98"/>
      <c r="F648" s="98"/>
      <c r="G648" s="98"/>
      <c r="H648" s="98"/>
      <c r="I648" s="98"/>
    </row>
    <row r="649" spans="2:9" x14ac:dyDescent="0.2">
      <c r="B649" s="98"/>
      <c r="C649" s="98"/>
      <c r="D649" s="98"/>
      <c r="E649" s="98"/>
      <c r="F649" s="98"/>
      <c r="H649" s="98"/>
      <c r="I649" s="98"/>
    </row>
    <row r="650" spans="2:9" x14ac:dyDescent="0.2">
      <c r="B650" s="98"/>
      <c r="C650" s="98"/>
      <c r="D650" s="98"/>
      <c r="E650" s="98"/>
      <c r="F650" s="98"/>
      <c r="G650" s="98"/>
      <c r="H650" s="98"/>
      <c r="I650" s="98"/>
    </row>
    <row r="651" spans="2:9" x14ac:dyDescent="0.2">
      <c r="B651" s="98"/>
      <c r="C651" s="98"/>
      <c r="E651" s="98"/>
      <c r="F651" s="98"/>
      <c r="G651" s="98"/>
      <c r="H651" s="98"/>
      <c r="I651" s="98"/>
    </row>
    <row r="652" spans="2:9" x14ac:dyDescent="0.2">
      <c r="B652" s="98"/>
      <c r="C652" s="98"/>
      <c r="D652" s="98"/>
      <c r="E652" s="98"/>
      <c r="F652" s="98"/>
      <c r="G652" s="98"/>
      <c r="H652" s="98"/>
      <c r="I652" s="98"/>
    </row>
    <row r="653" spans="2:9" x14ac:dyDescent="0.2">
      <c r="B653" s="98"/>
      <c r="C653" s="98"/>
      <c r="D653" s="98"/>
      <c r="E653" s="98"/>
      <c r="F653" s="98"/>
      <c r="G653" s="98"/>
      <c r="H653" s="98"/>
      <c r="I653" s="98"/>
    </row>
    <row r="654" spans="2:9" x14ac:dyDescent="0.2">
      <c r="B654" s="98"/>
      <c r="C654" s="98"/>
      <c r="D654" s="98"/>
      <c r="E654" s="98"/>
      <c r="F654" s="98"/>
      <c r="G654" s="98"/>
      <c r="H654" s="98"/>
      <c r="I654" s="98"/>
    </row>
    <row r="655" spans="2:9" x14ac:dyDescent="0.2">
      <c r="B655" s="98"/>
      <c r="C655" s="98"/>
      <c r="D655" s="98"/>
      <c r="E655" s="98"/>
      <c r="F655" s="98"/>
      <c r="G655" s="98"/>
      <c r="H655" s="98"/>
      <c r="I655" s="98"/>
    </row>
    <row r="656" spans="2:9" x14ac:dyDescent="0.2">
      <c r="B656" s="98"/>
      <c r="C656" s="98"/>
      <c r="D656" s="98"/>
      <c r="E656" s="98"/>
      <c r="F656" s="98"/>
      <c r="G656" s="98"/>
      <c r="H656" s="98"/>
      <c r="I656" s="98"/>
    </row>
    <row r="657" spans="2:9" x14ac:dyDescent="0.2">
      <c r="B657" s="98"/>
      <c r="C657" s="98"/>
      <c r="D657" s="98"/>
      <c r="E657" s="98"/>
      <c r="F657" s="98"/>
      <c r="G657" s="98"/>
      <c r="H657" s="98"/>
      <c r="I657" s="98"/>
    </row>
    <row r="658" spans="2:9" x14ac:dyDescent="0.2">
      <c r="B658" s="98"/>
      <c r="C658" s="98"/>
      <c r="D658" s="98"/>
      <c r="E658" s="98"/>
      <c r="F658" s="98"/>
      <c r="G658" s="98"/>
      <c r="H658" s="98"/>
      <c r="I658" s="98"/>
    </row>
    <row r="659" spans="2:9" x14ac:dyDescent="0.2">
      <c r="B659" s="98"/>
      <c r="C659" s="98"/>
      <c r="D659" s="98"/>
      <c r="E659" s="98"/>
      <c r="F659" s="98"/>
      <c r="G659" s="98"/>
      <c r="H659" s="98"/>
      <c r="I659" s="98"/>
    </row>
    <row r="660" spans="2:9" x14ac:dyDescent="0.2">
      <c r="B660" s="98"/>
      <c r="C660" s="98"/>
      <c r="D660" s="98"/>
      <c r="E660" s="98"/>
      <c r="F660" s="98"/>
      <c r="G660" s="98"/>
      <c r="H660" s="98"/>
      <c r="I660" s="98"/>
    </row>
    <row r="661" spans="2:9" x14ac:dyDescent="0.2">
      <c r="B661" s="98"/>
      <c r="C661" s="98"/>
      <c r="D661" s="98"/>
      <c r="E661" s="98"/>
      <c r="F661" s="98"/>
      <c r="G661" s="98"/>
      <c r="H661" s="98"/>
      <c r="I661" s="98"/>
    </row>
    <row r="662" spans="2:9" x14ac:dyDescent="0.2">
      <c r="B662" s="98"/>
      <c r="C662" s="98"/>
      <c r="D662" s="98"/>
      <c r="E662" s="98"/>
      <c r="F662" s="98"/>
      <c r="G662" s="98"/>
      <c r="H662" s="98"/>
      <c r="I662" s="98"/>
    </row>
    <row r="663" spans="2:9" x14ac:dyDescent="0.2">
      <c r="B663" s="98"/>
      <c r="C663" s="98"/>
      <c r="D663" s="98"/>
      <c r="E663" s="98"/>
      <c r="F663" s="98"/>
      <c r="G663" s="98"/>
      <c r="H663" s="98"/>
      <c r="I663" s="98"/>
    </row>
    <row r="664" spans="2:9" x14ac:dyDescent="0.2">
      <c r="B664" s="98"/>
      <c r="C664" s="98"/>
      <c r="D664" s="98"/>
      <c r="E664" s="98"/>
      <c r="F664" s="98"/>
      <c r="G664" s="98"/>
      <c r="H664" s="98"/>
      <c r="I664" s="98"/>
    </row>
    <row r="665" spans="2:9" x14ac:dyDescent="0.2">
      <c r="B665" s="98"/>
      <c r="C665" s="98"/>
      <c r="D665" s="98"/>
      <c r="E665" s="98"/>
      <c r="F665" s="98"/>
      <c r="G665" s="98"/>
      <c r="H665" s="98"/>
      <c r="I665" s="98"/>
    </row>
    <row r="666" spans="2:9" x14ac:dyDescent="0.2">
      <c r="B666" s="98"/>
      <c r="C666" s="98"/>
      <c r="D666" s="98"/>
      <c r="E666" s="98"/>
      <c r="F666" s="98"/>
      <c r="G666" s="98"/>
      <c r="H666" s="98"/>
      <c r="I666" s="98"/>
    </row>
    <row r="667" spans="2:9" x14ac:dyDescent="0.2">
      <c r="B667" s="98"/>
      <c r="C667" s="98"/>
      <c r="D667" s="98"/>
      <c r="E667" s="98"/>
      <c r="F667" s="98"/>
      <c r="G667" s="98"/>
      <c r="H667" s="98"/>
      <c r="I667" s="98"/>
    </row>
    <row r="668" spans="2:9" x14ac:dyDescent="0.2">
      <c r="B668" s="98"/>
      <c r="C668" s="98"/>
      <c r="D668" s="98"/>
      <c r="E668" s="98"/>
      <c r="F668" s="98"/>
      <c r="G668" s="98"/>
      <c r="H668" s="98"/>
      <c r="I668" s="98"/>
    </row>
    <row r="669" spans="2:9" x14ac:dyDescent="0.2">
      <c r="B669" s="98"/>
      <c r="C669" s="98"/>
      <c r="D669" s="98"/>
      <c r="E669" s="98"/>
      <c r="F669" s="98"/>
      <c r="G669" s="98"/>
      <c r="H669" s="98"/>
      <c r="I669" s="98"/>
    </row>
    <row r="670" spans="2:9" x14ac:dyDescent="0.2">
      <c r="B670" s="98"/>
      <c r="C670" s="98"/>
      <c r="D670" s="98"/>
      <c r="E670" s="98"/>
      <c r="F670" s="98"/>
      <c r="G670" s="98"/>
      <c r="H670" s="98"/>
      <c r="I670" s="98"/>
    </row>
    <row r="671" spans="2:9" x14ac:dyDescent="0.2">
      <c r="B671" s="98"/>
      <c r="C671" s="98"/>
      <c r="D671" s="98"/>
      <c r="E671" s="98"/>
      <c r="F671" s="98"/>
      <c r="G671" s="98"/>
      <c r="H671" s="98"/>
      <c r="I671" s="98"/>
    </row>
    <row r="672" spans="2:9" x14ac:dyDescent="0.2">
      <c r="B672" s="98"/>
      <c r="C672" s="98"/>
      <c r="D672" s="98"/>
      <c r="E672" s="98"/>
      <c r="F672" s="98"/>
      <c r="G672" s="98"/>
      <c r="H672" s="98"/>
      <c r="I672" s="98"/>
    </row>
    <row r="673" spans="2:9" x14ac:dyDescent="0.2">
      <c r="B673" s="98"/>
      <c r="C673" s="98"/>
      <c r="D673" s="98"/>
      <c r="E673" s="98"/>
      <c r="F673" s="98"/>
      <c r="G673" s="98"/>
      <c r="H673" s="98"/>
      <c r="I673" s="98"/>
    </row>
    <row r="674" spans="2:9" x14ac:dyDescent="0.2">
      <c r="B674" s="98"/>
      <c r="C674" s="98"/>
      <c r="D674" s="98"/>
      <c r="E674" s="98"/>
      <c r="F674" s="98"/>
      <c r="G674" s="98"/>
      <c r="H674" s="98"/>
      <c r="I674" s="98"/>
    </row>
    <row r="675" spans="2:9" x14ac:dyDescent="0.2">
      <c r="B675" s="98"/>
      <c r="C675" s="98"/>
      <c r="D675" s="98"/>
      <c r="E675" s="98"/>
      <c r="F675" s="98"/>
      <c r="G675" s="98"/>
      <c r="H675" s="98"/>
      <c r="I675" s="98"/>
    </row>
    <row r="676" spans="2:9" x14ac:dyDescent="0.2">
      <c r="B676" s="98"/>
      <c r="C676" s="98"/>
      <c r="D676" s="98"/>
      <c r="E676" s="98"/>
      <c r="F676" s="98"/>
      <c r="G676" s="98"/>
      <c r="H676" s="98"/>
      <c r="I676" s="98"/>
    </row>
    <row r="677" spans="2:9" x14ac:dyDescent="0.2">
      <c r="B677" s="98"/>
      <c r="C677" s="98"/>
      <c r="D677" s="98"/>
      <c r="E677" s="98"/>
      <c r="F677" s="98"/>
      <c r="G677" s="98"/>
      <c r="H677" s="98"/>
      <c r="I677" s="98"/>
    </row>
    <row r="678" spans="2:9" x14ac:dyDescent="0.2">
      <c r="B678" s="98"/>
      <c r="C678" s="98"/>
      <c r="D678" s="98"/>
      <c r="E678" s="98"/>
      <c r="F678" s="98"/>
      <c r="G678" s="98"/>
      <c r="H678" s="98"/>
      <c r="I678" s="98"/>
    </row>
    <row r="679" spans="2:9" x14ac:dyDescent="0.2">
      <c r="B679" s="98"/>
      <c r="C679" s="98"/>
      <c r="D679" s="98"/>
      <c r="E679" s="98"/>
      <c r="F679" s="98"/>
      <c r="G679" s="98"/>
      <c r="H679" s="98"/>
      <c r="I679" s="98"/>
    </row>
    <row r="680" spans="2:9" x14ac:dyDescent="0.2">
      <c r="B680" s="98"/>
      <c r="C680" s="98"/>
      <c r="D680" s="98"/>
      <c r="E680" s="98"/>
      <c r="F680" s="98"/>
      <c r="G680" s="98"/>
      <c r="H680" s="98"/>
      <c r="I680" s="98"/>
    </row>
    <row r="681" spans="2:9" x14ac:dyDescent="0.2">
      <c r="B681" s="98"/>
      <c r="C681" s="98"/>
      <c r="D681" s="98"/>
      <c r="E681" s="98"/>
      <c r="F681" s="98"/>
      <c r="G681" s="98"/>
      <c r="H681" s="98"/>
      <c r="I681" s="98"/>
    </row>
    <row r="682" spans="2:9" x14ac:dyDescent="0.2">
      <c r="B682" s="98"/>
      <c r="C682" s="98"/>
      <c r="D682" s="98"/>
      <c r="E682" s="98"/>
      <c r="F682" s="98"/>
      <c r="G682" s="98"/>
      <c r="H682" s="98"/>
      <c r="I682" s="98"/>
    </row>
    <row r="683" spans="2:9" x14ac:dyDescent="0.2">
      <c r="B683" s="98"/>
      <c r="C683" s="98"/>
      <c r="D683" s="98"/>
      <c r="E683" s="98"/>
      <c r="F683" s="98"/>
      <c r="G683" s="98"/>
      <c r="H683" s="98"/>
      <c r="I683" s="98"/>
    </row>
    <row r="684" spans="2:9" x14ac:dyDescent="0.2">
      <c r="B684" s="98"/>
      <c r="C684" s="98"/>
      <c r="D684" s="98"/>
      <c r="E684" s="98"/>
      <c r="F684" s="98"/>
      <c r="G684" s="98"/>
      <c r="H684" s="98"/>
      <c r="I684" s="98"/>
    </row>
    <row r="685" spans="2:9" x14ac:dyDescent="0.2">
      <c r="B685" s="98"/>
      <c r="C685" s="98"/>
      <c r="E685" s="98"/>
      <c r="F685" s="98"/>
      <c r="G685" s="98"/>
      <c r="H685" s="98"/>
      <c r="I685" s="98"/>
    </row>
    <row r="686" spans="2:9" x14ac:dyDescent="0.2">
      <c r="B686" s="98"/>
      <c r="C686" s="98"/>
      <c r="D686" s="98"/>
      <c r="E686" s="112"/>
      <c r="F686" s="112"/>
      <c r="G686" s="112"/>
      <c r="H686" s="112"/>
      <c r="I686" s="112"/>
    </row>
    <row r="687" spans="2:9" x14ac:dyDescent="0.2">
      <c r="B687" s="98"/>
      <c r="C687" s="98"/>
      <c r="D687" s="98"/>
      <c r="E687" s="112"/>
      <c r="F687" s="112"/>
      <c r="G687" s="112"/>
      <c r="H687" s="112"/>
      <c r="I687" s="112"/>
    </row>
    <row r="693" spans="2:9" x14ac:dyDescent="0.2">
      <c r="D693" s="113"/>
      <c r="E693" s="113"/>
    </row>
    <row r="702" spans="2:9" x14ac:dyDescent="0.2">
      <c r="E702" s="98"/>
      <c r="F702" s="98"/>
      <c r="G702" s="98"/>
      <c r="H702" s="98"/>
      <c r="I702" s="98"/>
    </row>
    <row r="703" spans="2:9" x14ac:dyDescent="0.2">
      <c r="B703" s="98"/>
      <c r="C703" s="98"/>
      <c r="D703" s="98"/>
      <c r="E703" s="98"/>
      <c r="F703" s="98"/>
      <c r="H703" s="98"/>
      <c r="I703" s="98"/>
    </row>
    <row r="704" spans="2:9" x14ac:dyDescent="0.2">
      <c r="B704" s="98"/>
      <c r="C704" s="98"/>
      <c r="D704" s="98"/>
      <c r="E704" s="98"/>
      <c r="F704" s="98"/>
      <c r="G704" s="98"/>
      <c r="H704" s="98"/>
      <c r="I704" s="98"/>
    </row>
    <row r="705" spans="2:9" x14ac:dyDescent="0.2">
      <c r="B705" s="98"/>
      <c r="C705" s="98"/>
      <c r="E705" s="98"/>
      <c r="F705" s="98"/>
      <c r="G705" s="98"/>
      <c r="H705" s="98"/>
      <c r="I705" s="98"/>
    </row>
    <row r="706" spans="2:9" x14ac:dyDescent="0.2">
      <c r="B706" s="98"/>
      <c r="C706" s="98"/>
      <c r="D706" s="98"/>
      <c r="E706" s="98"/>
      <c r="F706" s="98"/>
      <c r="G706" s="98"/>
      <c r="H706" s="98"/>
      <c r="I706" s="98"/>
    </row>
    <row r="707" spans="2:9" x14ac:dyDescent="0.2">
      <c r="B707" s="98"/>
      <c r="C707" s="98"/>
      <c r="D707" s="98"/>
      <c r="E707" s="98"/>
      <c r="F707" s="98"/>
      <c r="G707" s="98"/>
      <c r="H707" s="98"/>
      <c r="I707" s="98"/>
    </row>
    <row r="708" spans="2:9" x14ac:dyDescent="0.2">
      <c r="B708" s="98"/>
      <c r="C708" s="98"/>
      <c r="D708" s="98"/>
      <c r="E708" s="98"/>
      <c r="F708" s="98"/>
      <c r="G708" s="98"/>
      <c r="H708" s="98"/>
      <c r="I708" s="98"/>
    </row>
    <row r="709" spans="2:9" x14ac:dyDescent="0.2">
      <c r="B709" s="98"/>
      <c r="C709" s="98"/>
      <c r="D709" s="98"/>
      <c r="E709" s="98"/>
      <c r="F709" s="98"/>
      <c r="G709" s="98"/>
      <c r="H709" s="98"/>
      <c r="I709" s="98"/>
    </row>
    <row r="710" spans="2:9" x14ac:dyDescent="0.2">
      <c r="B710" s="98"/>
      <c r="C710" s="98"/>
      <c r="D710" s="98"/>
      <c r="E710" s="98"/>
      <c r="F710" s="98"/>
      <c r="G710" s="98"/>
      <c r="H710" s="98"/>
      <c r="I710" s="98"/>
    </row>
    <row r="711" spans="2:9" x14ac:dyDescent="0.2">
      <c r="B711" s="98"/>
      <c r="C711" s="98"/>
      <c r="D711" s="98"/>
      <c r="E711" s="98"/>
      <c r="F711" s="98"/>
      <c r="G711" s="98"/>
      <c r="H711" s="98"/>
      <c r="I711" s="98"/>
    </row>
    <row r="712" spans="2:9" x14ac:dyDescent="0.2">
      <c r="B712" s="98"/>
      <c r="C712" s="98"/>
      <c r="D712" s="98"/>
      <c r="E712" s="98"/>
      <c r="F712" s="98"/>
      <c r="G712" s="98"/>
      <c r="H712" s="98"/>
      <c r="I712" s="98"/>
    </row>
    <row r="713" spans="2:9" x14ac:dyDescent="0.2">
      <c r="B713" s="98"/>
      <c r="C713" s="98"/>
      <c r="D713" s="98"/>
      <c r="E713" s="98"/>
      <c r="F713" s="98"/>
      <c r="G713" s="98"/>
      <c r="H713" s="98"/>
      <c r="I713" s="98"/>
    </row>
    <row r="714" spans="2:9" x14ac:dyDescent="0.2">
      <c r="B714" s="98"/>
      <c r="C714" s="98"/>
      <c r="D714" s="98"/>
      <c r="E714" s="98"/>
      <c r="F714" s="98"/>
      <c r="G714" s="98"/>
      <c r="H714" s="98"/>
      <c r="I714" s="98"/>
    </row>
    <row r="715" spans="2:9" x14ac:dyDescent="0.2">
      <c r="B715" s="98"/>
      <c r="C715" s="98"/>
      <c r="D715" s="98"/>
      <c r="E715" s="98"/>
      <c r="F715" s="98"/>
      <c r="G715" s="98"/>
      <c r="H715" s="98"/>
      <c r="I715" s="98"/>
    </row>
    <row r="716" spans="2:9" x14ac:dyDescent="0.2">
      <c r="B716" s="98"/>
      <c r="C716" s="98"/>
      <c r="D716" s="98"/>
      <c r="E716" s="98"/>
      <c r="F716" s="98"/>
      <c r="G716" s="98"/>
      <c r="H716" s="98"/>
      <c r="I716" s="98"/>
    </row>
    <row r="717" spans="2:9" x14ac:dyDescent="0.2">
      <c r="B717" s="98"/>
      <c r="C717" s="98"/>
      <c r="D717" s="98"/>
      <c r="E717" s="98"/>
      <c r="F717" s="98"/>
      <c r="G717" s="98"/>
      <c r="H717" s="98"/>
      <c r="I717" s="98"/>
    </row>
    <row r="718" spans="2:9" x14ac:dyDescent="0.2">
      <c r="B718" s="98"/>
      <c r="C718" s="98"/>
      <c r="D718" s="98"/>
      <c r="E718" s="98"/>
      <c r="F718" s="98"/>
      <c r="G718" s="98"/>
      <c r="H718" s="98"/>
      <c r="I718" s="98"/>
    </row>
    <row r="719" spans="2:9" x14ac:dyDescent="0.2">
      <c r="B719" s="98"/>
      <c r="C719" s="98"/>
      <c r="D719" s="98"/>
      <c r="E719" s="98"/>
      <c r="F719" s="98"/>
      <c r="G719" s="98"/>
      <c r="H719" s="98"/>
      <c r="I719" s="98"/>
    </row>
    <row r="720" spans="2:9" x14ac:dyDescent="0.2">
      <c r="B720" s="98"/>
      <c r="C720" s="98"/>
      <c r="D720" s="98"/>
      <c r="E720" s="98"/>
      <c r="F720" s="98"/>
      <c r="G720" s="98"/>
      <c r="H720" s="98"/>
      <c r="I720" s="98"/>
    </row>
    <row r="721" spans="2:9" x14ac:dyDescent="0.2">
      <c r="B721" s="98"/>
      <c r="C721" s="98"/>
      <c r="D721" s="98"/>
      <c r="E721" s="98"/>
      <c r="F721" s="98"/>
      <c r="G721" s="98"/>
      <c r="H721" s="98"/>
      <c r="I721" s="98"/>
    </row>
    <row r="722" spans="2:9" x14ac:dyDescent="0.2">
      <c r="B722" s="98"/>
      <c r="C722" s="98"/>
      <c r="D722" s="98"/>
      <c r="E722" s="98"/>
      <c r="F722" s="98"/>
      <c r="G722" s="98"/>
      <c r="H722" s="98"/>
      <c r="I722" s="98"/>
    </row>
    <row r="723" spans="2:9" x14ac:dyDescent="0.2">
      <c r="B723" s="98"/>
      <c r="C723" s="98"/>
      <c r="D723" s="98"/>
      <c r="E723" s="98"/>
      <c r="F723" s="98"/>
      <c r="G723" s="98"/>
      <c r="H723" s="98"/>
      <c r="I723" s="98"/>
    </row>
    <row r="724" spans="2:9" x14ac:dyDescent="0.2">
      <c r="B724" s="98"/>
      <c r="C724" s="98"/>
      <c r="D724" s="98"/>
      <c r="E724" s="98"/>
      <c r="F724" s="98"/>
      <c r="G724" s="98"/>
      <c r="H724" s="98"/>
      <c r="I724" s="98"/>
    </row>
    <row r="725" spans="2:9" x14ac:dyDescent="0.2">
      <c r="B725" s="98"/>
      <c r="C725" s="98"/>
      <c r="D725" s="98"/>
      <c r="E725" s="98"/>
      <c r="F725" s="98"/>
      <c r="G725" s="98"/>
      <c r="H725" s="98"/>
      <c r="I725" s="98"/>
    </row>
    <row r="726" spans="2:9" x14ac:dyDescent="0.2">
      <c r="B726" s="98"/>
      <c r="C726" s="98"/>
      <c r="D726" s="98"/>
      <c r="E726" s="98"/>
      <c r="F726" s="98"/>
      <c r="G726" s="98"/>
      <c r="H726" s="98"/>
      <c r="I726" s="98"/>
    </row>
    <row r="727" spans="2:9" x14ac:dyDescent="0.2">
      <c r="B727" s="98"/>
      <c r="C727" s="98"/>
      <c r="D727" s="98"/>
      <c r="E727" s="98"/>
      <c r="F727" s="98"/>
      <c r="G727" s="98"/>
      <c r="H727" s="98"/>
      <c r="I727" s="98"/>
    </row>
    <row r="728" spans="2:9" x14ac:dyDescent="0.2">
      <c r="B728" s="98"/>
      <c r="C728" s="98"/>
      <c r="D728" s="98"/>
      <c r="E728" s="98"/>
      <c r="F728" s="98"/>
      <c r="G728" s="98"/>
      <c r="H728" s="98"/>
      <c r="I728" s="98"/>
    </row>
    <row r="729" spans="2:9" x14ac:dyDescent="0.2">
      <c r="B729" s="98"/>
      <c r="C729" s="98"/>
      <c r="D729" s="98"/>
      <c r="E729" s="98"/>
      <c r="F729" s="98"/>
      <c r="G729" s="98"/>
      <c r="H729" s="98"/>
      <c r="I729" s="98"/>
    </row>
    <row r="730" spans="2:9" x14ac:dyDescent="0.2">
      <c r="B730" s="98"/>
      <c r="C730" s="98"/>
      <c r="D730" s="98"/>
      <c r="E730" s="98"/>
      <c r="F730" s="98"/>
      <c r="G730" s="98"/>
      <c r="H730" s="98"/>
      <c r="I730" s="98"/>
    </row>
    <row r="731" spans="2:9" x14ac:dyDescent="0.2">
      <c r="B731" s="98"/>
      <c r="C731" s="98"/>
      <c r="D731" s="98"/>
      <c r="E731" s="98"/>
      <c r="F731" s="98"/>
      <c r="G731" s="98"/>
      <c r="H731" s="98"/>
      <c r="I731" s="98"/>
    </row>
    <row r="732" spans="2:9" x14ac:dyDescent="0.2">
      <c r="B732" s="98"/>
      <c r="C732" s="98"/>
      <c r="D732" s="98"/>
      <c r="E732" s="98"/>
      <c r="F732" s="98"/>
      <c r="G732" s="98"/>
      <c r="H732" s="98"/>
      <c r="I732" s="98"/>
    </row>
    <row r="733" spans="2:9" x14ac:dyDescent="0.2">
      <c r="B733" s="98"/>
      <c r="C733" s="98"/>
      <c r="D733" s="98"/>
      <c r="E733" s="98"/>
      <c r="F733" s="98"/>
      <c r="G733" s="98"/>
      <c r="H733" s="98"/>
      <c r="I733" s="98"/>
    </row>
    <row r="734" spans="2:9" x14ac:dyDescent="0.2">
      <c r="B734" s="98"/>
      <c r="C734" s="98"/>
      <c r="D734" s="98"/>
      <c r="E734" s="98"/>
      <c r="F734" s="98"/>
      <c r="G734" s="98"/>
      <c r="H734" s="98"/>
      <c r="I734" s="98"/>
    </row>
    <row r="735" spans="2:9" x14ac:dyDescent="0.2">
      <c r="B735" s="98"/>
      <c r="C735" s="98"/>
      <c r="D735" s="98"/>
      <c r="E735" s="98"/>
      <c r="F735" s="98"/>
      <c r="G735" s="98"/>
      <c r="H735" s="98"/>
      <c r="I735" s="98"/>
    </row>
    <row r="736" spans="2:9" x14ac:dyDescent="0.2">
      <c r="B736" s="98"/>
      <c r="C736" s="98"/>
      <c r="D736" s="98"/>
      <c r="E736" s="98"/>
      <c r="F736" s="98"/>
      <c r="G736" s="98"/>
      <c r="H736" s="98"/>
      <c r="I736" s="98"/>
    </row>
    <row r="737" spans="2:9" x14ac:dyDescent="0.2">
      <c r="B737" s="98"/>
      <c r="C737" s="98"/>
      <c r="D737" s="98"/>
      <c r="E737" s="98"/>
      <c r="F737" s="98"/>
      <c r="G737" s="98"/>
      <c r="H737" s="98"/>
      <c r="I737" s="98"/>
    </row>
    <row r="738" spans="2:9" x14ac:dyDescent="0.2">
      <c r="B738" s="98"/>
      <c r="C738" s="98"/>
      <c r="D738" s="98"/>
      <c r="E738" s="98"/>
      <c r="F738" s="98"/>
      <c r="G738" s="98"/>
      <c r="H738" s="98"/>
      <c r="I738" s="98"/>
    </row>
    <row r="739" spans="2:9" x14ac:dyDescent="0.2">
      <c r="B739" s="98"/>
      <c r="C739" s="98"/>
      <c r="E739" s="98"/>
      <c r="F739" s="98"/>
      <c r="G739" s="98"/>
      <c r="H739" s="98"/>
      <c r="I739" s="98"/>
    </row>
    <row r="740" spans="2:9" x14ac:dyDescent="0.2">
      <c r="B740" s="98"/>
      <c r="C740" s="98"/>
      <c r="D740" s="98"/>
      <c r="E740" s="112"/>
      <c r="F740" s="112"/>
      <c r="G740" s="112"/>
      <c r="H740" s="112"/>
      <c r="I740" s="112"/>
    </row>
    <row r="741" spans="2:9" x14ac:dyDescent="0.2">
      <c r="B741" s="98"/>
      <c r="C741" s="98"/>
      <c r="D741" s="98"/>
      <c r="E741" s="112"/>
      <c r="F741" s="112"/>
      <c r="G741" s="112"/>
      <c r="H741" s="112"/>
      <c r="I741" s="112"/>
    </row>
    <row r="747" spans="2:9" x14ac:dyDescent="0.2">
      <c r="D747" s="113"/>
      <c r="E747" s="113"/>
    </row>
    <row r="756" spans="2:20" x14ac:dyDescent="0.2">
      <c r="E756" s="98"/>
      <c r="F756" s="98"/>
      <c r="G756" s="98"/>
      <c r="H756" s="98"/>
      <c r="I756" s="98"/>
      <c r="T756" s="113"/>
    </row>
    <row r="757" spans="2:20" x14ac:dyDescent="0.2">
      <c r="B757" s="98"/>
      <c r="C757" s="98"/>
      <c r="D757" s="98"/>
      <c r="E757" s="98"/>
      <c r="F757" s="98"/>
      <c r="H757" s="98"/>
      <c r="I757" s="98"/>
      <c r="R757" s="113"/>
      <c r="T757" s="113"/>
    </row>
    <row r="758" spans="2:20" x14ac:dyDescent="0.2">
      <c r="B758" s="98"/>
      <c r="C758" s="98"/>
      <c r="D758" s="98"/>
      <c r="E758" s="98"/>
      <c r="F758" s="98"/>
      <c r="G758" s="98"/>
      <c r="H758" s="98"/>
      <c r="I758" s="98"/>
      <c r="R758" s="113"/>
    </row>
    <row r="759" spans="2:20" x14ac:dyDescent="0.2">
      <c r="B759" s="98"/>
      <c r="C759" s="98"/>
      <c r="E759" s="98"/>
      <c r="F759" s="98"/>
      <c r="G759" s="98"/>
      <c r="H759" s="98"/>
      <c r="I759" s="98"/>
    </row>
    <row r="760" spans="2:20" x14ac:dyDescent="0.2">
      <c r="B760" s="98"/>
      <c r="C760" s="98"/>
      <c r="D760" s="98"/>
      <c r="E760" s="98"/>
      <c r="F760" s="98"/>
      <c r="G760" s="98"/>
      <c r="H760" s="98"/>
      <c r="I760" s="98"/>
    </row>
    <row r="761" spans="2:20" x14ac:dyDescent="0.2">
      <c r="B761" s="98"/>
      <c r="C761" s="98"/>
      <c r="D761" s="98"/>
      <c r="E761" s="98"/>
      <c r="F761" s="98"/>
      <c r="G761" s="98"/>
      <c r="H761" s="98"/>
      <c r="I761" s="98"/>
    </row>
    <row r="762" spans="2:20" x14ac:dyDescent="0.2">
      <c r="B762" s="98"/>
      <c r="C762" s="98"/>
      <c r="D762" s="98"/>
      <c r="E762" s="98"/>
      <c r="F762" s="98"/>
      <c r="G762" s="98"/>
      <c r="H762" s="98"/>
      <c r="I762" s="98"/>
    </row>
    <row r="763" spans="2:20" x14ac:dyDescent="0.2">
      <c r="B763" s="98"/>
      <c r="C763" s="98"/>
      <c r="D763" s="98"/>
      <c r="E763" s="98"/>
      <c r="F763" s="98"/>
      <c r="G763" s="98"/>
      <c r="H763" s="98"/>
      <c r="I763" s="98"/>
    </row>
    <row r="764" spans="2:20" x14ac:dyDescent="0.2">
      <c r="B764" s="98"/>
      <c r="C764" s="98"/>
      <c r="D764" s="98"/>
      <c r="E764" s="98"/>
      <c r="F764" s="98"/>
      <c r="G764" s="98"/>
      <c r="H764" s="98"/>
      <c r="I764" s="98"/>
    </row>
    <row r="765" spans="2:20" x14ac:dyDescent="0.2">
      <c r="B765" s="98"/>
      <c r="C765" s="98"/>
      <c r="D765" s="98"/>
      <c r="E765" s="98"/>
      <c r="F765" s="98"/>
      <c r="G765" s="98"/>
      <c r="H765" s="98"/>
      <c r="I765" s="98"/>
    </row>
    <row r="766" spans="2:20" x14ac:dyDescent="0.2">
      <c r="B766" s="98"/>
      <c r="C766" s="98"/>
      <c r="D766" s="98"/>
      <c r="E766" s="98"/>
      <c r="F766" s="98"/>
      <c r="G766" s="98"/>
      <c r="H766" s="98"/>
      <c r="I766" s="98"/>
    </row>
    <row r="767" spans="2:20" x14ac:dyDescent="0.2">
      <c r="B767" s="98"/>
      <c r="C767" s="98"/>
      <c r="D767" s="98"/>
      <c r="E767" s="98"/>
      <c r="F767" s="98"/>
      <c r="G767" s="98"/>
      <c r="H767" s="98"/>
      <c r="I767" s="98"/>
    </row>
    <row r="768" spans="2:20" x14ac:dyDescent="0.2">
      <c r="B768" s="98"/>
      <c r="C768" s="98"/>
      <c r="D768" s="98"/>
      <c r="E768" s="98"/>
      <c r="F768" s="98"/>
      <c r="G768" s="98"/>
      <c r="H768" s="98"/>
      <c r="I768" s="98"/>
    </row>
    <row r="769" spans="2:9" x14ac:dyDescent="0.2">
      <c r="B769" s="98"/>
      <c r="C769" s="98"/>
      <c r="D769" s="98"/>
      <c r="E769" s="98"/>
      <c r="F769" s="98"/>
      <c r="G769" s="98"/>
      <c r="H769" s="98"/>
      <c r="I769" s="98"/>
    </row>
    <row r="770" spans="2:9" x14ac:dyDescent="0.2">
      <c r="B770" s="98"/>
      <c r="C770" s="98"/>
      <c r="D770" s="98"/>
      <c r="E770" s="98"/>
      <c r="F770" s="98"/>
      <c r="G770" s="98"/>
      <c r="H770" s="98"/>
      <c r="I770" s="98"/>
    </row>
    <row r="771" spans="2:9" x14ac:dyDescent="0.2">
      <c r="B771" s="98"/>
      <c r="C771" s="98"/>
      <c r="D771" s="98"/>
      <c r="E771" s="98"/>
      <c r="F771" s="98"/>
      <c r="G771" s="98"/>
      <c r="H771" s="98"/>
      <c r="I771" s="98"/>
    </row>
    <row r="772" spans="2:9" x14ac:dyDescent="0.2">
      <c r="B772" s="98"/>
      <c r="C772" s="98"/>
      <c r="D772" s="98"/>
      <c r="E772" s="98"/>
      <c r="F772" s="98"/>
      <c r="G772" s="98"/>
      <c r="H772" s="98"/>
      <c r="I772" s="98"/>
    </row>
    <row r="773" spans="2:9" x14ac:dyDescent="0.2">
      <c r="B773" s="98"/>
      <c r="C773" s="98"/>
      <c r="D773" s="98"/>
      <c r="E773" s="98"/>
      <c r="F773" s="98"/>
      <c r="G773" s="98"/>
      <c r="H773" s="98"/>
      <c r="I773" s="98"/>
    </row>
    <row r="774" spans="2:9" x14ac:dyDescent="0.2">
      <c r="B774" s="98"/>
      <c r="C774" s="98"/>
      <c r="D774" s="98"/>
      <c r="E774" s="98"/>
      <c r="F774" s="98"/>
      <c r="G774" s="98"/>
      <c r="H774" s="98"/>
      <c r="I774" s="98"/>
    </row>
    <row r="775" spans="2:9" x14ac:dyDescent="0.2">
      <c r="B775" s="98"/>
      <c r="C775" s="98"/>
      <c r="D775" s="98"/>
      <c r="E775" s="98"/>
      <c r="F775" s="98"/>
      <c r="G775" s="98"/>
      <c r="H775" s="98"/>
      <c r="I775" s="98"/>
    </row>
    <row r="776" spans="2:9" x14ac:dyDescent="0.2">
      <c r="B776" s="98"/>
      <c r="C776" s="98"/>
      <c r="D776" s="98"/>
      <c r="E776" s="98"/>
      <c r="F776" s="98"/>
      <c r="G776" s="98"/>
      <c r="H776" s="98"/>
      <c r="I776" s="98"/>
    </row>
    <row r="777" spans="2:9" x14ac:dyDescent="0.2">
      <c r="B777" s="98"/>
      <c r="C777" s="98"/>
      <c r="D777" s="98"/>
      <c r="E777" s="98"/>
      <c r="F777" s="98"/>
      <c r="G777" s="98"/>
      <c r="H777" s="98"/>
      <c r="I777" s="98"/>
    </row>
    <row r="778" spans="2:9" x14ac:dyDescent="0.2">
      <c r="B778" s="98"/>
      <c r="C778" s="98"/>
      <c r="D778" s="98"/>
      <c r="E778" s="98"/>
      <c r="F778" s="98"/>
      <c r="G778" s="98"/>
      <c r="H778" s="98"/>
      <c r="I778" s="98"/>
    </row>
    <row r="779" spans="2:9" x14ac:dyDescent="0.2">
      <c r="B779" s="98"/>
      <c r="C779" s="98"/>
      <c r="D779" s="98"/>
      <c r="E779" s="98"/>
      <c r="F779" s="98"/>
      <c r="G779" s="98"/>
      <c r="H779" s="98"/>
      <c r="I779" s="98"/>
    </row>
    <row r="780" spans="2:9" x14ac:dyDescent="0.2">
      <c r="B780" s="98"/>
      <c r="C780" s="98"/>
      <c r="D780" s="98"/>
      <c r="E780" s="98"/>
      <c r="F780" s="98"/>
      <c r="G780" s="98"/>
      <c r="H780" s="98"/>
      <c r="I780" s="98"/>
    </row>
    <row r="781" spans="2:9" x14ac:dyDescent="0.2">
      <c r="B781" s="98"/>
      <c r="C781" s="98"/>
      <c r="D781" s="98"/>
      <c r="E781" s="98"/>
      <c r="F781" s="98"/>
      <c r="G781" s="98"/>
      <c r="H781" s="98"/>
      <c r="I781" s="98"/>
    </row>
    <row r="782" spans="2:9" x14ac:dyDescent="0.2">
      <c r="B782" s="98"/>
      <c r="C782" s="98"/>
      <c r="D782" s="98"/>
      <c r="E782" s="98"/>
      <c r="F782" s="98"/>
      <c r="G782" s="98"/>
      <c r="H782" s="98"/>
      <c r="I782" s="98"/>
    </row>
    <row r="783" spans="2:9" x14ac:dyDescent="0.2">
      <c r="B783" s="98"/>
      <c r="C783" s="98"/>
      <c r="D783" s="98"/>
      <c r="E783" s="98"/>
      <c r="F783" s="98"/>
      <c r="G783" s="98"/>
      <c r="H783" s="98"/>
      <c r="I783" s="98"/>
    </row>
    <row r="784" spans="2:9" x14ac:dyDescent="0.2">
      <c r="B784" s="98"/>
      <c r="C784" s="98"/>
      <c r="D784" s="98"/>
      <c r="E784" s="98"/>
      <c r="F784" s="98"/>
      <c r="G784" s="98"/>
      <c r="H784" s="98"/>
      <c r="I784" s="98"/>
    </row>
    <row r="785" spans="2:9" x14ac:dyDescent="0.2">
      <c r="B785" s="98"/>
      <c r="C785" s="98"/>
      <c r="D785" s="98"/>
      <c r="E785" s="98"/>
      <c r="F785" s="98"/>
      <c r="G785" s="98"/>
      <c r="H785" s="98"/>
      <c r="I785" s="98"/>
    </row>
    <row r="786" spans="2:9" x14ac:dyDescent="0.2">
      <c r="B786" s="98"/>
      <c r="C786" s="98"/>
      <c r="D786" s="98"/>
      <c r="E786" s="98"/>
      <c r="F786" s="98"/>
      <c r="G786" s="98"/>
      <c r="H786" s="98"/>
      <c r="I786" s="98"/>
    </row>
    <row r="787" spans="2:9" x14ac:dyDescent="0.2">
      <c r="B787" s="98"/>
      <c r="C787" s="98"/>
      <c r="D787" s="98"/>
      <c r="E787" s="98"/>
      <c r="F787" s="98"/>
      <c r="G787" s="98"/>
      <c r="H787" s="98"/>
      <c r="I787" s="98"/>
    </row>
    <row r="788" spans="2:9" x14ac:dyDescent="0.2">
      <c r="B788" s="98"/>
      <c r="C788" s="98"/>
      <c r="D788" s="98"/>
      <c r="E788" s="98"/>
      <c r="F788" s="98"/>
      <c r="G788" s="98"/>
      <c r="H788" s="98"/>
      <c r="I788" s="98"/>
    </row>
    <row r="789" spans="2:9" x14ac:dyDescent="0.2">
      <c r="B789" s="98"/>
      <c r="C789" s="98"/>
      <c r="D789" s="98"/>
      <c r="E789" s="98"/>
      <c r="F789" s="98"/>
      <c r="G789" s="98"/>
      <c r="H789" s="98"/>
      <c r="I789" s="98"/>
    </row>
    <row r="790" spans="2:9" x14ac:dyDescent="0.2">
      <c r="B790" s="98"/>
      <c r="C790" s="98"/>
      <c r="D790" s="98"/>
      <c r="E790" s="98"/>
      <c r="F790" s="98"/>
      <c r="G790" s="98"/>
      <c r="H790" s="98"/>
      <c r="I790" s="98"/>
    </row>
    <row r="791" spans="2:9" x14ac:dyDescent="0.2">
      <c r="B791" s="98"/>
      <c r="C791" s="98"/>
      <c r="D791" s="98"/>
      <c r="E791" s="98"/>
      <c r="F791" s="98"/>
      <c r="G791" s="98"/>
      <c r="H791" s="98"/>
      <c r="I791" s="98"/>
    </row>
    <row r="792" spans="2:9" x14ac:dyDescent="0.2">
      <c r="B792" s="98"/>
      <c r="C792" s="98"/>
      <c r="D792" s="98"/>
      <c r="E792" s="98"/>
      <c r="F792" s="98"/>
      <c r="G792" s="98"/>
      <c r="H792" s="98"/>
      <c r="I792" s="98"/>
    </row>
    <row r="793" spans="2:9" x14ac:dyDescent="0.2">
      <c r="B793" s="98"/>
      <c r="C793" s="98"/>
      <c r="E793" s="98"/>
      <c r="F793" s="98"/>
      <c r="G793" s="98"/>
      <c r="H793" s="98"/>
      <c r="I793" s="98"/>
    </row>
    <row r="794" spans="2:9" x14ac:dyDescent="0.2">
      <c r="B794" s="98"/>
      <c r="C794" s="98"/>
      <c r="D794" s="98"/>
      <c r="E794" s="112"/>
      <c r="F794" s="112"/>
      <c r="G794" s="112"/>
      <c r="H794" s="112"/>
      <c r="I794" s="112"/>
    </row>
    <row r="795" spans="2:9" x14ac:dyDescent="0.2">
      <c r="B795" s="98"/>
      <c r="C795" s="98"/>
      <c r="D795" s="98"/>
      <c r="E795" s="112"/>
      <c r="F795" s="112"/>
      <c r="G795" s="112"/>
      <c r="H795" s="112"/>
      <c r="I795" s="112"/>
    </row>
    <row r="801" spans="2:9" x14ac:dyDescent="0.2">
      <c r="D801" s="113"/>
      <c r="E801" s="113"/>
    </row>
    <row r="810" spans="2:9" x14ac:dyDescent="0.2">
      <c r="E810" s="98"/>
      <c r="F810" s="98"/>
      <c r="G810" s="98"/>
      <c r="H810" s="98"/>
      <c r="I810" s="98"/>
    </row>
    <row r="811" spans="2:9" x14ac:dyDescent="0.2">
      <c r="B811" s="98"/>
      <c r="C811" s="98"/>
      <c r="D811" s="98"/>
      <c r="E811" s="98"/>
      <c r="F811" s="98"/>
      <c r="H811" s="98"/>
      <c r="I811" s="98"/>
    </row>
    <row r="812" spans="2:9" x14ac:dyDescent="0.2">
      <c r="B812" s="98"/>
      <c r="C812" s="98"/>
      <c r="D812" s="98"/>
      <c r="E812" s="98"/>
      <c r="F812" s="98"/>
      <c r="G812" s="98"/>
      <c r="H812" s="98"/>
      <c r="I812" s="98"/>
    </row>
    <row r="813" spans="2:9" x14ac:dyDescent="0.2">
      <c r="B813" s="98"/>
      <c r="C813" s="98"/>
      <c r="E813" s="98"/>
      <c r="F813" s="98"/>
      <c r="G813" s="98"/>
      <c r="H813" s="98"/>
      <c r="I813" s="98"/>
    </row>
    <row r="814" spans="2:9" x14ac:dyDescent="0.2">
      <c r="B814" s="98"/>
      <c r="C814" s="98"/>
      <c r="D814" s="98"/>
      <c r="E814" s="98"/>
      <c r="F814" s="98"/>
      <c r="G814" s="98"/>
      <c r="H814" s="98"/>
      <c r="I814" s="98"/>
    </row>
    <row r="815" spans="2:9" x14ac:dyDescent="0.2">
      <c r="B815" s="98"/>
      <c r="C815" s="98"/>
      <c r="D815" s="98"/>
      <c r="E815" s="98"/>
      <c r="F815" s="98"/>
      <c r="G815" s="98"/>
      <c r="H815" s="98"/>
      <c r="I815" s="98"/>
    </row>
    <row r="816" spans="2:9" x14ac:dyDescent="0.2">
      <c r="B816" s="98"/>
      <c r="C816" s="98"/>
      <c r="D816" s="98"/>
      <c r="E816" s="98"/>
      <c r="F816" s="98"/>
      <c r="G816" s="98"/>
      <c r="H816" s="98"/>
      <c r="I816" s="98"/>
    </row>
    <row r="817" spans="2:9" x14ac:dyDescent="0.2">
      <c r="B817" s="98"/>
      <c r="C817" s="98"/>
      <c r="D817" s="98"/>
      <c r="E817" s="98"/>
      <c r="F817" s="98"/>
      <c r="G817" s="98"/>
      <c r="H817" s="98"/>
      <c r="I817" s="98"/>
    </row>
    <row r="818" spans="2:9" x14ac:dyDescent="0.2">
      <c r="B818" s="98"/>
      <c r="C818" s="98"/>
      <c r="D818" s="98"/>
      <c r="E818" s="98"/>
      <c r="F818" s="98"/>
      <c r="G818" s="98"/>
      <c r="H818" s="98"/>
      <c r="I818" s="98"/>
    </row>
    <row r="819" spans="2:9" x14ac:dyDescent="0.2">
      <c r="B819" s="98"/>
      <c r="C819" s="98"/>
      <c r="D819" s="98"/>
      <c r="E819" s="98"/>
      <c r="F819" s="98"/>
      <c r="G819" s="98"/>
      <c r="H819" s="98"/>
      <c r="I819" s="98"/>
    </row>
    <row r="820" spans="2:9" x14ac:dyDescent="0.2">
      <c r="B820" s="98"/>
      <c r="C820" s="98"/>
      <c r="D820" s="98"/>
      <c r="E820" s="98"/>
      <c r="F820" s="98"/>
      <c r="G820" s="98"/>
      <c r="H820" s="98"/>
      <c r="I820" s="98"/>
    </row>
    <row r="821" spans="2:9" x14ac:dyDescent="0.2">
      <c r="B821" s="98"/>
      <c r="C821" s="98"/>
      <c r="D821" s="98"/>
      <c r="E821" s="98"/>
      <c r="F821" s="98"/>
      <c r="G821" s="98"/>
      <c r="H821" s="98"/>
      <c r="I821" s="98"/>
    </row>
    <row r="822" spans="2:9" x14ac:dyDescent="0.2">
      <c r="B822" s="98"/>
      <c r="C822" s="98"/>
      <c r="D822" s="98"/>
      <c r="E822" s="98"/>
      <c r="F822" s="98"/>
      <c r="G822" s="98"/>
      <c r="H822" s="98"/>
      <c r="I822" s="98"/>
    </row>
    <row r="823" spans="2:9" x14ac:dyDescent="0.2">
      <c r="B823" s="98"/>
      <c r="C823" s="98"/>
      <c r="D823" s="98"/>
      <c r="E823" s="98"/>
      <c r="F823" s="98"/>
      <c r="G823" s="98"/>
      <c r="H823" s="98"/>
      <c r="I823" s="98"/>
    </row>
    <row r="824" spans="2:9" x14ac:dyDescent="0.2">
      <c r="B824" s="98"/>
      <c r="C824" s="98"/>
      <c r="D824" s="98"/>
      <c r="E824" s="98"/>
      <c r="F824" s="98"/>
      <c r="G824" s="98"/>
      <c r="H824" s="98"/>
      <c r="I824" s="98"/>
    </row>
    <row r="825" spans="2:9" x14ac:dyDescent="0.2">
      <c r="B825" s="98"/>
      <c r="C825" s="98"/>
      <c r="D825" s="98"/>
      <c r="E825" s="98"/>
      <c r="F825" s="98"/>
      <c r="G825" s="98"/>
      <c r="H825" s="98"/>
      <c r="I825" s="98"/>
    </row>
    <row r="826" spans="2:9" x14ac:dyDescent="0.2">
      <c r="B826" s="98"/>
      <c r="C826" s="98"/>
      <c r="D826" s="98"/>
      <c r="E826" s="98"/>
      <c r="F826" s="98"/>
      <c r="G826" s="98"/>
      <c r="H826" s="98"/>
      <c r="I826" s="98"/>
    </row>
    <row r="827" spans="2:9" x14ac:dyDescent="0.2">
      <c r="B827" s="98"/>
      <c r="C827" s="98"/>
      <c r="D827" s="98"/>
      <c r="E827" s="98"/>
      <c r="F827" s="98"/>
      <c r="G827" s="98"/>
      <c r="H827" s="98"/>
      <c r="I827" s="98"/>
    </row>
    <row r="828" spans="2:9" x14ac:dyDescent="0.2">
      <c r="B828" s="98"/>
      <c r="C828" s="98"/>
      <c r="D828" s="98"/>
      <c r="E828" s="98"/>
      <c r="F828" s="98"/>
      <c r="G828" s="98"/>
      <c r="H828" s="98"/>
      <c r="I828" s="98"/>
    </row>
    <row r="829" spans="2:9" x14ac:dyDescent="0.2">
      <c r="B829" s="98"/>
      <c r="C829" s="98"/>
      <c r="D829" s="98"/>
      <c r="E829" s="98"/>
      <c r="F829" s="98"/>
      <c r="G829" s="98"/>
      <c r="H829" s="98"/>
      <c r="I829" s="98"/>
    </row>
    <row r="830" spans="2:9" x14ac:dyDescent="0.2">
      <c r="B830" s="98"/>
      <c r="C830" s="98"/>
      <c r="D830" s="98"/>
      <c r="E830" s="98"/>
      <c r="F830" s="98"/>
      <c r="G830" s="98"/>
      <c r="H830" s="98"/>
      <c r="I830" s="98"/>
    </row>
    <row r="831" spans="2:9" x14ac:dyDescent="0.2">
      <c r="B831" s="98"/>
      <c r="C831" s="98"/>
      <c r="D831" s="98"/>
      <c r="E831" s="98"/>
      <c r="F831" s="98"/>
      <c r="G831" s="98"/>
      <c r="H831" s="98"/>
      <c r="I831" s="98"/>
    </row>
    <row r="832" spans="2:9" x14ac:dyDescent="0.2">
      <c r="B832" s="98"/>
      <c r="C832" s="98"/>
      <c r="D832" s="98"/>
      <c r="E832" s="98"/>
      <c r="F832" s="98"/>
      <c r="G832" s="98"/>
      <c r="H832" s="98"/>
      <c r="I832" s="98"/>
    </row>
    <row r="833" spans="2:9" x14ac:dyDescent="0.2">
      <c r="B833" s="98"/>
      <c r="C833" s="98"/>
      <c r="D833" s="98"/>
      <c r="E833" s="98"/>
      <c r="F833" s="98"/>
      <c r="G833" s="98"/>
      <c r="H833" s="98"/>
      <c r="I833" s="98"/>
    </row>
    <row r="834" spans="2:9" x14ac:dyDescent="0.2">
      <c r="B834" s="98"/>
      <c r="C834" s="98"/>
      <c r="D834" s="98"/>
      <c r="E834" s="98"/>
      <c r="F834" s="98"/>
      <c r="G834" s="98"/>
      <c r="H834" s="98"/>
      <c r="I834" s="98"/>
    </row>
    <row r="835" spans="2:9" x14ac:dyDescent="0.2">
      <c r="B835" s="98"/>
      <c r="C835" s="98"/>
      <c r="D835" s="98"/>
      <c r="E835" s="98"/>
      <c r="F835" s="98"/>
      <c r="G835" s="98"/>
      <c r="H835" s="98"/>
      <c r="I835" s="98"/>
    </row>
    <row r="836" spans="2:9" x14ac:dyDescent="0.2">
      <c r="B836" s="98"/>
      <c r="C836" s="98"/>
      <c r="D836" s="98"/>
      <c r="E836" s="98"/>
      <c r="F836" s="98"/>
      <c r="G836" s="98"/>
      <c r="H836" s="98"/>
      <c r="I836" s="98"/>
    </row>
    <row r="837" spans="2:9" x14ac:dyDescent="0.2">
      <c r="B837" s="98"/>
      <c r="C837" s="98"/>
      <c r="D837" s="98"/>
      <c r="E837" s="98"/>
      <c r="F837" s="98"/>
      <c r="G837" s="98"/>
      <c r="H837" s="98"/>
      <c r="I837" s="98"/>
    </row>
    <row r="838" spans="2:9" x14ac:dyDescent="0.2">
      <c r="B838" s="98"/>
      <c r="C838" s="98"/>
      <c r="D838" s="98"/>
      <c r="E838" s="98"/>
      <c r="F838" s="98"/>
      <c r="G838" s="98"/>
      <c r="H838" s="98"/>
      <c r="I838" s="98"/>
    </row>
    <row r="839" spans="2:9" x14ac:dyDescent="0.2">
      <c r="B839" s="98"/>
      <c r="C839" s="98"/>
      <c r="D839" s="98"/>
      <c r="E839" s="98"/>
      <c r="F839" s="98"/>
      <c r="G839" s="98"/>
      <c r="H839" s="98"/>
      <c r="I839" s="98"/>
    </row>
    <row r="840" spans="2:9" x14ac:dyDescent="0.2">
      <c r="B840" s="98"/>
      <c r="C840" s="98"/>
      <c r="D840" s="98"/>
      <c r="E840" s="98"/>
      <c r="F840" s="98"/>
      <c r="G840" s="98"/>
      <c r="H840" s="98"/>
      <c r="I840" s="98"/>
    </row>
    <row r="841" spans="2:9" x14ac:dyDescent="0.2">
      <c r="B841" s="98"/>
      <c r="C841" s="98"/>
      <c r="D841" s="98"/>
      <c r="E841" s="98"/>
      <c r="F841" s="98"/>
      <c r="G841" s="98"/>
      <c r="H841" s="98"/>
      <c r="I841" s="98"/>
    </row>
    <row r="842" spans="2:9" x14ac:dyDescent="0.2">
      <c r="B842" s="98"/>
      <c r="C842" s="98"/>
      <c r="D842" s="98"/>
      <c r="E842" s="98"/>
      <c r="F842" s="98"/>
      <c r="G842" s="98"/>
      <c r="H842" s="98"/>
      <c r="I842" s="98"/>
    </row>
    <row r="843" spans="2:9" x14ac:dyDescent="0.2">
      <c r="B843" s="98"/>
      <c r="C843" s="98"/>
      <c r="D843" s="98"/>
      <c r="E843" s="98"/>
      <c r="F843" s="98"/>
      <c r="G843" s="98"/>
      <c r="H843" s="98"/>
      <c r="I843" s="98"/>
    </row>
    <row r="844" spans="2:9" x14ac:dyDescent="0.2">
      <c r="B844" s="98"/>
      <c r="C844" s="98"/>
      <c r="D844" s="98"/>
      <c r="E844" s="98"/>
      <c r="F844" s="98"/>
      <c r="G844" s="98"/>
      <c r="H844" s="98"/>
      <c r="I844" s="98"/>
    </row>
    <row r="845" spans="2:9" x14ac:dyDescent="0.2">
      <c r="B845" s="98"/>
      <c r="C845" s="98"/>
      <c r="D845" s="98"/>
      <c r="E845" s="98"/>
      <c r="F845" s="98"/>
      <c r="G845" s="98"/>
      <c r="H845" s="98"/>
      <c r="I845" s="98"/>
    </row>
    <row r="846" spans="2:9" x14ac:dyDescent="0.2">
      <c r="B846" s="98"/>
      <c r="C846" s="98"/>
      <c r="D846" s="98"/>
      <c r="E846" s="98"/>
      <c r="F846" s="98"/>
      <c r="G846" s="98"/>
      <c r="H846" s="98"/>
      <c r="I846" s="98"/>
    </row>
    <row r="847" spans="2:9" x14ac:dyDescent="0.2">
      <c r="B847" s="98"/>
      <c r="C847" s="98"/>
      <c r="E847" s="98"/>
      <c r="F847" s="98"/>
      <c r="G847" s="98"/>
      <c r="H847" s="98"/>
      <c r="I847" s="98"/>
    </row>
    <row r="848" spans="2:9" x14ac:dyDescent="0.2">
      <c r="B848" s="98"/>
      <c r="C848" s="98"/>
      <c r="D848" s="98"/>
      <c r="E848" s="112"/>
      <c r="F848" s="112"/>
      <c r="G848" s="112"/>
      <c r="H848" s="112"/>
      <c r="I848" s="112"/>
    </row>
    <row r="849" spans="2:9" x14ac:dyDescent="0.2">
      <c r="B849" s="98"/>
      <c r="C849" s="98"/>
      <c r="D849" s="98"/>
      <c r="E849" s="112"/>
      <c r="F849" s="112"/>
      <c r="G849" s="112"/>
      <c r="H849" s="112"/>
      <c r="I849" s="112"/>
    </row>
    <row r="855" spans="2:9" x14ac:dyDescent="0.2">
      <c r="D855" s="113"/>
      <c r="E855" s="113"/>
    </row>
    <row r="864" spans="2:9" x14ac:dyDescent="0.2">
      <c r="E864" s="98"/>
      <c r="F864" s="98"/>
      <c r="G864" s="98"/>
      <c r="H864" s="98"/>
      <c r="I864" s="98"/>
    </row>
    <row r="865" spans="2:9" x14ac:dyDescent="0.2">
      <c r="B865" s="98"/>
      <c r="C865" s="98"/>
      <c r="D865" s="98"/>
      <c r="E865" s="98"/>
      <c r="F865" s="98"/>
      <c r="H865" s="98"/>
      <c r="I865" s="98"/>
    </row>
    <row r="866" spans="2:9" x14ac:dyDescent="0.2">
      <c r="B866" s="98"/>
      <c r="C866" s="98"/>
      <c r="D866" s="98"/>
      <c r="E866" s="98"/>
      <c r="F866" s="98"/>
      <c r="G866" s="98"/>
      <c r="H866" s="98"/>
      <c r="I866" s="98"/>
    </row>
    <row r="867" spans="2:9" x14ac:dyDescent="0.2">
      <c r="B867" s="98"/>
      <c r="C867" s="98"/>
      <c r="E867" s="98"/>
      <c r="F867" s="98"/>
      <c r="G867" s="98"/>
      <c r="H867" s="98"/>
      <c r="I867" s="98"/>
    </row>
    <row r="868" spans="2:9" x14ac:dyDescent="0.2">
      <c r="B868" s="98"/>
      <c r="C868" s="98"/>
      <c r="D868" s="98"/>
      <c r="E868" s="98"/>
      <c r="F868" s="98"/>
      <c r="G868" s="98"/>
      <c r="H868" s="98"/>
      <c r="I868" s="98"/>
    </row>
    <row r="869" spans="2:9" x14ac:dyDescent="0.2">
      <c r="B869" s="98"/>
      <c r="C869" s="98"/>
      <c r="D869" s="98"/>
      <c r="E869" s="98"/>
      <c r="F869" s="98"/>
      <c r="G869" s="98"/>
      <c r="H869" s="98"/>
      <c r="I869" s="98"/>
    </row>
    <row r="870" spans="2:9" x14ac:dyDescent="0.2">
      <c r="B870" s="98"/>
      <c r="C870" s="98"/>
      <c r="D870" s="98"/>
      <c r="E870" s="98"/>
      <c r="F870" s="98"/>
      <c r="G870" s="98"/>
      <c r="H870" s="98"/>
      <c r="I870" s="98"/>
    </row>
    <row r="871" spans="2:9" x14ac:dyDescent="0.2">
      <c r="B871" s="98"/>
      <c r="C871" s="98"/>
      <c r="D871" s="98"/>
      <c r="E871" s="98"/>
      <c r="F871" s="98"/>
      <c r="G871" s="98"/>
      <c r="H871" s="98"/>
      <c r="I871" s="98"/>
    </row>
    <row r="872" spans="2:9" x14ac:dyDescent="0.2">
      <c r="B872" s="98"/>
      <c r="C872" s="98"/>
      <c r="D872" s="98"/>
      <c r="E872" s="98"/>
      <c r="F872" s="98"/>
      <c r="G872" s="98"/>
      <c r="H872" s="98"/>
      <c r="I872" s="98"/>
    </row>
    <row r="873" spans="2:9" x14ac:dyDescent="0.2">
      <c r="B873" s="98"/>
      <c r="C873" s="98"/>
      <c r="D873" s="98"/>
      <c r="E873" s="98"/>
      <c r="F873" s="98"/>
      <c r="G873" s="98"/>
      <c r="H873" s="98"/>
      <c r="I873" s="98"/>
    </row>
    <row r="874" spans="2:9" x14ac:dyDescent="0.2">
      <c r="B874" s="98"/>
      <c r="C874" s="98"/>
      <c r="D874" s="98"/>
      <c r="E874" s="98"/>
      <c r="F874" s="98"/>
      <c r="G874" s="98"/>
      <c r="H874" s="98"/>
      <c r="I874" s="98"/>
    </row>
    <row r="875" spans="2:9" x14ac:dyDescent="0.2">
      <c r="B875" s="98"/>
      <c r="C875" s="98"/>
      <c r="D875" s="98"/>
      <c r="E875" s="98"/>
      <c r="F875" s="98"/>
      <c r="G875" s="98"/>
      <c r="H875" s="98"/>
      <c r="I875" s="98"/>
    </row>
    <row r="876" spans="2:9" x14ac:dyDescent="0.2">
      <c r="B876" s="98"/>
      <c r="C876" s="98"/>
      <c r="D876" s="98"/>
      <c r="E876" s="98"/>
      <c r="F876" s="98"/>
      <c r="G876" s="98"/>
      <c r="H876" s="98"/>
      <c r="I876" s="98"/>
    </row>
    <row r="877" spans="2:9" x14ac:dyDescent="0.2">
      <c r="B877" s="98"/>
      <c r="C877" s="98"/>
      <c r="D877" s="98"/>
      <c r="E877" s="98"/>
      <c r="F877" s="98"/>
      <c r="G877" s="98"/>
      <c r="H877" s="98"/>
      <c r="I877" s="98"/>
    </row>
    <row r="878" spans="2:9" x14ac:dyDescent="0.2">
      <c r="B878" s="98"/>
      <c r="C878" s="98"/>
      <c r="D878" s="98"/>
      <c r="E878" s="98"/>
      <c r="F878" s="98"/>
      <c r="G878" s="98"/>
      <c r="H878" s="98"/>
      <c r="I878" s="98"/>
    </row>
    <row r="879" spans="2:9" x14ac:dyDescent="0.2">
      <c r="B879" s="98"/>
      <c r="C879" s="98"/>
      <c r="D879" s="98"/>
      <c r="E879" s="98"/>
      <c r="F879" s="98"/>
      <c r="G879" s="98"/>
      <c r="H879" s="98"/>
      <c r="I879" s="98"/>
    </row>
    <row r="880" spans="2:9" x14ac:dyDescent="0.2">
      <c r="B880" s="98"/>
      <c r="C880" s="98"/>
      <c r="D880" s="98"/>
      <c r="E880" s="98"/>
      <c r="F880" s="98"/>
      <c r="G880" s="98"/>
      <c r="H880" s="98"/>
      <c r="I880" s="98"/>
    </row>
    <row r="881" spans="2:9" x14ac:dyDescent="0.2">
      <c r="B881" s="98"/>
      <c r="C881" s="98"/>
      <c r="D881" s="98"/>
      <c r="E881" s="98"/>
      <c r="F881" s="98"/>
      <c r="G881" s="98"/>
      <c r="H881" s="98"/>
      <c r="I881" s="98"/>
    </row>
    <row r="882" spans="2:9" x14ac:dyDescent="0.2">
      <c r="B882" s="98"/>
      <c r="C882" s="98"/>
      <c r="D882" s="98"/>
      <c r="E882" s="98"/>
      <c r="F882" s="98"/>
      <c r="G882" s="98"/>
      <c r="H882" s="98"/>
      <c r="I882" s="98"/>
    </row>
    <row r="883" spans="2:9" x14ac:dyDescent="0.2">
      <c r="B883" s="98"/>
      <c r="C883" s="98"/>
      <c r="D883" s="98"/>
      <c r="E883" s="98"/>
      <c r="F883" s="98"/>
      <c r="G883" s="98"/>
      <c r="H883" s="98"/>
      <c r="I883" s="98"/>
    </row>
    <row r="884" spans="2:9" x14ac:dyDescent="0.2">
      <c r="B884" s="98"/>
      <c r="C884" s="98"/>
      <c r="D884" s="98"/>
      <c r="E884" s="98"/>
      <c r="F884" s="98"/>
      <c r="G884" s="98"/>
      <c r="H884" s="98"/>
      <c r="I884" s="98"/>
    </row>
    <row r="885" spans="2:9" x14ac:dyDescent="0.2">
      <c r="B885" s="98"/>
      <c r="C885" s="98"/>
      <c r="D885" s="98"/>
      <c r="E885" s="98"/>
      <c r="F885" s="98"/>
      <c r="G885" s="98"/>
      <c r="H885" s="98"/>
      <c r="I885" s="98"/>
    </row>
    <row r="886" spans="2:9" x14ac:dyDescent="0.2">
      <c r="B886" s="98"/>
      <c r="C886" s="98"/>
      <c r="D886" s="98"/>
      <c r="E886" s="98"/>
      <c r="F886" s="98"/>
      <c r="G886" s="98"/>
      <c r="H886" s="98"/>
      <c r="I886" s="98"/>
    </row>
    <row r="887" spans="2:9" x14ac:dyDescent="0.2">
      <c r="B887" s="98"/>
      <c r="C887" s="98"/>
      <c r="D887" s="98"/>
      <c r="E887" s="98"/>
      <c r="F887" s="98"/>
      <c r="G887" s="98"/>
      <c r="H887" s="98"/>
      <c r="I887" s="98"/>
    </row>
    <row r="888" spans="2:9" x14ac:dyDescent="0.2">
      <c r="B888" s="98"/>
      <c r="C888" s="98"/>
      <c r="D888" s="98"/>
      <c r="E888" s="98"/>
      <c r="F888" s="98"/>
      <c r="G888" s="98"/>
      <c r="H888" s="98"/>
      <c r="I888" s="98"/>
    </row>
    <row r="889" spans="2:9" x14ac:dyDescent="0.2">
      <c r="B889" s="98"/>
      <c r="C889" s="98"/>
      <c r="D889" s="98"/>
      <c r="E889" s="98"/>
      <c r="F889" s="98"/>
      <c r="G889" s="98"/>
      <c r="H889" s="98"/>
      <c r="I889" s="98"/>
    </row>
    <row r="890" spans="2:9" x14ac:dyDescent="0.2">
      <c r="B890" s="98"/>
      <c r="C890" s="98"/>
      <c r="D890" s="98"/>
      <c r="E890" s="98"/>
      <c r="F890" s="98"/>
      <c r="G890" s="98"/>
      <c r="H890" s="98"/>
      <c r="I890" s="98"/>
    </row>
    <row r="891" spans="2:9" x14ac:dyDescent="0.2">
      <c r="B891" s="98"/>
      <c r="C891" s="98"/>
      <c r="D891" s="98"/>
      <c r="E891" s="98"/>
      <c r="F891" s="98"/>
      <c r="G891" s="98"/>
      <c r="H891" s="98"/>
      <c r="I891" s="98"/>
    </row>
    <row r="892" spans="2:9" x14ac:dyDescent="0.2">
      <c r="B892" s="98"/>
      <c r="C892" s="98"/>
      <c r="D892" s="98"/>
      <c r="E892" s="98"/>
      <c r="F892" s="98"/>
      <c r="G892" s="98"/>
      <c r="H892" s="98"/>
      <c r="I892" s="98"/>
    </row>
    <row r="893" spans="2:9" x14ac:dyDescent="0.2">
      <c r="B893" s="98"/>
      <c r="C893" s="98"/>
      <c r="D893" s="98"/>
      <c r="E893" s="98"/>
      <c r="F893" s="98"/>
      <c r="G893" s="98"/>
      <c r="H893" s="98"/>
      <c r="I893" s="98"/>
    </row>
    <row r="894" spans="2:9" x14ac:dyDescent="0.2">
      <c r="B894" s="98"/>
      <c r="C894" s="98"/>
      <c r="D894" s="98"/>
      <c r="E894" s="98"/>
      <c r="F894" s="98"/>
      <c r="G894" s="98"/>
      <c r="H894" s="98"/>
      <c r="I894" s="98"/>
    </row>
    <row r="895" spans="2:9" x14ac:dyDescent="0.2">
      <c r="B895" s="98"/>
      <c r="C895" s="98"/>
      <c r="D895" s="98"/>
      <c r="E895" s="98"/>
      <c r="F895" s="98"/>
      <c r="G895" s="98"/>
      <c r="H895" s="98"/>
      <c r="I895" s="98"/>
    </row>
    <row r="896" spans="2:9" x14ac:dyDescent="0.2">
      <c r="B896" s="98"/>
      <c r="C896" s="98"/>
      <c r="D896" s="98"/>
      <c r="E896" s="98"/>
      <c r="F896" s="98"/>
      <c r="G896" s="98"/>
      <c r="H896" s="98"/>
      <c r="I896" s="98"/>
    </row>
    <row r="897" spans="2:9" x14ac:dyDescent="0.2">
      <c r="B897" s="98"/>
      <c r="C897" s="98"/>
      <c r="D897" s="98"/>
      <c r="E897" s="98"/>
      <c r="F897" s="98"/>
      <c r="G897" s="98"/>
      <c r="H897" s="98"/>
      <c r="I897" s="98"/>
    </row>
    <row r="898" spans="2:9" x14ac:dyDescent="0.2">
      <c r="B898" s="98"/>
      <c r="C898" s="98"/>
      <c r="D898" s="98"/>
      <c r="E898" s="98"/>
      <c r="F898" s="98"/>
      <c r="G898" s="98"/>
      <c r="H898" s="98"/>
      <c r="I898" s="98"/>
    </row>
    <row r="899" spans="2:9" x14ac:dyDescent="0.2">
      <c r="B899" s="98"/>
      <c r="C899" s="98"/>
      <c r="D899" s="98"/>
      <c r="E899" s="98"/>
      <c r="F899" s="98"/>
      <c r="G899" s="98"/>
      <c r="H899" s="98"/>
      <c r="I899" s="98"/>
    </row>
    <row r="900" spans="2:9" x14ac:dyDescent="0.2">
      <c r="B900" s="98"/>
      <c r="C900" s="98"/>
      <c r="D900" s="98"/>
      <c r="E900" s="98"/>
      <c r="F900" s="98"/>
      <c r="G900" s="98"/>
      <c r="H900" s="98"/>
      <c r="I900" s="98"/>
    </row>
    <row r="901" spans="2:9" x14ac:dyDescent="0.2">
      <c r="B901" s="98"/>
      <c r="C901" s="98"/>
      <c r="E901" s="98"/>
      <c r="F901" s="98"/>
      <c r="G901" s="98"/>
      <c r="H901" s="98"/>
      <c r="I901" s="98"/>
    </row>
    <row r="902" spans="2:9" x14ac:dyDescent="0.2">
      <c r="B902" s="98"/>
      <c r="C902" s="98"/>
      <c r="D902" s="98"/>
      <c r="E902" s="112"/>
      <c r="F902" s="112"/>
      <c r="G902" s="112"/>
      <c r="H902" s="112"/>
      <c r="I902" s="112"/>
    </row>
    <row r="903" spans="2:9" x14ac:dyDescent="0.2">
      <c r="B903" s="98"/>
      <c r="C903" s="98"/>
      <c r="D903" s="98"/>
      <c r="E903" s="112"/>
      <c r="F903" s="112"/>
      <c r="G903" s="112"/>
      <c r="H903" s="112"/>
      <c r="I903" s="112"/>
    </row>
    <row r="909" spans="2:9" x14ac:dyDescent="0.2">
      <c r="D909" s="113"/>
      <c r="E909" s="113"/>
    </row>
    <row r="918" spans="2:9" x14ac:dyDescent="0.2">
      <c r="E918" s="98"/>
      <c r="F918" s="98"/>
      <c r="G918" s="98"/>
      <c r="H918" s="98"/>
      <c r="I918" s="98"/>
    </row>
    <row r="919" spans="2:9" x14ac:dyDescent="0.2">
      <c r="B919" s="98"/>
      <c r="C919" s="98"/>
      <c r="D919" s="98"/>
      <c r="E919" s="98"/>
      <c r="F919" s="98"/>
      <c r="H919" s="98"/>
      <c r="I919" s="98"/>
    </row>
    <row r="920" spans="2:9" x14ac:dyDescent="0.2">
      <c r="B920" s="98"/>
      <c r="C920" s="98"/>
      <c r="D920" s="98"/>
      <c r="E920" s="98"/>
      <c r="F920" s="98"/>
      <c r="G920" s="98"/>
      <c r="H920" s="98"/>
      <c r="I920" s="98"/>
    </row>
    <row r="921" spans="2:9" x14ac:dyDescent="0.2">
      <c r="B921" s="98"/>
      <c r="C921" s="98"/>
      <c r="E921" s="98"/>
      <c r="F921" s="98"/>
      <c r="G921" s="98"/>
      <c r="H921" s="98"/>
      <c r="I921" s="98"/>
    </row>
    <row r="922" spans="2:9" x14ac:dyDescent="0.2">
      <c r="B922" s="98"/>
      <c r="C922" s="98"/>
      <c r="D922" s="98"/>
      <c r="E922" s="98"/>
      <c r="F922" s="98"/>
      <c r="G922" s="98"/>
      <c r="H922" s="98"/>
      <c r="I922" s="98"/>
    </row>
    <row r="923" spans="2:9" x14ac:dyDescent="0.2">
      <c r="B923" s="98"/>
      <c r="C923" s="98"/>
      <c r="D923" s="98"/>
      <c r="E923" s="98"/>
      <c r="F923" s="98"/>
      <c r="G923" s="98"/>
      <c r="H923" s="98"/>
      <c r="I923" s="98"/>
    </row>
    <row r="924" spans="2:9" x14ac:dyDescent="0.2">
      <c r="B924" s="98"/>
      <c r="C924" s="98"/>
      <c r="D924" s="98"/>
      <c r="E924" s="98"/>
      <c r="F924" s="98"/>
      <c r="G924" s="98"/>
      <c r="H924" s="98"/>
      <c r="I924" s="98"/>
    </row>
    <row r="925" spans="2:9" x14ac:dyDescent="0.2">
      <c r="B925" s="98"/>
      <c r="C925" s="98"/>
      <c r="D925" s="98"/>
      <c r="E925" s="98"/>
      <c r="F925" s="98"/>
      <c r="G925" s="98"/>
      <c r="H925" s="98"/>
      <c r="I925" s="98"/>
    </row>
    <row r="926" spans="2:9" x14ac:dyDescent="0.2">
      <c r="B926" s="98"/>
      <c r="C926" s="98"/>
      <c r="D926" s="98"/>
      <c r="E926" s="98"/>
      <c r="F926" s="98"/>
      <c r="G926" s="98"/>
      <c r="H926" s="98"/>
      <c r="I926" s="98"/>
    </row>
    <row r="927" spans="2:9" x14ac:dyDescent="0.2">
      <c r="B927" s="98"/>
      <c r="C927" s="98"/>
      <c r="D927" s="98"/>
      <c r="E927" s="98"/>
      <c r="F927" s="98"/>
      <c r="G927" s="98"/>
      <c r="H927" s="98"/>
      <c r="I927" s="98"/>
    </row>
    <row r="928" spans="2:9" x14ac:dyDescent="0.2">
      <c r="B928" s="98"/>
      <c r="C928" s="98"/>
      <c r="D928" s="98"/>
      <c r="E928" s="98"/>
      <c r="F928" s="98"/>
      <c r="G928" s="98"/>
      <c r="H928" s="98"/>
      <c r="I928" s="98"/>
    </row>
    <row r="929" spans="2:9" x14ac:dyDescent="0.2">
      <c r="B929" s="98"/>
      <c r="C929" s="98"/>
      <c r="D929" s="98"/>
      <c r="E929" s="98"/>
      <c r="F929" s="98"/>
      <c r="G929" s="98"/>
      <c r="H929" s="98"/>
      <c r="I929" s="98"/>
    </row>
    <row r="930" spans="2:9" x14ac:dyDescent="0.2">
      <c r="B930" s="98"/>
      <c r="C930" s="98"/>
      <c r="D930" s="98"/>
      <c r="E930" s="98"/>
      <c r="F930" s="98"/>
      <c r="G930" s="98"/>
      <c r="H930" s="98"/>
      <c r="I930" s="98"/>
    </row>
    <row r="931" spans="2:9" x14ac:dyDescent="0.2">
      <c r="B931" s="98"/>
      <c r="C931" s="98"/>
      <c r="D931" s="98"/>
      <c r="E931" s="98"/>
      <c r="F931" s="98"/>
      <c r="G931" s="98"/>
      <c r="H931" s="98"/>
      <c r="I931" s="98"/>
    </row>
    <row r="932" spans="2:9" x14ac:dyDescent="0.2">
      <c r="B932" s="98"/>
      <c r="C932" s="98"/>
      <c r="D932" s="98"/>
      <c r="E932" s="98"/>
      <c r="F932" s="98"/>
      <c r="G932" s="98"/>
      <c r="H932" s="98"/>
      <c r="I932" s="98"/>
    </row>
    <row r="933" spans="2:9" x14ac:dyDescent="0.2">
      <c r="B933" s="98"/>
      <c r="C933" s="98"/>
      <c r="D933" s="98"/>
      <c r="E933" s="98"/>
      <c r="F933" s="98"/>
      <c r="G933" s="98"/>
      <c r="H933" s="98"/>
      <c r="I933" s="98"/>
    </row>
    <row r="934" spans="2:9" x14ac:dyDescent="0.2">
      <c r="B934" s="98"/>
      <c r="C934" s="98"/>
      <c r="D934" s="98"/>
      <c r="E934" s="98"/>
      <c r="F934" s="98"/>
      <c r="G934" s="98"/>
      <c r="H934" s="98"/>
      <c r="I934" s="98"/>
    </row>
    <row r="935" spans="2:9" x14ac:dyDescent="0.2">
      <c r="B935" s="98"/>
      <c r="C935" s="98"/>
      <c r="D935" s="98"/>
      <c r="E935" s="98"/>
      <c r="F935" s="98"/>
      <c r="G935" s="98"/>
      <c r="H935" s="98"/>
      <c r="I935" s="98"/>
    </row>
    <row r="936" spans="2:9" x14ac:dyDescent="0.2">
      <c r="B936" s="98"/>
      <c r="C936" s="98"/>
      <c r="D936" s="98"/>
      <c r="E936" s="98"/>
      <c r="F936" s="98"/>
      <c r="G936" s="98"/>
      <c r="H936" s="98"/>
      <c r="I936" s="98"/>
    </row>
    <row r="937" spans="2:9" x14ac:dyDescent="0.2">
      <c r="B937" s="98"/>
      <c r="C937" s="98"/>
      <c r="D937" s="98"/>
      <c r="E937" s="98"/>
      <c r="F937" s="98"/>
      <c r="G937" s="98"/>
      <c r="H937" s="98"/>
      <c r="I937" s="98"/>
    </row>
    <row r="938" spans="2:9" x14ac:dyDescent="0.2">
      <c r="B938" s="98"/>
      <c r="C938" s="98"/>
      <c r="D938" s="98"/>
      <c r="E938" s="98"/>
      <c r="F938" s="98"/>
      <c r="G938" s="98"/>
      <c r="H938" s="98"/>
      <c r="I938" s="98"/>
    </row>
    <row r="939" spans="2:9" x14ac:dyDescent="0.2">
      <c r="B939" s="98"/>
      <c r="C939" s="98"/>
      <c r="D939" s="98"/>
      <c r="E939" s="98"/>
      <c r="F939" s="98"/>
      <c r="G939" s="98"/>
      <c r="H939" s="98"/>
      <c r="I939" s="98"/>
    </row>
    <row r="940" spans="2:9" x14ac:dyDescent="0.2">
      <c r="B940" s="98"/>
      <c r="C940" s="98"/>
      <c r="D940" s="98"/>
      <c r="E940" s="98"/>
      <c r="F940" s="98"/>
      <c r="G940" s="98"/>
      <c r="H940" s="98"/>
      <c r="I940" s="98"/>
    </row>
    <row r="941" spans="2:9" x14ac:dyDescent="0.2">
      <c r="B941" s="98"/>
      <c r="C941" s="98"/>
      <c r="D941" s="98"/>
      <c r="E941" s="98"/>
      <c r="F941" s="98"/>
      <c r="G941" s="98"/>
      <c r="H941" s="98"/>
      <c r="I941" s="98"/>
    </row>
    <row r="942" spans="2:9" x14ac:dyDescent="0.2">
      <c r="B942" s="98"/>
      <c r="C942" s="98"/>
      <c r="D942" s="98"/>
      <c r="E942" s="98"/>
      <c r="F942" s="98"/>
      <c r="G942" s="98"/>
      <c r="H942" s="98"/>
      <c r="I942" s="98"/>
    </row>
    <row r="943" spans="2:9" x14ac:dyDescent="0.2">
      <c r="B943" s="98"/>
      <c r="C943" s="98"/>
      <c r="D943" s="98"/>
      <c r="E943" s="98"/>
      <c r="F943" s="98"/>
      <c r="G943" s="98"/>
      <c r="H943" s="98"/>
      <c r="I943" s="98"/>
    </row>
    <row r="944" spans="2:9" x14ac:dyDescent="0.2">
      <c r="B944" s="98"/>
      <c r="C944" s="98"/>
      <c r="D944" s="98"/>
      <c r="E944" s="98"/>
      <c r="F944" s="98"/>
      <c r="G944" s="98"/>
      <c r="H944" s="98"/>
      <c r="I944" s="98"/>
    </row>
    <row r="945" spans="2:9" x14ac:dyDescent="0.2">
      <c r="B945" s="98"/>
      <c r="C945" s="98"/>
      <c r="D945" s="98"/>
      <c r="E945" s="98"/>
      <c r="F945" s="98"/>
      <c r="G945" s="98"/>
      <c r="H945" s="98"/>
      <c r="I945" s="98"/>
    </row>
    <row r="946" spans="2:9" x14ac:dyDescent="0.2">
      <c r="B946" s="98"/>
      <c r="C946" s="98"/>
      <c r="D946" s="98"/>
      <c r="E946" s="98"/>
      <c r="F946" s="98"/>
      <c r="G946" s="98"/>
      <c r="H946" s="98"/>
      <c r="I946" s="98"/>
    </row>
    <row r="947" spans="2:9" x14ac:dyDescent="0.2">
      <c r="B947" s="98"/>
      <c r="C947" s="98"/>
      <c r="D947" s="98"/>
      <c r="E947" s="98"/>
      <c r="F947" s="98"/>
      <c r="G947" s="98"/>
      <c r="H947" s="98"/>
      <c r="I947" s="98"/>
    </row>
    <row r="948" spans="2:9" x14ac:dyDescent="0.2">
      <c r="B948" s="98"/>
      <c r="C948" s="98"/>
      <c r="D948" s="98"/>
      <c r="E948" s="98"/>
      <c r="F948" s="98"/>
      <c r="G948" s="98"/>
      <c r="H948" s="98"/>
      <c r="I948" s="98"/>
    </row>
    <row r="949" spans="2:9" x14ac:dyDescent="0.2">
      <c r="B949" s="98"/>
      <c r="C949" s="98"/>
      <c r="D949" s="98"/>
      <c r="E949" s="98"/>
      <c r="F949" s="98"/>
      <c r="G949" s="98"/>
      <c r="H949" s="98"/>
      <c r="I949" s="98"/>
    </row>
    <row r="950" spans="2:9" x14ac:dyDescent="0.2">
      <c r="B950" s="98"/>
      <c r="C950" s="98"/>
      <c r="D950" s="98"/>
      <c r="E950" s="98"/>
      <c r="F950" s="98"/>
      <c r="G950" s="98"/>
      <c r="H950" s="98"/>
      <c r="I950" s="98"/>
    </row>
    <row r="951" spans="2:9" x14ac:dyDescent="0.2">
      <c r="B951" s="98"/>
      <c r="C951" s="98"/>
      <c r="D951" s="98"/>
      <c r="E951" s="98"/>
      <c r="F951" s="98"/>
      <c r="G951" s="98"/>
      <c r="H951" s="98"/>
      <c r="I951" s="98"/>
    </row>
    <row r="952" spans="2:9" x14ac:dyDescent="0.2">
      <c r="B952" s="98"/>
      <c r="C952" s="98"/>
      <c r="D952" s="98"/>
      <c r="E952" s="98"/>
      <c r="F952" s="98"/>
      <c r="G952" s="98"/>
      <c r="H952" s="98"/>
      <c r="I952" s="98"/>
    </row>
    <row r="953" spans="2:9" x14ac:dyDescent="0.2">
      <c r="B953" s="98"/>
      <c r="C953" s="98"/>
      <c r="D953" s="98"/>
      <c r="E953" s="98"/>
      <c r="F953" s="98"/>
      <c r="G953" s="98"/>
      <c r="H953" s="98"/>
      <c r="I953" s="98"/>
    </row>
    <row r="954" spans="2:9" x14ac:dyDescent="0.2">
      <c r="B954" s="98"/>
      <c r="C954" s="98"/>
      <c r="D954" s="98"/>
      <c r="E954" s="98"/>
      <c r="F954" s="98"/>
      <c r="G954" s="98"/>
      <c r="H954" s="98"/>
      <c r="I954" s="98"/>
    </row>
    <row r="955" spans="2:9" x14ac:dyDescent="0.2">
      <c r="B955" s="98"/>
      <c r="C955" s="98"/>
      <c r="E955" s="98"/>
      <c r="F955" s="98"/>
      <c r="G955" s="98"/>
      <c r="H955" s="98"/>
      <c r="I955" s="98"/>
    </row>
    <row r="956" spans="2:9" x14ac:dyDescent="0.2">
      <c r="B956" s="98"/>
      <c r="C956" s="98"/>
      <c r="D956" s="98"/>
      <c r="E956" s="112"/>
      <c r="F956" s="112"/>
      <c r="G956" s="112"/>
      <c r="H956" s="112"/>
      <c r="I956" s="112"/>
    </row>
    <row r="957" spans="2:9" x14ac:dyDescent="0.2">
      <c r="B957" s="98"/>
      <c r="C957" s="98"/>
      <c r="D957" s="98"/>
      <c r="E957" s="112"/>
      <c r="F957" s="112"/>
      <c r="G957" s="112"/>
      <c r="H957" s="112"/>
      <c r="I957" s="112"/>
    </row>
    <row r="963" spans="2:9" x14ac:dyDescent="0.2">
      <c r="D963" s="113"/>
      <c r="E963" s="113"/>
    </row>
    <row r="972" spans="2:9" x14ac:dyDescent="0.2">
      <c r="E972" s="98"/>
      <c r="F972" s="98"/>
      <c r="G972" s="98"/>
      <c r="H972" s="98"/>
      <c r="I972" s="98"/>
    </row>
    <row r="973" spans="2:9" x14ac:dyDescent="0.2">
      <c r="B973" s="98"/>
      <c r="C973" s="98"/>
      <c r="D973" s="98"/>
      <c r="E973" s="98"/>
      <c r="F973" s="98"/>
      <c r="H973" s="98"/>
      <c r="I973" s="98"/>
    </row>
    <row r="974" spans="2:9" x14ac:dyDescent="0.2">
      <c r="B974" s="98"/>
      <c r="C974" s="98"/>
      <c r="D974" s="98"/>
      <c r="E974" s="98"/>
      <c r="F974" s="98"/>
      <c r="G974" s="98"/>
      <c r="H974" s="98"/>
      <c r="I974" s="98"/>
    </row>
    <row r="975" spans="2:9" x14ac:dyDescent="0.2">
      <c r="B975" s="98"/>
      <c r="C975" s="98"/>
      <c r="E975" s="98"/>
      <c r="F975" s="98"/>
      <c r="G975" s="98"/>
      <c r="H975" s="98"/>
      <c r="I975" s="98"/>
    </row>
    <row r="976" spans="2:9" x14ac:dyDescent="0.2">
      <c r="B976" s="98"/>
      <c r="C976" s="98"/>
      <c r="D976" s="98"/>
      <c r="E976" s="98"/>
      <c r="F976" s="98"/>
      <c r="G976" s="98"/>
      <c r="H976" s="98"/>
      <c r="I976" s="98"/>
    </row>
    <row r="977" spans="2:9" x14ac:dyDescent="0.2">
      <c r="B977" s="98"/>
      <c r="C977" s="98"/>
      <c r="D977" s="98"/>
      <c r="E977" s="98"/>
      <c r="F977" s="98"/>
      <c r="G977" s="98"/>
      <c r="H977" s="98"/>
      <c r="I977" s="98"/>
    </row>
    <row r="978" spans="2:9" x14ac:dyDescent="0.2">
      <c r="B978" s="98"/>
      <c r="C978" s="98"/>
      <c r="D978" s="98"/>
      <c r="E978" s="98"/>
      <c r="F978" s="98"/>
      <c r="G978" s="98"/>
      <c r="H978" s="98"/>
      <c r="I978" s="98"/>
    </row>
    <row r="979" spans="2:9" x14ac:dyDescent="0.2">
      <c r="B979" s="98"/>
      <c r="C979" s="98"/>
      <c r="D979" s="98"/>
      <c r="E979" s="98"/>
      <c r="F979" s="98"/>
      <c r="G979" s="98"/>
      <c r="H979" s="98"/>
      <c r="I979" s="98"/>
    </row>
    <row r="980" spans="2:9" x14ac:dyDescent="0.2">
      <c r="B980" s="98"/>
      <c r="C980" s="98"/>
      <c r="D980" s="98"/>
      <c r="E980" s="98"/>
      <c r="F980" s="98"/>
      <c r="G980" s="98"/>
      <c r="H980" s="98"/>
      <c r="I980" s="98"/>
    </row>
    <row r="981" spans="2:9" x14ac:dyDescent="0.2">
      <c r="B981" s="98"/>
      <c r="C981" s="98"/>
      <c r="D981" s="98"/>
      <c r="E981" s="98"/>
      <c r="F981" s="98"/>
      <c r="G981" s="98"/>
      <c r="H981" s="98"/>
      <c r="I981" s="98"/>
    </row>
    <row r="982" spans="2:9" x14ac:dyDescent="0.2">
      <c r="B982" s="98"/>
      <c r="C982" s="98"/>
      <c r="D982" s="98"/>
      <c r="E982" s="98"/>
      <c r="F982" s="98"/>
      <c r="G982" s="98"/>
      <c r="H982" s="98"/>
      <c r="I982" s="98"/>
    </row>
    <row r="983" spans="2:9" x14ac:dyDescent="0.2">
      <c r="B983" s="98"/>
      <c r="C983" s="98"/>
      <c r="D983" s="98"/>
      <c r="E983" s="98"/>
      <c r="F983" s="98"/>
      <c r="G983" s="98"/>
      <c r="H983" s="98"/>
      <c r="I983" s="98"/>
    </row>
    <row r="984" spans="2:9" x14ac:dyDescent="0.2">
      <c r="B984" s="98"/>
      <c r="C984" s="98"/>
      <c r="D984" s="98"/>
      <c r="E984" s="98"/>
      <c r="F984" s="98"/>
      <c r="G984" s="98"/>
      <c r="H984" s="98"/>
      <c r="I984" s="98"/>
    </row>
    <row r="985" spans="2:9" x14ac:dyDescent="0.2">
      <c r="B985" s="98"/>
      <c r="C985" s="98"/>
      <c r="D985" s="98"/>
      <c r="E985" s="98"/>
      <c r="F985" s="98"/>
      <c r="G985" s="98"/>
      <c r="H985" s="98"/>
      <c r="I985" s="98"/>
    </row>
    <row r="986" spans="2:9" x14ac:dyDescent="0.2">
      <c r="B986" s="98"/>
      <c r="C986" s="98"/>
      <c r="D986" s="98"/>
      <c r="E986" s="98"/>
      <c r="F986" s="98"/>
      <c r="G986" s="98"/>
      <c r="H986" s="98"/>
      <c r="I986" s="98"/>
    </row>
    <row r="987" spans="2:9" x14ac:dyDescent="0.2">
      <c r="B987" s="98"/>
      <c r="C987" s="98"/>
      <c r="D987" s="98"/>
      <c r="E987" s="98"/>
      <c r="F987" s="98"/>
      <c r="G987" s="98"/>
      <c r="H987" s="98"/>
      <c r="I987" s="98"/>
    </row>
    <row r="988" spans="2:9" x14ac:dyDescent="0.2">
      <c r="B988" s="98"/>
      <c r="C988" s="98"/>
      <c r="D988" s="98"/>
      <c r="E988" s="98"/>
      <c r="F988" s="98"/>
      <c r="G988" s="98"/>
      <c r="H988" s="98"/>
      <c r="I988" s="98"/>
    </row>
    <row r="989" spans="2:9" x14ac:dyDescent="0.2">
      <c r="B989" s="98"/>
      <c r="C989" s="98"/>
      <c r="D989" s="98"/>
      <c r="E989" s="98"/>
      <c r="F989" s="98"/>
      <c r="G989" s="98"/>
      <c r="H989" s="98"/>
      <c r="I989" s="98"/>
    </row>
    <row r="990" spans="2:9" x14ac:dyDescent="0.2">
      <c r="B990" s="98"/>
      <c r="C990" s="98"/>
      <c r="D990" s="98"/>
      <c r="E990" s="98"/>
      <c r="F990" s="98"/>
      <c r="G990" s="98"/>
      <c r="H990" s="98"/>
      <c r="I990" s="98"/>
    </row>
    <row r="991" spans="2:9" x14ac:dyDescent="0.2">
      <c r="B991" s="98"/>
      <c r="C991" s="98"/>
      <c r="D991" s="98"/>
      <c r="E991" s="98"/>
      <c r="F991" s="98"/>
      <c r="G991" s="98"/>
      <c r="H991" s="98"/>
      <c r="I991" s="98"/>
    </row>
    <row r="992" spans="2:9" x14ac:dyDescent="0.2">
      <c r="B992" s="98"/>
      <c r="C992" s="98"/>
      <c r="D992" s="98"/>
      <c r="E992" s="98"/>
      <c r="F992" s="98"/>
      <c r="G992" s="98"/>
      <c r="H992" s="98"/>
      <c r="I992" s="98"/>
    </row>
    <row r="993" spans="2:9" x14ac:dyDescent="0.2">
      <c r="B993" s="98"/>
      <c r="C993" s="98"/>
      <c r="D993" s="98"/>
      <c r="E993" s="98"/>
      <c r="F993" s="98"/>
      <c r="G993" s="98"/>
      <c r="H993" s="98"/>
      <c r="I993" s="98"/>
    </row>
    <row r="994" spans="2:9" x14ac:dyDescent="0.2">
      <c r="B994" s="98"/>
      <c r="C994" s="98"/>
      <c r="D994" s="98"/>
      <c r="E994" s="98"/>
      <c r="F994" s="98"/>
      <c r="G994" s="98"/>
      <c r="H994" s="98"/>
      <c r="I994" s="98"/>
    </row>
    <row r="995" spans="2:9" x14ac:dyDescent="0.2">
      <c r="B995" s="98"/>
      <c r="C995" s="98"/>
      <c r="D995" s="98"/>
      <c r="E995" s="98"/>
      <c r="F995" s="98"/>
      <c r="G995" s="98"/>
      <c r="H995" s="98"/>
      <c r="I995" s="98"/>
    </row>
    <row r="996" spans="2:9" x14ac:dyDescent="0.2">
      <c r="B996" s="98"/>
      <c r="C996" s="98"/>
      <c r="D996" s="98"/>
      <c r="E996" s="98"/>
      <c r="F996" s="98"/>
      <c r="G996" s="98"/>
      <c r="H996" s="98"/>
      <c r="I996" s="98"/>
    </row>
    <row r="997" spans="2:9" x14ac:dyDescent="0.2">
      <c r="B997" s="98"/>
      <c r="C997" s="98"/>
      <c r="D997" s="98"/>
      <c r="E997" s="98"/>
      <c r="F997" s="98"/>
      <c r="G997" s="98"/>
      <c r="H997" s="98"/>
      <c r="I997" s="98"/>
    </row>
    <row r="998" spans="2:9" x14ac:dyDescent="0.2">
      <c r="B998" s="98"/>
      <c r="C998" s="98"/>
      <c r="D998" s="98"/>
      <c r="E998" s="98"/>
      <c r="F998" s="98"/>
      <c r="G998" s="98"/>
      <c r="H998" s="98"/>
      <c r="I998" s="98"/>
    </row>
    <row r="999" spans="2:9" x14ac:dyDescent="0.2">
      <c r="B999" s="98"/>
      <c r="C999" s="98"/>
      <c r="D999" s="98"/>
      <c r="E999" s="98"/>
      <c r="F999" s="98"/>
      <c r="G999" s="98"/>
      <c r="H999" s="98"/>
      <c r="I999" s="98"/>
    </row>
    <row r="1000" spans="2:9" x14ac:dyDescent="0.2">
      <c r="B1000" s="98"/>
      <c r="C1000" s="98"/>
      <c r="D1000" s="98"/>
      <c r="E1000" s="98"/>
      <c r="F1000" s="98"/>
      <c r="G1000" s="98"/>
      <c r="H1000" s="98"/>
      <c r="I1000" s="98"/>
    </row>
    <row r="1001" spans="2:9" x14ac:dyDescent="0.2">
      <c r="B1001" s="98"/>
      <c r="C1001" s="98"/>
      <c r="D1001" s="98"/>
      <c r="E1001" s="98"/>
      <c r="F1001" s="98"/>
      <c r="G1001" s="98"/>
      <c r="H1001" s="98"/>
      <c r="I1001" s="98"/>
    </row>
    <row r="1002" spans="2:9" x14ac:dyDescent="0.2">
      <c r="B1002" s="98"/>
      <c r="C1002" s="98"/>
      <c r="D1002" s="98"/>
      <c r="E1002" s="98"/>
      <c r="F1002" s="98"/>
      <c r="G1002" s="98"/>
      <c r="H1002" s="98"/>
      <c r="I1002" s="98"/>
    </row>
    <row r="1003" spans="2:9" x14ac:dyDescent="0.2">
      <c r="B1003" s="98"/>
      <c r="C1003" s="98"/>
      <c r="D1003" s="98"/>
      <c r="E1003" s="98"/>
      <c r="F1003" s="98"/>
      <c r="G1003" s="98"/>
      <c r="H1003" s="98"/>
      <c r="I1003" s="98"/>
    </row>
    <row r="1004" spans="2:9" x14ac:dyDescent="0.2">
      <c r="B1004" s="98"/>
      <c r="C1004" s="98"/>
      <c r="D1004" s="98"/>
      <c r="E1004" s="98"/>
      <c r="F1004" s="98"/>
      <c r="G1004" s="98"/>
      <c r="H1004" s="98"/>
      <c r="I1004" s="98"/>
    </row>
    <row r="1005" spans="2:9" x14ac:dyDescent="0.2">
      <c r="B1005" s="98"/>
      <c r="C1005" s="98"/>
      <c r="D1005" s="98"/>
      <c r="E1005" s="98"/>
      <c r="F1005" s="98"/>
      <c r="G1005" s="98"/>
      <c r="H1005" s="98"/>
      <c r="I1005" s="98"/>
    </row>
    <row r="1006" spans="2:9" x14ac:dyDescent="0.2">
      <c r="B1006" s="98"/>
      <c r="C1006" s="98"/>
      <c r="D1006" s="98"/>
      <c r="E1006" s="98"/>
      <c r="F1006" s="98"/>
      <c r="G1006" s="98"/>
      <c r="H1006" s="98"/>
      <c r="I1006" s="98"/>
    </row>
    <row r="1007" spans="2:9" x14ac:dyDescent="0.2">
      <c r="B1007" s="98"/>
      <c r="C1007" s="98"/>
      <c r="D1007" s="98"/>
      <c r="E1007" s="98"/>
      <c r="F1007" s="98"/>
      <c r="G1007" s="98"/>
      <c r="H1007" s="98"/>
      <c r="I1007" s="98"/>
    </row>
    <row r="1008" spans="2:9" x14ac:dyDescent="0.2">
      <c r="B1008" s="98"/>
      <c r="C1008" s="98"/>
      <c r="D1008" s="98"/>
      <c r="E1008" s="98"/>
      <c r="F1008" s="98"/>
      <c r="G1008" s="98"/>
      <c r="H1008" s="98"/>
      <c r="I1008" s="98"/>
    </row>
    <row r="1009" spans="2:9" x14ac:dyDescent="0.2">
      <c r="B1009" s="98"/>
      <c r="C1009" s="98"/>
      <c r="E1009" s="98"/>
      <c r="F1009" s="98"/>
      <c r="G1009" s="98"/>
      <c r="H1009" s="98"/>
      <c r="I1009" s="98"/>
    </row>
    <row r="1010" spans="2:9" x14ac:dyDescent="0.2">
      <c r="B1010" s="98"/>
      <c r="C1010" s="98"/>
      <c r="D1010" s="98"/>
      <c r="E1010" s="112"/>
      <c r="F1010" s="112"/>
      <c r="G1010" s="112"/>
      <c r="H1010" s="112"/>
      <c r="I1010" s="112"/>
    </row>
    <row r="1011" spans="2:9" x14ac:dyDescent="0.2">
      <c r="B1011" s="98"/>
      <c r="C1011" s="98"/>
      <c r="D1011" s="98"/>
      <c r="E1011" s="112"/>
      <c r="F1011" s="112"/>
      <c r="G1011" s="112"/>
      <c r="H1011" s="112"/>
      <c r="I1011" s="112"/>
    </row>
    <row r="1017" spans="2:9" x14ac:dyDescent="0.2">
      <c r="D1017" s="113"/>
      <c r="E1017" s="113"/>
    </row>
    <row r="1026" spans="2:9" x14ac:dyDescent="0.2">
      <c r="E1026" s="98"/>
      <c r="F1026" s="98"/>
      <c r="G1026" s="98"/>
      <c r="H1026" s="98"/>
      <c r="I1026" s="98"/>
    </row>
    <row r="1027" spans="2:9" x14ac:dyDescent="0.2">
      <c r="B1027" s="98"/>
      <c r="C1027" s="98"/>
      <c r="D1027" s="98"/>
      <c r="E1027" s="98"/>
      <c r="F1027" s="98"/>
      <c r="H1027" s="98"/>
      <c r="I1027" s="98"/>
    </row>
    <row r="1028" spans="2:9" x14ac:dyDescent="0.2">
      <c r="B1028" s="98"/>
      <c r="C1028" s="98"/>
      <c r="D1028" s="98"/>
      <c r="E1028" s="98"/>
      <c r="F1028" s="98"/>
      <c r="G1028" s="98"/>
      <c r="H1028" s="98"/>
      <c r="I1028" s="98"/>
    </row>
    <row r="1029" spans="2:9" x14ac:dyDescent="0.2">
      <c r="B1029" s="98"/>
      <c r="C1029" s="98"/>
      <c r="E1029" s="98"/>
      <c r="F1029" s="98"/>
      <c r="G1029" s="98"/>
      <c r="H1029" s="98"/>
      <c r="I1029" s="98"/>
    </row>
    <row r="1030" spans="2:9" x14ac:dyDescent="0.2">
      <c r="B1030" s="98"/>
      <c r="C1030" s="98"/>
      <c r="D1030" s="98"/>
      <c r="E1030" s="98"/>
      <c r="F1030" s="98"/>
      <c r="G1030" s="98"/>
      <c r="H1030" s="98"/>
      <c r="I1030" s="98"/>
    </row>
    <row r="1031" spans="2:9" x14ac:dyDescent="0.2">
      <c r="B1031" s="98"/>
      <c r="C1031" s="98"/>
      <c r="D1031" s="98"/>
      <c r="E1031" s="98"/>
      <c r="F1031" s="98"/>
      <c r="G1031" s="98"/>
      <c r="H1031" s="98"/>
      <c r="I1031" s="98"/>
    </row>
    <row r="1032" spans="2:9" x14ac:dyDescent="0.2">
      <c r="B1032" s="98"/>
      <c r="C1032" s="98"/>
      <c r="D1032" s="98"/>
      <c r="E1032" s="98"/>
      <c r="F1032" s="98"/>
      <c r="G1032" s="98"/>
      <c r="H1032" s="98"/>
      <c r="I1032" s="98"/>
    </row>
    <row r="1033" spans="2:9" x14ac:dyDescent="0.2">
      <c r="B1033" s="98"/>
      <c r="C1033" s="98"/>
      <c r="D1033" s="98"/>
      <c r="E1033" s="98"/>
      <c r="F1033" s="98"/>
      <c r="G1033" s="98"/>
      <c r="H1033" s="98"/>
      <c r="I1033" s="98"/>
    </row>
    <row r="1034" spans="2:9" x14ac:dyDescent="0.2">
      <c r="B1034" s="98"/>
      <c r="C1034" s="98"/>
      <c r="D1034" s="98"/>
      <c r="E1034" s="98"/>
      <c r="F1034" s="98"/>
      <c r="G1034" s="98"/>
      <c r="H1034" s="98"/>
      <c r="I1034" s="98"/>
    </row>
    <row r="1035" spans="2:9" x14ac:dyDescent="0.2">
      <c r="B1035" s="98"/>
      <c r="C1035" s="98"/>
      <c r="D1035" s="98"/>
      <c r="E1035" s="98"/>
      <c r="F1035" s="98"/>
      <c r="G1035" s="98"/>
      <c r="H1035" s="98"/>
      <c r="I1035" s="98"/>
    </row>
    <row r="1036" spans="2:9" x14ac:dyDescent="0.2">
      <c r="B1036" s="98"/>
      <c r="C1036" s="98"/>
      <c r="D1036" s="98"/>
      <c r="E1036" s="98"/>
      <c r="F1036" s="98"/>
      <c r="G1036" s="98"/>
      <c r="H1036" s="98"/>
      <c r="I1036" s="98"/>
    </row>
    <row r="1037" spans="2:9" x14ac:dyDescent="0.2">
      <c r="B1037" s="98"/>
      <c r="C1037" s="98"/>
      <c r="D1037" s="98"/>
      <c r="E1037" s="98"/>
      <c r="F1037" s="98"/>
      <c r="G1037" s="98"/>
      <c r="H1037" s="98"/>
      <c r="I1037" s="98"/>
    </row>
    <row r="1038" spans="2:9" x14ac:dyDescent="0.2">
      <c r="B1038" s="98"/>
      <c r="C1038" s="98"/>
      <c r="D1038" s="98"/>
      <c r="E1038" s="98"/>
      <c r="F1038" s="98"/>
      <c r="G1038" s="98"/>
      <c r="H1038" s="98"/>
      <c r="I1038" s="98"/>
    </row>
    <row r="1039" spans="2:9" x14ac:dyDescent="0.2">
      <c r="B1039" s="98"/>
      <c r="C1039" s="98"/>
      <c r="D1039" s="98"/>
      <c r="E1039" s="98"/>
      <c r="F1039" s="98"/>
      <c r="G1039" s="98"/>
      <c r="H1039" s="98"/>
      <c r="I1039" s="98"/>
    </row>
    <row r="1040" spans="2:9" x14ac:dyDescent="0.2">
      <c r="B1040" s="98"/>
      <c r="C1040" s="98"/>
      <c r="D1040" s="98"/>
      <c r="E1040" s="98"/>
      <c r="F1040" s="98"/>
      <c r="G1040" s="98"/>
      <c r="H1040" s="98"/>
      <c r="I1040" s="98"/>
    </row>
    <row r="1041" spans="2:9" x14ac:dyDescent="0.2">
      <c r="B1041" s="98"/>
      <c r="C1041" s="98"/>
      <c r="D1041" s="98"/>
      <c r="E1041" s="98"/>
      <c r="F1041" s="98"/>
      <c r="G1041" s="98"/>
      <c r="H1041" s="98"/>
      <c r="I1041" s="98"/>
    </row>
    <row r="1042" spans="2:9" x14ac:dyDescent="0.2">
      <c r="B1042" s="98"/>
      <c r="C1042" s="98"/>
      <c r="D1042" s="98"/>
      <c r="E1042" s="98"/>
      <c r="F1042" s="98"/>
      <c r="G1042" s="98"/>
      <c r="H1042" s="98"/>
      <c r="I1042" s="98"/>
    </row>
    <row r="1043" spans="2:9" x14ac:dyDescent="0.2">
      <c r="B1043" s="98"/>
      <c r="C1043" s="98"/>
      <c r="D1043" s="98"/>
      <c r="E1043" s="98"/>
      <c r="F1043" s="98"/>
      <c r="G1043" s="98"/>
      <c r="H1043" s="98"/>
      <c r="I1043" s="98"/>
    </row>
    <row r="1044" spans="2:9" x14ac:dyDescent="0.2">
      <c r="B1044" s="98"/>
      <c r="C1044" s="98"/>
      <c r="D1044" s="98"/>
      <c r="E1044" s="98"/>
      <c r="F1044" s="98"/>
      <c r="G1044" s="98"/>
      <c r="H1044" s="98"/>
      <c r="I1044" s="98"/>
    </row>
    <row r="1045" spans="2:9" x14ac:dyDescent="0.2">
      <c r="B1045" s="98"/>
      <c r="C1045" s="98"/>
      <c r="D1045" s="98"/>
      <c r="E1045" s="98"/>
      <c r="F1045" s="98"/>
      <c r="G1045" s="98"/>
      <c r="H1045" s="98"/>
      <c r="I1045" s="98"/>
    </row>
    <row r="1046" spans="2:9" x14ac:dyDescent="0.2">
      <c r="B1046" s="98"/>
      <c r="C1046" s="98"/>
      <c r="D1046" s="98"/>
      <c r="E1046" s="98"/>
      <c r="F1046" s="98"/>
      <c r="G1046" s="98"/>
      <c r="H1046" s="98"/>
      <c r="I1046" s="98"/>
    </row>
    <row r="1047" spans="2:9" x14ac:dyDescent="0.2">
      <c r="B1047" s="98"/>
      <c r="C1047" s="98"/>
      <c r="D1047" s="98"/>
      <c r="E1047" s="98"/>
      <c r="F1047" s="98"/>
      <c r="G1047" s="98"/>
      <c r="H1047" s="98"/>
      <c r="I1047" s="98"/>
    </row>
    <row r="1048" spans="2:9" x14ac:dyDescent="0.2">
      <c r="B1048" s="98"/>
      <c r="C1048" s="98"/>
      <c r="D1048" s="98"/>
      <c r="E1048" s="98"/>
      <c r="F1048" s="98"/>
      <c r="G1048" s="98"/>
      <c r="H1048" s="98"/>
      <c r="I1048" s="98"/>
    </row>
    <row r="1049" spans="2:9" x14ac:dyDescent="0.2">
      <c r="B1049" s="98"/>
      <c r="C1049" s="98"/>
      <c r="D1049" s="98"/>
      <c r="E1049" s="98"/>
      <c r="F1049" s="98"/>
      <c r="G1049" s="98"/>
      <c r="H1049" s="98"/>
      <c r="I1049" s="98"/>
    </row>
    <row r="1050" spans="2:9" x14ac:dyDescent="0.2">
      <c r="B1050" s="98"/>
      <c r="C1050" s="98"/>
      <c r="D1050" s="98"/>
      <c r="E1050" s="98"/>
      <c r="F1050" s="98"/>
      <c r="G1050" s="98"/>
      <c r="H1050" s="98"/>
      <c r="I1050" s="98"/>
    </row>
    <row r="1051" spans="2:9" x14ac:dyDescent="0.2">
      <c r="B1051" s="98"/>
      <c r="C1051" s="98"/>
      <c r="D1051" s="98"/>
      <c r="E1051" s="98"/>
      <c r="F1051" s="98"/>
      <c r="G1051" s="98"/>
      <c r="H1051" s="98"/>
      <c r="I1051" s="98"/>
    </row>
    <row r="1052" spans="2:9" x14ac:dyDescent="0.2">
      <c r="B1052" s="98"/>
      <c r="C1052" s="98"/>
      <c r="D1052" s="98"/>
      <c r="E1052" s="98"/>
      <c r="F1052" s="98"/>
      <c r="G1052" s="98"/>
      <c r="H1052" s="98"/>
      <c r="I1052" s="98"/>
    </row>
    <row r="1053" spans="2:9" x14ac:dyDescent="0.2">
      <c r="B1053" s="98"/>
      <c r="C1053" s="98"/>
      <c r="D1053" s="98"/>
      <c r="E1053" s="98"/>
      <c r="F1053" s="98"/>
      <c r="G1053" s="98"/>
      <c r="H1053" s="98"/>
      <c r="I1053" s="98"/>
    </row>
    <row r="1054" spans="2:9" x14ac:dyDescent="0.2">
      <c r="B1054" s="98"/>
      <c r="C1054" s="98"/>
      <c r="D1054" s="98"/>
      <c r="E1054" s="98"/>
      <c r="F1054" s="98"/>
      <c r="G1054" s="98"/>
      <c r="H1054" s="98"/>
      <c r="I1054" s="98"/>
    </row>
    <row r="1055" spans="2:9" x14ac:dyDescent="0.2">
      <c r="B1055" s="98"/>
      <c r="C1055" s="98"/>
      <c r="D1055" s="98"/>
      <c r="E1055" s="98"/>
      <c r="F1055" s="98"/>
      <c r="G1055" s="98"/>
      <c r="H1055" s="98"/>
      <c r="I1055" s="98"/>
    </row>
    <row r="1056" spans="2:9" x14ac:dyDescent="0.2">
      <c r="B1056" s="98"/>
      <c r="C1056" s="98"/>
      <c r="D1056" s="98"/>
      <c r="E1056" s="98"/>
      <c r="F1056" s="98"/>
      <c r="G1056" s="98"/>
      <c r="H1056" s="98"/>
      <c r="I1056" s="98"/>
    </row>
    <row r="1057" spans="2:9" x14ac:dyDescent="0.2">
      <c r="B1057" s="98"/>
      <c r="C1057" s="98"/>
      <c r="D1057" s="98"/>
      <c r="E1057" s="98"/>
      <c r="F1057" s="98"/>
      <c r="G1057" s="98"/>
      <c r="H1057" s="98"/>
      <c r="I1057" s="98"/>
    </row>
    <row r="1058" spans="2:9" x14ac:dyDescent="0.2">
      <c r="B1058" s="98"/>
      <c r="C1058" s="98"/>
      <c r="D1058" s="98"/>
      <c r="E1058" s="98"/>
      <c r="F1058" s="98"/>
      <c r="G1058" s="98"/>
      <c r="H1058" s="98"/>
      <c r="I1058" s="98"/>
    </row>
    <row r="1059" spans="2:9" x14ac:dyDescent="0.2">
      <c r="B1059" s="98"/>
      <c r="C1059" s="98"/>
      <c r="D1059" s="98"/>
      <c r="E1059" s="98"/>
      <c r="F1059" s="98"/>
      <c r="G1059" s="98"/>
      <c r="H1059" s="98"/>
      <c r="I1059" s="98"/>
    </row>
    <row r="1060" spans="2:9" x14ac:dyDescent="0.2">
      <c r="B1060" s="98"/>
      <c r="C1060" s="98"/>
      <c r="D1060" s="98"/>
      <c r="E1060" s="98"/>
      <c r="F1060" s="98"/>
      <c r="G1060" s="98"/>
      <c r="H1060" s="98"/>
      <c r="I1060" s="98"/>
    </row>
    <row r="1061" spans="2:9" x14ac:dyDescent="0.2">
      <c r="B1061" s="98"/>
      <c r="C1061" s="98"/>
      <c r="D1061" s="98"/>
      <c r="E1061" s="98"/>
      <c r="F1061" s="98"/>
      <c r="G1061" s="98"/>
      <c r="H1061" s="98"/>
      <c r="I1061" s="98"/>
    </row>
    <row r="1062" spans="2:9" x14ac:dyDescent="0.2">
      <c r="B1062" s="98"/>
      <c r="C1062" s="98"/>
      <c r="D1062" s="98"/>
      <c r="E1062" s="98"/>
      <c r="F1062" s="98"/>
      <c r="G1062" s="98"/>
      <c r="H1062" s="98"/>
      <c r="I1062" s="98"/>
    </row>
    <row r="1063" spans="2:9" x14ac:dyDescent="0.2">
      <c r="B1063" s="98"/>
      <c r="C1063" s="98"/>
      <c r="E1063" s="98"/>
      <c r="F1063" s="98"/>
      <c r="G1063" s="98"/>
      <c r="H1063" s="98"/>
      <c r="I1063" s="98"/>
    </row>
    <row r="1064" spans="2:9" x14ac:dyDescent="0.2">
      <c r="B1064" s="98"/>
      <c r="C1064" s="98"/>
      <c r="D1064" s="98"/>
      <c r="E1064" s="112"/>
      <c r="F1064" s="112"/>
      <c r="G1064" s="112"/>
      <c r="H1064" s="112"/>
      <c r="I1064" s="112"/>
    </row>
    <row r="1065" spans="2:9" x14ac:dyDescent="0.2">
      <c r="B1065" s="98"/>
      <c r="C1065" s="98"/>
      <c r="D1065" s="98"/>
      <c r="E1065" s="112"/>
      <c r="F1065" s="112"/>
      <c r="G1065" s="112"/>
      <c r="H1065" s="112"/>
      <c r="I1065" s="112"/>
    </row>
  </sheetData>
  <mergeCells count="17">
    <mergeCell ref="I75:I76"/>
    <mergeCell ref="A1:I1"/>
    <mergeCell ref="B48:D48"/>
    <mergeCell ref="A3:I3"/>
    <mergeCell ref="A4:I4"/>
    <mergeCell ref="C7:D7"/>
    <mergeCell ref="C8:D8"/>
    <mergeCell ref="C9:D9"/>
    <mergeCell ref="C10:D10"/>
    <mergeCell ref="I13:I14"/>
    <mergeCell ref="B60:D60"/>
    <mergeCell ref="B65:D65"/>
    <mergeCell ref="A5:I5"/>
    <mergeCell ref="G7:H7"/>
    <mergeCell ref="G9:H9"/>
    <mergeCell ref="G10:H10"/>
    <mergeCell ref="G8:H8"/>
  </mergeCells>
  <phoneticPr fontId="7" type="noConversion"/>
  <dataValidations disablePrompts="1" xWindow="728" yWindow="518" count="2">
    <dataValidation type="whole" operator="greaterThanOrEqual" allowBlank="1" showErrorMessage="1" errorTitle="Invalid Entry" error="This entry must be a whole dollar amount, and may not be negative." sqref="F37:F38 G45:G46 G49:G50 G52:G53 F51:F53 E78:E79 E82:E88 E91:E100 E121 E103:E119 E130:E131 E123:E127" xr:uid="{00000000-0002-0000-0000-000000000000}">
      <formula1>0</formula1>
    </dataValidation>
    <dataValidation type="whole" operator="greaterThanOrEqual" allowBlank="1" showInputMessage="1" showErrorMessage="1" errorTitle="Invalid Entry" error="This entry must be a whole number, and may not be negative." sqref="F57:F60 G58 F62:F65 G63 F69:G69" xr:uid="{00000000-0002-0000-0000-000001000000}">
      <formula1>0</formula1>
    </dataValidation>
  </dataValidations>
  <pageMargins left="0.25" right="0.25" top="0.25" bottom="0.5" header="0.5" footer="0.25"/>
  <pageSetup scale="86" fitToHeight="0" orientation="portrait" useFirstPageNumber="1" r:id="rId1"/>
  <headerFooter alignWithMargins="0">
    <oddFooter xml:space="preserve">&amp;L&amp;"Arial Narrow,Regular"&amp;8DHCS MC 6003 (10/12)&amp;C&amp;"Arial Narrow,Regular"&amp;8
&amp;R&amp;"Arial Narrow,Regular"&amp;8Page &amp;P of &amp;N
</oddFooter>
  </headerFooter>
  <rowBreaks count="3" manualBreakCount="3">
    <brk id="74" max="8" man="1"/>
    <brk id="132" max="8" man="1"/>
    <brk id="227" max="6553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7"/>
  <sheetViews>
    <sheetView workbookViewId="0">
      <selection sqref="A1:XFD1048576"/>
    </sheetView>
  </sheetViews>
  <sheetFormatPr defaultRowHeight="12.75" x14ac:dyDescent="0.2"/>
  <cols>
    <col min="1" max="1" width="14.140625" style="121" customWidth="1"/>
    <col min="2" max="2" width="45.7109375" style="121" customWidth="1"/>
    <col min="3" max="3" width="13" style="121" customWidth="1"/>
    <col min="4" max="6" width="14.7109375" style="121" customWidth="1"/>
    <col min="7" max="8" width="15.28515625" style="121" customWidth="1"/>
    <col min="9" max="9" width="7.7109375" style="121" customWidth="1"/>
    <col min="10" max="16384" width="9.140625" style="121"/>
  </cols>
  <sheetData>
    <row r="1" spans="1:9" x14ac:dyDescent="0.2">
      <c r="A1" s="115" t="s">
        <v>281</v>
      </c>
      <c r="B1" s="115"/>
      <c r="C1" s="115"/>
      <c r="D1" s="115"/>
      <c r="E1" s="115"/>
      <c r="F1" s="115"/>
      <c r="G1" s="115"/>
      <c r="H1" s="115"/>
      <c r="I1" s="115"/>
    </row>
    <row r="2" spans="1:9" x14ac:dyDescent="0.2">
      <c r="A2" s="116"/>
      <c r="B2" s="116"/>
      <c r="C2" s="116"/>
      <c r="D2" s="116"/>
      <c r="E2" s="116"/>
      <c r="F2" s="116"/>
      <c r="G2" s="116"/>
      <c r="H2" s="116"/>
      <c r="I2" s="116"/>
    </row>
    <row r="3" spans="1:9" x14ac:dyDescent="0.2">
      <c r="A3" s="117" t="s">
        <v>105</v>
      </c>
      <c r="B3" s="117"/>
      <c r="C3" s="117"/>
      <c r="D3" s="117"/>
      <c r="E3" s="117"/>
      <c r="F3" s="117"/>
      <c r="G3" s="117"/>
      <c r="H3" s="117"/>
      <c r="I3" s="117"/>
    </row>
    <row r="4" spans="1:9" x14ac:dyDescent="0.2">
      <c r="A4" s="117" t="s">
        <v>106</v>
      </c>
      <c r="B4" s="117"/>
      <c r="C4" s="117"/>
      <c r="D4" s="117"/>
      <c r="E4" s="117"/>
      <c r="F4" s="117"/>
      <c r="G4" s="117"/>
      <c r="H4" s="117"/>
      <c r="I4" s="117"/>
    </row>
    <row r="5" spans="1:9" x14ac:dyDescent="0.2">
      <c r="A5" s="118" t="str">
        <f>RIGHT('7895ODF-AD'!A5:I5,10)</f>
        <v>FY 2011-12</v>
      </c>
      <c r="B5" s="118"/>
      <c r="C5" s="118"/>
      <c r="D5" s="118"/>
      <c r="E5" s="118"/>
      <c r="F5" s="118"/>
      <c r="G5" s="118"/>
      <c r="H5" s="118"/>
      <c r="I5" s="118"/>
    </row>
    <row r="6" spans="1:9" x14ac:dyDescent="0.2">
      <c r="A6" s="119"/>
      <c r="B6" s="119"/>
      <c r="C6" s="119"/>
      <c r="D6" s="119"/>
      <c r="E6" s="119"/>
      <c r="F6" s="119"/>
      <c r="G6" s="119"/>
      <c r="H6" s="119"/>
      <c r="I6" s="119"/>
    </row>
    <row r="7" spans="1:9" x14ac:dyDescent="0.2">
      <c r="A7" s="120" t="s">
        <v>107</v>
      </c>
      <c r="B7" s="120"/>
      <c r="C7" s="120"/>
      <c r="D7" s="120"/>
      <c r="E7" s="120"/>
      <c r="F7" s="120"/>
      <c r="G7" s="120"/>
      <c r="H7" s="120"/>
      <c r="I7" s="120"/>
    </row>
    <row r="8" spans="1:9" x14ac:dyDescent="0.2">
      <c r="A8" s="122"/>
      <c r="B8" s="122"/>
      <c r="C8" s="122"/>
      <c r="D8" s="122"/>
      <c r="E8" s="122"/>
      <c r="F8" s="122"/>
      <c r="G8" s="122"/>
      <c r="H8" s="122"/>
      <c r="I8" s="122"/>
    </row>
    <row r="9" spans="1:9" ht="15" x14ac:dyDescent="0.2">
      <c r="A9" s="123" t="s">
        <v>6</v>
      </c>
      <c r="B9" s="129" t="str">
        <f>IF(ISBLANK('7895ODF-AD'!C7),"",('7895ODF-AD'!C7))</f>
        <v/>
      </c>
      <c r="C9" s="123"/>
      <c r="D9" s="121" t="s">
        <v>7</v>
      </c>
      <c r="F9" s="130" t="str">
        <f>IF(ISBLANK('7895ODF-AD'!G7),"",('7895ODF-AD'!G7))</f>
        <v/>
      </c>
      <c r="G9" s="123"/>
      <c r="H9" s="123"/>
      <c r="I9" s="123"/>
    </row>
    <row r="10" spans="1:9" ht="15" x14ac:dyDescent="0.2">
      <c r="A10" s="123" t="s">
        <v>8</v>
      </c>
      <c r="B10" s="129" t="str">
        <f>IF(ISBLANK('7895ODF-AD'!C8),"",('7895ODF-AD'!C8))</f>
        <v/>
      </c>
      <c r="D10" s="121" t="s">
        <v>163</v>
      </c>
      <c r="F10" s="131" t="str">
        <f>IF(ISBLANK('7895ODF-AD'!G9),"",('7895ODF-AD'!G9))</f>
        <v/>
      </c>
      <c r="G10" s="123"/>
      <c r="H10" s="123"/>
      <c r="I10" s="123"/>
    </row>
    <row r="11" spans="1:9" ht="15" x14ac:dyDescent="0.2">
      <c r="A11" s="123"/>
      <c r="B11" s="123"/>
      <c r="D11" s="121" t="s">
        <v>253</v>
      </c>
      <c r="F11" s="131" t="str">
        <f>IF(ISBLANK('7895ODF-AD'!G10),"",('7895ODF-AD'!G10))</f>
        <v/>
      </c>
    </row>
    <row r="12" spans="1:9" ht="13.5" thickBot="1" x14ac:dyDescent="0.25">
      <c r="A12" s="132"/>
      <c r="B12" s="132"/>
      <c r="C12" s="132"/>
      <c r="D12" s="132"/>
      <c r="E12" s="132"/>
      <c r="F12" s="132"/>
      <c r="G12" s="132"/>
      <c r="H12" s="132"/>
      <c r="I12" s="123"/>
    </row>
    <row r="13" spans="1:9" ht="13.5" thickTop="1" x14ac:dyDescent="0.2">
      <c r="A13" s="133"/>
      <c r="I13" s="134"/>
    </row>
    <row r="14" spans="1:9" x14ac:dyDescent="0.2">
      <c r="A14" s="135"/>
      <c r="B14" s="136"/>
      <c r="C14" s="119" t="s">
        <v>108</v>
      </c>
      <c r="D14" s="136"/>
      <c r="E14" s="136"/>
      <c r="F14" s="136"/>
      <c r="G14" s="136"/>
      <c r="H14" s="136"/>
      <c r="I14" s="137"/>
    </row>
    <row r="15" spans="1:9" x14ac:dyDescent="0.2">
      <c r="A15" s="123"/>
      <c r="B15" s="138"/>
      <c r="C15" s="138"/>
      <c r="D15" s="139" t="s">
        <v>109</v>
      </c>
      <c r="E15" s="139" t="s">
        <v>110</v>
      </c>
      <c r="F15" s="139" t="s">
        <v>111</v>
      </c>
      <c r="G15" s="139" t="s">
        <v>112</v>
      </c>
      <c r="H15" s="139" t="s">
        <v>113</v>
      </c>
      <c r="I15" s="123"/>
    </row>
    <row r="16" spans="1:9" x14ac:dyDescent="0.2">
      <c r="A16" s="140"/>
      <c r="B16" s="141"/>
      <c r="C16" s="140"/>
      <c r="D16" s="142" t="s">
        <v>19</v>
      </c>
      <c r="E16" s="34"/>
      <c r="F16" s="34"/>
      <c r="G16" s="42"/>
      <c r="H16" s="42"/>
      <c r="I16" s="143"/>
    </row>
    <row r="17" spans="1:9" x14ac:dyDescent="0.2">
      <c r="A17" s="140"/>
      <c r="B17" s="141"/>
      <c r="C17" s="140"/>
      <c r="D17" s="144" t="s">
        <v>115</v>
      </c>
      <c r="E17" s="145"/>
      <c r="F17" s="145"/>
      <c r="G17" s="34"/>
      <c r="H17" s="42"/>
      <c r="I17" s="146"/>
    </row>
    <row r="18" spans="1:9" x14ac:dyDescent="0.2">
      <c r="A18" s="146"/>
      <c r="B18" s="147" t="s">
        <v>116</v>
      </c>
      <c r="C18" s="148"/>
      <c r="D18" s="149" t="s">
        <v>117</v>
      </c>
      <c r="E18" s="7"/>
      <c r="F18" s="7"/>
      <c r="G18" s="7"/>
      <c r="H18" s="9"/>
      <c r="I18" s="146"/>
    </row>
    <row r="19" spans="1:9" ht="15" x14ac:dyDescent="0.2">
      <c r="A19" s="140"/>
      <c r="B19" s="150" t="s">
        <v>99</v>
      </c>
      <c r="C19" s="151"/>
      <c r="D19" s="152">
        <f>('7895ODF-AD'!I16)</f>
        <v>0</v>
      </c>
      <c r="E19" s="67"/>
      <c r="F19" s="67"/>
      <c r="G19" s="9"/>
      <c r="H19" s="67"/>
      <c r="I19" s="146"/>
    </row>
    <row r="20" spans="1:9" ht="15" x14ac:dyDescent="0.2">
      <c r="A20" s="140"/>
      <c r="B20" s="150" t="s">
        <v>31</v>
      </c>
      <c r="C20" s="151"/>
      <c r="D20" s="152">
        <f>('7895ODF-AD'!I17)</f>
        <v>0</v>
      </c>
      <c r="E20" s="67"/>
      <c r="F20" s="67"/>
      <c r="G20" s="9"/>
      <c r="H20" s="67"/>
      <c r="I20" s="146"/>
    </row>
    <row r="21" spans="1:9" ht="15" x14ac:dyDescent="0.2">
      <c r="A21" s="140"/>
      <c r="B21" s="150" t="s">
        <v>118</v>
      </c>
      <c r="C21" s="151"/>
      <c r="D21" s="152">
        <f>('7895ODF-AD'!I18)</f>
        <v>0</v>
      </c>
      <c r="E21" s="67"/>
      <c r="F21" s="67"/>
      <c r="G21" s="9"/>
      <c r="H21" s="67"/>
      <c r="I21" s="146"/>
    </row>
    <row r="22" spans="1:9" ht="15" x14ac:dyDescent="0.2">
      <c r="A22" s="140"/>
      <c r="B22" s="150" t="s">
        <v>119</v>
      </c>
      <c r="C22" s="151"/>
      <c r="D22" s="152">
        <f>('7895ODF-AD'!I19)</f>
        <v>0</v>
      </c>
      <c r="E22" s="67"/>
      <c r="F22" s="67"/>
      <c r="G22" s="9"/>
      <c r="H22" s="153"/>
      <c r="I22" s="146"/>
    </row>
    <row r="23" spans="1:9" ht="15" x14ac:dyDescent="0.2">
      <c r="A23" s="140"/>
      <c r="B23" s="150" t="s">
        <v>34</v>
      </c>
      <c r="C23" s="151"/>
      <c r="D23" s="152">
        <f>('7895ODF-AD'!I20)</f>
        <v>0</v>
      </c>
      <c r="E23" s="67"/>
      <c r="F23" s="67"/>
      <c r="G23" s="64"/>
      <c r="H23" s="154" t="s">
        <v>115</v>
      </c>
      <c r="I23" s="146"/>
    </row>
    <row r="24" spans="1:9" ht="15" x14ac:dyDescent="0.2">
      <c r="A24" s="140"/>
      <c r="B24" s="155" t="s">
        <v>35</v>
      </c>
      <c r="C24" s="151"/>
      <c r="D24" s="152">
        <f>('7895ODF-AD'!I21)</f>
        <v>0</v>
      </c>
      <c r="E24" s="67"/>
      <c r="F24" s="67"/>
      <c r="G24" s="64"/>
      <c r="H24" s="156" t="s">
        <v>6</v>
      </c>
      <c r="I24" s="146"/>
    </row>
    <row r="25" spans="1:9" ht="15" x14ac:dyDescent="0.2">
      <c r="A25" s="140"/>
      <c r="B25" s="150" t="s">
        <v>36</v>
      </c>
      <c r="C25" s="151"/>
      <c r="D25" s="152">
        <f>('7895ODF-AD'!I22)</f>
        <v>0</v>
      </c>
      <c r="E25" s="67"/>
      <c r="F25" s="67"/>
      <c r="G25" s="64"/>
      <c r="H25" s="157" t="s">
        <v>120</v>
      </c>
      <c r="I25" s="146"/>
    </row>
    <row r="26" spans="1:9" ht="15.75" thickBot="1" x14ac:dyDescent="0.25">
      <c r="A26" s="140"/>
      <c r="B26" s="158" t="s">
        <v>121</v>
      </c>
      <c r="C26" s="159"/>
      <c r="D26" s="160">
        <f>SUM(D19:D25)</f>
        <v>0</v>
      </c>
      <c r="E26" s="161"/>
      <c r="F26" s="161"/>
      <c r="G26" s="162"/>
      <c r="H26" s="163"/>
      <c r="I26" s="123"/>
    </row>
    <row r="27" spans="1:9" ht="13.5" thickTop="1" x14ac:dyDescent="0.2">
      <c r="A27" s="141"/>
      <c r="I27" s="141"/>
    </row>
    <row r="28" spans="1:9" x14ac:dyDescent="0.2">
      <c r="A28" s="164"/>
      <c r="B28" s="136"/>
      <c r="C28" s="119" t="s">
        <v>122</v>
      </c>
      <c r="D28" s="136"/>
      <c r="E28" s="136"/>
      <c r="F28" s="136"/>
      <c r="G28" s="136"/>
      <c r="H28" s="136"/>
      <c r="I28" s="141"/>
    </row>
    <row r="29" spans="1:9" ht="13.5" thickBot="1" x14ac:dyDescent="0.25">
      <c r="A29" s="165"/>
      <c r="B29" s="132"/>
      <c r="C29" s="132"/>
      <c r="D29" s="132"/>
      <c r="E29" s="132"/>
      <c r="F29" s="132"/>
      <c r="G29" s="132"/>
      <c r="H29" s="132"/>
      <c r="I29" s="165"/>
    </row>
    <row r="30" spans="1:9" ht="13.5" thickTop="1" x14ac:dyDescent="0.2">
      <c r="A30" s="166"/>
      <c r="B30" s="141"/>
      <c r="C30" s="140"/>
      <c r="D30" s="34"/>
      <c r="E30" s="153"/>
      <c r="F30" s="140"/>
      <c r="G30" s="153"/>
      <c r="H30" s="153"/>
      <c r="I30" s="166"/>
    </row>
    <row r="31" spans="1:9" x14ac:dyDescent="0.2">
      <c r="A31" s="167"/>
      <c r="B31" s="168"/>
      <c r="C31" s="151"/>
      <c r="D31" s="7"/>
      <c r="E31" s="67"/>
      <c r="F31" s="169" t="s">
        <v>19</v>
      </c>
      <c r="G31" s="67"/>
      <c r="H31" s="67"/>
      <c r="I31" s="167"/>
    </row>
    <row r="32" spans="1:9" ht="15" x14ac:dyDescent="0.2">
      <c r="A32" s="170" t="s">
        <v>123</v>
      </c>
      <c r="B32" s="150" t="s">
        <v>124</v>
      </c>
      <c r="C32" s="151"/>
      <c r="D32" s="9"/>
      <c r="E32" s="67"/>
      <c r="F32" s="171">
        <f>D26</f>
        <v>0</v>
      </c>
      <c r="G32" s="67"/>
      <c r="H32" s="67"/>
      <c r="I32" s="169" t="str">
        <f>IF(ISBLANK(A32),"",A32)</f>
        <v>01</v>
      </c>
    </row>
    <row r="33" spans="1:9" ht="15" x14ac:dyDescent="0.2">
      <c r="A33" s="170" t="s">
        <v>125</v>
      </c>
      <c r="B33" s="150" t="s">
        <v>126</v>
      </c>
      <c r="C33" s="151"/>
      <c r="D33" s="9"/>
      <c r="E33" s="67"/>
      <c r="F33" s="172">
        <f>+H53</f>
        <v>0</v>
      </c>
      <c r="G33" s="67"/>
      <c r="H33" s="67"/>
      <c r="I33" s="169" t="str">
        <f>IF(ISBLANK(A33),"",A33)</f>
        <v>02</v>
      </c>
    </row>
    <row r="34" spans="1:9" ht="15" x14ac:dyDescent="0.2">
      <c r="A34" s="170" t="s">
        <v>127</v>
      </c>
      <c r="B34" s="150" t="s">
        <v>128</v>
      </c>
      <c r="C34" s="151"/>
      <c r="D34" s="31"/>
      <c r="E34" s="173"/>
      <c r="F34" s="174">
        <f>IF(OR(F32=0,F33=0),0,SUM(F32/F33))</f>
        <v>0</v>
      </c>
      <c r="G34" s="67"/>
      <c r="H34" s="67"/>
      <c r="I34" s="169" t="str">
        <f>IF(ISBLANK(A34),"",A34)</f>
        <v>03</v>
      </c>
    </row>
    <row r="35" spans="1:9" ht="15" x14ac:dyDescent="0.2">
      <c r="A35" s="170" t="s">
        <v>129</v>
      </c>
      <c r="B35" s="150" t="s">
        <v>283</v>
      </c>
      <c r="C35" s="151"/>
      <c r="D35" s="31"/>
      <c r="E35" s="173"/>
      <c r="F35" s="175">
        <v>29.57</v>
      </c>
      <c r="G35" s="67"/>
      <c r="H35" s="67"/>
      <c r="I35" s="169" t="str">
        <f>IF(ISBLANK(A35),"",A35)</f>
        <v>04</v>
      </c>
    </row>
    <row r="36" spans="1:9" x14ac:dyDescent="0.2">
      <c r="A36" s="141"/>
      <c r="B36" s="176"/>
      <c r="C36" s="141"/>
      <c r="D36" s="141"/>
      <c r="E36" s="141"/>
      <c r="F36" s="141"/>
      <c r="G36" s="141"/>
      <c r="H36" s="141"/>
      <c r="I36" s="141"/>
    </row>
    <row r="37" spans="1:9" x14ac:dyDescent="0.2">
      <c r="A37" s="141"/>
      <c r="B37" s="176"/>
      <c r="C37" s="141"/>
      <c r="D37" s="164"/>
      <c r="E37" s="164"/>
      <c r="F37" s="154" t="s">
        <v>130</v>
      </c>
      <c r="G37" s="177" t="s">
        <v>19</v>
      </c>
      <c r="H37" s="141"/>
      <c r="I37" s="141"/>
    </row>
    <row r="38" spans="1:9" x14ac:dyDescent="0.2">
      <c r="A38" s="141"/>
      <c r="B38" s="176"/>
      <c r="C38" s="141"/>
      <c r="D38" s="177" t="s">
        <v>131</v>
      </c>
      <c r="E38" s="178" t="s">
        <v>132</v>
      </c>
      <c r="F38" s="156" t="s">
        <v>133</v>
      </c>
      <c r="G38" s="179" t="s">
        <v>137</v>
      </c>
      <c r="H38" s="141"/>
      <c r="I38" s="141"/>
    </row>
    <row r="39" spans="1:9" ht="13.5" thickBot="1" x14ac:dyDescent="0.25">
      <c r="A39" s="180" t="s">
        <v>134</v>
      </c>
      <c r="B39" s="176"/>
      <c r="C39" s="141"/>
      <c r="D39" s="179" t="s">
        <v>135</v>
      </c>
      <c r="E39" s="181" t="s">
        <v>136</v>
      </c>
      <c r="F39" s="156" t="s">
        <v>136</v>
      </c>
      <c r="G39" s="179"/>
      <c r="H39" s="141"/>
      <c r="I39" s="141"/>
    </row>
    <row r="40" spans="1:9" ht="15.75" thickTop="1" x14ac:dyDescent="0.2">
      <c r="A40" s="182" t="s">
        <v>138</v>
      </c>
      <c r="B40" s="183" t="s">
        <v>256</v>
      </c>
      <c r="C40" s="184"/>
      <c r="D40" s="185"/>
      <c r="E40" s="186"/>
      <c r="F40" s="186"/>
      <c r="G40" s="187">
        <f t="shared" ref="G40:G46" si="0">SUM(D40-E40-F40)</f>
        <v>0</v>
      </c>
      <c r="H40" s="188"/>
      <c r="I40" s="182" t="str">
        <f t="shared" ref="I40:I47" si="1">IF(ISBLANK(A40),"",A40)</f>
        <v>04a</v>
      </c>
    </row>
    <row r="41" spans="1:9" ht="15" x14ac:dyDescent="0.2">
      <c r="A41" s="189" t="s">
        <v>139</v>
      </c>
      <c r="B41" s="190" t="s">
        <v>176</v>
      </c>
      <c r="C41" s="191"/>
      <c r="D41" s="192"/>
      <c r="E41" s="193"/>
      <c r="F41" s="193"/>
      <c r="G41" s="194">
        <f t="shared" si="0"/>
        <v>0</v>
      </c>
      <c r="H41" s="67"/>
      <c r="I41" s="195" t="str">
        <f t="shared" si="1"/>
        <v>04b</v>
      </c>
    </row>
    <row r="42" spans="1:9" ht="15" hidden="1" x14ac:dyDescent="0.2">
      <c r="A42" s="189" t="s">
        <v>164</v>
      </c>
      <c r="B42" s="190" t="s">
        <v>165</v>
      </c>
      <c r="C42" s="196"/>
      <c r="D42" s="197"/>
      <c r="E42" s="197"/>
      <c r="F42" s="197"/>
      <c r="G42" s="194">
        <f t="shared" si="0"/>
        <v>0</v>
      </c>
      <c r="H42" s="153"/>
      <c r="I42" s="189" t="str">
        <f t="shared" si="1"/>
        <v>04c</v>
      </c>
    </row>
    <row r="43" spans="1:9" ht="15" hidden="1" x14ac:dyDescent="0.2">
      <c r="A43" s="189" t="s">
        <v>140</v>
      </c>
      <c r="B43" s="190" t="s">
        <v>205</v>
      </c>
      <c r="C43" s="196"/>
      <c r="D43" s="198"/>
      <c r="E43" s="198"/>
      <c r="F43" s="198"/>
      <c r="G43" s="194">
        <f t="shared" si="0"/>
        <v>0</v>
      </c>
      <c r="H43" s="153"/>
      <c r="I43" s="189" t="str">
        <f t="shared" si="1"/>
        <v>04c1</v>
      </c>
    </row>
    <row r="44" spans="1:9" ht="15" hidden="1" x14ac:dyDescent="0.2">
      <c r="A44" s="189" t="s">
        <v>141</v>
      </c>
      <c r="B44" s="190" t="s">
        <v>206</v>
      </c>
      <c r="C44" s="196"/>
      <c r="D44" s="198"/>
      <c r="E44" s="198"/>
      <c r="F44" s="198"/>
      <c r="G44" s="194">
        <f t="shared" si="0"/>
        <v>0</v>
      </c>
      <c r="H44" s="153"/>
      <c r="I44" s="189" t="str">
        <f t="shared" si="1"/>
        <v>04c2</v>
      </c>
    </row>
    <row r="45" spans="1:9" ht="15" hidden="1" x14ac:dyDescent="0.2">
      <c r="A45" s="189" t="s">
        <v>142</v>
      </c>
      <c r="B45" s="190" t="s">
        <v>167</v>
      </c>
      <c r="C45" s="196"/>
      <c r="D45" s="197"/>
      <c r="E45" s="197"/>
      <c r="F45" s="197"/>
      <c r="G45" s="194">
        <f t="shared" si="0"/>
        <v>0</v>
      </c>
      <c r="H45" s="153"/>
      <c r="I45" s="189" t="str">
        <f t="shared" si="1"/>
        <v>04c3</v>
      </c>
    </row>
    <row r="46" spans="1:9" ht="15" x14ac:dyDescent="0.2">
      <c r="A46" s="195" t="s">
        <v>166</v>
      </c>
      <c r="B46" s="199" t="s">
        <v>267</v>
      </c>
      <c r="C46" s="200"/>
      <c r="D46" s="198"/>
      <c r="E46" s="198"/>
      <c r="F46" s="198"/>
      <c r="G46" s="201">
        <f t="shared" si="0"/>
        <v>0</v>
      </c>
      <c r="H46" s="153"/>
      <c r="I46" s="195" t="str">
        <f t="shared" si="1"/>
        <v>04c4</v>
      </c>
    </row>
    <row r="47" spans="1:9" ht="15.75" thickBot="1" x14ac:dyDescent="0.25">
      <c r="A47" s="189" t="s">
        <v>177</v>
      </c>
      <c r="B47" s="190" t="s">
        <v>207</v>
      </c>
      <c r="C47" s="191"/>
      <c r="D47" s="193"/>
      <c r="E47" s="193"/>
      <c r="F47" s="193"/>
      <c r="G47" s="194">
        <f>SUM(D47-E47-F47)</f>
        <v>0</v>
      </c>
      <c r="H47" s="153"/>
      <c r="I47" s="189" t="str">
        <f t="shared" si="1"/>
        <v>04c5</v>
      </c>
    </row>
    <row r="48" spans="1:9" ht="16.5" thickTop="1" thickBot="1" x14ac:dyDescent="0.25">
      <c r="A48" s="137"/>
      <c r="B48" s="202"/>
      <c r="C48" s="203" t="s">
        <v>19</v>
      </c>
      <c r="D48" s="204">
        <f>SUM(D40:D47)</f>
        <v>0</v>
      </c>
      <c r="E48" s="201">
        <f>SUM(E40:E47)</f>
        <v>0</v>
      </c>
      <c r="F48" s="194">
        <f>SUM(F40:F47)</f>
        <v>0</v>
      </c>
      <c r="G48" s="201">
        <f>SUM(G40:G47)</f>
        <v>0</v>
      </c>
      <c r="H48" s="188"/>
      <c r="I48" s="146"/>
    </row>
    <row r="49" spans="1:9" ht="15.75" thickBot="1" x14ac:dyDescent="0.25">
      <c r="A49" s="137"/>
      <c r="B49" s="202"/>
      <c r="C49" s="205"/>
      <c r="D49" s="206"/>
      <c r="E49" s="206"/>
      <c r="F49" s="206"/>
      <c r="G49" s="206"/>
      <c r="H49" s="76"/>
      <c r="I49" s="146"/>
    </row>
    <row r="50" spans="1:9" x14ac:dyDescent="0.2">
      <c r="A50" s="141"/>
      <c r="B50" s="176"/>
      <c r="C50" s="141"/>
      <c r="D50" s="154" t="s">
        <v>143</v>
      </c>
      <c r="E50" s="207" t="s">
        <v>115</v>
      </c>
      <c r="F50" s="208" t="s">
        <v>144</v>
      </c>
      <c r="G50" s="124" t="s">
        <v>144</v>
      </c>
      <c r="H50" s="209" t="s">
        <v>179</v>
      </c>
      <c r="I50" s="146"/>
    </row>
    <row r="51" spans="1:9" x14ac:dyDescent="0.2">
      <c r="A51" s="141"/>
      <c r="B51" s="176"/>
      <c r="C51" s="141"/>
      <c r="D51" s="156" t="s">
        <v>114</v>
      </c>
      <c r="E51" s="210" t="s">
        <v>145</v>
      </c>
      <c r="F51" s="211" t="s">
        <v>114</v>
      </c>
      <c r="G51" s="125" t="s">
        <v>115</v>
      </c>
      <c r="H51" s="212" t="s">
        <v>180</v>
      </c>
      <c r="I51" s="146"/>
    </row>
    <row r="52" spans="1:9" ht="13.5" thickBot="1" x14ac:dyDescent="0.25">
      <c r="A52" s="180" t="s">
        <v>181</v>
      </c>
      <c r="B52" s="176"/>
      <c r="C52" s="141"/>
      <c r="D52" s="157" t="s">
        <v>136</v>
      </c>
      <c r="E52" s="210" t="s">
        <v>136</v>
      </c>
      <c r="F52" s="213" t="s">
        <v>136</v>
      </c>
      <c r="G52" s="126" t="s">
        <v>136</v>
      </c>
      <c r="H52" s="214" t="s">
        <v>136</v>
      </c>
      <c r="I52" s="146"/>
    </row>
    <row r="53" spans="1:9" ht="17.25" thickTop="1" thickBot="1" x14ac:dyDescent="0.3">
      <c r="A53" s="215" t="s">
        <v>146</v>
      </c>
      <c r="B53" s="183" t="s">
        <v>261</v>
      </c>
      <c r="C53" s="184"/>
      <c r="D53" s="216">
        <v>0</v>
      </c>
      <c r="E53" s="217">
        <v>0</v>
      </c>
      <c r="F53" s="218">
        <f>SUM(D53+E53)</f>
        <v>0</v>
      </c>
      <c r="G53" s="219">
        <f>+G48</f>
        <v>0</v>
      </c>
      <c r="H53" s="219">
        <f>SUM(G48+F53)</f>
        <v>0</v>
      </c>
      <c r="I53" s="220" t="str">
        <f>IF(ISBLANK(A53),"",A53)</f>
        <v>05</v>
      </c>
    </row>
    <row r="54" spans="1:9" ht="15.75" x14ac:dyDescent="0.25">
      <c r="A54" s="146"/>
      <c r="B54" s="202"/>
      <c r="C54" s="146"/>
      <c r="D54" s="146"/>
      <c r="E54" s="146"/>
      <c r="F54" s="146"/>
      <c r="G54" s="146"/>
      <c r="H54" s="221" t="str">
        <f>IF('7895ODF-AD'!I61=H53,"okay","error")</f>
        <v>okay</v>
      </c>
      <c r="I54" s="146"/>
    </row>
    <row r="55" spans="1:9" ht="13.5" thickBot="1" x14ac:dyDescent="0.25">
      <c r="A55" s="222" t="s">
        <v>147</v>
      </c>
      <c r="B55" s="158"/>
      <c r="C55" s="165"/>
      <c r="D55" s="165"/>
      <c r="E55" s="165"/>
      <c r="F55" s="165"/>
      <c r="G55" s="165"/>
      <c r="H55" s="165"/>
      <c r="I55" s="165"/>
    </row>
    <row r="56" spans="1:9" ht="15.75" thickTop="1" x14ac:dyDescent="0.2">
      <c r="A56" s="170" t="s">
        <v>148</v>
      </c>
      <c r="B56" s="150" t="s">
        <v>263</v>
      </c>
      <c r="C56" s="151"/>
      <c r="D56" s="9"/>
      <c r="E56" s="67"/>
      <c r="F56" s="171">
        <f>SUM(F34*G48)</f>
        <v>0</v>
      </c>
      <c r="G56" s="223"/>
      <c r="H56" s="223"/>
      <c r="I56" s="169" t="str">
        <f t="shared" ref="I56:I74" si="2">IF(ISBLANK(A56),"",A56)</f>
        <v>09</v>
      </c>
    </row>
    <row r="57" spans="1:9" ht="15" hidden="1" x14ac:dyDescent="0.2">
      <c r="A57" s="83" t="s">
        <v>149</v>
      </c>
      <c r="B57" s="155" t="s">
        <v>168</v>
      </c>
      <c r="C57" s="9"/>
      <c r="D57" s="67"/>
      <c r="E57" s="67"/>
      <c r="F57" s="152">
        <f>+H26</f>
        <v>0</v>
      </c>
      <c r="G57" s="223"/>
      <c r="H57" s="223"/>
      <c r="I57" s="7" t="str">
        <f t="shared" si="2"/>
        <v>10a</v>
      </c>
    </row>
    <row r="58" spans="1:9" ht="15" hidden="1" x14ac:dyDescent="0.2">
      <c r="A58" s="83" t="s">
        <v>150</v>
      </c>
      <c r="B58" s="155" t="s">
        <v>169</v>
      </c>
      <c r="C58" s="9"/>
      <c r="D58" s="9"/>
      <c r="E58" s="67"/>
      <c r="F58" s="152">
        <f>+F26</f>
        <v>0</v>
      </c>
      <c r="G58" s="223"/>
      <c r="H58" s="223"/>
      <c r="I58" s="7" t="str">
        <f t="shared" si="2"/>
        <v>10b</v>
      </c>
    </row>
    <row r="59" spans="1:9" ht="15" x14ac:dyDescent="0.2">
      <c r="A59" s="170" t="s">
        <v>151</v>
      </c>
      <c r="B59" s="150" t="s">
        <v>262</v>
      </c>
      <c r="C59" s="151"/>
      <c r="D59" s="9"/>
      <c r="E59" s="67"/>
      <c r="F59" s="171">
        <f>SUM(F56:F58)</f>
        <v>0</v>
      </c>
      <c r="G59" s="223"/>
      <c r="H59" s="223"/>
      <c r="I59" s="169" t="str">
        <f t="shared" si="2"/>
        <v>11</v>
      </c>
    </row>
    <row r="60" spans="1:9" ht="15" x14ac:dyDescent="0.2">
      <c r="A60" s="170" t="s">
        <v>152</v>
      </c>
      <c r="B60" s="150" t="s">
        <v>259</v>
      </c>
      <c r="C60" s="151"/>
      <c r="D60" s="31"/>
      <c r="E60" s="173"/>
      <c r="F60" s="224">
        <f>IF(OR(F59=0,G48=0),0,SUM(F59/G48))</f>
        <v>0</v>
      </c>
      <c r="G60" s="223"/>
      <c r="H60" s="223"/>
      <c r="I60" s="169" t="str">
        <f t="shared" si="2"/>
        <v>12</v>
      </c>
    </row>
    <row r="61" spans="1:9" ht="15.75" x14ac:dyDescent="0.25">
      <c r="A61" s="170" t="s">
        <v>153</v>
      </c>
      <c r="B61" s="150" t="s">
        <v>264</v>
      </c>
      <c r="C61" s="151"/>
      <c r="D61" s="9"/>
      <c r="E61" s="67"/>
      <c r="F61" s="171">
        <f>SUM(F35*G48)</f>
        <v>0</v>
      </c>
      <c r="G61" s="225" t="s">
        <v>154</v>
      </c>
      <c r="H61" s="225" t="s">
        <v>278</v>
      </c>
      <c r="I61" s="169" t="str">
        <f t="shared" si="2"/>
        <v>13</v>
      </c>
    </row>
    <row r="62" spans="1:9" ht="15" x14ac:dyDescent="0.2">
      <c r="A62" s="170" t="s">
        <v>155</v>
      </c>
      <c r="B62" s="150" t="s">
        <v>208</v>
      </c>
      <c r="C62" s="151"/>
      <c r="D62" s="9"/>
      <c r="E62" s="67"/>
      <c r="F62" s="171">
        <f>IF(F61&lt;F59,F61,F59)</f>
        <v>0</v>
      </c>
      <c r="G62" s="226">
        <v>0.5</v>
      </c>
      <c r="H62" s="226">
        <v>0.5</v>
      </c>
      <c r="I62" s="169" t="str">
        <f t="shared" si="2"/>
        <v>14</v>
      </c>
    </row>
    <row r="63" spans="1:9" ht="15" x14ac:dyDescent="0.2">
      <c r="A63" s="170" t="s">
        <v>213</v>
      </c>
      <c r="B63" s="227" t="s">
        <v>258</v>
      </c>
      <c r="C63" s="151"/>
      <c r="D63" s="9"/>
      <c r="E63" s="67"/>
      <c r="F63" s="171">
        <f>IF(F60&lt;F35,F60*G40,F35*G40)</f>
        <v>0</v>
      </c>
      <c r="G63" s="171">
        <f>F63*G$62</f>
        <v>0</v>
      </c>
      <c r="H63" s="171">
        <f>F63*H$62</f>
        <v>0</v>
      </c>
      <c r="I63" s="169" t="str">
        <f t="shared" si="2"/>
        <v>14a1</v>
      </c>
    </row>
    <row r="64" spans="1:9" ht="15" hidden="1" x14ac:dyDescent="0.2">
      <c r="A64" s="83" t="s">
        <v>214</v>
      </c>
      <c r="B64" s="228" t="s">
        <v>211</v>
      </c>
      <c r="C64" s="9"/>
      <c r="D64" s="9"/>
      <c r="E64" s="67"/>
      <c r="F64" s="152">
        <f>IF(F60&lt;F35,F60*G43,F35*G43)</f>
        <v>0</v>
      </c>
      <c r="G64" s="152">
        <f>F64*G$62</f>
        <v>0</v>
      </c>
      <c r="H64" s="152">
        <f>F64*H$62</f>
        <v>0</v>
      </c>
      <c r="I64" s="7" t="str">
        <f t="shared" si="2"/>
        <v>14a2</v>
      </c>
    </row>
    <row r="65" spans="1:10" ht="15" x14ac:dyDescent="0.2">
      <c r="A65" s="170"/>
      <c r="B65" s="227"/>
      <c r="C65" s="151"/>
      <c r="D65" s="9"/>
      <c r="E65" s="67"/>
      <c r="F65" s="152"/>
      <c r="G65" s="229"/>
      <c r="H65" s="229"/>
      <c r="I65" s="7" t="str">
        <f t="shared" si="2"/>
        <v/>
      </c>
    </row>
    <row r="66" spans="1:10" ht="15" x14ac:dyDescent="0.2">
      <c r="A66" s="83" t="s">
        <v>215</v>
      </c>
      <c r="B66" s="228" t="s">
        <v>210</v>
      </c>
      <c r="C66" s="9"/>
      <c r="D66" s="9"/>
      <c r="E66" s="67"/>
      <c r="F66" s="152">
        <f>IF(F60&lt;F35,F60*G41,F35*G41)</f>
        <v>0</v>
      </c>
      <c r="G66" s="152">
        <f>F66*G$65</f>
        <v>0</v>
      </c>
      <c r="H66" s="152">
        <f>F66*H$65</f>
        <v>0</v>
      </c>
      <c r="I66" s="34" t="str">
        <f t="shared" si="2"/>
        <v>14b1</v>
      </c>
    </row>
    <row r="67" spans="1:10" ht="15" hidden="1" x14ac:dyDescent="0.2">
      <c r="A67" s="230" t="s">
        <v>216</v>
      </c>
      <c r="B67" s="231" t="s">
        <v>209</v>
      </c>
      <c r="C67" s="9"/>
      <c r="D67" s="9"/>
      <c r="E67" s="67"/>
      <c r="F67" s="152">
        <f>IF(F60&lt;F35,F60*G44,F35*G44)</f>
        <v>0</v>
      </c>
      <c r="G67" s="152">
        <f>F67*G$65</f>
        <v>0</v>
      </c>
      <c r="H67" s="152">
        <f>F67*H$65</f>
        <v>0</v>
      </c>
      <c r="I67" s="189" t="str">
        <f t="shared" si="2"/>
        <v>14b2</v>
      </c>
    </row>
    <row r="68" spans="1:10" ht="15" hidden="1" x14ac:dyDescent="0.2">
      <c r="A68" s="83" t="s">
        <v>156</v>
      </c>
      <c r="B68" s="155"/>
      <c r="C68" s="9"/>
      <c r="D68" s="67"/>
      <c r="E68" s="67"/>
      <c r="F68" s="223"/>
      <c r="G68" s="229">
        <v>0.54349999999999998</v>
      </c>
      <c r="H68" s="229">
        <v>0.45650000000000002</v>
      </c>
      <c r="I68" s="9" t="str">
        <f t="shared" si="2"/>
        <v/>
      </c>
    </row>
    <row r="69" spans="1:10" ht="15" hidden="1" x14ac:dyDescent="0.2">
      <c r="A69" s="83" t="s">
        <v>217</v>
      </c>
      <c r="B69" s="155" t="s">
        <v>173</v>
      </c>
      <c r="C69" s="9"/>
      <c r="D69" s="9"/>
      <c r="E69" s="67"/>
      <c r="F69" s="152">
        <f>IF(F60&lt;F35,F60*G42,F35*G42)</f>
        <v>0</v>
      </c>
      <c r="G69" s="152">
        <f>F69*G$68</f>
        <v>0</v>
      </c>
      <c r="H69" s="152">
        <f>F69*H$68</f>
        <v>0</v>
      </c>
      <c r="I69" s="34" t="str">
        <f t="shared" si="2"/>
        <v>14c1</v>
      </c>
    </row>
    <row r="70" spans="1:10" ht="15" hidden="1" x14ac:dyDescent="0.2">
      <c r="A70" s="230" t="s">
        <v>218</v>
      </c>
      <c r="B70" s="232" t="s">
        <v>174</v>
      </c>
      <c r="C70" s="76"/>
      <c r="D70" s="76"/>
      <c r="E70" s="233"/>
      <c r="F70" s="152">
        <f>IF(F60&lt;F35,F60*G45,F35*G45)</f>
        <v>0</v>
      </c>
      <c r="G70" s="152">
        <f>F70*G$68</f>
        <v>0</v>
      </c>
      <c r="H70" s="152">
        <f>G70*H$68</f>
        <v>0</v>
      </c>
      <c r="I70" s="189" t="str">
        <f t="shared" si="2"/>
        <v>14c2</v>
      </c>
    </row>
    <row r="71" spans="1:10" ht="15" x14ac:dyDescent="0.2">
      <c r="A71" s="234"/>
      <c r="B71" s="199"/>
      <c r="C71" s="235"/>
      <c r="D71" s="191"/>
      <c r="E71" s="236"/>
      <c r="F71" s="194"/>
      <c r="G71" s="194"/>
      <c r="H71" s="237">
        <v>1</v>
      </c>
      <c r="I71" s="195" t="str">
        <f t="shared" si="2"/>
        <v/>
      </c>
    </row>
    <row r="72" spans="1:10" ht="15" x14ac:dyDescent="0.2">
      <c r="A72" s="234" t="s">
        <v>157</v>
      </c>
      <c r="B72" s="238" t="s">
        <v>268</v>
      </c>
      <c r="C72" s="239"/>
      <c r="D72" s="191"/>
      <c r="E72" s="236"/>
      <c r="F72" s="201">
        <f>IF(F60&lt;F35,F60*G46,F35*G46)</f>
        <v>0</v>
      </c>
      <c r="G72" s="194"/>
      <c r="H72" s="171">
        <f>SUM(F72*1)</f>
        <v>0</v>
      </c>
      <c r="I72" s="195" t="str">
        <f t="shared" si="2"/>
        <v>14d</v>
      </c>
    </row>
    <row r="73" spans="1:10" s="3" customFormat="1" ht="15" hidden="1" x14ac:dyDescent="0.2">
      <c r="A73" s="240" t="s">
        <v>172</v>
      </c>
      <c r="B73" s="241" t="s">
        <v>212</v>
      </c>
      <c r="C73" s="242"/>
      <c r="D73" s="191"/>
      <c r="E73" s="243"/>
      <c r="F73" s="194">
        <f>IF(F60&lt;F34,F60*G47,F34*G47)</f>
        <v>0</v>
      </c>
      <c r="G73" s="194"/>
      <c r="H73" s="244">
        <f>SUM(F73*1)</f>
        <v>0</v>
      </c>
      <c r="I73" s="189" t="str">
        <f t="shared" si="2"/>
        <v>14e</v>
      </c>
    </row>
    <row r="74" spans="1:10" ht="15.75" thickBot="1" x14ac:dyDescent="0.25">
      <c r="A74" s="245" t="s">
        <v>175</v>
      </c>
      <c r="B74" s="246" t="s">
        <v>257</v>
      </c>
      <c r="C74" s="159"/>
      <c r="D74" s="37"/>
      <c r="E74" s="247"/>
      <c r="F74" s="248">
        <f>SUM(F63+F64+F66+F67+F72+F73)</f>
        <v>0</v>
      </c>
      <c r="G74" s="248">
        <f>SUM(G63+G64+G66+G67)</f>
        <v>0</v>
      </c>
      <c r="H74" s="248">
        <f>SUM(H63+H64+H66+H67+H72+H73)</f>
        <v>0</v>
      </c>
      <c r="I74" s="245" t="str">
        <f t="shared" si="2"/>
        <v>14f</v>
      </c>
    </row>
    <row r="75" spans="1:10" ht="15.75" thickTop="1" x14ac:dyDescent="0.2">
      <c r="A75" s="141"/>
      <c r="B75" s="141"/>
      <c r="C75" s="141"/>
      <c r="D75" s="141"/>
      <c r="E75" s="141"/>
      <c r="F75" s="249"/>
      <c r="G75" s="249"/>
      <c r="H75" s="249"/>
      <c r="I75" s="141"/>
    </row>
    <row r="76" spans="1:10" ht="16.5" thickBot="1" x14ac:dyDescent="0.3">
      <c r="A76" s="222" t="s">
        <v>158</v>
      </c>
      <c r="B76" s="165"/>
      <c r="C76" s="165"/>
      <c r="D76" s="165"/>
      <c r="E76" s="165"/>
      <c r="F76" s="250"/>
      <c r="G76" s="251" t="s">
        <v>154</v>
      </c>
      <c r="H76" s="251" t="s">
        <v>278</v>
      </c>
      <c r="I76" s="165"/>
    </row>
    <row r="77" spans="1:10" ht="16.5" thickTop="1" thickBot="1" x14ac:dyDescent="0.25">
      <c r="A77" s="245" t="s">
        <v>249</v>
      </c>
      <c r="B77" s="158" t="s">
        <v>251</v>
      </c>
      <c r="C77" s="159"/>
      <c r="D77" s="37"/>
      <c r="E77" s="252"/>
      <c r="F77" s="253"/>
      <c r="G77" s="162">
        <f>G86*0.5</f>
        <v>0</v>
      </c>
      <c r="H77" s="162">
        <f>(G86*0.5)+H86</f>
        <v>0</v>
      </c>
      <c r="I77" s="254" t="str">
        <f>IF(ISBLANK(A77),"",A77)</f>
        <v>15a</v>
      </c>
      <c r="J77" s="121" t="str">
        <f>IF(G77+H77=F77,"OKAY","ERROR")</f>
        <v>OKAY</v>
      </c>
    </row>
    <row r="78" spans="1:10" ht="16.5" thickTop="1" thickBot="1" x14ac:dyDescent="0.25">
      <c r="A78" s="245" t="s">
        <v>250</v>
      </c>
      <c r="B78" s="158" t="s">
        <v>254</v>
      </c>
      <c r="C78" s="159"/>
      <c r="D78" s="37"/>
      <c r="E78" s="252"/>
      <c r="F78" s="253"/>
      <c r="G78" s="162">
        <f>G87*0.5</f>
        <v>0</v>
      </c>
      <c r="H78" s="162">
        <f>(G87*0.5)+H87</f>
        <v>0</v>
      </c>
      <c r="I78" s="254" t="str">
        <f>IF(ISBLANK(A78),"",A78)</f>
        <v>15b</v>
      </c>
      <c r="J78" s="121" t="str">
        <f>IF(G78+H78=F78,"OKAY","ERROR")</f>
        <v>OKAY</v>
      </c>
    </row>
    <row r="79" spans="1:10" ht="15.75" thickTop="1" x14ac:dyDescent="0.2">
      <c r="A79" s="141"/>
      <c r="B79" s="176"/>
      <c r="C79" s="141"/>
      <c r="D79" s="98"/>
      <c r="E79" s="98"/>
      <c r="F79" s="249"/>
      <c r="G79" s="249"/>
      <c r="H79" s="249"/>
      <c r="I79" s="141"/>
    </row>
    <row r="80" spans="1:10" ht="13.5" thickBot="1" x14ac:dyDescent="0.25">
      <c r="A80" s="222" t="s">
        <v>160</v>
      </c>
      <c r="B80" s="158"/>
      <c r="C80" s="165"/>
      <c r="D80" s="96"/>
      <c r="E80" s="96"/>
      <c r="F80" s="165"/>
      <c r="G80" s="165"/>
      <c r="H80" s="165"/>
      <c r="I80" s="165"/>
    </row>
    <row r="81" spans="1:9" ht="15.75" thickTop="1" x14ac:dyDescent="0.2">
      <c r="A81" s="170">
        <v>16</v>
      </c>
      <c r="B81" s="150" t="s">
        <v>255</v>
      </c>
      <c r="C81" s="151"/>
      <c r="D81" s="9"/>
      <c r="E81" s="67"/>
      <c r="F81" s="171">
        <f>SUM(F74-F77-F78)</f>
        <v>0</v>
      </c>
      <c r="G81" s="171">
        <f>SUM(G74-G77-G78)</f>
        <v>0</v>
      </c>
      <c r="H81" s="171">
        <f>SUM(H74-H77-H78)</f>
        <v>0</v>
      </c>
      <c r="I81" s="169">
        <f>IF(ISBLANK(A81),"",A81)</f>
        <v>16</v>
      </c>
    </row>
    <row r="82" spans="1:9" hidden="1" x14ac:dyDescent="0.2">
      <c r="A82" s="83">
        <v>17</v>
      </c>
      <c r="B82" s="155" t="s">
        <v>161</v>
      </c>
      <c r="C82" s="9"/>
      <c r="D82" s="9"/>
      <c r="E82" s="67"/>
      <c r="F82" s="67"/>
      <c r="G82" s="67"/>
      <c r="H82" s="67"/>
      <c r="I82" s="7">
        <f>IF(ISBLANK(A82),"",A82)</f>
        <v>17</v>
      </c>
    </row>
    <row r="83" spans="1:9" ht="13.5" hidden="1" thickBot="1" x14ac:dyDescent="0.25">
      <c r="A83" s="255">
        <v>18</v>
      </c>
      <c r="B83" s="256" t="s">
        <v>162</v>
      </c>
      <c r="C83" s="37"/>
      <c r="D83" s="37"/>
      <c r="E83" s="252"/>
      <c r="F83" s="252"/>
      <c r="G83" s="252"/>
      <c r="H83" s="252"/>
      <c r="I83" s="257">
        <f>IF(ISBLANK(A83),"",A83)</f>
        <v>18</v>
      </c>
    </row>
    <row r="84" spans="1:9" x14ac:dyDescent="0.2">
      <c r="A84" s="141"/>
      <c r="B84" s="141"/>
      <c r="C84" s="141"/>
      <c r="D84" s="141"/>
      <c r="E84" s="141"/>
      <c r="F84" s="141"/>
      <c r="G84" s="141"/>
      <c r="H84" s="141"/>
      <c r="I84" s="141"/>
    </row>
    <row r="85" spans="1:9" x14ac:dyDescent="0.2">
      <c r="A85" s="127"/>
      <c r="B85" s="141"/>
      <c r="C85" s="141"/>
      <c r="D85" s="141"/>
      <c r="E85" s="141"/>
      <c r="F85" s="141" t="s">
        <v>271</v>
      </c>
      <c r="G85" s="141" t="s">
        <v>274</v>
      </c>
      <c r="H85" s="141" t="s">
        <v>272</v>
      </c>
      <c r="I85" s="141"/>
    </row>
    <row r="86" spans="1:9" ht="15" x14ac:dyDescent="0.2">
      <c r="D86" s="258" t="s">
        <v>159</v>
      </c>
      <c r="E86" s="259"/>
      <c r="F86" s="194">
        <f>GROUP_REVENUE</f>
        <v>0</v>
      </c>
      <c r="G86" s="260"/>
      <c r="H86" s="260"/>
      <c r="I86" s="121" t="str">
        <f>IF(G86+H86=F86,"OKAY","ERROR")</f>
        <v>OKAY</v>
      </c>
    </row>
    <row r="87" spans="1:9" ht="15" x14ac:dyDescent="0.2">
      <c r="D87" s="261" t="s">
        <v>273</v>
      </c>
      <c r="E87" s="128"/>
      <c r="F87" s="194">
        <f>INSUR_3RDPART_GRP</f>
        <v>0</v>
      </c>
      <c r="G87" s="260"/>
      <c r="H87" s="260"/>
      <c r="I87" s="121" t="str">
        <f>IF(G87+H87=F87,"OKAY","ERROR")</f>
        <v>OKAY</v>
      </c>
    </row>
  </sheetData>
  <mergeCells count="7">
    <mergeCell ref="D86:E86"/>
    <mergeCell ref="D87:E87"/>
    <mergeCell ref="A7:I7"/>
    <mergeCell ref="A1:I1"/>
    <mergeCell ref="A3:I3"/>
    <mergeCell ref="A4:I4"/>
    <mergeCell ref="A5:I5"/>
  </mergeCells>
  <phoneticPr fontId="7" type="noConversion"/>
  <dataValidations count="1">
    <dataValidation type="custom" showInputMessage="1" showErrorMessage="1" errorTitle="Invalid Rate" error="Rate must be a dollars-and-cents value less than or equal to the SMA ($29.57)." promptTitle="SMA or Prorated Rate" prompt="Change from the SMA if a reduced prorated rate applies. SMA = ($29.57)" sqref="F35" xr:uid="{00000000-0002-0000-0100-000000000000}">
      <formula1>AND($F$35=ROUND($F$35,2),$F$35&lt;=29.57)</formula1>
    </dataValidation>
  </dataValidations>
  <pageMargins left="0.75" right="0.75" top="1" bottom="1" header="0.5" footer="0.5"/>
  <pageSetup scale="55" orientation="portrait" r:id="rId1"/>
  <headerFooter alignWithMargins="0">
    <oddFooter xml:space="preserve">&amp;LDHCS MC 6015 (10/12)&amp;C
&amp;R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7"/>
  <sheetViews>
    <sheetView tabSelected="1" workbookViewId="0">
      <selection sqref="A1:XFD1048576"/>
    </sheetView>
  </sheetViews>
  <sheetFormatPr defaultRowHeight="12.75" x14ac:dyDescent="0.2"/>
  <cols>
    <col min="1" max="1" width="14.140625" style="121" customWidth="1"/>
    <col min="2" max="2" width="45.7109375" style="121" customWidth="1"/>
    <col min="3" max="3" width="14.85546875" style="121" customWidth="1"/>
    <col min="4" max="8" width="14.7109375" style="121" customWidth="1"/>
    <col min="9" max="9" width="7.7109375" style="121" customWidth="1"/>
    <col min="10" max="16384" width="9.140625" style="121"/>
  </cols>
  <sheetData>
    <row r="1" spans="1:9" x14ac:dyDescent="0.2">
      <c r="A1" s="115" t="s">
        <v>282</v>
      </c>
      <c r="B1" s="115"/>
      <c r="C1" s="115"/>
      <c r="D1" s="115"/>
      <c r="E1" s="115"/>
      <c r="F1" s="115"/>
      <c r="G1" s="115"/>
      <c r="H1" s="115"/>
      <c r="I1" s="115"/>
    </row>
    <row r="2" spans="1:9" x14ac:dyDescent="0.2">
      <c r="A2" s="116"/>
      <c r="B2" s="116"/>
      <c r="C2" s="116"/>
      <c r="D2" s="116"/>
      <c r="E2" s="116"/>
      <c r="F2" s="116"/>
      <c r="G2" s="116"/>
      <c r="H2" s="116"/>
      <c r="I2" s="116"/>
    </row>
    <row r="3" spans="1:9" x14ac:dyDescent="0.2">
      <c r="A3" s="117" t="s">
        <v>105</v>
      </c>
      <c r="B3" s="117"/>
      <c r="C3" s="117"/>
      <c r="D3" s="117"/>
      <c r="E3" s="117"/>
      <c r="F3" s="117"/>
      <c r="G3" s="117"/>
      <c r="H3" s="117"/>
      <c r="I3" s="117"/>
    </row>
    <row r="4" spans="1:9" x14ac:dyDescent="0.2">
      <c r="A4" s="117" t="s">
        <v>106</v>
      </c>
      <c r="B4" s="117"/>
      <c r="C4" s="117"/>
      <c r="D4" s="117"/>
      <c r="E4" s="117"/>
      <c r="F4" s="117"/>
      <c r="G4" s="117"/>
      <c r="H4" s="117"/>
      <c r="I4" s="117"/>
    </row>
    <row r="5" spans="1:9" x14ac:dyDescent="0.2">
      <c r="A5" s="118" t="str">
        <f>'7990ODFG-AD'!A5:I5</f>
        <v>FY 2011-12</v>
      </c>
      <c r="B5" s="118"/>
      <c r="C5" s="118"/>
      <c r="D5" s="118"/>
      <c r="E5" s="118"/>
      <c r="F5" s="118"/>
      <c r="G5" s="118"/>
      <c r="H5" s="118"/>
      <c r="I5" s="118"/>
    </row>
    <row r="6" spans="1:9" x14ac:dyDescent="0.2">
      <c r="A6" s="119"/>
      <c r="B6" s="119"/>
      <c r="C6" s="119"/>
      <c r="D6" s="119"/>
      <c r="E6" s="119"/>
      <c r="F6" s="119"/>
      <c r="G6" s="119"/>
      <c r="H6" s="119"/>
      <c r="I6" s="119"/>
    </row>
    <row r="7" spans="1:9" x14ac:dyDescent="0.2">
      <c r="A7" s="120" t="s">
        <v>247</v>
      </c>
      <c r="B7" s="120"/>
      <c r="C7" s="120"/>
      <c r="D7" s="120"/>
      <c r="E7" s="120"/>
      <c r="F7" s="120"/>
      <c r="G7" s="120"/>
      <c r="H7" s="120"/>
      <c r="I7" s="120"/>
    </row>
    <row r="8" spans="1:9" x14ac:dyDescent="0.2">
      <c r="A8" s="122"/>
      <c r="B8" s="122"/>
      <c r="C8" s="122"/>
      <c r="D8" s="122"/>
      <c r="E8" s="122"/>
      <c r="F8" s="122"/>
      <c r="G8" s="122"/>
      <c r="H8" s="122"/>
      <c r="I8" s="122"/>
    </row>
    <row r="9" spans="1:9" ht="15" x14ac:dyDescent="0.2">
      <c r="A9" s="123" t="s">
        <v>6</v>
      </c>
      <c r="B9" s="129" t="str">
        <f>'7990ODFG-AD'!B9</f>
        <v/>
      </c>
      <c r="C9" s="123"/>
      <c r="D9" s="121" t="s">
        <v>7</v>
      </c>
      <c r="F9" s="131" t="str">
        <f>'7990ODFG-AD'!F9</f>
        <v/>
      </c>
      <c r="G9" s="123"/>
      <c r="H9" s="123"/>
      <c r="I9" s="123"/>
    </row>
    <row r="10" spans="1:9" ht="15" x14ac:dyDescent="0.2">
      <c r="A10" s="123" t="s">
        <v>8</v>
      </c>
      <c r="B10" s="129" t="str">
        <f>'7990ODFG-AD'!B10</f>
        <v/>
      </c>
      <c r="D10" s="121" t="s">
        <v>163</v>
      </c>
      <c r="F10" s="131" t="str">
        <f>'7990ODFG-AD'!F10</f>
        <v/>
      </c>
      <c r="G10" s="123"/>
      <c r="H10" s="123"/>
      <c r="I10" s="123"/>
    </row>
    <row r="11" spans="1:9" ht="15" x14ac:dyDescent="0.2">
      <c r="A11" s="123"/>
      <c r="B11" s="123"/>
      <c r="D11" s="121" t="s">
        <v>253</v>
      </c>
      <c r="F11" s="131" t="str">
        <f>'7990ODFG-AD'!F11</f>
        <v/>
      </c>
    </row>
    <row r="12" spans="1:9" ht="13.5" thickBot="1" x14ac:dyDescent="0.25">
      <c r="A12" s="132"/>
      <c r="B12" s="132"/>
      <c r="C12" s="132"/>
      <c r="D12" s="132"/>
      <c r="E12" s="132"/>
      <c r="F12" s="132"/>
      <c r="G12" s="132"/>
      <c r="H12" s="132"/>
      <c r="I12" s="123"/>
    </row>
    <row r="13" spans="1:9" ht="13.5" thickTop="1" x14ac:dyDescent="0.2">
      <c r="A13" s="133"/>
      <c r="I13" s="134"/>
    </row>
    <row r="14" spans="1:9" x14ac:dyDescent="0.2">
      <c r="A14" s="135"/>
      <c r="B14" s="136"/>
      <c r="C14" s="119" t="s">
        <v>108</v>
      </c>
      <c r="D14" s="136"/>
      <c r="E14" s="136"/>
      <c r="F14" s="136"/>
      <c r="G14" s="136"/>
      <c r="H14" s="136"/>
      <c r="I14" s="137"/>
    </row>
    <row r="15" spans="1:9" x14ac:dyDescent="0.2">
      <c r="A15" s="123"/>
      <c r="B15" s="138"/>
      <c r="C15" s="138"/>
      <c r="D15" s="139" t="s">
        <v>109</v>
      </c>
      <c r="E15" s="139" t="s">
        <v>110</v>
      </c>
      <c r="F15" s="139" t="s">
        <v>111</v>
      </c>
      <c r="G15" s="139" t="s">
        <v>112</v>
      </c>
      <c r="H15" s="139" t="s">
        <v>113</v>
      </c>
      <c r="I15" s="123"/>
    </row>
    <row r="16" spans="1:9" x14ac:dyDescent="0.2">
      <c r="A16" s="140"/>
      <c r="B16" s="141"/>
      <c r="C16" s="140"/>
      <c r="D16" s="142" t="s">
        <v>19</v>
      </c>
      <c r="E16" s="34"/>
      <c r="F16" s="34"/>
      <c r="G16" s="42"/>
      <c r="H16" s="42"/>
      <c r="I16" s="146"/>
    </row>
    <row r="17" spans="1:9" x14ac:dyDescent="0.2">
      <c r="A17" s="140"/>
      <c r="B17" s="141"/>
      <c r="C17" s="140"/>
      <c r="D17" s="144" t="s">
        <v>115</v>
      </c>
      <c r="E17" s="145"/>
      <c r="F17" s="145"/>
      <c r="G17" s="34"/>
      <c r="H17" s="42"/>
      <c r="I17" s="146"/>
    </row>
    <row r="18" spans="1:9" x14ac:dyDescent="0.2">
      <c r="A18" s="146"/>
      <c r="B18" s="147" t="s">
        <v>116</v>
      </c>
      <c r="C18" s="148"/>
      <c r="D18" s="149" t="s">
        <v>117</v>
      </c>
      <c r="E18" s="7"/>
      <c r="F18" s="7"/>
      <c r="G18" s="7"/>
      <c r="H18" s="9"/>
      <c r="I18" s="146"/>
    </row>
    <row r="19" spans="1:9" ht="15" x14ac:dyDescent="0.2">
      <c r="A19" s="140"/>
      <c r="B19" s="150" t="s">
        <v>99</v>
      </c>
      <c r="C19" s="151"/>
      <c r="D19" s="152">
        <f>'7895ODF-AD'!I26</f>
        <v>0</v>
      </c>
      <c r="E19" s="67"/>
      <c r="F19" s="67"/>
      <c r="G19" s="9"/>
      <c r="H19" s="67"/>
      <c r="I19" s="146"/>
    </row>
    <row r="20" spans="1:9" ht="15" x14ac:dyDescent="0.2">
      <c r="A20" s="140"/>
      <c r="B20" s="150" t="s">
        <v>31</v>
      </c>
      <c r="C20" s="151"/>
      <c r="D20" s="152">
        <f>'7895ODF-AD'!I27</f>
        <v>0</v>
      </c>
      <c r="E20" s="67"/>
      <c r="F20" s="67"/>
      <c r="G20" s="9"/>
      <c r="H20" s="67"/>
      <c r="I20" s="146"/>
    </row>
    <row r="21" spans="1:9" ht="15" x14ac:dyDescent="0.2">
      <c r="A21" s="140"/>
      <c r="B21" s="150" t="s">
        <v>118</v>
      </c>
      <c r="C21" s="151"/>
      <c r="D21" s="152">
        <f>'7895ODF-AD'!I28</f>
        <v>0</v>
      </c>
      <c r="E21" s="67"/>
      <c r="F21" s="67"/>
      <c r="G21" s="9"/>
      <c r="H21" s="67"/>
      <c r="I21" s="146"/>
    </row>
    <row r="22" spans="1:9" ht="15" x14ac:dyDescent="0.2">
      <c r="A22" s="140"/>
      <c r="B22" s="150" t="s">
        <v>119</v>
      </c>
      <c r="C22" s="151"/>
      <c r="D22" s="152">
        <f>'7895ODF-AD'!I29</f>
        <v>0</v>
      </c>
      <c r="E22" s="67"/>
      <c r="F22" s="67"/>
      <c r="G22" s="9"/>
      <c r="H22" s="153"/>
      <c r="I22" s="146"/>
    </row>
    <row r="23" spans="1:9" ht="15" x14ac:dyDescent="0.2">
      <c r="A23" s="140"/>
      <c r="B23" s="150" t="s">
        <v>34</v>
      </c>
      <c r="C23" s="151"/>
      <c r="D23" s="152">
        <f>'7895ODF-AD'!I30</f>
        <v>0</v>
      </c>
      <c r="E23" s="67"/>
      <c r="F23" s="67"/>
      <c r="G23" s="64"/>
      <c r="H23" s="154" t="s">
        <v>115</v>
      </c>
      <c r="I23" s="146"/>
    </row>
    <row r="24" spans="1:9" ht="15" x14ac:dyDescent="0.2">
      <c r="A24" s="140"/>
      <c r="B24" s="155" t="s">
        <v>35</v>
      </c>
      <c r="C24" s="151"/>
      <c r="D24" s="152">
        <f>'7895ODF-AD'!I31</f>
        <v>0</v>
      </c>
      <c r="E24" s="67"/>
      <c r="F24" s="67"/>
      <c r="G24" s="64"/>
      <c r="H24" s="156" t="s">
        <v>6</v>
      </c>
      <c r="I24" s="146"/>
    </row>
    <row r="25" spans="1:9" ht="15" x14ac:dyDescent="0.2">
      <c r="A25" s="140"/>
      <c r="B25" s="150" t="s">
        <v>36</v>
      </c>
      <c r="C25" s="151"/>
      <c r="D25" s="152">
        <f>'7895ODF-AD'!I32</f>
        <v>0</v>
      </c>
      <c r="E25" s="67"/>
      <c r="F25" s="67"/>
      <c r="G25" s="64"/>
      <c r="H25" s="157" t="s">
        <v>120</v>
      </c>
      <c r="I25" s="146"/>
    </row>
    <row r="26" spans="1:9" ht="15.75" thickBot="1" x14ac:dyDescent="0.25">
      <c r="A26" s="140"/>
      <c r="B26" s="158" t="s">
        <v>121</v>
      </c>
      <c r="C26" s="159"/>
      <c r="D26" s="160">
        <f>SUM(D19:D25)</f>
        <v>0</v>
      </c>
      <c r="E26" s="161"/>
      <c r="F26" s="161"/>
      <c r="G26" s="162"/>
      <c r="H26" s="163"/>
      <c r="I26" s="123"/>
    </row>
    <row r="27" spans="1:9" ht="13.5" thickTop="1" x14ac:dyDescent="0.2">
      <c r="A27" s="141"/>
      <c r="I27" s="141"/>
    </row>
    <row r="28" spans="1:9" x14ac:dyDescent="0.2">
      <c r="A28" s="164"/>
      <c r="B28" s="136"/>
      <c r="C28" s="119" t="s">
        <v>122</v>
      </c>
      <c r="D28" s="136"/>
      <c r="E28" s="136"/>
      <c r="F28" s="136"/>
      <c r="G28" s="136"/>
      <c r="H28" s="136"/>
      <c r="I28" s="141"/>
    </row>
    <row r="29" spans="1:9" ht="13.5" thickBot="1" x14ac:dyDescent="0.25">
      <c r="A29" s="165"/>
      <c r="B29" s="132"/>
      <c r="C29" s="132"/>
      <c r="D29" s="132"/>
      <c r="E29" s="132"/>
      <c r="F29" s="132"/>
      <c r="G29" s="132"/>
      <c r="H29" s="132"/>
      <c r="I29" s="165"/>
    </row>
    <row r="30" spans="1:9" ht="13.5" thickTop="1" x14ac:dyDescent="0.2">
      <c r="A30" s="166"/>
      <c r="B30" s="141"/>
      <c r="C30" s="140"/>
      <c r="D30" s="34"/>
      <c r="E30" s="153"/>
      <c r="F30" s="140"/>
      <c r="G30" s="153"/>
      <c r="H30" s="153"/>
      <c r="I30" s="166"/>
    </row>
    <row r="31" spans="1:9" x14ac:dyDescent="0.2">
      <c r="A31" s="167"/>
      <c r="B31" s="168"/>
      <c r="C31" s="151"/>
      <c r="D31" s="7"/>
      <c r="E31" s="67"/>
      <c r="F31" s="169" t="s">
        <v>19</v>
      </c>
      <c r="G31" s="67"/>
      <c r="H31" s="67"/>
      <c r="I31" s="167"/>
    </row>
    <row r="32" spans="1:9" ht="15" x14ac:dyDescent="0.2">
      <c r="A32" s="170" t="s">
        <v>123</v>
      </c>
      <c r="B32" s="150" t="s">
        <v>124</v>
      </c>
      <c r="C32" s="151"/>
      <c r="D32" s="9"/>
      <c r="E32" s="67"/>
      <c r="F32" s="171">
        <f>D26</f>
        <v>0</v>
      </c>
      <c r="G32" s="67"/>
      <c r="H32" s="67"/>
      <c r="I32" s="169" t="str">
        <f>IF(ISBLANK(A32),"",A32)</f>
        <v>01</v>
      </c>
    </row>
    <row r="33" spans="1:9" ht="15" x14ac:dyDescent="0.2">
      <c r="A33" s="170" t="s">
        <v>125</v>
      </c>
      <c r="B33" s="150" t="s">
        <v>126</v>
      </c>
      <c r="C33" s="151"/>
      <c r="D33" s="9"/>
      <c r="E33" s="67"/>
      <c r="F33" s="172">
        <f>+H53</f>
        <v>0</v>
      </c>
      <c r="G33" s="67"/>
      <c r="H33" s="67"/>
      <c r="I33" s="169" t="str">
        <f>IF(ISBLANK(A33),"",A33)</f>
        <v>02</v>
      </c>
    </row>
    <row r="34" spans="1:9" ht="15" x14ac:dyDescent="0.2">
      <c r="A34" s="170" t="s">
        <v>127</v>
      </c>
      <c r="B34" s="150" t="s">
        <v>128</v>
      </c>
      <c r="C34" s="151"/>
      <c r="D34" s="31"/>
      <c r="E34" s="173"/>
      <c r="F34" s="174">
        <f>IF(OR(F32=0,F33=0),0,SUM(F32/F33))</f>
        <v>0</v>
      </c>
      <c r="G34" s="67"/>
      <c r="H34" s="67"/>
      <c r="I34" s="169" t="str">
        <f>IF(ISBLANK(A34),"",A34)</f>
        <v>03</v>
      </c>
    </row>
    <row r="35" spans="1:9" ht="15" x14ac:dyDescent="0.2">
      <c r="A35" s="170" t="s">
        <v>129</v>
      </c>
      <c r="B35" s="150" t="s">
        <v>283</v>
      </c>
      <c r="C35" s="151"/>
      <c r="D35" s="31"/>
      <c r="E35" s="173"/>
      <c r="F35" s="175">
        <v>69.59</v>
      </c>
      <c r="G35" s="67"/>
      <c r="H35" s="67"/>
      <c r="I35" s="169" t="str">
        <f>IF(ISBLANK(A35),"",A35)</f>
        <v>04</v>
      </c>
    </row>
    <row r="36" spans="1:9" x14ac:dyDescent="0.2">
      <c r="A36" s="141"/>
      <c r="B36" s="176"/>
      <c r="C36" s="141"/>
      <c r="D36" s="141"/>
      <c r="E36" s="141"/>
      <c r="F36" s="141">
        <v>59.7</v>
      </c>
      <c r="G36" s="141"/>
      <c r="H36" s="141"/>
      <c r="I36" s="141"/>
    </row>
    <row r="37" spans="1:9" x14ac:dyDescent="0.2">
      <c r="A37" s="141"/>
      <c r="B37" s="176"/>
      <c r="C37" s="141"/>
      <c r="D37" s="164"/>
      <c r="E37" s="164"/>
      <c r="F37" s="154" t="s">
        <v>130</v>
      </c>
      <c r="G37" s="177" t="s">
        <v>19</v>
      </c>
      <c r="H37" s="141"/>
      <c r="I37" s="141"/>
    </row>
    <row r="38" spans="1:9" x14ac:dyDescent="0.2">
      <c r="A38" s="141"/>
      <c r="B38" s="176"/>
      <c r="C38" s="141"/>
      <c r="D38" s="177" t="s">
        <v>131</v>
      </c>
      <c r="E38" s="178" t="s">
        <v>132</v>
      </c>
      <c r="F38" s="156" t="s">
        <v>133</v>
      </c>
      <c r="G38" s="179" t="s">
        <v>137</v>
      </c>
      <c r="H38" s="141"/>
      <c r="I38" s="141"/>
    </row>
    <row r="39" spans="1:9" ht="13.5" thickBot="1" x14ac:dyDescent="0.25">
      <c r="A39" s="180" t="s">
        <v>134</v>
      </c>
      <c r="B39" s="176"/>
      <c r="C39" s="141"/>
      <c r="D39" s="179" t="s">
        <v>135</v>
      </c>
      <c r="E39" s="181" t="s">
        <v>136</v>
      </c>
      <c r="F39" s="156" t="s">
        <v>136</v>
      </c>
      <c r="G39" s="179"/>
      <c r="H39" s="141"/>
      <c r="I39" s="141"/>
    </row>
    <row r="40" spans="1:9" ht="15.75" thickTop="1" x14ac:dyDescent="0.2">
      <c r="A40" s="182" t="s">
        <v>138</v>
      </c>
      <c r="B40" s="183" t="s">
        <v>260</v>
      </c>
      <c r="C40" s="184"/>
      <c r="D40" s="185"/>
      <c r="E40" s="186"/>
      <c r="F40" s="186"/>
      <c r="G40" s="187">
        <f t="shared" ref="G40:G47" si="0">SUM(D40-E40-F40)</f>
        <v>0</v>
      </c>
      <c r="H40" s="188"/>
      <c r="I40" s="182" t="str">
        <f t="shared" ref="I40:I47" si="1">IF(ISBLANK(A40),"",A40)</f>
        <v>04a</v>
      </c>
    </row>
    <row r="41" spans="1:9" ht="15" x14ac:dyDescent="0.2">
      <c r="A41" s="189" t="s">
        <v>139</v>
      </c>
      <c r="B41" s="190" t="s">
        <v>176</v>
      </c>
      <c r="C41" s="191"/>
      <c r="D41" s="192"/>
      <c r="E41" s="193"/>
      <c r="F41" s="193"/>
      <c r="G41" s="194">
        <f t="shared" si="0"/>
        <v>0</v>
      </c>
      <c r="H41" s="67"/>
      <c r="I41" s="195" t="str">
        <f t="shared" si="1"/>
        <v>04b</v>
      </c>
    </row>
    <row r="42" spans="1:9" ht="15" hidden="1" x14ac:dyDescent="0.2">
      <c r="A42" s="189" t="s">
        <v>164</v>
      </c>
      <c r="B42" s="190" t="s">
        <v>165</v>
      </c>
      <c r="C42" s="196"/>
      <c r="D42" s="197"/>
      <c r="E42" s="197"/>
      <c r="F42" s="197"/>
      <c r="G42" s="194">
        <f t="shared" si="0"/>
        <v>0</v>
      </c>
      <c r="H42" s="153"/>
      <c r="I42" s="189" t="str">
        <f t="shared" si="1"/>
        <v>04c</v>
      </c>
    </row>
    <row r="43" spans="1:9" ht="15" hidden="1" x14ac:dyDescent="0.2">
      <c r="A43" s="189" t="s">
        <v>140</v>
      </c>
      <c r="B43" s="190" t="s">
        <v>205</v>
      </c>
      <c r="C43" s="196"/>
      <c r="D43" s="198"/>
      <c r="E43" s="198"/>
      <c r="F43" s="198"/>
      <c r="G43" s="194">
        <f t="shared" si="0"/>
        <v>0</v>
      </c>
      <c r="H43" s="153"/>
      <c r="I43" s="189" t="str">
        <f t="shared" si="1"/>
        <v>04c1</v>
      </c>
    </row>
    <row r="44" spans="1:9" ht="15" hidden="1" x14ac:dyDescent="0.2">
      <c r="A44" s="189" t="s">
        <v>141</v>
      </c>
      <c r="B44" s="190" t="s">
        <v>206</v>
      </c>
      <c r="C44" s="196"/>
      <c r="D44" s="198"/>
      <c r="E44" s="198"/>
      <c r="F44" s="198"/>
      <c r="G44" s="194">
        <f t="shared" si="0"/>
        <v>0</v>
      </c>
      <c r="H44" s="153"/>
      <c r="I44" s="189" t="str">
        <f t="shared" si="1"/>
        <v>04c2</v>
      </c>
    </row>
    <row r="45" spans="1:9" ht="15" hidden="1" x14ac:dyDescent="0.2">
      <c r="A45" s="189" t="s">
        <v>142</v>
      </c>
      <c r="B45" s="190" t="s">
        <v>167</v>
      </c>
      <c r="C45" s="196"/>
      <c r="D45" s="197"/>
      <c r="E45" s="197"/>
      <c r="F45" s="197"/>
      <c r="G45" s="194">
        <f t="shared" si="0"/>
        <v>0</v>
      </c>
      <c r="H45" s="153"/>
      <c r="I45" s="189" t="str">
        <f t="shared" si="1"/>
        <v>04c3</v>
      </c>
    </row>
    <row r="46" spans="1:9" ht="15.75" thickBot="1" x14ac:dyDescent="0.25">
      <c r="A46" s="195" t="s">
        <v>166</v>
      </c>
      <c r="B46" s="199" t="s">
        <v>269</v>
      </c>
      <c r="C46" s="200"/>
      <c r="D46" s="198"/>
      <c r="E46" s="198"/>
      <c r="F46" s="198"/>
      <c r="G46" s="201">
        <f t="shared" si="0"/>
        <v>0</v>
      </c>
      <c r="H46" s="153"/>
      <c r="I46" s="195" t="str">
        <f t="shared" si="1"/>
        <v>04c4</v>
      </c>
    </row>
    <row r="47" spans="1:9" ht="15.75" hidden="1" thickBot="1" x14ac:dyDescent="0.25">
      <c r="A47" s="189" t="s">
        <v>177</v>
      </c>
      <c r="B47" s="190" t="s">
        <v>207</v>
      </c>
      <c r="C47" s="262"/>
      <c r="D47" s="193"/>
      <c r="E47" s="193"/>
      <c r="F47" s="193"/>
      <c r="G47" s="194">
        <f t="shared" si="0"/>
        <v>0</v>
      </c>
      <c r="H47" s="233"/>
      <c r="I47" s="189" t="str">
        <f t="shared" si="1"/>
        <v>04c5</v>
      </c>
    </row>
    <row r="48" spans="1:9" ht="16.5" thickTop="1" thickBot="1" x14ac:dyDescent="0.25">
      <c r="A48" s="137"/>
      <c r="B48" s="202"/>
      <c r="C48" s="214" t="s">
        <v>19</v>
      </c>
      <c r="D48" s="204">
        <f>SUM(D40:D47)</f>
        <v>0</v>
      </c>
      <c r="E48" s="204">
        <f>SUM(E40:E47)</f>
        <v>0</v>
      </c>
      <c r="F48" s="263">
        <f>SUM(F40:F47)</f>
        <v>0</v>
      </c>
      <c r="G48" s="204">
        <f>SUM(G40:G47)</f>
        <v>0</v>
      </c>
      <c r="H48" s="188"/>
      <c r="I48" s="146"/>
    </row>
    <row r="49" spans="1:9" ht="15.75" thickBot="1" x14ac:dyDescent="0.25">
      <c r="A49" s="137"/>
      <c r="B49" s="202"/>
      <c r="C49" s="205"/>
      <c r="D49" s="206"/>
      <c r="E49" s="206"/>
      <c r="F49" s="206"/>
      <c r="G49" s="206"/>
      <c r="H49" s="76"/>
      <c r="I49" s="146"/>
    </row>
    <row r="50" spans="1:9" x14ac:dyDescent="0.2">
      <c r="A50" s="141"/>
      <c r="B50" s="176"/>
      <c r="C50" s="141"/>
      <c r="D50" s="154" t="s">
        <v>143</v>
      </c>
      <c r="E50" s="207" t="s">
        <v>115</v>
      </c>
      <c r="F50" s="208" t="s">
        <v>144</v>
      </c>
      <c r="G50" s="124" t="s">
        <v>144</v>
      </c>
      <c r="H50" s="209" t="s">
        <v>179</v>
      </c>
      <c r="I50" s="146"/>
    </row>
    <row r="51" spans="1:9" x14ac:dyDescent="0.2">
      <c r="A51" s="141"/>
      <c r="B51" s="176"/>
      <c r="C51" s="141"/>
      <c r="D51" s="156" t="s">
        <v>114</v>
      </c>
      <c r="E51" s="210" t="s">
        <v>145</v>
      </c>
      <c r="F51" s="211" t="s">
        <v>114</v>
      </c>
      <c r="G51" s="125" t="s">
        <v>115</v>
      </c>
      <c r="H51" s="212" t="s">
        <v>115</v>
      </c>
      <c r="I51" s="146"/>
    </row>
    <row r="52" spans="1:9" ht="13.5" thickBot="1" x14ac:dyDescent="0.25">
      <c r="A52" s="180" t="s">
        <v>181</v>
      </c>
      <c r="B52" s="176"/>
      <c r="C52" s="141"/>
      <c r="D52" s="157" t="s">
        <v>136</v>
      </c>
      <c r="E52" s="210" t="s">
        <v>136</v>
      </c>
      <c r="F52" s="213" t="s">
        <v>136</v>
      </c>
      <c r="G52" s="126" t="s">
        <v>136</v>
      </c>
      <c r="H52" s="214" t="s">
        <v>136</v>
      </c>
      <c r="I52" s="146"/>
    </row>
    <row r="53" spans="1:9" ht="17.25" thickTop="1" thickBot="1" x14ac:dyDescent="0.3">
      <c r="A53" s="215" t="s">
        <v>146</v>
      </c>
      <c r="B53" s="183" t="s">
        <v>261</v>
      </c>
      <c r="C53" s="184"/>
      <c r="D53" s="216">
        <v>0</v>
      </c>
      <c r="E53" s="217">
        <v>0</v>
      </c>
      <c r="F53" s="218">
        <f>SUM(D53+E53)</f>
        <v>0</v>
      </c>
      <c r="G53" s="219">
        <f>+G48</f>
        <v>0</v>
      </c>
      <c r="H53" s="219">
        <f>SUM(G48+F53)</f>
        <v>0</v>
      </c>
      <c r="I53" s="264" t="str">
        <f>IF(ISBLANK(A53),"",A53)</f>
        <v>05</v>
      </c>
    </row>
    <row r="54" spans="1:9" ht="15.75" x14ac:dyDescent="0.25">
      <c r="A54" s="146"/>
      <c r="B54" s="202"/>
      <c r="C54" s="146"/>
      <c r="D54" s="146"/>
      <c r="E54" s="146"/>
      <c r="F54" s="146"/>
      <c r="G54" s="146"/>
      <c r="H54" s="221" t="str">
        <f>IF('7895ODF-AD'!I66=H53,"okay","error")</f>
        <v>okay</v>
      </c>
      <c r="I54" s="146"/>
    </row>
    <row r="55" spans="1:9" ht="13.5" thickBot="1" x14ac:dyDescent="0.25">
      <c r="A55" s="222" t="s">
        <v>147</v>
      </c>
      <c r="B55" s="158"/>
      <c r="C55" s="165"/>
      <c r="D55" s="165"/>
      <c r="E55" s="165"/>
      <c r="F55" s="165"/>
      <c r="G55" s="165"/>
      <c r="H55" s="165"/>
      <c r="I55" s="165"/>
    </row>
    <row r="56" spans="1:9" ht="15.75" thickTop="1" x14ac:dyDescent="0.2">
      <c r="A56" s="170" t="s">
        <v>148</v>
      </c>
      <c r="B56" s="150" t="s">
        <v>263</v>
      </c>
      <c r="C56" s="151"/>
      <c r="D56" s="9"/>
      <c r="E56" s="67"/>
      <c r="F56" s="171">
        <f>SUM(F34*G48)</f>
        <v>0</v>
      </c>
      <c r="G56" s="223"/>
      <c r="H56" s="223"/>
      <c r="I56" s="169" t="str">
        <f t="shared" ref="I56:I74" si="2">IF(ISBLANK(A56),"",A56)</f>
        <v>09</v>
      </c>
    </row>
    <row r="57" spans="1:9" ht="15" hidden="1" x14ac:dyDescent="0.2">
      <c r="A57" s="83" t="s">
        <v>149</v>
      </c>
      <c r="B57" s="155" t="s">
        <v>168</v>
      </c>
      <c r="C57" s="9"/>
      <c r="D57" s="67"/>
      <c r="E57" s="67"/>
      <c r="F57" s="152">
        <f>+H26</f>
        <v>0</v>
      </c>
      <c r="G57" s="223"/>
      <c r="H57" s="223"/>
      <c r="I57" s="7" t="str">
        <f t="shared" si="2"/>
        <v>10a</v>
      </c>
    </row>
    <row r="58" spans="1:9" ht="15" hidden="1" x14ac:dyDescent="0.2">
      <c r="A58" s="83" t="s">
        <v>150</v>
      </c>
      <c r="B58" s="155" t="s">
        <v>169</v>
      </c>
      <c r="C58" s="9"/>
      <c r="D58" s="9"/>
      <c r="E58" s="67"/>
      <c r="F58" s="152">
        <f>+F26</f>
        <v>0</v>
      </c>
      <c r="G58" s="223"/>
      <c r="H58" s="223"/>
      <c r="I58" s="7" t="str">
        <f t="shared" si="2"/>
        <v>10b</v>
      </c>
    </row>
    <row r="59" spans="1:9" ht="15" x14ac:dyDescent="0.2">
      <c r="A59" s="170" t="s">
        <v>151</v>
      </c>
      <c r="B59" s="150" t="s">
        <v>248</v>
      </c>
      <c r="C59" s="151"/>
      <c r="D59" s="9"/>
      <c r="E59" s="67"/>
      <c r="F59" s="171">
        <f>SUM(F56:F58)</f>
        <v>0</v>
      </c>
      <c r="G59" s="223"/>
      <c r="H59" s="223"/>
      <c r="I59" s="169" t="str">
        <f t="shared" si="2"/>
        <v>11</v>
      </c>
    </row>
    <row r="60" spans="1:9" ht="15" x14ac:dyDescent="0.2">
      <c r="A60" s="170" t="s">
        <v>152</v>
      </c>
      <c r="B60" s="150" t="s">
        <v>259</v>
      </c>
      <c r="C60" s="151"/>
      <c r="D60" s="31"/>
      <c r="E60" s="173"/>
      <c r="F60" s="224">
        <f>IF(OR(F59=0,G48=0),0,SUM(F59/G48))</f>
        <v>0</v>
      </c>
      <c r="G60" s="223"/>
      <c r="H60" s="223"/>
      <c r="I60" s="169" t="str">
        <f t="shared" si="2"/>
        <v>12</v>
      </c>
    </row>
    <row r="61" spans="1:9" ht="15.75" x14ac:dyDescent="0.25">
      <c r="A61" s="170" t="s">
        <v>153</v>
      </c>
      <c r="B61" s="150" t="s">
        <v>264</v>
      </c>
      <c r="C61" s="151"/>
      <c r="D61" s="9"/>
      <c r="E61" s="67"/>
      <c r="F61" s="171">
        <f>SUM(F35*G48)</f>
        <v>0</v>
      </c>
      <c r="G61" s="225" t="s">
        <v>154</v>
      </c>
      <c r="H61" s="225" t="s">
        <v>278</v>
      </c>
      <c r="I61" s="169" t="str">
        <f t="shared" si="2"/>
        <v>13</v>
      </c>
    </row>
    <row r="62" spans="1:9" ht="15" x14ac:dyDescent="0.2">
      <c r="A62" s="170" t="s">
        <v>155</v>
      </c>
      <c r="B62" s="150" t="s">
        <v>208</v>
      </c>
      <c r="C62" s="151"/>
      <c r="D62" s="9"/>
      <c r="E62" s="67"/>
      <c r="F62" s="171">
        <f>IF(F61&lt;F59,F61,F59)</f>
        <v>0</v>
      </c>
      <c r="G62" s="226">
        <v>0.5</v>
      </c>
      <c r="H62" s="226">
        <v>0.5</v>
      </c>
      <c r="I62" s="169" t="str">
        <f t="shared" si="2"/>
        <v>14</v>
      </c>
    </row>
    <row r="63" spans="1:9" ht="15" x14ac:dyDescent="0.2">
      <c r="A63" s="170" t="s">
        <v>213</v>
      </c>
      <c r="B63" s="227" t="s">
        <v>258</v>
      </c>
      <c r="C63" s="151"/>
      <c r="D63" s="9"/>
      <c r="E63" s="67"/>
      <c r="F63" s="171">
        <f>IF(F60&lt;F35,F60*G40,F35*G40)</f>
        <v>0</v>
      </c>
      <c r="G63" s="171">
        <f>F63*G$62</f>
        <v>0</v>
      </c>
      <c r="H63" s="171">
        <f>F63*H$62</f>
        <v>0</v>
      </c>
      <c r="I63" s="169" t="str">
        <f t="shared" si="2"/>
        <v>14a1</v>
      </c>
    </row>
    <row r="64" spans="1:9" ht="15" hidden="1" x14ac:dyDescent="0.2">
      <c r="A64" s="83" t="s">
        <v>214</v>
      </c>
      <c r="B64" s="228" t="s">
        <v>211</v>
      </c>
      <c r="C64" s="9"/>
      <c r="D64" s="9"/>
      <c r="E64" s="67"/>
      <c r="F64" s="152">
        <f>IF(F60&lt;F35,F60*G43,F35*G43)</f>
        <v>0</v>
      </c>
      <c r="G64" s="152">
        <f>F64*G$62</f>
        <v>0</v>
      </c>
      <c r="H64" s="152">
        <f>F64*H$62</f>
        <v>0</v>
      </c>
      <c r="I64" s="7" t="str">
        <f t="shared" si="2"/>
        <v>14a2</v>
      </c>
    </row>
    <row r="65" spans="1:10" ht="15" x14ac:dyDescent="0.2">
      <c r="A65" s="170"/>
      <c r="B65" s="227"/>
      <c r="C65" s="151"/>
      <c r="D65" s="9"/>
      <c r="E65" s="67"/>
      <c r="F65" s="152"/>
      <c r="G65" s="229"/>
      <c r="H65" s="229"/>
      <c r="I65" s="7" t="str">
        <f t="shared" si="2"/>
        <v/>
      </c>
    </row>
    <row r="66" spans="1:10" ht="15" x14ac:dyDescent="0.2">
      <c r="A66" s="83" t="s">
        <v>215</v>
      </c>
      <c r="B66" s="228" t="s">
        <v>210</v>
      </c>
      <c r="C66" s="9"/>
      <c r="D66" s="9"/>
      <c r="E66" s="67"/>
      <c r="F66" s="152"/>
      <c r="G66" s="152"/>
      <c r="H66" s="152"/>
      <c r="I66" s="34" t="str">
        <f t="shared" si="2"/>
        <v>14b1</v>
      </c>
    </row>
    <row r="67" spans="1:10" ht="15" hidden="1" x14ac:dyDescent="0.2">
      <c r="A67" s="230" t="s">
        <v>216</v>
      </c>
      <c r="B67" s="231" t="s">
        <v>209</v>
      </c>
      <c r="C67" s="9"/>
      <c r="D67" s="9"/>
      <c r="E67" s="67"/>
      <c r="F67" s="152"/>
      <c r="G67" s="152"/>
      <c r="H67" s="152">
        <f>F67*H$65</f>
        <v>0</v>
      </c>
      <c r="I67" s="189" t="str">
        <f t="shared" si="2"/>
        <v>14b2</v>
      </c>
    </row>
    <row r="68" spans="1:10" ht="15" hidden="1" x14ac:dyDescent="0.2">
      <c r="A68" s="83" t="s">
        <v>156</v>
      </c>
      <c r="B68" s="228"/>
      <c r="C68" s="9"/>
      <c r="D68" s="67"/>
      <c r="E68" s="67"/>
      <c r="F68" s="223"/>
      <c r="G68" s="229"/>
      <c r="H68" s="229">
        <v>0.45650000000000002</v>
      </c>
      <c r="I68" s="9" t="str">
        <f t="shared" si="2"/>
        <v/>
      </c>
    </row>
    <row r="69" spans="1:10" ht="15" hidden="1" x14ac:dyDescent="0.2">
      <c r="A69" s="83" t="s">
        <v>170</v>
      </c>
      <c r="B69" s="228" t="s">
        <v>173</v>
      </c>
      <c r="C69" s="9"/>
      <c r="D69" s="9"/>
      <c r="E69" s="67"/>
      <c r="F69" s="152"/>
      <c r="G69" s="152"/>
      <c r="H69" s="152">
        <f>F69*H$68</f>
        <v>0</v>
      </c>
      <c r="I69" s="34" t="str">
        <f t="shared" si="2"/>
        <v>14c(1)</v>
      </c>
    </row>
    <row r="70" spans="1:10" ht="15" hidden="1" x14ac:dyDescent="0.2">
      <c r="A70" s="230" t="s">
        <v>171</v>
      </c>
      <c r="B70" s="265" t="s">
        <v>174</v>
      </c>
      <c r="C70" s="76"/>
      <c r="D70" s="76"/>
      <c r="E70" s="233"/>
      <c r="F70" s="152"/>
      <c r="G70" s="152"/>
      <c r="H70" s="152">
        <f>F70*H$68</f>
        <v>0</v>
      </c>
      <c r="I70" s="189" t="str">
        <f t="shared" si="2"/>
        <v>14c(2)</v>
      </c>
    </row>
    <row r="71" spans="1:10" ht="15" x14ac:dyDescent="0.2">
      <c r="A71" s="234"/>
      <c r="B71" s="266"/>
      <c r="C71" s="235"/>
      <c r="D71" s="191"/>
      <c r="E71" s="236"/>
      <c r="F71" s="194"/>
      <c r="G71" s="194"/>
      <c r="H71" s="237">
        <v>1</v>
      </c>
      <c r="I71" s="195" t="str">
        <f t="shared" si="2"/>
        <v/>
      </c>
    </row>
    <row r="72" spans="1:10" ht="15" x14ac:dyDescent="0.2">
      <c r="A72" s="234" t="s">
        <v>157</v>
      </c>
      <c r="B72" s="238" t="s">
        <v>270</v>
      </c>
      <c r="C72" s="239"/>
      <c r="D72" s="191"/>
      <c r="E72" s="236"/>
      <c r="F72" s="201">
        <f>IF(F60&lt;F35,F60*G46,F35*G46)</f>
        <v>0</v>
      </c>
      <c r="G72" s="194"/>
      <c r="H72" s="171">
        <f>SUM(F72*1)</f>
        <v>0</v>
      </c>
      <c r="I72" s="195" t="str">
        <f t="shared" si="2"/>
        <v>14d</v>
      </c>
    </row>
    <row r="73" spans="1:10" ht="15" hidden="1" x14ac:dyDescent="0.2">
      <c r="A73" s="240" t="s">
        <v>172</v>
      </c>
      <c r="B73" s="241" t="s">
        <v>212</v>
      </c>
      <c r="C73" s="242"/>
      <c r="D73" s="191"/>
      <c r="E73" s="236"/>
      <c r="F73" s="194">
        <f>IF(F60&lt;F35,F60*G47,F35*G47)</f>
        <v>0</v>
      </c>
      <c r="G73" s="194"/>
      <c r="H73" s="244">
        <f>SUM(F73*1)</f>
        <v>0</v>
      </c>
      <c r="I73" s="189" t="str">
        <f t="shared" si="2"/>
        <v>14e</v>
      </c>
    </row>
    <row r="74" spans="1:10" ht="15.75" thickBot="1" x14ac:dyDescent="0.25">
      <c r="A74" s="245" t="s">
        <v>175</v>
      </c>
      <c r="B74" s="246" t="s">
        <v>257</v>
      </c>
      <c r="C74" s="159"/>
      <c r="D74" s="37"/>
      <c r="E74" s="247"/>
      <c r="F74" s="248">
        <f>SUM(F63+F64+F66+F67+F72+F73)</f>
        <v>0</v>
      </c>
      <c r="G74" s="248">
        <f>SUM(G63+G64+G66+G67)</f>
        <v>0</v>
      </c>
      <c r="H74" s="248">
        <f>SUM(H63+H64+H66+H67+H72+H73)</f>
        <v>0</v>
      </c>
      <c r="I74" s="245" t="str">
        <f t="shared" si="2"/>
        <v>14f</v>
      </c>
    </row>
    <row r="75" spans="1:10" ht="15.75" thickTop="1" x14ac:dyDescent="0.2">
      <c r="A75" s="141"/>
      <c r="B75" s="141"/>
      <c r="C75" s="141"/>
      <c r="D75" s="141"/>
      <c r="E75" s="141"/>
      <c r="F75" s="249"/>
      <c r="G75" s="249"/>
      <c r="H75" s="249"/>
      <c r="I75" s="141"/>
    </row>
    <row r="76" spans="1:10" ht="16.5" thickBot="1" x14ac:dyDescent="0.3">
      <c r="A76" s="222" t="s">
        <v>158</v>
      </c>
      <c r="B76" s="165"/>
      <c r="C76" s="165"/>
      <c r="D76" s="165"/>
      <c r="E76" s="165"/>
      <c r="F76" s="250"/>
      <c r="G76" s="251" t="s">
        <v>154</v>
      </c>
      <c r="H76" s="251" t="s">
        <v>278</v>
      </c>
      <c r="I76" s="165"/>
    </row>
    <row r="77" spans="1:10" ht="16.5" thickTop="1" thickBot="1" x14ac:dyDescent="0.25">
      <c r="A77" s="245" t="s">
        <v>249</v>
      </c>
      <c r="B77" s="158" t="s">
        <v>159</v>
      </c>
      <c r="C77" s="159"/>
      <c r="D77" s="37"/>
      <c r="E77" s="252"/>
      <c r="F77" s="253"/>
      <c r="G77" s="162">
        <f>G86*0.5</f>
        <v>0</v>
      </c>
      <c r="H77" s="162">
        <f>(G86*0.5)+H86</f>
        <v>0</v>
      </c>
      <c r="I77" s="254" t="str">
        <f>IF(ISBLANK(A77),"",A77)</f>
        <v>15a</v>
      </c>
      <c r="J77" s="121" t="str">
        <f>IF(G77+H77=F77,"OKAY","ERROR")</f>
        <v>OKAY</v>
      </c>
    </row>
    <row r="78" spans="1:10" ht="16.5" thickTop="1" thickBot="1" x14ac:dyDescent="0.25">
      <c r="A78" s="245" t="s">
        <v>250</v>
      </c>
      <c r="B78" s="158" t="s">
        <v>254</v>
      </c>
      <c r="C78" s="159"/>
      <c r="D78" s="37"/>
      <c r="E78" s="252"/>
      <c r="F78" s="253"/>
      <c r="G78" s="162">
        <f>G87*0.5</f>
        <v>0</v>
      </c>
      <c r="H78" s="162">
        <f>(G87*0.5)+H87</f>
        <v>0</v>
      </c>
      <c r="I78" s="254" t="str">
        <f>IF(ISBLANK(A78),"",A78)</f>
        <v>15b</v>
      </c>
      <c r="J78" s="121" t="str">
        <f>IF(G78+H78=F78,"OKAY","ERROR")</f>
        <v>OKAY</v>
      </c>
    </row>
    <row r="79" spans="1:10" ht="15.75" thickTop="1" x14ac:dyDescent="0.2">
      <c r="A79" s="141"/>
      <c r="B79" s="176"/>
      <c r="C79" s="141"/>
      <c r="D79" s="98"/>
      <c r="E79" s="98"/>
      <c r="F79" s="249"/>
      <c r="G79" s="249"/>
      <c r="H79" s="249"/>
      <c r="I79" s="141"/>
    </row>
    <row r="80" spans="1:10" ht="13.5" thickBot="1" x14ac:dyDescent="0.25">
      <c r="A80" s="222" t="s">
        <v>160</v>
      </c>
      <c r="B80" s="158"/>
      <c r="C80" s="165"/>
      <c r="D80" s="96"/>
      <c r="E80" s="96"/>
      <c r="F80" s="165"/>
      <c r="G80" s="165"/>
      <c r="H80" s="165"/>
      <c r="I80" s="165"/>
    </row>
    <row r="81" spans="1:12" ht="15.75" thickTop="1" x14ac:dyDescent="0.2">
      <c r="A81" s="170">
        <v>16</v>
      </c>
      <c r="B81" s="150" t="s">
        <v>255</v>
      </c>
      <c r="C81" s="151"/>
      <c r="D81" s="9"/>
      <c r="E81" s="67"/>
      <c r="F81" s="171">
        <f>SUM(F74-F77-F78)</f>
        <v>0</v>
      </c>
      <c r="G81" s="171">
        <f>SUM(G74-G77-G78)</f>
        <v>0</v>
      </c>
      <c r="H81" s="171">
        <f>SUM(H74-H77-H78)</f>
        <v>0</v>
      </c>
      <c r="I81" s="169">
        <f>IF(ISBLANK(A81),"",A81)</f>
        <v>16</v>
      </c>
      <c r="L81" s="3"/>
    </row>
    <row r="82" spans="1:12" hidden="1" x14ac:dyDescent="0.2">
      <c r="A82" s="83">
        <v>17</v>
      </c>
      <c r="B82" s="155" t="s">
        <v>161</v>
      </c>
      <c r="C82" s="9"/>
      <c r="D82" s="9"/>
      <c r="E82" s="67"/>
      <c r="F82" s="67"/>
      <c r="G82" s="67"/>
      <c r="H82" s="67"/>
      <c r="I82" s="7">
        <f>IF(ISBLANK(A82),"",A82)</f>
        <v>17</v>
      </c>
    </row>
    <row r="83" spans="1:12" ht="13.5" hidden="1" thickBot="1" x14ac:dyDescent="0.25">
      <c r="A83" s="255">
        <v>18</v>
      </c>
      <c r="B83" s="256" t="s">
        <v>162</v>
      </c>
      <c r="C83" s="37"/>
      <c r="D83" s="37"/>
      <c r="E83" s="252"/>
      <c r="F83" s="252"/>
      <c r="G83" s="252"/>
      <c r="H83" s="252"/>
      <c r="I83" s="257">
        <f>IF(ISBLANK(A83),"",A83)</f>
        <v>18</v>
      </c>
    </row>
    <row r="85" spans="1:12" x14ac:dyDescent="0.2">
      <c r="A85" s="127"/>
      <c r="D85" s="141"/>
      <c r="E85" s="141"/>
      <c r="F85" s="141" t="s">
        <v>271</v>
      </c>
      <c r="G85" s="141" t="s">
        <v>274</v>
      </c>
      <c r="H85" s="141" t="s">
        <v>272</v>
      </c>
      <c r="I85" s="141"/>
    </row>
    <row r="86" spans="1:12" ht="15" x14ac:dyDescent="0.2">
      <c r="D86" s="258" t="s">
        <v>159</v>
      </c>
      <c r="E86" s="259"/>
      <c r="F86" s="194">
        <f>INDIVIDUAL_REVENUE</f>
        <v>0</v>
      </c>
      <c r="G86" s="260"/>
      <c r="H86" s="260"/>
      <c r="I86" s="121" t="str">
        <f>IF(G86+H86=F86,"OKAY","ERROR")</f>
        <v>OKAY</v>
      </c>
    </row>
    <row r="87" spans="1:12" ht="15" x14ac:dyDescent="0.2">
      <c r="D87" s="261" t="s">
        <v>273</v>
      </c>
      <c r="E87" s="128"/>
      <c r="F87" s="194">
        <f>INSUR_3RDPART_INDIV</f>
        <v>0</v>
      </c>
      <c r="G87" s="260"/>
      <c r="H87" s="260"/>
      <c r="I87" s="121" t="str">
        <f>IF(G87+H87=F87,"OKAY","ERROR")</f>
        <v>OKAY</v>
      </c>
    </row>
  </sheetData>
  <mergeCells count="7">
    <mergeCell ref="D86:E86"/>
    <mergeCell ref="D87:E87"/>
    <mergeCell ref="A7:I7"/>
    <mergeCell ref="A1:I1"/>
    <mergeCell ref="A3:I3"/>
    <mergeCell ref="A4:I4"/>
    <mergeCell ref="A5:I5"/>
  </mergeCells>
  <phoneticPr fontId="7" type="noConversion"/>
  <dataValidations disablePrompts="1" count="1">
    <dataValidation type="custom" showInputMessage="1" showErrorMessage="1" errorTitle="Invalid Entry" error="Rate must be a dollars-and-cents value less than or equal to the SMA ($69.59)." promptTitle="SMA or Prorated Rate" prompt="Change from the SMA if a reduced prorated rate applies. SMA = ($69.59)" sqref="F35" xr:uid="{00000000-0002-0000-0200-000000000000}">
      <formula1>AND($F$35=ROUND($F$35,2),$F$35&lt;=69.59)</formula1>
    </dataValidation>
  </dataValidations>
  <pageMargins left="0.25" right="0.25" top="0.25" bottom="0.5" header="0.25" footer="0.5"/>
  <pageSetup scale="56" orientation="portrait" r:id="rId1"/>
  <headerFooter alignWithMargins="0">
    <oddFooter xml:space="preserve">&amp;LDHCS MC 6016 (10/12)&amp;C
&amp;R]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470668C10F18FB499D6D1500BAAF17ED" ma:contentTypeVersion="22" ma:contentTypeDescription="This is the Custom Document Type for use by DHCS" ma:contentTypeScope="" ma:versionID="21e44c9e90e9887b2962fc1a55e9eb10">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A205D644-98E0-4D84-845B-E7D795839A49}">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75B53694-A964-40A6-BA55-3EE12BDAA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625153-08FD-4787-B438-BE5E25135B4C}"/>
</file>

<file path=customXml/itemProps4.xml><?xml version="1.0" encoding="utf-8"?>
<ds:datastoreItem xmlns:ds="http://schemas.openxmlformats.org/officeDocument/2006/customXml" ds:itemID="{81089615-4C66-40A1-A32E-CD4794E89F10}">
  <ds:schemaRefs>
    <ds:schemaRef ds:uri="http://schemas.microsoft.com/sharepoint/v3/contenttype/forms"/>
  </ds:schemaRefs>
</ds:datastoreItem>
</file>

<file path=customXml/itemProps5.xml><?xml version="1.0" encoding="utf-8"?>
<ds:datastoreItem xmlns:ds="http://schemas.openxmlformats.org/officeDocument/2006/customXml" ds:itemID="{16BB6D00-24B6-47F9-9094-99CD8261788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7895ODF-AD</vt:lpstr>
      <vt:lpstr>7990ODFG-AD</vt:lpstr>
      <vt:lpstr>7990ODFI-AD</vt:lpstr>
      <vt:lpstr>\C</vt:lpstr>
      <vt:lpstr>\J</vt:lpstr>
      <vt:lpstr>\X</vt:lpstr>
      <vt:lpstr>\Z</vt:lpstr>
      <vt:lpstr>GROUP_REVENUE</vt:lpstr>
      <vt:lpstr>INDIVIDUAL_REVENUE</vt:lpstr>
      <vt:lpstr>INSUR_3RDPART_GRP</vt:lpstr>
      <vt:lpstr>INSUR_3RDPART_INDIV</vt:lpstr>
      <vt:lpstr>'7895ODF-AD'!Print_Area</vt:lpstr>
      <vt:lpstr>'7895ODF-AD'!Print_Titles</vt:lpstr>
      <vt:lpstr>SESSIONS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MC 6003 and MC 6015 and MC 6016 - 1112_DP_ODF_AD</dc:title>
  <cp:keywords>mental health,Form MC 6003 and MC 6015 and MC 6016 - 1112_DP_ODF_AD</cp:keywords>
  <cp:lastModifiedBy>westj</cp:lastModifiedBy>
  <cp:lastPrinted>2012-09-26T16:10:23Z</cp:lastPrinted>
  <dcterms:created xsi:type="dcterms:W3CDTF">1999-07-16T16:52:25Z</dcterms:created>
  <dcterms:modified xsi:type="dcterms:W3CDTF">2020-11-11T06:27:57Z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display_urn:schemas-microsoft-com:office:office#Editor">
    <vt:lpwstr>Linda Bakke A</vt:lpwstr>
  </property>
  <property fmtid="{D5CDD505-2E9C-101B-9397-08002B2CF9AE}" pid="4" name="display_urn:schemas-microsoft-com:office:office#Author">
    <vt:lpwstr>Linda Bakke A</vt:lpwstr>
  </property>
  <property fmtid="{D5CDD505-2E9C-101B-9397-08002B2CF9AE}" pid="5" name="_dlc_DocId">
    <vt:lpwstr>DHCSDOC-2132347547-359</vt:lpwstr>
  </property>
  <property fmtid="{D5CDD505-2E9C-101B-9397-08002B2CF9AE}" pid="6" name="_dlc_DocIdItemGuid">
    <vt:lpwstr>a4264879-9fb2-45eb-9efc-f333b218dbb5</vt:lpwstr>
  </property>
  <property fmtid="{D5CDD505-2E9C-101B-9397-08002B2CF9AE}" pid="7" name="_dlc_DocIdUrl">
    <vt:lpwstr>http://dhcs2016prod:88/formsandpubs/forms/_layouts/15/DocIdRedir.aspx?ID=DHCSDOC-2132347547-359, DHCSDOC-2132347547-359</vt:lpwstr>
  </property>
  <property fmtid="{D5CDD505-2E9C-101B-9397-08002B2CF9AE}" pid="8" name="ContentTypeId">
    <vt:lpwstr>0x0101000DD778A44A894D44A57135C48A267F0A</vt:lpwstr>
  </property>
</Properties>
</file>