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westj\Desktop\~xls\"/>
    </mc:Choice>
  </mc:AlternateContent>
  <xr:revisionPtr revIDLastSave="0" documentId="13_ncr:1_{02D3F19C-EBAB-4CBA-A913-0E8EB6F0D9CB}" xr6:coauthVersionLast="45" xr6:coauthVersionMax="45" xr10:uidLastSave="{00000000-0000-0000-0000-000000000000}"/>
  <bookViews>
    <workbookView xWindow="-120" yWindow="-120" windowWidth="20730" windowHeight="11160" xr2:uid="{00000000-000D-0000-FFFF-FFFF00000000}"/>
  </bookViews>
  <sheets>
    <sheet name="CSS Pgm 1" sheetId="1" r:id="rId1"/>
    <sheet name="CSS Pgm 2" sheetId="7" r:id="rId2"/>
    <sheet name="CSS Pgm 3" sheetId="15" r:id="rId3"/>
    <sheet name="CSS Pgm 4" sheetId="16" r:id="rId4"/>
    <sheet name="CSS Pgm 5" sheetId="17" state="hidden" r:id="rId5"/>
    <sheet name="CSS Pgm 6" sheetId="18" state="hidden" r:id="rId6"/>
    <sheet name="CSS Pgm 7" sheetId="19" state="hidden" r:id="rId7"/>
    <sheet name="CSS Pgm 8" sheetId="20" state="hidden" r:id="rId8"/>
    <sheet name="CSS Pgm 9" sheetId="21" state="hidden" r:id="rId9"/>
    <sheet name="CSS Pgm 10" sheetId="22" state="hidden" r:id="rId10"/>
    <sheet name="CSS Pgm 11" sheetId="23" state="hidden" r:id="rId11"/>
    <sheet name="CSS Pgm 12" sheetId="24" state="hidden" r:id="rId12"/>
    <sheet name="CSS Pgm 13" sheetId="25" state="hidden" r:id="rId13"/>
    <sheet name="CSS Pgm 14" sheetId="26" state="hidden" r:id="rId14"/>
    <sheet name="CSS Pgm 15" sheetId="27" state="hidden" r:id="rId15"/>
    <sheet name="CSS Pgm Summary" sheetId="5" r:id="rId16"/>
    <sheet name="CSS Summary" sheetId="6" r:id="rId17"/>
    <sheet name="WET Planning" sheetId="8" r:id="rId18"/>
    <sheet name="CPP" sheetId="13" r:id="rId19"/>
    <sheet name="County Summary" sheetId="12" r:id="rId20"/>
    <sheet name="Unspent" sheetId="10" r:id="rId21"/>
    <sheet name="CSS 1 Time" sheetId="9" r:id="rId22"/>
    <sheet name="CSS Crosswalk" sheetId="14" r:id="rId23"/>
  </sheets>
  <definedNames>
    <definedName name="_Pgm1" localSheetId="19">'County Summary'!$D$3</definedName>
    <definedName name="_Pgm1" localSheetId="18">CPP!$D$3</definedName>
    <definedName name="_Pgm1" localSheetId="21">'CSS 1 Time'!$D$3</definedName>
    <definedName name="_Pgm1" localSheetId="22">'CSS Crosswalk'!$D$3</definedName>
    <definedName name="_Pgm1" localSheetId="15">'CSS Pgm Summary'!$D$3</definedName>
    <definedName name="_Pgm1" localSheetId="16">'CSS Summary'!$D$3</definedName>
    <definedName name="_Pgm1" localSheetId="20">Unspent!$D$3</definedName>
    <definedName name="_Pgm1" localSheetId="17">'WET Planning'!$D$3</definedName>
    <definedName name="_Pgm1">'CSS Pgm 1'!$D$3</definedName>
    <definedName name="_pgm10">'CSS Pgm 10'!$D$3</definedName>
    <definedName name="_Pgm11">'CSS Pgm 11'!$D$3</definedName>
    <definedName name="_Pgm12">'CSS Pgm 12'!$D$3</definedName>
    <definedName name="_Pgm13">'CSS Pgm 13'!$D$3</definedName>
    <definedName name="_Pgm14">'CSS Pgm 14'!$D$3</definedName>
    <definedName name="_Pgm15">'CSS Pgm 15'!$D$3</definedName>
    <definedName name="_Pgm2" localSheetId="9">'CSS Pgm 10'!$D$3</definedName>
    <definedName name="_Pgm2" localSheetId="10">'CSS Pgm 11'!$D$3</definedName>
    <definedName name="_Pgm2" localSheetId="11">'CSS Pgm 12'!$D$3</definedName>
    <definedName name="_Pgm2" localSheetId="12">'CSS Pgm 13'!$D$3</definedName>
    <definedName name="_Pgm2" localSheetId="13">'CSS Pgm 14'!$D$3</definedName>
    <definedName name="_Pgm2" localSheetId="14">'CSS Pgm 15'!$D$3</definedName>
    <definedName name="_Pgm2" localSheetId="2">'CSS Pgm 3'!$D$3</definedName>
    <definedName name="_Pgm2" localSheetId="3">'CSS Pgm 4'!$D$3</definedName>
    <definedName name="_Pgm2" localSheetId="4">'CSS Pgm 5'!$D$3</definedName>
    <definedName name="_Pgm2" localSheetId="5">'CSS Pgm 6'!$D$3</definedName>
    <definedName name="_Pgm2" localSheetId="6">'CSS Pgm 7'!$D$3</definedName>
    <definedName name="_Pgm2" localSheetId="7">'CSS Pgm 8'!$D$3</definedName>
    <definedName name="_Pgm2" localSheetId="8">'CSS Pgm 9'!$D$3</definedName>
    <definedName name="_Pgm2">'CSS Pgm 2'!$D$3</definedName>
    <definedName name="_Pgm3">'CSS Pgm 3'!$D$3</definedName>
    <definedName name="_Pgm4">'CSS Pgm 4'!$D$3</definedName>
    <definedName name="_Pgm5">'CSS Pgm 5'!$D$3</definedName>
    <definedName name="_Pgm6">'CSS Pgm 6'!$D$3</definedName>
    <definedName name="_Pgm7">'CSS Pgm 7'!$D$3</definedName>
    <definedName name="_Pgm8">'CSS Pgm 8'!$D$3</definedName>
    <definedName name="_Pgm9">'CSS Pgm 9'!$D$3</definedName>
    <definedName name="CSS_Pgm1">'CSS Pgm 1'!$D$3</definedName>
    <definedName name="_xlnm.Print_Area" localSheetId="19">'County Summary'!$A$1:$S$22</definedName>
    <definedName name="_xlnm.Print_Area" localSheetId="18">CPP!$A$1:$R$11</definedName>
    <definedName name="_xlnm.Print_Area" localSheetId="21">'CSS 1 Time'!$A$1:$H$34</definedName>
    <definedName name="_xlnm.Print_Area" localSheetId="22">'CSS Crosswalk'!$A$1:$L$33</definedName>
    <definedName name="_xlnm.Print_Area" localSheetId="0">'CSS Pgm 1'!$A$1:$O$59</definedName>
    <definedName name="_xlnm.Print_Area" localSheetId="9">'CSS Pgm 10'!$A$1:$O$59</definedName>
    <definedName name="_xlnm.Print_Area" localSheetId="10">'CSS Pgm 11'!$A$1:$O$59</definedName>
    <definedName name="_xlnm.Print_Area" localSheetId="11">'CSS Pgm 12'!$A$1:$O$59</definedName>
    <definedName name="_xlnm.Print_Area" localSheetId="12">'CSS Pgm 13'!$A$1:$O$59</definedName>
    <definedName name="_xlnm.Print_Area" localSheetId="13">'CSS Pgm 14'!$A$1:$O$59</definedName>
    <definedName name="_xlnm.Print_Area" localSheetId="14">'CSS Pgm 15'!$A$1:$O$59</definedName>
    <definedName name="_xlnm.Print_Area" localSheetId="1">'CSS Pgm 2'!$A$1:$O$59</definedName>
    <definedName name="_xlnm.Print_Area" localSheetId="2">'CSS Pgm 3'!$A$1:$O$59</definedName>
    <definedName name="_xlnm.Print_Area" localSheetId="3">'CSS Pgm 4'!$A$1:$O$59</definedName>
    <definedName name="_xlnm.Print_Area" localSheetId="4">'CSS Pgm 5'!$A$1:$O$59</definedName>
    <definedName name="_xlnm.Print_Area" localSheetId="5">'CSS Pgm 6'!$A$1:$O$59</definedName>
    <definedName name="_xlnm.Print_Area" localSheetId="6">'CSS Pgm 7'!$A$1:$O$59</definedName>
    <definedName name="_xlnm.Print_Area" localSheetId="7">'CSS Pgm 8'!$A$1:$O$59</definedName>
    <definedName name="_xlnm.Print_Area" localSheetId="8">'CSS Pgm 9'!$A$1:$O$59</definedName>
    <definedName name="_xlnm.Print_Area" localSheetId="15">'CSS Pgm Summary'!$A$1:$R$59</definedName>
    <definedName name="_xlnm.Print_Area" localSheetId="16">'CSS Summary'!$A$1:$R$56</definedName>
    <definedName name="_xlnm.Print_Area" localSheetId="20">Unspent!$A$1:$N$19</definedName>
    <definedName name="_xlnm.Print_Area" localSheetId="17">'WET Planning'!$A$1:$O$13</definedName>
  </definedNames>
  <calcPr calcId="191029"/>
</workbook>
</file>

<file path=xl/calcChain.xml><?xml version="1.0" encoding="utf-8"?>
<calcChain xmlns="http://schemas.openxmlformats.org/spreadsheetml/2006/main">
  <c r="R45" i="5" l="1"/>
  <c r="Q45" i="5"/>
  <c r="R46" i="5"/>
  <c r="R52" i="5"/>
  <c r="P45" i="5"/>
  <c r="P46" i="5"/>
  <c r="Q46" i="5"/>
  <c r="P52" i="5"/>
  <c r="Q52" i="5" s="1"/>
  <c r="R39" i="5"/>
  <c r="P39" i="5"/>
  <c r="Q39" i="5" s="1"/>
  <c r="R35" i="5"/>
  <c r="P35" i="5"/>
  <c r="Q35" i="5"/>
  <c r="R34" i="5"/>
  <c r="Q34" i="5" s="1"/>
  <c r="P34" i="5"/>
  <c r="R29" i="5"/>
  <c r="P29" i="5"/>
  <c r="Q29" i="5" s="1"/>
  <c r="R25" i="5"/>
  <c r="P25" i="5"/>
  <c r="Q25" i="5" s="1"/>
  <c r="R24" i="5"/>
  <c r="P24" i="5"/>
  <c r="Q24" i="5" s="1"/>
  <c r="R23" i="5"/>
  <c r="Q23" i="5" s="1"/>
  <c r="P23" i="5"/>
  <c r="R16" i="5"/>
  <c r="P16" i="5"/>
  <c r="Q16" i="5" s="1"/>
  <c r="R10" i="5"/>
  <c r="P10" i="5"/>
  <c r="R9" i="5"/>
  <c r="P9" i="5"/>
  <c r="Q9" i="5"/>
  <c r="R8" i="5"/>
  <c r="P8" i="5"/>
  <c r="Q8" i="5"/>
  <c r="R51" i="6"/>
  <c r="P51" i="6"/>
  <c r="R50" i="6"/>
  <c r="P50" i="6"/>
  <c r="Q50" i="6"/>
  <c r="R49" i="6"/>
  <c r="P49" i="6"/>
  <c r="Q49" i="6"/>
  <c r="R46" i="6"/>
  <c r="Q46" i="6" s="1"/>
  <c r="P46" i="6"/>
  <c r="R44" i="6"/>
  <c r="P44" i="6"/>
  <c r="R43" i="6"/>
  <c r="P43" i="6"/>
  <c r="Q43" i="6"/>
  <c r="R42" i="6"/>
  <c r="P42" i="6"/>
  <c r="Q42" i="6"/>
  <c r="R41" i="6"/>
  <c r="Q41" i="6" s="1"/>
  <c r="P41" i="6"/>
  <c r="R40" i="6"/>
  <c r="R39" i="6"/>
  <c r="Q39" i="6" s="1"/>
  <c r="P39" i="6"/>
  <c r="R38" i="6"/>
  <c r="P38" i="6"/>
  <c r="R37" i="6"/>
  <c r="P37" i="6"/>
  <c r="Q37" i="6"/>
  <c r="R36" i="6"/>
  <c r="P36" i="6"/>
  <c r="Q36" i="6" s="1"/>
  <c r="R35" i="6"/>
  <c r="Q35" i="6" s="1"/>
  <c r="P35" i="6"/>
  <c r="R33" i="6"/>
  <c r="P33" i="6"/>
  <c r="Q33" i="6" s="1"/>
  <c r="R32" i="6"/>
  <c r="P32" i="6"/>
  <c r="R31" i="6"/>
  <c r="P31" i="6"/>
  <c r="Q31" i="6"/>
  <c r="R30" i="6"/>
  <c r="P30" i="6"/>
  <c r="Q30" i="6"/>
  <c r="R29" i="6"/>
  <c r="P29" i="6"/>
  <c r="R28" i="6"/>
  <c r="P28" i="6"/>
  <c r="Q28" i="6"/>
  <c r="R27" i="6"/>
  <c r="P27" i="6"/>
  <c r="Q27" i="6"/>
  <c r="R26" i="6"/>
  <c r="Q26" i="6" s="1"/>
  <c r="P26" i="6"/>
  <c r="R25" i="6"/>
  <c r="P25" i="6"/>
  <c r="Q25" i="6" s="1"/>
  <c r="R24" i="6"/>
  <c r="P24" i="6"/>
  <c r="R8" i="6"/>
  <c r="Q8" i="6" s="1"/>
  <c r="P8" i="6"/>
  <c r="R10" i="13"/>
  <c r="P10" i="13"/>
  <c r="Q10" i="13" s="1"/>
  <c r="R15" i="12"/>
  <c r="Q15" i="12" s="1"/>
  <c r="P15" i="12"/>
  <c r="R13" i="12"/>
  <c r="P13" i="12"/>
  <c r="Q13" i="12" s="1"/>
  <c r="R12" i="12"/>
  <c r="Q12" i="12" s="1"/>
  <c r="P12" i="12"/>
  <c r="R8" i="12"/>
  <c r="P8" i="12"/>
  <c r="Q8" i="12" s="1"/>
  <c r="L16" i="10"/>
  <c r="L15" i="10"/>
  <c r="L12" i="10"/>
  <c r="N10" i="10"/>
  <c r="L10" i="10"/>
  <c r="F8" i="13"/>
  <c r="R8" i="13" s="1"/>
  <c r="F9" i="13"/>
  <c r="G8" i="13"/>
  <c r="P8" i="13" s="1"/>
  <c r="G9" i="13"/>
  <c r="P9" i="13"/>
  <c r="G11" i="13"/>
  <c r="O11" i="13"/>
  <c r="O9" i="12"/>
  <c r="L11" i="13"/>
  <c r="L9" i="12" s="1"/>
  <c r="J11" i="13"/>
  <c r="J9" i="12"/>
  <c r="I11" i="13"/>
  <c r="I9" i="12" s="1"/>
  <c r="H11" i="13"/>
  <c r="H9" i="12"/>
  <c r="N11" i="13"/>
  <c r="N9" i="12" s="1"/>
  <c r="M11" i="13"/>
  <c r="M9" i="12"/>
  <c r="K11" i="13"/>
  <c r="K9" i="12" s="1"/>
  <c r="O2" i="12"/>
  <c r="D2" i="12"/>
  <c r="G13" i="8"/>
  <c r="G11" i="12" s="1"/>
  <c r="O13" i="8"/>
  <c r="O11" i="12"/>
  <c r="N13" i="8"/>
  <c r="N11" i="12" s="1"/>
  <c r="M13" i="8"/>
  <c r="M11" i="12"/>
  <c r="L13" i="8"/>
  <c r="L11" i="12" s="1"/>
  <c r="K13" i="8"/>
  <c r="K11" i="12"/>
  <c r="J13" i="8"/>
  <c r="J11" i="12" s="1"/>
  <c r="I13" i="8"/>
  <c r="I11" i="12"/>
  <c r="H13" i="8"/>
  <c r="H11" i="12" s="1"/>
  <c r="F13" i="8"/>
  <c r="F11" i="12"/>
  <c r="R11" i="12"/>
  <c r="F45" i="6"/>
  <c r="R45" i="6" s="1"/>
  <c r="F47" i="6"/>
  <c r="R47" i="6" s="1"/>
  <c r="F48" i="6"/>
  <c r="R48" i="6" s="1"/>
  <c r="F15" i="1"/>
  <c r="F22" i="1" s="1"/>
  <c r="F21" i="1"/>
  <c r="F28" i="1"/>
  <c r="F32" i="1"/>
  <c r="F38" i="1"/>
  <c r="F43" i="1" s="1"/>
  <c r="F42" i="1"/>
  <c r="F57" i="1"/>
  <c r="F58" i="1"/>
  <c r="F51" i="1"/>
  <c r="F15" i="7"/>
  <c r="F21" i="7"/>
  <c r="F22" i="7"/>
  <c r="F26" i="7"/>
  <c r="F27" i="7"/>
  <c r="F28" i="7"/>
  <c r="F32" i="7"/>
  <c r="F33" i="7" s="1"/>
  <c r="F38" i="7"/>
  <c r="F42" i="7"/>
  <c r="F57" i="7"/>
  <c r="F58" i="7"/>
  <c r="F49" i="7"/>
  <c r="F50" i="7"/>
  <c r="F51" i="7"/>
  <c r="F15" i="15"/>
  <c r="F22" i="15" s="1"/>
  <c r="F21" i="15"/>
  <c r="F26" i="15"/>
  <c r="F26" i="5" s="1"/>
  <c r="F27" i="15"/>
  <c r="F32" i="15"/>
  <c r="F38" i="15"/>
  <c r="F43" i="15" s="1"/>
  <c r="F42" i="15"/>
  <c r="F57" i="15"/>
  <c r="F58" i="15" s="1"/>
  <c r="F49" i="15"/>
  <c r="F50" i="15"/>
  <c r="F51" i="15"/>
  <c r="F15" i="16"/>
  <c r="F21" i="16"/>
  <c r="F26" i="16"/>
  <c r="F28" i="16"/>
  <c r="F33" i="16" s="1"/>
  <c r="F27" i="16"/>
  <c r="F32" i="16"/>
  <c r="F38" i="16"/>
  <c r="F42" i="16"/>
  <c r="F57" i="16"/>
  <c r="F49" i="16"/>
  <c r="F51" i="16" s="1"/>
  <c r="F50" i="16"/>
  <c r="F58" i="16"/>
  <c r="F15" i="17"/>
  <c r="F21" i="17"/>
  <c r="F28" i="17"/>
  <c r="F32" i="17"/>
  <c r="F33" i="17" s="1"/>
  <c r="F44" i="17" s="1"/>
  <c r="F38" i="17"/>
  <c r="F43" i="17"/>
  <c r="F42" i="17"/>
  <c r="F57" i="17"/>
  <c r="F58" i="17" s="1"/>
  <c r="F51" i="17"/>
  <c r="F15" i="18"/>
  <c r="F21" i="18"/>
  <c r="F28" i="18"/>
  <c r="F33" i="18" s="1"/>
  <c r="F32" i="18"/>
  <c r="F38" i="18"/>
  <c r="F42" i="18"/>
  <c r="F43" i="18"/>
  <c r="F57" i="18"/>
  <c r="F51" i="18"/>
  <c r="F15" i="19"/>
  <c r="F22" i="19"/>
  <c r="F21" i="19"/>
  <c r="F28" i="19"/>
  <c r="F32" i="19"/>
  <c r="F33" i="19" s="1"/>
  <c r="F44" i="19" s="1"/>
  <c r="F38" i="19"/>
  <c r="F42" i="19"/>
  <c r="F43" i="19" s="1"/>
  <c r="F57" i="19"/>
  <c r="F51" i="19"/>
  <c r="F58" i="19" s="1"/>
  <c r="F15" i="20"/>
  <c r="F22" i="20" s="1"/>
  <c r="F21" i="20"/>
  <c r="F28" i="20"/>
  <c r="F32" i="20"/>
  <c r="F38" i="20"/>
  <c r="F42" i="20"/>
  <c r="F57" i="20"/>
  <c r="F58" i="20"/>
  <c r="F51" i="20"/>
  <c r="F15" i="21"/>
  <c r="F21" i="21"/>
  <c r="F22" i="21" s="1"/>
  <c r="F59" i="21" s="1"/>
  <c r="F17" i="6" s="1"/>
  <c r="R17" i="6" s="1"/>
  <c r="F28" i="21"/>
  <c r="F32" i="21"/>
  <c r="F33" i="21"/>
  <c r="F44" i="21"/>
  <c r="F38" i="21"/>
  <c r="F42" i="21"/>
  <c r="F43" i="21"/>
  <c r="F57" i="21"/>
  <c r="F58" i="21" s="1"/>
  <c r="F51" i="21"/>
  <c r="F15" i="22"/>
  <c r="F21" i="22"/>
  <c r="F22" i="22"/>
  <c r="F28" i="22"/>
  <c r="F32" i="22"/>
  <c r="F38" i="22"/>
  <c r="F42" i="22"/>
  <c r="F43" i="22" s="1"/>
  <c r="F44" i="22" s="1"/>
  <c r="F57" i="22"/>
  <c r="F51" i="22"/>
  <c r="F58" i="22"/>
  <c r="F15" i="23"/>
  <c r="F22" i="23" s="1"/>
  <c r="F21" i="23"/>
  <c r="F28" i="23"/>
  <c r="F33" i="23"/>
  <c r="F44" i="23" s="1"/>
  <c r="F59" i="23" s="1"/>
  <c r="F19" i="6" s="1"/>
  <c r="R19" i="6" s="1"/>
  <c r="F32" i="23"/>
  <c r="F38" i="23"/>
  <c r="F42" i="23"/>
  <c r="F43" i="23" s="1"/>
  <c r="F57" i="23"/>
  <c r="F51" i="23"/>
  <c r="F58" i="23" s="1"/>
  <c r="F15" i="24"/>
  <c r="F22" i="24" s="1"/>
  <c r="F21" i="24"/>
  <c r="F28" i="24"/>
  <c r="F33" i="24" s="1"/>
  <c r="F32" i="24"/>
  <c r="F38" i="24"/>
  <c r="F42" i="24"/>
  <c r="F43" i="24"/>
  <c r="F57" i="24"/>
  <c r="F58" i="24"/>
  <c r="F51" i="24"/>
  <c r="F15" i="25"/>
  <c r="F21" i="25"/>
  <c r="F22" i="25"/>
  <c r="F28" i="25"/>
  <c r="F32" i="25"/>
  <c r="F38" i="25"/>
  <c r="F43" i="25"/>
  <c r="F42" i="25"/>
  <c r="F57" i="25"/>
  <c r="F58" i="25" s="1"/>
  <c r="F51" i="25"/>
  <c r="F15" i="26"/>
  <c r="F22" i="26"/>
  <c r="F21" i="26"/>
  <c r="F28" i="26"/>
  <c r="F33" i="26" s="1"/>
  <c r="F44" i="26" s="1"/>
  <c r="F32" i="26"/>
  <c r="F38" i="26"/>
  <c r="F43" i="26"/>
  <c r="F42" i="26"/>
  <c r="F57" i="26"/>
  <c r="F58" i="26" s="1"/>
  <c r="F51" i="26"/>
  <c r="F15" i="27"/>
  <c r="F22" i="27"/>
  <c r="F21" i="27"/>
  <c r="F28" i="27"/>
  <c r="F33" i="27" s="1"/>
  <c r="F44" i="27" s="1"/>
  <c r="F32" i="27"/>
  <c r="F38" i="27"/>
  <c r="F43" i="27" s="1"/>
  <c r="F42" i="27"/>
  <c r="F57" i="27"/>
  <c r="F58" i="27" s="1"/>
  <c r="F51" i="27"/>
  <c r="G40" i="6"/>
  <c r="P40" i="6" s="1"/>
  <c r="Q40" i="6" s="1"/>
  <c r="G45" i="6"/>
  <c r="J47" i="6"/>
  <c r="J48" i="6"/>
  <c r="G48" i="6" s="1"/>
  <c r="P48" i="6"/>
  <c r="Q48" i="6" s="1"/>
  <c r="G15" i="1"/>
  <c r="G22" i="1" s="1"/>
  <c r="G21" i="1"/>
  <c r="G28" i="1"/>
  <c r="G33" i="1" s="1"/>
  <c r="G44" i="1" s="1"/>
  <c r="G32" i="1"/>
  <c r="G38" i="1"/>
  <c r="G43" i="1"/>
  <c r="G42" i="1"/>
  <c r="G57" i="1"/>
  <c r="G51" i="1"/>
  <c r="G15" i="7"/>
  <c r="G22" i="7" s="1"/>
  <c r="G21" i="7"/>
  <c r="G26" i="7"/>
  <c r="G27" i="7"/>
  <c r="G32" i="7"/>
  <c r="G38" i="7"/>
  <c r="G43" i="7" s="1"/>
  <c r="G42" i="7"/>
  <c r="G57" i="7"/>
  <c r="G51" i="7"/>
  <c r="G15" i="15"/>
  <c r="G22" i="15"/>
  <c r="G21" i="15"/>
  <c r="G26" i="15"/>
  <c r="G27" i="15"/>
  <c r="G32" i="15"/>
  <c r="G38" i="15"/>
  <c r="G42" i="15"/>
  <c r="G43" i="15"/>
  <c r="G57" i="15"/>
  <c r="G51" i="15"/>
  <c r="G15" i="16"/>
  <c r="G21" i="16"/>
  <c r="G26" i="16"/>
  <c r="G27" i="16"/>
  <c r="G28" i="16"/>
  <c r="G33" i="16"/>
  <c r="G32" i="16"/>
  <c r="G38" i="16"/>
  <c r="G42" i="16"/>
  <c r="G57" i="16"/>
  <c r="G58" i="16"/>
  <c r="G51" i="16"/>
  <c r="G15" i="17"/>
  <c r="G21" i="17"/>
  <c r="G22" i="17"/>
  <c r="G28" i="17"/>
  <c r="G33" i="17" s="1"/>
  <c r="G32" i="17"/>
  <c r="G38" i="17"/>
  <c r="G43" i="17" s="1"/>
  <c r="G44" i="17" s="1"/>
  <c r="G42" i="17"/>
  <c r="G57" i="17"/>
  <c r="G51" i="17"/>
  <c r="G15" i="18"/>
  <c r="G22" i="18" s="1"/>
  <c r="G21" i="18"/>
  <c r="G28" i="18"/>
  <c r="G32" i="18"/>
  <c r="G33" i="18"/>
  <c r="G38" i="18"/>
  <c r="G42" i="18"/>
  <c r="G43" i="18"/>
  <c r="G44" i="18"/>
  <c r="G57" i="18"/>
  <c r="G58" i="18" s="1"/>
  <c r="G51" i="18"/>
  <c r="G15" i="19"/>
  <c r="G21" i="19"/>
  <c r="G28" i="19"/>
  <c r="G32" i="19"/>
  <c r="G33" i="19" s="1"/>
  <c r="G44" i="19"/>
  <c r="G38" i="19"/>
  <c r="G43" i="19"/>
  <c r="G42" i="19"/>
  <c r="G57" i="19"/>
  <c r="G58" i="19" s="1"/>
  <c r="G51" i="19"/>
  <c r="G15" i="20"/>
  <c r="G22" i="20"/>
  <c r="G21" i="20"/>
  <c r="G28" i="20"/>
  <c r="G32" i="20"/>
  <c r="G33" i="20"/>
  <c r="G38" i="20"/>
  <c r="G43" i="20" s="1"/>
  <c r="G42" i="20"/>
  <c r="G57" i="20"/>
  <c r="G58" i="20"/>
  <c r="G51" i="20"/>
  <c r="G15" i="21"/>
  <c r="G21" i="21"/>
  <c r="G28" i="21"/>
  <c r="G33" i="21" s="1"/>
  <c r="G44" i="21" s="1"/>
  <c r="G32" i="21"/>
  <c r="G38" i="21"/>
  <c r="G42" i="21"/>
  <c r="G43" i="21" s="1"/>
  <c r="G57" i="21"/>
  <c r="G58" i="21" s="1"/>
  <c r="G51" i="21"/>
  <c r="G15" i="22"/>
  <c r="G21" i="22"/>
  <c r="G22" i="22"/>
  <c r="G28" i="22"/>
  <c r="G32" i="22"/>
  <c r="G33" i="22" s="1"/>
  <c r="G38" i="22"/>
  <c r="G43" i="22" s="1"/>
  <c r="G42" i="22"/>
  <c r="G57" i="22"/>
  <c r="G58" i="22"/>
  <c r="G51" i="22"/>
  <c r="G15" i="23"/>
  <c r="G21" i="23"/>
  <c r="G22" i="23"/>
  <c r="G28" i="23"/>
  <c r="G32" i="23"/>
  <c r="G33" i="23" s="1"/>
  <c r="G38" i="23"/>
  <c r="G42" i="23"/>
  <c r="G57" i="23"/>
  <c r="G58" i="23"/>
  <c r="G51" i="23"/>
  <c r="G15" i="24"/>
  <c r="G21" i="24"/>
  <c r="G22" i="24"/>
  <c r="G28" i="24"/>
  <c r="G32" i="24"/>
  <c r="G38" i="24"/>
  <c r="G42" i="24"/>
  <c r="G43" i="24"/>
  <c r="G57" i="24"/>
  <c r="G58" i="24"/>
  <c r="G51" i="24"/>
  <c r="G15" i="25"/>
  <c r="G22" i="25" s="1"/>
  <c r="G59" i="25" s="1"/>
  <c r="G21" i="6" s="1"/>
  <c r="G21" i="25"/>
  <c r="G28" i="25"/>
  <c r="G32" i="25"/>
  <c r="G33" i="25" s="1"/>
  <c r="G44" i="25" s="1"/>
  <c r="G38" i="25"/>
  <c r="G42" i="25"/>
  <c r="G43" i="25" s="1"/>
  <c r="G57" i="25"/>
  <c r="G58" i="25" s="1"/>
  <c r="G51" i="25"/>
  <c r="G15" i="26"/>
  <c r="G22" i="26" s="1"/>
  <c r="G21" i="26"/>
  <c r="G28" i="26"/>
  <c r="G33" i="26" s="1"/>
  <c r="G32" i="26"/>
  <c r="G38" i="26"/>
  <c r="G42" i="26"/>
  <c r="G57" i="26"/>
  <c r="G51" i="26"/>
  <c r="G15" i="27"/>
  <c r="G22" i="27"/>
  <c r="G21" i="27"/>
  <c r="G28" i="27"/>
  <c r="G32" i="27"/>
  <c r="G38" i="27"/>
  <c r="G42" i="27"/>
  <c r="G43" i="27" s="1"/>
  <c r="G57" i="27"/>
  <c r="G51" i="27"/>
  <c r="G58" i="27"/>
  <c r="H40" i="6"/>
  <c r="H53" i="6" s="1"/>
  <c r="H45" i="6"/>
  <c r="H52" i="6"/>
  <c r="H15" i="1"/>
  <c r="H21" i="1"/>
  <c r="H28" i="1"/>
  <c r="H32" i="1"/>
  <c r="H38" i="1"/>
  <c r="H42" i="1"/>
  <c r="H57" i="1"/>
  <c r="H51" i="1"/>
  <c r="H15" i="7"/>
  <c r="H22" i="7"/>
  <c r="H21" i="7"/>
  <c r="H26" i="7"/>
  <c r="H27" i="7"/>
  <c r="H27" i="5" s="1"/>
  <c r="H32" i="7"/>
  <c r="H38" i="7"/>
  <c r="H42" i="7"/>
  <c r="H57" i="7"/>
  <c r="H51" i="7"/>
  <c r="H58" i="7" s="1"/>
  <c r="H15" i="15"/>
  <c r="H21" i="15"/>
  <c r="H28" i="15"/>
  <c r="H33" i="15" s="1"/>
  <c r="H32" i="15"/>
  <c r="H38" i="15"/>
  <c r="H42" i="15"/>
  <c r="H43" i="15" s="1"/>
  <c r="H57" i="15"/>
  <c r="H51" i="15"/>
  <c r="H58" i="15" s="1"/>
  <c r="H15" i="16"/>
  <c r="H21" i="16"/>
  <c r="H28" i="16"/>
  <c r="H32" i="16"/>
  <c r="H38" i="16"/>
  <c r="H42" i="16"/>
  <c r="H57" i="16"/>
  <c r="H58" i="16"/>
  <c r="H51" i="16"/>
  <c r="H15" i="17"/>
  <c r="H21" i="17"/>
  <c r="H28" i="17"/>
  <c r="H33" i="17" s="1"/>
  <c r="H32" i="17"/>
  <c r="H38" i="17"/>
  <c r="H42" i="17"/>
  <c r="H43" i="17"/>
  <c r="H57" i="17"/>
  <c r="H58" i="17" s="1"/>
  <c r="H51" i="17"/>
  <c r="H15" i="18"/>
  <c r="H22" i="18"/>
  <c r="H21" i="18"/>
  <c r="H28" i="18"/>
  <c r="H32" i="18"/>
  <c r="H33" i="18"/>
  <c r="H44" i="18" s="1"/>
  <c r="H38" i="18"/>
  <c r="H42" i="18"/>
  <c r="H43" i="18"/>
  <c r="H57" i="18"/>
  <c r="H58" i="18" s="1"/>
  <c r="H51" i="18"/>
  <c r="H15" i="19"/>
  <c r="H21" i="19"/>
  <c r="H22" i="19" s="1"/>
  <c r="H28" i="19"/>
  <c r="H32" i="19"/>
  <c r="H33" i="19"/>
  <c r="H38" i="19"/>
  <c r="H43" i="19" s="1"/>
  <c r="H44" i="19" s="1"/>
  <c r="H42" i="19"/>
  <c r="H57" i="19"/>
  <c r="H58" i="19" s="1"/>
  <c r="H51" i="19"/>
  <c r="H15" i="20"/>
  <c r="H21" i="20"/>
  <c r="H28" i="20"/>
  <c r="H32" i="20"/>
  <c r="H38" i="20"/>
  <c r="H42" i="20"/>
  <c r="H57" i="20"/>
  <c r="H58" i="20" s="1"/>
  <c r="H51" i="20"/>
  <c r="H15" i="21"/>
  <c r="H21" i="21"/>
  <c r="H22" i="21" s="1"/>
  <c r="H28" i="21"/>
  <c r="H32" i="21"/>
  <c r="H38" i="21"/>
  <c r="H43" i="21" s="1"/>
  <c r="H42" i="21"/>
  <c r="H57" i="21"/>
  <c r="H58" i="21"/>
  <c r="H51" i="21"/>
  <c r="H15" i="22"/>
  <c r="H21" i="22"/>
  <c r="H22" i="22"/>
  <c r="H28" i="22"/>
  <c r="H33" i="22" s="1"/>
  <c r="H32" i="22"/>
  <c r="H38" i="22"/>
  <c r="H43" i="22"/>
  <c r="H44" i="22" s="1"/>
  <c r="H42" i="22"/>
  <c r="H57" i="22"/>
  <c r="H51" i="22"/>
  <c r="H58" i="22" s="1"/>
  <c r="H15" i="23"/>
  <c r="H21" i="23"/>
  <c r="H22" i="23"/>
  <c r="H28" i="23"/>
  <c r="H33" i="23" s="1"/>
  <c r="H44" i="23" s="1"/>
  <c r="H32" i="23"/>
  <c r="H38" i="23"/>
  <c r="H43" i="23" s="1"/>
  <c r="H42" i="23"/>
  <c r="H57" i="23"/>
  <c r="H58" i="23" s="1"/>
  <c r="H51" i="23"/>
  <c r="H15" i="24"/>
  <c r="H21" i="24"/>
  <c r="H28" i="24"/>
  <c r="H32" i="24"/>
  <c r="H33" i="24" s="1"/>
  <c r="H38" i="24"/>
  <c r="H42" i="24"/>
  <c r="H43" i="24"/>
  <c r="H44" i="24" s="1"/>
  <c r="H57" i="24"/>
  <c r="H51" i="24"/>
  <c r="H15" i="25"/>
  <c r="H21" i="25"/>
  <c r="H28" i="25"/>
  <c r="H32" i="25"/>
  <c r="H33" i="25" s="1"/>
  <c r="H38" i="25"/>
  <c r="H42" i="25"/>
  <c r="H57" i="25"/>
  <c r="H58" i="25"/>
  <c r="H51" i="25"/>
  <c r="H15" i="26"/>
  <c r="H21" i="26"/>
  <c r="H22" i="26"/>
  <c r="H28" i="26"/>
  <c r="H32" i="26"/>
  <c r="H33" i="26"/>
  <c r="H44" i="26"/>
  <c r="H38" i="26"/>
  <c r="H42" i="26"/>
  <c r="H43" i="26" s="1"/>
  <c r="H57" i="26"/>
  <c r="H58" i="26" s="1"/>
  <c r="H51" i="26"/>
  <c r="H15" i="27"/>
  <c r="H22" i="27"/>
  <c r="H21" i="27"/>
  <c r="H28" i="27"/>
  <c r="H32" i="27"/>
  <c r="H33" i="27"/>
  <c r="H38" i="27"/>
  <c r="H43" i="27" s="1"/>
  <c r="H42" i="27"/>
  <c r="H57" i="27"/>
  <c r="H58" i="27"/>
  <c r="H51" i="27"/>
  <c r="I40" i="6"/>
  <c r="I45" i="6"/>
  <c r="I52" i="6"/>
  <c r="I15" i="1"/>
  <c r="I22" i="1" s="1"/>
  <c r="I59" i="1" s="1"/>
  <c r="I9" i="6" s="1"/>
  <c r="I21" i="1"/>
  <c r="I28" i="1"/>
  <c r="I33" i="1" s="1"/>
  <c r="I44" i="1" s="1"/>
  <c r="I32" i="1"/>
  <c r="I38" i="1"/>
  <c r="I43" i="1" s="1"/>
  <c r="I42" i="1"/>
  <c r="I57" i="1"/>
  <c r="I58" i="1" s="1"/>
  <c r="I51" i="1"/>
  <c r="I15" i="7"/>
  <c r="I21" i="7"/>
  <c r="I22" i="7"/>
  <c r="I28" i="7"/>
  <c r="I32" i="7"/>
  <c r="I38" i="7"/>
  <c r="I43" i="7" s="1"/>
  <c r="I42" i="7"/>
  <c r="I57" i="7"/>
  <c r="I51" i="7"/>
  <c r="I15" i="15"/>
  <c r="I21" i="15"/>
  <c r="I22" i="15" s="1"/>
  <c r="I28" i="15"/>
  <c r="I33" i="15" s="1"/>
  <c r="I32" i="15"/>
  <c r="I38" i="15"/>
  <c r="I43" i="15" s="1"/>
  <c r="I44" i="15" s="1"/>
  <c r="I42" i="15"/>
  <c r="I57" i="15"/>
  <c r="I58" i="15"/>
  <c r="I51" i="15"/>
  <c r="I15" i="16"/>
  <c r="I21" i="16"/>
  <c r="I28" i="16"/>
  <c r="I33" i="16" s="1"/>
  <c r="I44" i="16" s="1"/>
  <c r="I32" i="16"/>
  <c r="I38" i="16"/>
  <c r="I42" i="16"/>
  <c r="I43" i="16" s="1"/>
  <c r="I57" i="16"/>
  <c r="I51" i="16"/>
  <c r="I58" i="16"/>
  <c r="I15" i="17"/>
  <c r="I21" i="17"/>
  <c r="I28" i="17"/>
  <c r="I32" i="17"/>
  <c r="I38" i="17"/>
  <c r="I43" i="17"/>
  <c r="I42" i="17"/>
  <c r="I57" i="17"/>
  <c r="I58" i="17" s="1"/>
  <c r="I51" i="17"/>
  <c r="I15" i="18"/>
  <c r="I21" i="18"/>
  <c r="I28" i="18"/>
  <c r="I33" i="18"/>
  <c r="I32" i="18"/>
  <c r="I38" i="18"/>
  <c r="I42" i="18"/>
  <c r="I43" i="18" s="1"/>
  <c r="I57" i="18"/>
  <c r="I51" i="18"/>
  <c r="I58" i="18"/>
  <c r="I15" i="19"/>
  <c r="I22" i="19" s="1"/>
  <c r="I21" i="19"/>
  <c r="I28" i="19"/>
  <c r="I33" i="19" s="1"/>
  <c r="I44" i="19" s="1"/>
  <c r="I32" i="19"/>
  <c r="I38" i="19"/>
  <c r="I42" i="19"/>
  <c r="I43" i="19" s="1"/>
  <c r="I57" i="19"/>
  <c r="I58" i="19" s="1"/>
  <c r="I51" i="19"/>
  <c r="I15" i="20"/>
  <c r="I22" i="20" s="1"/>
  <c r="I21" i="20"/>
  <c r="I28" i="20"/>
  <c r="I33" i="20" s="1"/>
  <c r="I32" i="20"/>
  <c r="I38" i="20"/>
  <c r="I42" i="20"/>
  <c r="I57" i="20"/>
  <c r="I51" i="20"/>
  <c r="I58" i="20" s="1"/>
  <c r="I15" i="21"/>
  <c r="I22" i="21"/>
  <c r="I21" i="21"/>
  <c r="I28" i="21"/>
  <c r="I33" i="21" s="1"/>
  <c r="I32" i="21"/>
  <c r="I38" i="21"/>
  <c r="I42" i="21"/>
  <c r="I57" i="21"/>
  <c r="I51" i="21"/>
  <c r="I58" i="21" s="1"/>
  <c r="I15" i="22"/>
  <c r="I22" i="22" s="1"/>
  <c r="I21" i="22"/>
  <c r="I28" i="22"/>
  <c r="I32" i="22"/>
  <c r="I33" i="22" s="1"/>
  <c r="I44" i="22" s="1"/>
  <c r="I38" i="22"/>
  <c r="I43" i="22" s="1"/>
  <c r="I42" i="22"/>
  <c r="I57" i="22"/>
  <c r="I51" i="22"/>
  <c r="I15" i="23"/>
  <c r="I21" i="23"/>
  <c r="I22" i="23"/>
  <c r="I28" i="23"/>
  <c r="I32" i="23"/>
  <c r="I33" i="23"/>
  <c r="I38" i="23"/>
  <c r="I43" i="23" s="1"/>
  <c r="I42" i="23"/>
  <c r="I57" i="23"/>
  <c r="I51" i="23"/>
  <c r="I58" i="23" s="1"/>
  <c r="I15" i="24"/>
  <c r="I21" i="24"/>
  <c r="I22" i="24"/>
  <c r="I28" i="24"/>
  <c r="I33" i="24" s="1"/>
  <c r="I44" i="24" s="1"/>
  <c r="I59" i="24" s="1"/>
  <c r="I20" i="6" s="1"/>
  <c r="I32" i="24"/>
  <c r="I38" i="24"/>
  <c r="I43" i="24"/>
  <c r="I42" i="24"/>
  <c r="I57" i="24"/>
  <c r="I51" i="24"/>
  <c r="I58" i="24" s="1"/>
  <c r="I15" i="25"/>
  <c r="I21" i="25"/>
  <c r="I22" i="25" s="1"/>
  <c r="I28" i="25"/>
  <c r="I33" i="25" s="1"/>
  <c r="I32" i="25"/>
  <c r="I38" i="25"/>
  <c r="I43" i="25"/>
  <c r="I44" i="25" s="1"/>
  <c r="I42" i="25"/>
  <c r="I57" i="25"/>
  <c r="I51" i="25"/>
  <c r="I58" i="25"/>
  <c r="I15" i="26"/>
  <c r="I21" i="26"/>
  <c r="I28" i="26"/>
  <c r="I33" i="26"/>
  <c r="I44" i="26" s="1"/>
  <c r="I32" i="26"/>
  <c r="I38" i="26"/>
  <c r="I43" i="26" s="1"/>
  <c r="I42" i="26"/>
  <c r="I57" i="26"/>
  <c r="I58" i="26" s="1"/>
  <c r="I51" i="26"/>
  <c r="I15" i="27"/>
  <c r="I21" i="27"/>
  <c r="I22" i="27"/>
  <c r="I28" i="27"/>
  <c r="I32" i="27"/>
  <c r="I33" i="27"/>
  <c r="I44" i="27" s="1"/>
  <c r="I38" i="27"/>
  <c r="I42" i="27"/>
  <c r="I43" i="27"/>
  <c r="I57" i="27"/>
  <c r="I51" i="27"/>
  <c r="I58" i="27" s="1"/>
  <c r="J40" i="6"/>
  <c r="J45" i="6"/>
  <c r="J15" i="1"/>
  <c r="J22" i="1" s="1"/>
  <c r="J21" i="1"/>
  <c r="J28" i="1"/>
  <c r="J32" i="1"/>
  <c r="J38" i="1"/>
  <c r="J42" i="1"/>
  <c r="J57" i="1"/>
  <c r="J58" i="1" s="1"/>
  <c r="J51" i="1"/>
  <c r="J15" i="7"/>
  <c r="J21" i="7"/>
  <c r="J22" i="7" s="1"/>
  <c r="J26" i="7"/>
  <c r="J27" i="7"/>
  <c r="J32" i="7"/>
  <c r="J38" i="7"/>
  <c r="J42" i="7"/>
  <c r="J57" i="7"/>
  <c r="J51" i="7"/>
  <c r="J58" i="7" s="1"/>
  <c r="J15" i="15"/>
  <c r="J21" i="15"/>
  <c r="J22" i="15"/>
  <c r="J26" i="15"/>
  <c r="J27" i="15"/>
  <c r="J32" i="15"/>
  <c r="J38" i="15"/>
  <c r="J43" i="15" s="1"/>
  <c r="J42" i="15"/>
  <c r="J57" i="15"/>
  <c r="J58" i="15"/>
  <c r="J51" i="15"/>
  <c r="J15" i="16"/>
  <c r="J21" i="16"/>
  <c r="J22" i="16"/>
  <c r="J26" i="16"/>
  <c r="J27" i="16"/>
  <c r="J28" i="16" s="1"/>
  <c r="J33" i="16" s="1"/>
  <c r="J44" i="16" s="1"/>
  <c r="J32" i="16"/>
  <c r="J38" i="16"/>
  <c r="J42" i="16"/>
  <c r="J43" i="16"/>
  <c r="J57" i="16"/>
  <c r="J51" i="16"/>
  <c r="J58" i="16" s="1"/>
  <c r="J15" i="17"/>
  <c r="J22" i="17" s="1"/>
  <c r="J21" i="17"/>
  <c r="J28" i="17"/>
  <c r="J33" i="17"/>
  <c r="J32" i="17"/>
  <c r="J38" i="17"/>
  <c r="J42" i="17"/>
  <c r="J57" i="17"/>
  <c r="J58" i="17" s="1"/>
  <c r="J51" i="17"/>
  <c r="J15" i="18"/>
  <c r="J22" i="18"/>
  <c r="J21" i="18"/>
  <c r="J28" i="18"/>
  <c r="J32" i="18"/>
  <c r="J38" i="18"/>
  <c r="J43" i="18" s="1"/>
  <c r="J42" i="18"/>
  <c r="J57" i="18"/>
  <c r="J51" i="18"/>
  <c r="J15" i="19"/>
  <c r="J21" i="19"/>
  <c r="J28" i="19"/>
  <c r="J32" i="19"/>
  <c r="J33" i="19" s="1"/>
  <c r="J38" i="19"/>
  <c r="J42" i="19"/>
  <c r="J57" i="19"/>
  <c r="J58" i="19" s="1"/>
  <c r="J51" i="19"/>
  <c r="J15" i="20"/>
  <c r="J21" i="20"/>
  <c r="J22" i="20"/>
  <c r="J28" i="20"/>
  <c r="J32" i="20"/>
  <c r="J33" i="20"/>
  <c r="J38" i="20"/>
  <c r="J43" i="20" s="1"/>
  <c r="J42" i="20"/>
  <c r="J57" i="20"/>
  <c r="J58" i="20"/>
  <c r="J51" i="20"/>
  <c r="J15" i="21"/>
  <c r="J21" i="21"/>
  <c r="J22" i="21"/>
  <c r="J28" i="21"/>
  <c r="J32" i="21"/>
  <c r="J33" i="21" s="1"/>
  <c r="J44" i="21" s="1"/>
  <c r="J38" i="21"/>
  <c r="J42" i="21"/>
  <c r="J43" i="21"/>
  <c r="J57" i="21"/>
  <c r="J51" i="21"/>
  <c r="J15" i="22"/>
  <c r="J21" i="22"/>
  <c r="J22" i="22" s="1"/>
  <c r="J28" i="22"/>
  <c r="J32" i="22"/>
  <c r="J38" i="22"/>
  <c r="J43" i="22"/>
  <c r="J44" i="22" s="1"/>
  <c r="J42" i="22"/>
  <c r="J57" i="22"/>
  <c r="J51" i="22"/>
  <c r="J58" i="22"/>
  <c r="J15" i="23"/>
  <c r="J21" i="23"/>
  <c r="J22" i="23" s="1"/>
  <c r="J28" i="23"/>
  <c r="J33" i="23" s="1"/>
  <c r="J44" i="23" s="1"/>
  <c r="J32" i="23"/>
  <c r="J38" i="23"/>
  <c r="J43" i="23" s="1"/>
  <c r="J42" i="23"/>
  <c r="J57" i="23"/>
  <c r="J51" i="23"/>
  <c r="J15" i="24"/>
  <c r="J22" i="24" s="1"/>
  <c r="J21" i="24"/>
  <c r="J28" i="24"/>
  <c r="J32" i="24"/>
  <c r="J33" i="24" s="1"/>
  <c r="J38" i="24"/>
  <c r="J43" i="24" s="1"/>
  <c r="J44" i="24" s="1"/>
  <c r="J42" i="24"/>
  <c r="J57" i="24"/>
  <c r="J58" i="24"/>
  <c r="J51" i="24"/>
  <c r="J15" i="25"/>
  <c r="J21" i="25"/>
  <c r="J22" i="25"/>
  <c r="J59" i="25" s="1"/>
  <c r="J21" i="6" s="1"/>
  <c r="J28" i="25"/>
  <c r="J32" i="25"/>
  <c r="J33" i="25" s="1"/>
  <c r="J44" i="25" s="1"/>
  <c r="J38" i="25"/>
  <c r="J42" i="25"/>
  <c r="J43" i="25" s="1"/>
  <c r="J57" i="25"/>
  <c r="J58" i="25" s="1"/>
  <c r="J51" i="25"/>
  <c r="J15" i="26"/>
  <c r="J22" i="26" s="1"/>
  <c r="J59" i="26" s="1"/>
  <c r="J22" i="6" s="1"/>
  <c r="J21" i="26"/>
  <c r="J28" i="26"/>
  <c r="J32" i="26"/>
  <c r="J33" i="26" s="1"/>
  <c r="J44" i="26" s="1"/>
  <c r="J38" i="26"/>
  <c r="J43" i="26"/>
  <c r="J42" i="26"/>
  <c r="J57" i="26"/>
  <c r="J58" i="26" s="1"/>
  <c r="J51" i="26"/>
  <c r="J15" i="27"/>
  <c r="J22" i="27"/>
  <c r="J21" i="27"/>
  <c r="J28" i="27"/>
  <c r="J32" i="27"/>
  <c r="J33" i="27"/>
  <c r="J38" i="27"/>
  <c r="J42" i="27"/>
  <c r="J43" i="27" s="1"/>
  <c r="J57" i="27"/>
  <c r="J58" i="27" s="1"/>
  <c r="J51" i="27"/>
  <c r="K40" i="6"/>
  <c r="K45" i="6"/>
  <c r="K53" i="6" s="1"/>
  <c r="K52" i="6"/>
  <c r="K15" i="1"/>
  <c r="K21" i="1"/>
  <c r="K22" i="1" s="1"/>
  <c r="K28" i="1"/>
  <c r="K32" i="1"/>
  <c r="K33" i="1"/>
  <c r="K38" i="1"/>
  <c r="K43" i="1" s="1"/>
  <c r="K44" i="1" s="1"/>
  <c r="K42" i="1"/>
  <c r="K57" i="1"/>
  <c r="K51" i="1"/>
  <c r="K58" i="1" s="1"/>
  <c r="K15" i="7"/>
  <c r="K21" i="7"/>
  <c r="K22" i="7" s="1"/>
  <c r="K28" i="7"/>
  <c r="K33" i="7" s="1"/>
  <c r="K44" i="7" s="1"/>
  <c r="K32" i="7"/>
  <c r="K38" i="7"/>
  <c r="K43" i="7"/>
  <c r="K42" i="7"/>
  <c r="K57" i="7"/>
  <c r="K51" i="7"/>
  <c r="K15" i="15"/>
  <c r="K22" i="15" s="1"/>
  <c r="K21" i="15"/>
  <c r="K28" i="15"/>
  <c r="K32" i="15"/>
  <c r="K33" i="15" s="1"/>
  <c r="K38" i="15"/>
  <c r="K43" i="15" s="1"/>
  <c r="K44" i="15" s="1"/>
  <c r="K42" i="15"/>
  <c r="K57" i="15"/>
  <c r="K58" i="15"/>
  <c r="K51" i="15"/>
  <c r="K15" i="16"/>
  <c r="K21" i="16"/>
  <c r="K22" i="16"/>
  <c r="K28" i="16"/>
  <c r="K32" i="16"/>
  <c r="K33" i="16" s="1"/>
  <c r="K44" i="16" s="1"/>
  <c r="K38" i="16"/>
  <c r="K42" i="16"/>
  <c r="K43" i="16" s="1"/>
  <c r="K57" i="16"/>
  <c r="K51" i="16"/>
  <c r="K15" i="17"/>
  <c r="K22" i="17" s="1"/>
  <c r="K21" i="17"/>
  <c r="K28" i="17"/>
  <c r="K32" i="17"/>
  <c r="K38" i="17"/>
  <c r="K42" i="17"/>
  <c r="K57" i="17"/>
  <c r="K51" i="17"/>
  <c r="K15" i="18"/>
  <c r="K21" i="18"/>
  <c r="K22" i="18" s="1"/>
  <c r="K28" i="18"/>
  <c r="K32" i="18"/>
  <c r="K33" i="18"/>
  <c r="K44" i="18"/>
  <c r="K38" i="18"/>
  <c r="K43" i="18"/>
  <c r="K42" i="18"/>
  <c r="K57" i="18"/>
  <c r="K58" i="18" s="1"/>
  <c r="K51" i="18"/>
  <c r="K15" i="19"/>
  <c r="K21" i="19"/>
  <c r="K22" i="19" s="1"/>
  <c r="K28" i="19"/>
  <c r="K33" i="19" s="1"/>
  <c r="K32" i="19"/>
  <c r="K38" i="19"/>
  <c r="K42" i="19"/>
  <c r="K57" i="19"/>
  <c r="K58" i="19"/>
  <c r="K51" i="19"/>
  <c r="K15" i="20"/>
  <c r="K21" i="20"/>
  <c r="K22" i="20"/>
  <c r="K28" i="20"/>
  <c r="K32" i="20"/>
  <c r="K38" i="20"/>
  <c r="K42" i="20"/>
  <c r="K43" i="20"/>
  <c r="K57" i="20"/>
  <c r="K58" i="20"/>
  <c r="K51" i="20"/>
  <c r="K15" i="21"/>
  <c r="K22" i="21" s="1"/>
  <c r="K59" i="21" s="1"/>
  <c r="K17" i="6" s="1"/>
  <c r="K21" i="21"/>
  <c r="K28" i="21"/>
  <c r="K33" i="21"/>
  <c r="K44" i="21" s="1"/>
  <c r="K32" i="21"/>
  <c r="K38" i="21"/>
  <c r="K43" i="21" s="1"/>
  <c r="K42" i="21"/>
  <c r="K57" i="21"/>
  <c r="K58" i="21" s="1"/>
  <c r="K51" i="21"/>
  <c r="K15" i="22"/>
  <c r="K21" i="22"/>
  <c r="K28" i="22"/>
  <c r="K32" i="22"/>
  <c r="K33" i="22" s="1"/>
  <c r="K38" i="22"/>
  <c r="K43" i="22"/>
  <c r="K44" i="22" s="1"/>
  <c r="K42" i="22"/>
  <c r="K57" i="22"/>
  <c r="K51" i="22"/>
  <c r="K58" i="22"/>
  <c r="K15" i="23"/>
  <c r="K21" i="23"/>
  <c r="K28" i="23"/>
  <c r="K32" i="23"/>
  <c r="K33" i="23" s="1"/>
  <c r="K44" i="23" s="1"/>
  <c r="K38" i="23"/>
  <c r="K42" i="23"/>
  <c r="K43" i="23"/>
  <c r="K57" i="23"/>
  <c r="K58" i="23"/>
  <c r="K51" i="23"/>
  <c r="K15" i="24"/>
  <c r="K22" i="24" s="1"/>
  <c r="K21" i="24"/>
  <c r="K28" i="24"/>
  <c r="K32" i="24"/>
  <c r="K33" i="24" s="1"/>
  <c r="K44" i="24"/>
  <c r="K38" i="24"/>
  <c r="K42" i="24"/>
  <c r="K43" i="24" s="1"/>
  <c r="K57" i="24"/>
  <c r="K51" i="24"/>
  <c r="K15" i="25"/>
  <c r="K21" i="25"/>
  <c r="K28" i="25"/>
  <c r="K33" i="25"/>
  <c r="K44" i="25" s="1"/>
  <c r="K32" i="25"/>
  <c r="K38" i="25"/>
  <c r="K43" i="25"/>
  <c r="K42" i="25"/>
  <c r="K57" i="25"/>
  <c r="K51" i="25"/>
  <c r="K58" i="25"/>
  <c r="K15" i="26"/>
  <c r="K22" i="26"/>
  <c r="K21" i="26"/>
  <c r="K28" i="26"/>
  <c r="K33" i="26" s="1"/>
  <c r="K44" i="26" s="1"/>
  <c r="K32" i="26"/>
  <c r="K38" i="26"/>
  <c r="K43" i="26"/>
  <c r="K42" i="26"/>
  <c r="K57" i="26"/>
  <c r="K51" i="26"/>
  <c r="K58" i="26"/>
  <c r="K15" i="27"/>
  <c r="K21" i="27"/>
  <c r="K28" i="27"/>
  <c r="K32" i="27"/>
  <c r="K33" i="27"/>
  <c r="K44" i="27" s="1"/>
  <c r="K38" i="27"/>
  <c r="K43" i="27" s="1"/>
  <c r="K42" i="27"/>
  <c r="K57" i="27"/>
  <c r="K58" i="27"/>
  <c r="K51" i="27"/>
  <c r="L40" i="6"/>
  <c r="L45" i="6"/>
  <c r="L53" i="6" s="1"/>
  <c r="L52" i="6"/>
  <c r="L15" i="1"/>
  <c r="L21" i="1"/>
  <c r="L28" i="1"/>
  <c r="L33" i="1" s="1"/>
  <c r="L44" i="1" s="1"/>
  <c r="L32" i="1"/>
  <c r="L38" i="1"/>
  <c r="L42" i="1"/>
  <c r="L57" i="1"/>
  <c r="L51" i="1"/>
  <c r="L15" i="7"/>
  <c r="L21" i="7"/>
  <c r="L28" i="7"/>
  <c r="L33" i="7" s="1"/>
  <c r="L32" i="7"/>
  <c r="L38" i="7"/>
  <c r="L42" i="7"/>
  <c r="L57" i="7"/>
  <c r="L58" i="7" s="1"/>
  <c r="L51" i="7"/>
  <c r="L15" i="15"/>
  <c r="L21" i="15"/>
  <c r="L22" i="15"/>
  <c r="L28" i="15"/>
  <c r="L32" i="15"/>
  <c r="L33" i="15" s="1"/>
  <c r="L44" i="15" s="1"/>
  <c r="L38" i="15"/>
  <c r="L43" i="15" s="1"/>
  <c r="L42" i="15"/>
  <c r="L57" i="15"/>
  <c r="L58" i="15"/>
  <c r="L51" i="15"/>
  <c r="L15" i="16"/>
  <c r="L21" i="16"/>
  <c r="L22" i="16"/>
  <c r="L28" i="16"/>
  <c r="L32" i="16"/>
  <c r="L33" i="16"/>
  <c r="L38" i="16"/>
  <c r="L43" i="16" s="1"/>
  <c r="L44" i="16" s="1"/>
  <c r="L42" i="16"/>
  <c r="L57" i="16"/>
  <c r="L51" i="16"/>
  <c r="L58" i="16" s="1"/>
  <c r="L15" i="17"/>
  <c r="L22" i="17" s="1"/>
  <c r="L21" i="17"/>
  <c r="L28" i="17"/>
  <c r="L32" i="17"/>
  <c r="L33" i="17"/>
  <c r="L38" i="17"/>
  <c r="L42" i="17"/>
  <c r="L43" i="17" s="1"/>
  <c r="L57" i="17"/>
  <c r="L51" i="17"/>
  <c r="L58" i="17"/>
  <c r="L15" i="18"/>
  <c r="L22" i="18" s="1"/>
  <c r="L21" i="18"/>
  <c r="L28" i="18"/>
  <c r="L33" i="18"/>
  <c r="L44" i="18" s="1"/>
  <c r="L59" i="18" s="1"/>
  <c r="L14" i="6" s="1"/>
  <c r="L32" i="18"/>
  <c r="L38" i="18"/>
  <c r="L42" i="18"/>
  <c r="L43" i="18" s="1"/>
  <c r="L57" i="18"/>
  <c r="L58" i="18" s="1"/>
  <c r="L51" i="18"/>
  <c r="L15" i="19"/>
  <c r="L21" i="19"/>
  <c r="L28" i="19"/>
  <c r="L32" i="19"/>
  <c r="L33" i="19"/>
  <c r="L38" i="19"/>
  <c r="L42" i="19"/>
  <c r="L43" i="19"/>
  <c r="L57" i="19"/>
  <c r="L58" i="19" s="1"/>
  <c r="L51" i="19"/>
  <c r="L15" i="20"/>
  <c r="L22" i="20"/>
  <c r="L21" i="20"/>
  <c r="L28" i="20"/>
  <c r="L32" i="20"/>
  <c r="L33" i="20" s="1"/>
  <c r="L44" i="20" s="1"/>
  <c r="L38" i="20"/>
  <c r="L42" i="20"/>
  <c r="L57" i="20"/>
  <c r="L51" i="20"/>
  <c r="L15" i="21"/>
  <c r="L21" i="21"/>
  <c r="L22" i="21"/>
  <c r="L28" i="21"/>
  <c r="L32" i="21"/>
  <c r="L33" i="21"/>
  <c r="L38" i="21"/>
  <c r="L43" i="21" s="1"/>
  <c r="L42" i="21"/>
  <c r="L57" i="21"/>
  <c r="L51" i="21"/>
  <c r="L58" i="21" s="1"/>
  <c r="L15" i="22"/>
  <c r="L21" i="22"/>
  <c r="L28" i="22"/>
  <c r="L33" i="22"/>
  <c r="L32" i="22"/>
  <c r="L38" i="22"/>
  <c r="L42" i="22"/>
  <c r="L43" i="22"/>
  <c r="L57" i="22"/>
  <c r="L51" i="22"/>
  <c r="L58" i="22"/>
  <c r="L15" i="23"/>
  <c r="L22" i="23" s="1"/>
  <c r="L21" i="23"/>
  <c r="L28" i="23"/>
  <c r="L32" i="23"/>
  <c r="L38" i="23"/>
  <c r="L43" i="23" s="1"/>
  <c r="L42" i="23"/>
  <c r="L57" i="23"/>
  <c r="L51" i="23"/>
  <c r="L15" i="24"/>
  <c r="L22" i="24" s="1"/>
  <c r="L21" i="24"/>
  <c r="L28" i="24"/>
  <c r="L32" i="24"/>
  <c r="L33" i="24" s="1"/>
  <c r="L38" i="24"/>
  <c r="L43" i="24" s="1"/>
  <c r="L42" i="24"/>
  <c r="L57" i="24"/>
  <c r="L58" i="24"/>
  <c r="L51" i="24"/>
  <c r="L15" i="25"/>
  <c r="L21" i="25"/>
  <c r="L28" i="25"/>
  <c r="L32" i="25"/>
  <c r="L33" i="25" s="1"/>
  <c r="L38" i="25"/>
  <c r="L43" i="25" s="1"/>
  <c r="L42" i="25"/>
  <c r="L57" i="25"/>
  <c r="L51" i="25"/>
  <c r="L58" i="25"/>
  <c r="L15" i="26"/>
  <c r="L21" i="26"/>
  <c r="L22" i="26" s="1"/>
  <c r="L28" i="26"/>
  <c r="L33" i="26" s="1"/>
  <c r="L32" i="26"/>
  <c r="L38" i="26"/>
  <c r="L42" i="26"/>
  <c r="L57" i="26"/>
  <c r="L51" i="26"/>
  <c r="L15" i="27"/>
  <c r="L21" i="27"/>
  <c r="L28" i="27"/>
  <c r="L33" i="27"/>
  <c r="L32" i="27"/>
  <c r="L38" i="27"/>
  <c r="L42" i="27"/>
  <c r="L43" i="27"/>
  <c r="L44" i="27" s="1"/>
  <c r="L57" i="27"/>
  <c r="L51" i="27"/>
  <c r="N40" i="6"/>
  <c r="N45" i="6"/>
  <c r="N53" i="6"/>
  <c r="N52" i="6"/>
  <c r="N15" i="1"/>
  <c r="N22" i="1" s="1"/>
  <c r="N21" i="1"/>
  <c r="N28" i="1"/>
  <c r="N33" i="1" s="1"/>
  <c r="N32" i="1"/>
  <c r="N38" i="1"/>
  <c r="N42" i="1"/>
  <c r="N43" i="1" s="1"/>
  <c r="N44" i="1" s="1"/>
  <c r="N57" i="1"/>
  <c r="N51" i="1"/>
  <c r="N15" i="7"/>
  <c r="N22" i="7"/>
  <c r="N21" i="7"/>
  <c r="N28" i="7"/>
  <c r="N32" i="7"/>
  <c r="N38" i="7"/>
  <c r="N43" i="7" s="1"/>
  <c r="N42" i="7"/>
  <c r="N57" i="7"/>
  <c r="N51" i="7"/>
  <c r="N15" i="15"/>
  <c r="N22" i="15"/>
  <c r="N21" i="15"/>
  <c r="N28" i="15"/>
  <c r="N32" i="15"/>
  <c r="N33" i="15" s="1"/>
  <c r="N44" i="15" s="1"/>
  <c r="N38" i="15"/>
  <c r="N42" i="15"/>
  <c r="N57" i="15"/>
  <c r="N51" i="15"/>
  <c r="N15" i="16"/>
  <c r="N21" i="16"/>
  <c r="N22" i="16" s="1"/>
  <c r="N28" i="16"/>
  <c r="N32" i="16"/>
  <c r="N38" i="16"/>
  <c r="N42" i="16"/>
  <c r="N43" i="16"/>
  <c r="N57" i="16"/>
  <c r="N58" i="16" s="1"/>
  <c r="N51" i="16"/>
  <c r="N15" i="17"/>
  <c r="N21" i="17"/>
  <c r="N28" i="17"/>
  <c r="N32" i="17"/>
  <c r="N33" i="17"/>
  <c r="N38" i="17"/>
  <c r="N42" i="17"/>
  <c r="N43" i="17" s="1"/>
  <c r="N57" i="17"/>
  <c r="N51" i="17"/>
  <c r="N58" i="17"/>
  <c r="N15" i="18"/>
  <c r="N22" i="18" s="1"/>
  <c r="N21" i="18"/>
  <c r="N28" i="18"/>
  <c r="N32" i="18"/>
  <c r="N38" i="18"/>
  <c r="N42" i="18"/>
  <c r="N43" i="18" s="1"/>
  <c r="N57" i="18"/>
  <c r="N51" i="18"/>
  <c r="N58" i="18"/>
  <c r="N15" i="19"/>
  <c r="N22" i="19" s="1"/>
  <c r="N21" i="19"/>
  <c r="N28" i="19"/>
  <c r="N33" i="19"/>
  <c r="N32" i="19"/>
  <c r="N38" i="19"/>
  <c r="N42" i="19"/>
  <c r="N43" i="19"/>
  <c r="N44" i="19" s="1"/>
  <c r="N57" i="19"/>
  <c r="N51" i="19"/>
  <c r="N15" i="20"/>
  <c r="N21" i="20"/>
  <c r="N28" i="20"/>
  <c r="N32" i="20"/>
  <c r="N33" i="20"/>
  <c r="N38" i="20"/>
  <c r="N43" i="20" s="1"/>
  <c r="N42" i="20"/>
  <c r="N57" i="20"/>
  <c r="N58" i="20"/>
  <c r="N51" i="20"/>
  <c r="N15" i="21"/>
  <c r="N21" i="21"/>
  <c r="N28" i="21"/>
  <c r="N33" i="21" s="1"/>
  <c r="N44" i="21" s="1"/>
  <c r="N59" i="21" s="1"/>
  <c r="N17" i="6" s="1"/>
  <c r="N32" i="21"/>
  <c r="N38" i="21"/>
  <c r="N43" i="21"/>
  <c r="N42" i="21"/>
  <c r="N57" i="21"/>
  <c r="N51" i="21"/>
  <c r="N58" i="21"/>
  <c r="N15" i="22"/>
  <c r="N21" i="22"/>
  <c r="N22" i="22"/>
  <c r="N28" i="22"/>
  <c r="N33" i="22" s="1"/>
  <c r="N32" i="22"/>
  <c r="N38" i="22"/>
  <c r="N42" i="22"/>
  <c r="N57" i="22"/>
  <c r="N51" i="22"/>
  <c r="N58" i="22" s="1"/>
  <c r="N15" i="23"/>
  <c r="N21" i="23"/>
  <c r="N22" i="23"/>
  <c r="N28" i="23"/>
  <c r="N32" i="23"/>
  <c r="N38" i="23"/>
  <c r="N43" i="23" s="1"/>
  <c r="N42" i="23"/>
  <c r="N57" i="23"/>
  <c r="N51" i="23"/>
  <c r="N58" i="23" s="1"/>
  <c r="N15" i="24"/>
  <c r="N21" i="24"/>
  <c r="N22" i="24"/>
  <c r="N28" i="24"/>
  <c r="N33" i="24" s="1"/>
  <c r="N32" i="24"/>
  <c r="N38" i="24"/>
  <c r="N42" i="24"/>
  <c r="N57" i="24"/>
  <c r="N58" i="24"/>
  <c r="N51" i="24"/>
  <c r="N15" i="25"/>
  <c r="N22" i="25" s="1"/>
  <c r="N21" i="25"/>
  <c r="N28" i="25"/>
  <c r="N33" i="25"/>
  <c r="N32" i="25"/>
  <c r="N38" i="25"/>
  <c r="N42" i="25"/>
  <c r="N57" i="25"/>
  <c r="N58" i="25" s="1"/>
  <c r="N51" i="25"/>
  <c r="N15" i="26"/>
  <c r="N21" i="26"/>
  <c r="N22" i="26" s="1"/>
  <c r="N28" i="26"/>
  <c r="N33" i="26" s="1"/>
  <c r="N44" i="26" s="1"/>
  <c r="N32" i="26"/>
  <c r="N38" i="26"/>
  <c r="N43" i="26" s="1"/>
  <c r="N42" i="26"/>
  <c r="N57" i="26"/>
  <c r="N58" i="26" s="1"/>
  <c r="N51" i="26"/>
  <c r="N15" i="27"/>
  <c r="N21" i="27"/>
  <c r="N22" i="27" s="1"/>
  <c r="N28" i="27"/>
  <c r="N32" i="27"/>
  <c r="N38" i="27"/>
  <c r="N43" i="27" s="1"/>
  <c r="N42" i="27"/>
  <c r="N57" i="27"/>
  <c r="N58" i="27" s="1"/>
  <c r="N51" i="27"/>
  <c r="O40" i="6"/>
  <c r="O45" i="6"/>
  <c r="O52" i="6"/>
  <c r="O53" i="6"/>
  <c r="O15" i="1"/>
  <c r="O21" i="1"/>
  <c r="O22" i="1" s="1"/>
  <c r="O28" i="1"/>
  <c r="O32" i="1"/>
  <c r="O38" i="1"/>
  <c r="O42" i="1"/>
  <c r="O57" i="1"/>
  <c r="O51" i="1"/>
  <c r="O15" i="7"/>
  <c r="O21" i="7"/>
  <c r="O28" i="7"/>
  <c r="O32" i="7"/>
  <c r="O38" i="7"/>
  <c r="O42" i="7"/>
  <c r="O57" i="7"/>
  <c r="O51" i="7"/>
  <c r="O58" i="7" s="1"/>
  <c r="O15" i="15"/>
  <c r="O21" i="15"/>
  <c r="O22" i="15" s="1"/>
  <c r="O28" i="15"/>
  <c r="O33" i="15" s="1"/>
  <c r="O32" i="15"/>
  <c r="O38" i="15"/>
  <c r="O42" i="15"/>
  <c r="O57" i="15"/>
  <c r="O58" i="15" s="1"/>
  <c r="O51" i="15"/>
  <c r="O15" i="16"/>
  <c r="O21" i="16"/>
  <c r="O22" i="16" s="1"/>
  <c r="O28" i="16"/>
  <c r="O32" i="16"/>
  <c r="O38" i="16"/>
  <c r="O43" i="16" s="1"/>
  <c r="O42" i="16"/>
  <c r="O57" i="16"/>
  <c r="O51" i="16"/>
  <c r="O15" i="17"/>
  <c r="O21" i="17"/>
  <c r="O22" i="17"/>
  <c r="O28" i="17"/>
  <c r="O33" i="17" s="1"/>
  <c r="O32" i="17"/>
  <c r="O44" i="17"/>
  <c r="O59" i="17" s="1"/>
  <c r="O13" i="6" s="1"/>
  <c r="O38" i="17"/>
  <c r="O43" i="17"/>
  <c r="O42" i="17"/>
  <c r="O57" i="17"/>
  <c r="O58" i="17" s="1"/>
  <c r="O51" i="17"/>
  <c r="O15" i="18"/>
  <c r="O22" i="18" s="1"/>
  <c r="O21" i="18"/>
  <c r="O28" i="18"/>
  <c r="O32" i="18"/>
  <c r="O33" i="18"/>
  <c r="O44" i="18" s="1"/>
  <c r="O38" i="18"/>
  <c r="O43" i="18" s="1"/>
  <c r="O42" i="18"/>
  <c r="O57" i="18"/>
  <c r="O58" i="18" s="1"/>
  <c r="O51" i="18"/>
  <c r="O15" i="19"/>
  <c r="O22" i="19"/>
  <c r="O21" i="19"/>
  <c r="O28" i="19"/>
  <c r="O33" i="19" s="1"/>
  <c r="O32" i="19"/>
  <c r="O38" i="19"/>
  <c r="O43" i="19" s="1"/>
  <c r="O44" i="19" s="1"/>
  <c r="O42" i="19"/>
  <c r="O57" i="19"/>
  <c r="O51" i="19"/>
  <c r="O15" i="20"/>
  <c r="O22" i="20" s="1"/>
  <c r="O21" i="20"/>
  <c r="O28" i="20"/>
  <c r="O33" i="20"/>
  <c r="O44" i="20" s="1"/>
  <c r="O32" i="20"/>
  <c r="O38" i="20"/>
  <c r="O43" i="20" s="1"/>
  <c r="O42" i="20"/>
  <c r="O57" i="20"/>
  <c r="O58" i="20" s="1"/>
  <c r="O51" i="20"/>
  <c r="O15" i="21"/>
  <c r="O21" i="21"/>
  <c r="O22" i="21"/>
  <c r="O28" i="21"/>
  <c r="O32" i="21"/>
  <c r="O33" i="21"/>
  <c r="O38" i="21"/>
  <c r="O43" i="21" s="1"/>
  <c r="O42" i="21"/>
  <c r="O57" i="21"/>
  <c r="O51" i="21"/>
  <c r="O58" i="21"/>
  <c r="O15" i="22"/>
  <c r="O21" i="22"/>
  <c r="O22" i="22"/>
  <c r="O28" i="22"/>
  <c r="O33" i="22" s="1"/>
  <c r="O32" i="22"/>
  <c r="O38" i="22"/>
  <c r="O42" i="22"/>
  <c r="O57" i="22"/>
  <c r="O51" i="22"/>
  <c r="O15" i="23"/>
  <c r="O21" i="23"/>
  <c r="O22" i="23" s="1"/>
  <c r="O59" i="23" s="1"/>
  <c r="O19" i="6" s="1"/>
  <c r="O28" i="23"/>
  <c r="O32" i="23"/>
  <c r="O38" i="23"/>
  <c r="O43" i="23" s="1"/>
  <c r="O44" i="23" s="1"/>
  <c r="O42" i="23"/>
  <c r="O57" i="23"/>
  <c r="O51" i="23"/>
  <c r="O58" i="23"/>
  <c r="O15" i="24"/>
  <c r="O21" i="24"/>
  <c r="O28" i="24"/>
  <c r="O33" i="24"/>
  <c r="O32" i="24"/>
  <c r="O38" i="24"/>
  <c r="O42" i="24"/>
  <c r="O43" i="24" s="1"/>
  <c r="O57" i="24"/>
  <c r="O58" i="24" s="1"/>
  <c r="O51" i="24"/>
  <c r="O15" i="25"/>
  <c r="O21" i="25"/>
  <c r="O28" i="25"/>
  <c r="O32" i="25"/>
  <c r="O33" i="25"/>
  <c r="O44" i="25" s="1"/>
  <c r="O38" i="25"/>
  <c r="O42" i="25"/>
  <c r="O43" i="25"/>
  <c r="O57" i="25"/>
  <c r="O58" i="25" s="1"/>
  <c r="O51" i="25"/>
  <c r="O15" i="26"/>
  <c r="O21" i="26"/>
  <c r="O28" i="26"/>
  <c r="O32" i="26"/>
  <c r="O38" i="26"/>
  <c r="O43" i="26"/>
  <c r="O42" i="26"/>
  <c r="O57" i="26"/>
  <c r="O58" i="26" s="1"/>
  <c r="O51" i="26"/>
  <c r="O15" i="27"/>
  <c r="O22" i="27" s="1"/>
  <c r="O21" i="27"/>
  <c r="O28" i="27"/>
  <c r="O32" i="27"/>
  <c r="O38" i="27"/>
  <c r="O42" i="27"/>
  <c r="O43" i="27"/>
  <c r="O57" i="27"/>
  <c r="O51" i="27"/>
  <c r="M40" i="6"/>
  <c r="M45" i="6"/>
  <c r="M52" i="6"/>
  <c r="M15" i="1"/>
  <c r="M21" i="1"/>
  <c r="M28" i="1"/>
  <c r="M32" i="1"/>
  <c r="M33" i="1" s="1"/>
  <c r="M38" i="1"/>
  <c r="M42" i="1"/>
  <c r="M57" i="1"/>
  <c r="M58" i="1" s="1"/>
  <c r="M51" i="1"/>
  <c r="M15" i="7"/>
  <c r="M21" i="7"/>
  <c r="M22" i="7"/>
  <c r="M28" i="7"/>
  <c r="M33" i="7" s="1"/>
  <c r="M32" i="7"/>
  <c r="M38" i="7"/>
  <c r="M43" i="7" s="1"/>
  <c r="M44" i="7" s="1"/>
  <c r="M42" i="7"/>
  <c r="M57" i="7"/>
  <c r="M58" i="7"/>
  <c r="M59" i="7" s="1"/>
  <c r="M10" i="6" s="1"/>
  <c r="M51" i="7"/>
  <c r="M15" i="15"/>
  <c r="M21" i="15"/>
  <c r="M22" i="15" s="1"/>
  <c r="M28" i="15"/>
  <c r="M32" i="15"/>
  <c r="M33" i="15"/>
  <c r="M38" i="15"/>
  <c r="M43" i="15" s="1"/>
  <c r="M42" i="15"/>
  <c r="M57" i="15"/>
  <c r="M58" i="15"/>
  <c r="M51" i="15"/>
  <c r="M15" i="16"/>
  <c r="M21" i="16"/>
  <c r="M22" i="16" s="1"/>
  <c r="M28" i="16"/>
  <c r="M32" i="16"/>
  <c r="M38" i="16"/>
  <c r="M42" i="16"/>
  <c r="M57" i="16"/>
  <c r="M58" i="16" s="1"/>
  <c r="M51" i="16"/>
  <c r="M15" i="17"/>
  <c r="M22" i="17"/>
  <c r="M21" i="17"/>
  <c r="M28" i="17"/>
  <c r="M32" i="17"/>
  <c r="M38" i="17"/>
  <c r="M43" i="17" s="1"/>
  <c r="M42" i="17"/>
  <c r="M57" i="17"/>
  <c r="M51" i="17"/>
  <c r="M58" i="17"/>
  <c r="M15" i="18"/>
  <c r="M21" i="18"/>
  <c r="M22" i="18"/>
  <c r="M28" i="18"/>
  <c r="M33" i="18" s="1"/>
  <c r="M44" i="18" s="1"/>
  <c r="M32" i="18"/>
  <c r="M38" i="18"/>
  <c r="M43" i="18" s="1"/>
  <c r="M42" i="18"/>
  <c r="M57" i="18"/>
  <c r="M58" i="18"/>
  <c r="M51" i="18"/>
  <c r="M15" i="19"/>
  <c r="M21" i="19"/>
  <c r="M22" i="19"/>
  <c r="M28" i="19"/>
  <c r="M32" i="19"/>
  <c r="M33" i="19"/>
  <c r="M44" i="19"/>
  <c r="M38" i="19"/>
  <c r="M43" i="19"/>
  <c r="M42" i="19"/>
  <c r="M57" i="19"/>
  <c r="M58" i="19" s="1"/>
  <c r="M51" i="19"/>
  <c r="M15" i="20"/>
  <c r="M22" i="20"/>
  <c r="M21" i="20"/>
  <c r="M28" i="20"/>
  <c r="M32" i="20"/>
  <c r="M33" i="20"/>
  <c r="M44" i="20" s="1"/>
  <c r="M38" i="20"/>
  <c r="M43" i="20"/>
  <c r="M42" i="20"/>
  <c r="M57" i="20"/>
  <c r="M58" i="20" s="1"/>
  <c r="M51" i="20"/>
  <c r="M15" i="21"/>
  <c r="M21" i="21"/>
  <c r="M22" i="21" s="1"/>
  <c r="M28" i="21"/>
  <c r="M32" i="21"/>
  <c r="M38" i="21"/>
  <c r="M42" i="21"/>
  <c r="M43" i="21"/>
  <c r="M57" i="21"/>
  <c r="M58" i="21" s="1"/>
  <c r="M51" i="21"/>
  <c r="M15" i="22"/>
  <c r="M21" i="22"/>
  <c r="M22" i="22"/>
  <c r="M28" i="22"/>
  <c r="M32" i="22"/>
  <c r="M33" i="22"/>
  <c r="M38" i="22"/>
  <c r="M42" i="22"/>
  <c r="M57" i="22"/>
  <c r="M58" i="22"/>
  <c r="M51" i="22"/>
  <c r="M15" i="23"/>
  <c r="M21" i="23"/>
  <c r="M22" i="23" s="1"/>
  <c r="M28" i="23"/>
  <c r="M32" i="23"/>
  <c r="M33" i="23"/>
  <c r="M38" i="23"/>
  <c r="M43" i="23" s="1"/>
  <c r="M44" i="23" s="1"/>
  <c r="M42" i="23"/>
  <c r="M57" i="23"/>
  <c r="M58" i="23" s="1"/>
  <c r="M51" i="23"/>
  <c r="M15" i="24"/>
  <c r="M22" i="24"/>
  <c r="M21" i="24"/>
  <c r="M28" i="24"/>
  <c r="M32" i="24"/>
  <c r="M38" i="24"/>
  <c r="M43" i="24" s="1"/>
  <c r="M44" i="24" s="1"/>
  <c r="M42" i="24"/>
  <c r="M57" i="24"/>
  <c r="M51" i="24"/>
  <c r="M15" i="25"/>
  <c r="M22" i="25" s="1"/>
  <c r="M21" i="25"/>
  <c r="M28" i="25"/>
  <c r="M32" i="25"/>
  <c r="M33" i="25" s="1"/>
  <c r="M38" i="25"/>
  <c r="M43" i="25"/>
  <c r="M42" i="25"/>
  <c r="M57" i="25"/>
  <c r="M51" i="25"/>
  <c r="M58" i="25"/>
  <c r="M15" i="26"/>
  <c r="M22" i="26"/>
  <c r="M21" i="26"/>
  <c r="M28" i="26"/>
  <c r="M33" i="26" s="1"/>
  <c r="M44" i="26" s="1"/>
  <c r="M59" i="26" s="1"/>
  <c r="M22" i="6" s="1"/>
  <c r="M32" i="26"/>
  <c r="M38" i="26"/>
  <c r="M43" i="26"/>
  <c r="M42" i="26"/>
  <c r="M57" i="26"/>
  <c r="M51" i="26"/>
  <c r="M58" i="26"/>
  <c r="M15" i="27"/>
  <c r="M21" i="27"/>
  <c r="M28" i="27"/>
  <c r="M32" i="27"/>
  <c r="M38" i="27"/>
  <c r="M42" i="27"/>
  <c r="M43" i="27"/>
  <c r="M57" i="27"/>
  <c r="M58" i="27"/>
  <c r="M51" i="27"/>
  <c r="O2" i="13"/>
  <c r="D2" i="13"/>
  <c r="H11" i="9"/>
  <c r="H2" i="9"/>
  <c r="D2" i="9"/>
  <c r="H33" i="9"/>
  <c r="H31" i="9"/>
  <c r="H30" i="9"/>
  <c r="H29" i="9"/>
  <c r="H28" i="9"/>
  <c r="H27" i="9"/>
  <c r="H26" i="9"/>
  <c r="H25" i="9"/>
  <c r="H24" i="9"/>
  <c r="H23" i="9"/>
  <c r="H22" i="9"/>
  <c r="H21" i="9"/>
  <c r="H20" i="9"/>
  <c r="H19" i="9"/>
  <c r="H18" i="9"/>
  <c r="H17" i="9"/>
  <c r="H16" i="9"/>
  <c r="H15" i="9"/>
  <c r="H14" i="9"/>
  <c r="H13" i="9"/>
  <c r="H12" i="9"/>
  <c r="H10" i="9"/>
  <c r="H32" i="9" s="1"/>
  <c r="H34" i="9" s="1"/>
  <c r="H9" i="9"/>
  <c r="H8" i="9"/>
  <c r="F32" i="9"/>
  <c r="F34" i="9"/>
  <c r="G32" i="9"/>
  <c r="G34" i="9"/>
  <c r="L2" i="14"/>
  <c r="B23" i="14"/>
  <c r="B22" i="14"/>
  <c r="B21" i="14"/>
  <c r="B20" i="14"/>
  <c r="B19" i="14"/>
  <c r="B18" i="14"/>
  <c r="B17" i="14"/>
  <c r="B16" i="14"/>
  <c r="B15" i="14"/>
  <c r="B14" i="14"/>
  <c r="B13" i="14"/>
  <c r="B12" i="14"/>
  <c r="B11" i="14"/>
  <c r="B10" i="14"/>
  <c r="B9" i="14"/>
  <c r="D2" i="14"/>
  <c r="O2" i="22"/>
  <c r="D2" i="22"/>
  <c r="O2" i="23"/>
  <c r="D2" i="23"/>
  <c r="O2" i="24"/>
  <c r="D2" i="24"/>
  <c r="O2" i="25"/>
  <c r="D2" i="25"/>
  <c r="O2" i="26"/>
  <c r="D2" i="26"/>
  <c r="O2" i="27"/>
  <c r="D2" i="27"/>
  <c r="O2" i="7"/>
  <c r="D2" i="7"/>
  <c r="O2" i="15"/>
  <c r="D2" i="15"/>
  <c r="O2" i="16"/>
  <c r="D2" i="16"/>
  <c r="O2" i="17"/>
  <c r="D2" i="17"/>
  <c r="O2" i="18"/>
  <c r="D2" i="18"/>
  <c r="O2" i="19"/>
  <c r="D2" i="19"/>
  <c r="O2" i="20"/>
  <c r="D2" i="20"/>
  <c r="O2" i="21"/>
  <c r="D2" i="21"/>
  <c r="O56" i="5"/>
  <c r="N56" i="5"/>
  <c r="M56" i="5"/>
  <c r="L56" i="5"/>
  <c r="K56" i="5"/>
  <c r="J56" i="5"/>
  <c r="I56" i="5"/>
  <c r="P56" i="5" s="1"/>
  <c r="Q56" i="5" s="1"/>
  <c r="H56" i="5"/>
  <c r="G56" i="5"/>
  <c r="F56" i="5"/>
  <c r="R56" i="5"/>
  <c r="O55" i="5"/>
  <c r="N55" i="5"/>
  <c r="M55" i="5"/>
  <c r="L55" i="5"/>
  <c r="K55" i="5"/>
  <c r="J55" i="5"/>
  <c r="I55" i="5"/>
  <c r="H55" i="5"/>
  <c r="G55" i="5"/>
  <c r="F55" i="5"/>
  <c r="R55" i="5"/>
  <c r="O54" i="5"/>
  <c r="N54" i="5"/>
  <c r="M54" i="5"/>
  <c r="L54" i="5"/>
  <c r="K54" i="5"/>
  <c r="J54" i="5"/>
  <c r="I54" i="5"/>
  <c r="H54" i="5"/>
  <c r="G54" i="5"/>
  <c r="P54" i="5" s="1"/>
  <c r="Q54" i="5" s="1"/>
  <c r="F54" i="5"/>
  <c r="R54" i="5"/>
  <c r="O53" i="5"/>
  <c r="N53" i="5"/>
  <c r="M53" i="5"/>
  <c r="L53" i="5"/>
  <c r="K53" i="5"/>
  <c r="J53" i="5"/>
  <c r="I53" i="5"/>
  <c r="H53" i="5"/>
  <c r="G53" i="5"/>
  <c r="F53" i="5"/>
  <c r="O50" i="5"/>
  <c r="N50" i="5"/>
  <c r="M50" i="5"/>
  <c r="L50" i="5"/>
  <c r="K50" i="5"/>
  <c r="J50" i="5"/>
  <c r="I50" i="5"/>
  <c r="H50" i="5"/>
  <c r="G50" i="5"/>
  <c r="F50" i="5"/>
  <c r="R50" i="5"/>
  <c r="O49" i="5"/>
  <c r="N49" i="5"/>
  <c r="M49" i="5"/>
  <c r="L49" i="5"/>
  <c r="K49" i="5"/>
  <c r="J49" i="5"/>
  <c r="I49" i="5"/>
  <c r="H49" i="5"/>
  <c r="P49" i="5" s="1"/>
  <c r="G49" i="5"/>
  <c r="F49" i="5"/>
  <c r="R49" i="5"/>
  <c r="O48" i="5"/>
  <c r="N48" i="5"/>
  <c r="M48" i="5"/>
  <c r="L48" i="5"/>
  <c r="K48" i="5"/>
  <c r="J48" i="5"/>
  <c r="I48" i="5"/>
  <c r="H48" i="5"/>
  <c r="G48" i="5"/>
  <c r="F48" i="5"/>
  <c r="R48" i="5"/>
  <c r="O47" i="5"/>
  <c r="N47" i="5"/>
  <c r="M47" i="5"/>
  <c r="L47" i="5"/>
  <c r="K47" i="5"/>
  <c r="J47" i="5"/>
  <c r="I47" i="5"/>
  <c r="H47" i="5"/>
  <c r="G47" i="5"/>
  <c r="P47" i="5" s="1"/>
  <c r="Q47" i="5" s="1"/>
  <c r="F47" i="5"/>
  <c r="R47" i="5" s="1"/>
  <c r="O41" i="5"/>
  <c r="O42" i="5" s="1"/>
  <c r="N41" i="5"/>
  <c r="M41" i="5"/>
  <c r="M42" i="5" s="1"/>
  <c r="L41" i="5"/>
  <c r="K41" i="5"/>
  <c r="K42" i="5" s="1"/>
  <c r="K43" i="5" s="1"/>
  <c r="J41" i="5"/>
  <c r="I41" i="5"/>
  <c r="I42" i="5" s="1"/>
  <c r="H41" i="5"/>
  <c r="G41" i="5"/>
  <c r="F41" i="5"/>
  <c r="R41" i="5"/>
  <c r="O40" i="5"/>
  <c r="N40" i="5"/>
  <c r="N42" i="5" s="1"/>
  <c r="M40" i="5"/>
  <c r="L40" i="5"/>
  <c r="K40" i="5"/>
  <c r="J40" i="5"/>
  <c r="P40" i="5" s="1"/>
  <c r="Q40" i="5" s="1"/>
  <c r="I40" i="5"/>
  <c r="H40" i="5"/>
  <c r="H42" i="5" s="1"/>
  <c r="G40" i="5"/>
  <c r="F40" i="5"/>
  <c r="R40" i="5" s="1"/>
  <c r="O37" i="5"/>
  <c r="N37" i="5"/>
  <c r="M37" i="5"/>
  <c r="L37" i="5"/>
  <c r="K37" i="5"/>
  <c r="J37" i="5"/>
  <c r="I37" i="5"/>
  <c r="H37" i="5"/>
  <c r="H38" i="5" s="1"/>
  <c r="G37" i="5"/>
  <c r="F37" i="5"/>
  <c r="O36" i="5"/>
  <c r="N36" i="5"/>
  <c r="M36" i="5"/>
  <c r="M38" i="5" s="1"/>
  <c r="L36" i="5"/>
  <c r="L38" i="5" s="1"/>
  <c r="K36" i="5"/>
  <c r="K38" i="5" s="1"/>
  <c r="J36" i="5"/>
  <c r="I36" i="5"/>
  <c r="I38" i="5" s="1"/>
  <c r="H36" i="5"/>
  <c r="G36" i="5"/>
  <c r="F36" i="5"/>
  <c r="R36" i="5"/>
  <c r="O31" i="5"/>
  <c r="N31" i="5"/>
  <c r="M31" i="5"/>
  <c r="L31" i="5"/>
  <c r="L32" i="5" s="1"/>
  <c r="K31" i="5"/>
  <c r="J31" i="5"/>
  <c r="I31" i="5"/>
  <c r="H31" i="5"/>
  <c r="G31" i="5"/>
  <c r="F31" i="5"/>
  <c r="R31" i="5" s="1"/>
  <c r="O30" i="5"/>
  <c r="N30" i="5"/>
  <c r="N32" i="5" s="1"/>
  <c r="M30" i="5"/>
  <c r="L30" i="5"/>
  <c r="K30" i="5"/>
  <c r="K32" i="5" s="1"/>
  <c r="J30" i="5"/>
  <c r="J32" i="5" s="1"/>
  <c r="I30" i="5"/>
  <c r="H30" i="5"/>
  <c r="G30" i="5"/>
  <c r="G32" i="5" s="1"/>
  <c r="F30" i="5"/>
  <c r="O27" i="5"/>
  <c r="N27" i="5"/>
  <c r="N28" i="5" s="1"/>
  <c r="M27" i="5"/>
  <c r="L27" i="5"/>
  <c r="K27" i="5"/>
  <c r="J27" i="5"/>
  <c r="I27" i="5"/>
  <c r="O26" i="5"/>
  <c r="O28" i="5" s="1"/>
  <c r="N26" i="5"/>
  <c r="M26" i="5"/>
  <c r="L26" i="5"/>
  <c r="L28" i="5" s="1"/>
  <c r="K26" i="5"/>
  <c r="K28" i="5" s="1"/>
  <c r="I26" i="5"/>
  <c r="H26" i="5"/>
  <c r="R26" i="5"/>
  <c r="O20" i="5"/>
  <c r="N20" i="5"/>
  <c r="M20" i="5"/>
  <c r="L20" i="5"/>
  <c r="K20" i="5"/>
  <c r="J20" i="5"/>
  <c r="I20" i="5"/>
  <c r="H20" i="5"/>
  <c r="P20" i="5" s="1"/>
  <c r="Q20" i="5" s="1"/>
  <c r="G20" i="5"/>
  <c r="F20" i="5"/>
  <c r="R20" i="5" s="1"/>
  <c r="O19" i="5"/>
  <c r="N19" i="5"/>
  <c r="N21" i="5" s="1"/>
  <c r="M19" i="5"/>
  <c r="L19" i="5"/>
  <c r="K19" i="5"/>
  <c r="K21" i="5" s="1"/>
  <c r="J19" i="5"/>
  <c r="P19" i="5" s="1"/>
  <c r="I19" i="5"/>
  <c r="H19" i="5"/>
  <c r="G19" i="5"/>
  <c r="G21" i="5" s="1"/>
  <c r="F19" i="5"/>
  <c r="R19" i="5" s="1"/>
  <c r="O18" i="5"/>
  <c r="N18" i="5"/>
  <c r="M18" i="5"/>
  <c r="L18" i="5"/>
  <c r="K18" i="5"/>
  <c r="J18" i="5"/>
  <c r="I18" i="5"/>
  <c r="P18" i="5" s="1"/>
  <c r="H18" i="5"/>
  <c r="G18" i="5"/>
  <c r="F18" i="5"/>
  <c r="F21" i="5" s="1"/>
  <c r="R18" i="5"/>
  <c r="O17" i="5"/>
  <c r="N17" i="5"/>
  <c r="M17" i="5"/>
  <c r="L17" i="5"/>
  <c r="K17" i="5"/>
  <c r="J17" i="5"/>
  <c r="I17" i="5"/>
  <c r="H17" i="5"/>
  <c r="G17" i="5"/>
  <c r="F17" i="5"/>
  <c r="R17" i="5"/>
  <c r="O14" i="5"/>
  <c r="N14" i="5"/>
  <c r="M14" i="5"/>
  <c r="L14" i="5"/>
  <c r="K14" i="5"/>
  <c r="J14" i="5"/>
  <c r="I14" i="5"/>
  <c r="H14" i="5"/>
  <c r="G14" i="5"/>
  <c r="P14" i="5" s="1"/>
  <c r="Q14" i="5" s="1"/>
  <c r="F14" i="5"/>
  <c r="R14" i="5" s="1"/>
  <c r="O13" i="5"/>
  <c r="N13" i="5"/>
  <c r="M13" i="5"/>
  <c r="M15" i="5" s="1"/>
  <c r="L13" i="5"/>
  <c r="K13" i="5"/>
  <c r="J13" i="5"/>
  <c r="J15" i="5" s="1"/>
  <c r="I13" i="5"/>
  <c r="P13" i="5" s="1"/>
  <c r="H13" i="5"/>
  <c r="G13" i="5"/>
  <c r="F13" i="5"/>
  <c r="R13" i="5"/>
  <c r="O12" i="5"/>
  <c r="N12" i="5"/>
  <c r="N15" i="5" s="1"/>
  <c r="N22" i="5" s="1"/>
  <c r="M12" i="5"/>
  <c r="L12" i="5"/>
  <c r="K12" i="5"/>
  <c r="J12" i="5"/>
  <c r="I12" i="5"/>
  <c r="H12" i="5"/>
  <c r="G12" i="5"/>
  <c r="F12" i="5"/>
  <c r="R12" i="5"/>
  <c r="O11" i="5"/>
  <c r="O15" i="5" s="1"/>
  <c r="N11" i="5"/>
  <c r="M11" i="5"/>
  <c r="L11" i="5"/>
  <c r="K11" i="5"/>
  <c r="K15" i="5" s="1"/>
  <c r="J11" i="5"/>
  <c r="I11" i="5"/>
  <c r="H11" i="5"/>
  <c r="G11" i="5"/>
  <c r="F11" i="5"/>
  <c r="R11" i="5"/>
  <c r="O2" i="5"/>
  <c r="D2" i="5"/>
  <c r="B9" i="6"/>
  <c r="B23" i="6"/>
  <c r="B22" i="6"/>
  <c r="B21" i="6"/>
  <c r="B20" i="6"/>
  <c r="B19" i="6"/>
  <c r="B18" i="6"/>
  <c r="B17" i="6"/>
  <c r="B16" i="6"/>
  <c r="B15" i="6"/>
  <c r="B14" i="6"/>
  <c r="B13" i="6"/>
  <c r="B12" i="6"/>
  <c r="B11" i="6"/>
  <c r="O2" i="6"/>
  <c r="D2" i="6"/>
  <c r="B10" i="6"/>
  <c r="G11" i="10"/>
  <c r="K11" i="10" s="1"/>
  <c r="N11" i="10" s="1"/>
  <c r="M11" i="10" s="1"/>
  <c r="L11" i="10"/>
  <c r="G9" i="10"/>
  <c r="L9" i="10"/>
  <c r="K2" i="10"/>
  <c r="D2" i="10"/>
  <c r="K15" i="10"/>
  <c r="N15" i="10"/>
  <c r="M15" i="10"/>
  <c r="J13" i="10"/>
  <c r="J17" i="10" s="1"/>
  <c r="I13" i="10"/>
  <c r="I17" i="10" s="1"/>
  <c r="H13" i="10"/>
  <c r="F13" i="10"/>
  <c r="K16" i="10"/>
  <c r="N16" i="10" s="1"/>
  <c r="M16" i="10" s="1"/>
  <c r="K9" i="10"/>
  <c r="N9" i="10"/>
  <c r="K12" i="10"/>
  <c r="N12" i="10"/>
  <c r="M12" i="10" s="1"/>
  <c r="O2" i="8"/>
  <c r="D2" i="8"/>
  <c r="G9" i="12"/>
  <c r="O58" i="22"/>
  <c r="N22" i="21"/>
  <c r="M33" i="24"/>
  <c r="O33" i="27"/>
  <c r="O44" i="27" s="1"/>
  <c r="O59" i="18"/>
  <c r="O14" i="6" s="1"/>
  <c r="N43" i="15"/>
  <c r="K22" i="23"/>
  <c r="L59" i="15"/>
  <c r="L11" i="6" s="1"/>
  <c r="M33" i="16"/>
  <c r="O33" i="23"/>
  <c r="N43" i="25"/>
  <c r="L43" i="20"/>
  <c r="O58" i="16"/>
  <c r="N44" i="25"/>
  <c r="N58" i="19"/>
  <c r="N33" i="7"/>
  <c r="K59" i="15"/>
  <c r="K11" i="6" s="1"/>
  <c r="I33" i="17"/>
  <c r="I44" i="17" s="1"/>
  <c r="M10" i="10"/>
  <c r="J33" i="22"/>
  <c r="I22" i="16"/>
  <c r="G22" i="21"/>
  <c r="H59" i="19"/>
  <c r="H15" i="6" s="1"/>
  <c r="G58" i="17"/>
  <c r="Q24" i="6"/>
  <c r="I44" i="23"/>
  <c r="K33" i="17"/>
  <c r="J59" i="24"/>
  <c r="J20" i="6" s="1"/>
  <c r="I58" i="7"/>
  <c r="F33" i="22"/>
  <c r="K58" i="24"/>
  <c r="K59" i="24"/>
  <c r="K20" i="6" s="1"/>
  <c r="J58" i="21"/>
  <c r="I44" i="18"/>
  <c r="H33" i="20"/>
  <c r="G44" i="22"/>
  <c r="G59" i="22"/>
  <c r="G18" i="6" s="1"/>
  <c r="J38" i="5"/>
  <c r="J42" i="5"/>
  <c r="J43" i="5" s="1"/>
  <c r="G38" i="5"/>
  <c r="O38" i="5"/>
  <c r="H28" i="5"/>
  <c r="L42" i="5"/>
  <c r="H33" i="1"/>
  <c r="G58" i="1"/>
  <c r="L43" i="1"/>
  <c r="J33" i="1"/>
  <c r="L58" i="1"/>
  <c r="H22" i="1"/>
  <c r="H32" i="5"/>
  <c r="P32" i="5" s="1"/>
  <c r="O58" i="1"/>
  <c r="G51" i="5"/>
  <c r="O51" i="5"/>
  <c r="O43" i="1"/>
  <c r="H58" i="1"/>
  <c r="K33" i="5"/>
  <c r="K44" i="5" s="1"/>
  <c r="J57" i="5"/>
  <c r="K51" i="5"/>
  <c r="N38" i="5"/>
  <c r="I21" i="5"/>
  <c r="I51" i="5"/>
  <c r="M51" i="5"/>
  <c r="J51" i="5"/>
  <c r="J58" i="5"/>
  <c r="P31" i="5"/>
  <c r="Q31" i="5" s="1"/>
  <c r="I32" i="5"/>
  <c r="F15" i="5"/>
  <c r="R15" i="5" s="1"/>
  <c r="M32" i="5"/>
  <c r="Q19" i="5"/>
  <c r="P50" i="5"/>
  <c r="Q13" i="5"/>
  <c r="P12" i="5"/>
  <c r="Q12" i="5" s="1"/>
  <c r="P48" i="5"/>
  <c r="Q48" i="5" s="1"/>
  <c r="N51" i="5"/>
  <c r="N57" i="5"/>
  <c r="N58" i="5" s="1"/>
  <c r="H15" i="5"/>
  <c r="O32" i="5"/>
  <c r="N43" i="5"/>
  <c r="L43" i="5"/>
  <c r="P38" i="5"/>
  <c r="K22" i="5"/>
  <c r="O44" i="22" l="1"/>
  <c r="O59" i="22" s="1"/>
  <c r="O18" i="6" s="1"/>
  <c r="I59" i="27"/>
  <c r="I23" i="6" s="1"/>
  <c r="I59" i="25"/>
  <c r="I21" i="6" s="1"/>
  <c r="H59" i="22"/>
  <c r="H18" i="6" s="1"/>
  <c r="F44" i="24"/>
  <c r="F59" i="24" s="1"/>
  <c r="F20" i="6" s="1"/>
  <c r="R20" i="6" s="1"/>
  <c r="N59" i="25"/>
  <c r="N21" i="6" s="1"/>
  <c r="N59" i="1"/>
  <c r="N9" i="6" s="1"/>
  <c r="K59" i="19"/>
  <c r="K15" i="6" s="1"/>
  <c r="J26" i="5"/>
  <c r="J28" i="5" s="1"/>
  <c r="J33" i="5" s="1"/>
  <c r="J44" i="5" s="1"/>
  <c r="J28" i="15"/>
  <c r="J33" i="15" s="1"/>
  <c r="J44" i="15" s="1"/>
  <c r="J59" i="15" s="1"/>
  <c r="J11" i="6" s="1"/>
  <c r="H59" i="23"/>
  <c r="H19" i="6" s="1"/>
  <c r="H14" i="10"/>
  <c r="P11" i="12"/>
  <c r="Q11" i="12" s="1"/>
  <c r="Q9" i="13"/>
  <c r="H33" i="5"/>
  <c r="H44" i="5" s="1"/>
  <c r="K44" i="17"/>
  <c r="K59" i="17" s="1"/>
  <c r="K13" i="6" s="1"/>
  <c r="R21" i="5"/>
  <c r="F22" i="5"/>
  <c r="R37" i="5"/>
  <c r="F38" i="5"/>
  <c r="L59" i="20"/>
  <c r="L16" i="6" s="1"/>
  <c r="J59" i="22"/>
  <c r="J18" i="6" s="1"/>
  <c r="J59" i="20"/>
  <c r="J16" i="6" s="1"/>
  <c r="I59" i="16"/>
  <c r="I12" i="6" s="1"/>
  <c r="O33" i="5"/>
  <c r="F32" i="5"/>
  <c r="R32" i="5" s="1"/>
  <c r="Q32" i="5" s="1"/>
  <c r="R30" i="5"/>
  <c r="I43" i="5"/>
  <c r="M43" i="5"/>
  <c r="M59" i="16"/>
  <c r="M12" i="6" s="1"/>
  <c r="O59" i="20"/>
  <c r="O16" i="6" s="1"/>
  <c r="O59" i="16"/>
  <c r="O12" i="6" s="1"/>
  <c r="G59" i="18"/>
  <c r="G14" i="6" s="1"/>
  <c r="G59" i="17"/>
  <c r="G13" i="6" s="1"/>
  <c r="F59" i="22"/>
  <c r="F18" i="6" s="1"/>
  <c r="R18" i="6" s="1"/>
  <c r="P41" i="5"/>
  <c r="Q41" i="5" s="1"/>
  <c r="G42" i="5"/>
  <c r="R53" i="5"/>
  <c r="F57" i="5"/>
  <c r="J21" i="5"/>
  <c r="J22" i="5" s="1"/>
  <c r="J59" i="5" s="1"/>
  <c r="H59" i="1"/>
  <c r="H9" i="6" s="1"/>
  <c r="F42" i="5"/>
  <c r="R42" i="5" s="1"/>
  <c r="N44" i="7"/>
  <c r="G15" i="5"/>
  <c r="P11" i="5"/>
  <c r="Q11" i="5" s="1"/>
  <c r="M22" i="5"/>
  <c r="M59" i="5" s="1"/>
  <c r="P17" i="5"/>
  <c r="Q17" i="5" s="1"/>
  <c r="H21" i="5"/>
  <c r="L21" i="5"/>
  <c r="Q18" i="5"/>
  <c r="G57" i="5"/>
  <c r="K57" i="5"/>
  <c r="K58" i="5" s="1"/>
  <c r="K59" i="5" s="1"/>
  <c r="O57" i="5"/>
  <c r="O58" i="5" s="1"/>
  <c r="L57" i="5"/>
  <c r="M33" i="27"/>
  <c r="M44" i="27" s="1"/>
  <c r="M44" i="25"/>
  <c r="M59" i="23"/>
  <c r="M19" i="6" s="1"/>
  <c r="M59" i="20"/>
  <c r="M16" i="6" s="1"/>
  <c r="O44" i="24"/>
  <c r="N59" i="19"/>
  <c r="N15" i="6" s="1"/>
  <c r="L44" i="24"/>
  <c r="L59" i="24" s="1"/>
  <c r="L20" i="6" s="1"/>
  <c r="K44" i="19"/>
  <c r="K59" i="18"/>
  <c r="K14" i="6" s="1"/>
  <c r="K59" i="16"/>
  <c r="K12" i="6" s="1"/>
  <c r="K59" i="1"/>
  <c r="K9" i="6" s="1"/>
  <c r="J59" i="23"/>
  <c r="J19" i="6" s="1"/>
  <c r="J43" i="7"/>
  <c r="H44" i="15"/>
  <c r="G59" i="27"/>
  <c r="G23" i="6" s="1"/>
  <c r="G27" i="5"/>
  <c r="P27" i="5" s="1"/>
  <c r="G28" i="7"/>
  <c r="G33" i="7" s="1"/>
  <c r="G44" i="7" s="1"/>
  <c r="F59" i="19"/>
  <c r="F15" i="6" s="1"/>
  <c r="R15" i="6" s="1"/>
  <c r="F44" i="18"/>
  <c r="F27" i="5"/>
  <c r="R27" i="5" s="1"/>
  <c r="F28" i="15"/>
  <c r="F33" i="15" s="1"/>
  <c r="F44" i="15" s="1"/>
  <c r="R9" i="13"/>
  <c r="F11" i="13"/>
  <c r="P9" i="12"/>
  <c r="F14" i="10"/>
  <c r="H43" i="5"/>
  <c r="P55" i="5"/>
  <c r="Q55" i="5" s="1"/>
  <c r="H57" i="5"/>
  <c r="H58" i="5" s="1"/>
  <c r="M59" i="25"/>
  <c r="M21" i="6" s="1"/>
  <c r="O44" i="21"/>
  <c r="O59" i="21" s="1"/>
  <c r="O17" i="6" s="1"/>
  <c r="N59" i="26"/>
  <c r="N22" i="6" s="1"/>
  <c r="N33" i="18"/>
  <c r="N44" i="18" s="1"/>
  <c r="N59" i="18" s="1"/>
  <c r="N14" i="6" s="1"/>
  <c r="N44" i="17"/>
  <c r="N22" i="17"/>
  <c r="L44" i="25"/>
  <c r="L59" i="21"/>
  <c r="L17" i="6" s="1"/>
  <c r="L58" i="20"/>
  <c r="J44" i="20"/>
  <c r="I59" i="19"/>
  <c r="I15" i="6" s="1"/>
  <c r="H59" i="18"/>
  <c r="H14" i="6" s="1"/>
  <c r="H44" i="17"/>
  <c r="G44" i="26"/>
  <c r="G59" i="26" s="1"/>
  <c r="G22" i="6" s="1"/>
  <c r="G28" i="15"/>
  <c r="G33" i="15" s="1"/>
  <c r="G44" i="15" s="1"/>
  <c r="G59" i="15" s="1"/>
  <c r="G11" i="6" s="1"/>
  <c r="G26" i="5"/>
  <c r="G47" i="6"/>
  <c r="J52" i="6"/>
  <c r="F59" i="27"/>
  <c r="F23" i="6" s="1"/>
  <c r="R23" i="6" s="1"/>
  <c r="F59" i="15"/>
  <c r="F11" i="6" s="1"/>
  <c r="R11" i="6" s="1"/>
  <c r="O43" i="5"/>
  <c r="K59" i="23"/>
  <c r="K19" i="6" s="1"/>
  <c r="L15" i="5"/>
  <c r="L22" i="5" s="1"/>
  <c r="M21" i="5"/>
  <c r="L33" i="5"/>
  <c r="L44" i="5" s="1"/>
  <c r="N33" i="5"/>
  <c r="N44" i="5" s="1"/>
  <c r="N59" i="5" s="1"/>
  <c r="M59" i="24"/>
  <c r="M20" i="6" s="1"/>
  <c r="M59" i="19"/>
  <c r="M15" i="6" s="1"/>
  <c r="M59" i="18"/>
  <c r="M14" i="6" s="1"/>
  <c r="M44" i="15"/>
  <c r="M59" i="15" s="1"/>
  <c r="M11" i="6" s="1"/>
  <c r="O33" i="26"/>
  <c r="O44" i="26" s="1"/>
  <c r="O22" i="25"/>
  <c r="O59" i="25" s="1"/>
  <c r="O21" i="6" s="1"/>
  <c r="O43" i="22"/>
  <c r="N43" i="24"/>
  <c r="N44" i="24" s="1"/>
  <c r="N59" i="24" s="1"/>
  <c r="N20" i="6" s="1"/>
  <c r="N44" i="20"/>
  <c r="N22" i="20"/>
  <c r="N59" i="20" s="1"/>
  <c r="N16" i="6" s="1"/>
  <c r="L59" i="23"/>
  <c r="L19" i="6" s="1"/>
  <c r="L44" i="21"/>
  <c r="L44" i="19"/>
  <c r="L22" i="19"/>
  <c r="L59" i="19" s="1"/>
  <c r="L15" i="6" s="1"/>
  <c r="J44" i="27"/>
  <c r="J59" i="27" s="1"/>
  <c r="J23" i="6" s="1"/>
  <c r="J59" i="21"/>
  <c r="J17" i="6" s="1"/>
  <c r="J58" i="18"/>
  <c r="J59" i="16"/>
  <c r="J12" i="6" s="1"/>
  <c r="J43" i="1"/>
  <c r="J44" i="1" s="1"/>
  <c r="J59" i="1" s="1"/>
  <c r="J9" i="6" s="1"/>
  <c r="I59" i="23"/>
  <c r="I19" i="6" s="1"/>
  <c r="I58" i="22"/>
  <c r="I59" i="22" s="1"/>
  <c r="I18" i="6" s="1"/>
  <c r="P18" i="6" s="1"/>
  <c r="Q18" i="6" s="1"/>
  <c r="I43" i="21"/>
  <c r="I44" i="21" s="1"/>
  <c r="I59" i="21" s="1"/>
  <c r="I17" i="6" s="1"/>
  <c r="H59" i="26"/>
  <c r="H22" i="6" s="1"/>
  <c r="H22" i="25"/>
  <c r="H22" i="20"/>
  <c r="H59" i="20" s="1"/>
  <c r="H16" i="6" s="1"/>
  <c r="G44" i="20"/>
  <c r="G59" i="20" s="1"/>
  <c r="G16" i="6" s="1"/>
  <c r="G22" i="19"/>
  <c r="G59" i="19" s="1"/>
  <c r="G15" i="6" s="1"/>
  <c r="G58" i="15"/>
  <c r="F59" i="26"/>
  <c r="F22" i="6" s="1"/>
  <c r="R22" i="6" s="1"/>
  <c r="F51" i="5"/>
  <c r="R51" i="5" s="1"/>
  <c r="P30" i="5"/>
  <c r="H51" i="5"/>
  <c r="H17" i="10"/>
  <c r="I15" i="5"/>
  <c r="I22" i="5" s="1"/>
  <c r="M28" i="5"/>
  <c r="M33" i="5" s="1"/>
  <c r="M44" i="5" s="1"/>
  <c r="P36" i="5"/>
  <c r="Q36" i="5" s="1"/>
  <c r="I57" i="5"/>
  <c r="I58" i="5" s="1"/>
  <c r="M57" i="5"/>
  <c r="M58" i="5" s="1"/>
  <c r="M58" i="24"/>
  <c r="M33" i="21"/>
  <c r="M44" i="21" s="1"/>
  <c r="M59" i="21" s="1"/>
  <c r="M17" i="6" s="1"/>
  <c r="M33" i="17"/>
  <c r="M44" i="17" s="1"/>
  <c r="M59" i="17" s="1"/>
  <c r="M13" i="6" s="1"/>
  <c r="M43" i="16"/>
  <c r="M44" i="16" s="1"/>
  <c r="M22" i="1"/>
  <c r="O43" i="15"/>
  <c r="O44" i="15" s="1"/>
  <c r="O59" i="15" s="1"/>
  <c r="O11" i="6" s="1"/>
  <c r="O33" i="7"/>
  <c r="O44" i="7" s="1"/>
  <c r="O33" i="1"/>
  <c r="O44" i="1" s="1"/>
  <c r="O59" i="1" s="1"/>
  <c r="O9" i="6" s="1"/>
  <c r="N33" i="27"/>
  <c r="N44" i="27" s="1"/>
  <c r="N59" i="27" s="1"/>
  <c r="N23" i="6" s="1"/>
  <c r="N33" i="23"/>
  <c r="N44" i="23" s="1"/>
  <c r="N43" i="22"/>
  <c r="N44" i="22" s="1"/>
  <c r="N59" i="22" s="1"/>
  <c r="N18" i="6" s="1"/>
  <c r="L22" i="27"/>
  <c r="L59" i="27" s="1"/>
  <c r="L23" i="6" s="1"/>
  <c r="L43" i="26"/>
  <c r="L44" i="26" s="1"/>
  <c r="L59" i="26" s="1"/>
  <c r="L22" i="6" s="1"/>
  <c r="L22" i="25"/>
  <c r="L59" i="25" s="1"/>
  <c r="L21" i="6" s="1"/>
  <c r="L58" i="23"/>
  <c r="L33" i="23"/>
  <c r="L44" i="23" s="1"/>
  <c r="L22" i="22"/>
  <c r="L59" i="22" s="1"/>
  <c r="L18" i="6" s="1"/>
  <c r="L44" i="17"/>
  <c r="L59" i="17" s="1"/>
  <c r="L13" i="6" s="1"/>
  <c r="L59" i="16"/>
  <c r="L12" i="6" s="1"/>
  <c r="K22" i="22"/>
  <c r="K59" i="22" s="1"/>
  <c r="K18" i="6" s="1"/>
  <c r="K58" i="17"/>
  <c r="K58" i="16"/>
  <c r="P45" i="6"/>
  <c r="Q45" i="6" s="1"/>
  <c r="H22" i="24"/>
  <c r="G33" i="27"/>
  <c r="G44" i="27" s="1"/>
  <c r="G59" i="1"/>
  <c r="G9" i="6" s="1"/>
  <c r="F28" i="5"/>
  <c r="P53" i="5"/>
  <c r="Q53" i="5" s="1"/>
  <c r="P37" i="5"/>
  <c r="G59" i="21"/>
  <c r="G17" i="6" s="1"/>
  <c r="G13" i="10"/>
  <c r="M9" i="10"/>
  <c r="O21" i="5"/>
  <c r="O22" i="5" s="1"/>
  <c r="I28" i="5"/>
  <c r="I33" i="5" s="1"/>
  <c r="L51" i="5"/>
  <c r="M22" i="27"/>
  <c r="M43" i="22"/>
  <c r="M44" i="22" s="1"/>
  <c r="M59" i="22" s="1"/>
  <c r="M18" i="6" s="1"/>
  <c r="O58" i="27"/>
  <c r="O59" i="27" s="1"/>
  <c r="O23" i="6" s="1"/>
  <c r="O22" i="26"/>
  <c r="O59" i="26" s="1"/>
  <c r="O22" i="6" s="1"/>
  <c r="O33" i="16"/>
  <c r="O44" i="16" s="1"/>
  <c r="O43" i="7"/>
  <c r="N59" i="23"/>
  <c r="N19" i="6" s="1"/>
  <c r="N58" i="15"/>
  <c r="N59" i="15" s="1"/>
  <c r="N11" i="6" s="1"/>
  <c r="N58" i="1"/>
  <c r="L44" i="22"/>
  <c r="L43" i="7"/>
  <c r="L44" i="7" s="1"/>
  <c r="L22" i="7"/>
  <c r="L59" i="7" s="1"/>
  <c r="L10" i="6" s="1"/>
  <c r="L22" i="1"/>
  <c r="L59" i="1" s="1"/>
  <c r="L9" i="6" s="1"/>
  <c r="K59" i="26"/>
  <c r="K22" i="6" s="1"/>
  <c r="K22" i="25"/>
  <c r="K59" i="25" s="1"/>
  <c r="K21" i="6" s="1"/>
  <c r="K58" i="7"/>
  <c r="K59" i="7" s="1"/>
  <c r="K10" i="6" s="1"/>
  <c r="J58" i="23"/>
  <c r="J43" i="19"/>
  <c r="J44" i="19" s="1"/>
  <c r="J22" i="19"/>
  <c r="J53" i="6"/>
  <c r="I22" i="26"/>
  <c r="I59" i="26" s="1"/>
  <c r="I22" i="6" s="1"/>
  <c r="I43" i="20"/>
  <c r="I44" i="20" s="1"/>
  <c r="I59" i="20" s="1"/>
  <c r="I16" i="6" s="1"/>
  <c r="I22" i="17"/>
  <c r="I59" i="17" s="1"/>
  <c r="I13" i="6" s="1"/>
  <c r="I59" i="15"/>
  <c r="I11" i="6" s="1"/>
  <c r="H44" i="27"/>
  <c r="H59" i="27" s="1"/>
  <c r="H23" i="6" s="1"/>
  <c r="H43" i="16"/>
  <c r="H22" i="16"/>
  <c r="H43" i="1"/>
  <c r="H44" i="1" s="1"/>
  <c r="P11" i="13"/>
  <c r="Q44" i="6"/>
  <c r="F33" i="20"/>
  <c r="F52" i="6"/>
  <c r="M43" i="1"/>
  <c r="M44" i="1" s="1"/>
  <c r="M53" i="6"/>
  <c r="O22" i="24"/>
  <c r="O59" i="24" s="1"/>
  <c r="O20" i="6" s="1"/>
  <c r="O58" i="19"/>
  <c r="O59" i="19" s="1"/>
  <c r="O15" i="6" s="1"/>
  <c r="O22" i="7"/>
  <c r="N33" i="16"/>
  <c r="N44" i="16" s="1"/>
  <c r="N59" i="16" s="1"/>
  <c r="N12" i="6" s="1"/>
  <c r="N58" i="7"/>
  <c r="L58" i="27"/>
  <c r="L58" i="26"/>
  <c r="K22" i="27"/>
  <c r="K59" i="27" s="1"/>
  <c r="K23" i="6" s="1"/>
  <c r="K33" i="20"/>
  <c r="K44" i="20" s="1"/>
  <c r="K59" i="20" s="1"/>
  <c r="K16" i="6" s="1"/>
  <c r="K43" i="19"/>
  <c r="K43" i="17"/>
  <c r="J33" i="18"/>
  <c r="J44" i="18" s="1"/>
  <c r="J59" i="18" s="1"/>
  <c r="J14" i="6" s="1"/>
  <c r="J43" i="17"/>
  <c r="J44" i="17" s="1"/>
  <c r="J59" i="17" s="1"/>
  <c r="J13" i="6" s="1"/>
  <c r="J28" i="7"/>
  <c r="J33" i="7" s="1"/>
  <c r="I53" i="6"/>
  <c r="H43" i="7"/>
  <c r="H28" i="7"/>
  <c r="H33" i="7" s="1"/>
  <c r="H44" i="7" s="1"/>
  <c r="H59" i="7" s="1"/>
  <c r="H10" i="6" s="1"/>
  <c r="G58" i="26"/>
  <c r="G43" i="16"/>
  <c r="G44" i="16" s="1"/>
  <c r="F22" i="17"/>
  <c r="F59" i="17" s="1"/>
  <c r="F13" i="6" s="1"/>
  <c r="R13" i="6" s="1"/>
  <c r="F22" i="16"/>
  <c r="F59" i="16" s="1"/>
  <c r="F12" i="6" s="1"/>
  <c r="R12" i="6" s="1"/>
  <c r="Q8" i="13"/>
  <c r="Q32" i="6"/>
  <c r="Q38" i="6"/>
  <c r="Q10" i="5"/>
  <c r="I22" i="18"/>
  <c r="I59" i="18" s="1"/>
  <c r="I14" i="6" s="1"/>
  <c r="I33" i="7"/>
  <c r="I44" i="7" s="1"/>
  <c r="I59" i="7" s="1"/>
  <c r="I10" i="6" s="1"/>
  <c r="H43" i="25"/>
  <c r="H44" i="25" s="1"/>
  <c r="H58" i="24"/>
  <c r="H33" i="21"/>
  <c r="H44" i="21" s="1"/>
  <c r="H59" i="21" s="1"/>
  <c r="H17" i="6" s="1"/>
  <c r="H43" i="20"/>
  <c r="H44" i="20" s="1"/>
  <c r="H22" i="17"/>
  <c r="H59" i="17" s="1"/>
  <c r="H13" i="6" s="1"/>
  <c r="H33" i="16"/>
  <c r="H44" i="16" s="1"/>
  <c r="H22" i="15"/>
  <c r="G43" i="26"/>
  <c r="G33" i="24"/>
  <c r="G44" i="24" s="1"/>
  <c r="G59" i="24" s="1"/>
  <c r="G20" i="6" s="1"/>
  <c r="G43" i="23"/>
  <c r="G44" i="23" s="1"/>
  <c r="G59" i="23" s="1"/>
  <c r="G19" i="6" s="1"/>
  <c r="P19" i="6" s="1"/>
  <c r="Q19" i="6" s="1"/>
  <c r="G22" i="16"/>
  <c r="G58" i="7"/>
  <c r="F33" i="25"/>
  <c r="F44" i="25" s="1"/>
  <c r="F59" i="25" s="1"/>
  <c r="F21" i="6" s="1"/>
  <c r="R21" i="6" s="1"/>
  <c r="F43" i="20"/>
  <c r="F58" i="18"/>
  <c r="F22" i="18"/>
  <c r="F59" i="18" s="1"/>
  <c r="F14" i="6" s="1"/>
  <c r="R14" i="6" s="1"/>
  <c r="F43" i="16"/>
  <c r="F44" i="16" s="1"/>
  <c r="F43" i="7"/>
  <c r="F44" i="7" s="1"/>
  <c r="F59" i="7" s="1"/>
  <c r="F10" i="6" s="1"/>
  <c r="R10" i="6" s="1"/>
  <c r="F33" i="1"/>
  <c r="F44" i="1" s="1"/>
  <c r="F59" i="1" s="1"/>
  <c r="F9" i="6" s="1"/>
  <c r="Q29" i="6"/>
  <c r="Q51" i="6"/>
  <c r="F44" i="20" l="1"/>
  <c r="F59" i="20" s="1"/>
  <c r="F16" i="6" s="1"/>
  <c r="R16" i="6" s="1"/>
  <c r="H59" i="16"/>
  <c r="H12" i="6" s="1"/>
  <c r="L13" i="10"/>
  <c r="M13" i="10" s="1"/>
  <c r="K13" i="10"/>
  <c r="N13" i="10" s="1"/>
  <c r="F33" i="5"/>
  <c r="R28" i="5"/>
  <c r="P16" i="6"/>
  <c r="P47" i="6"/>
  <c r="Q47" i="6" s="1"/>
  <c r="G52" i="6"/>
  <c r="P23" i="6"/>
  <c r="Q23" i="6" s="1"/>
  <c r="P42" i="5"/>
  <c r="Q42" i="5" s="1"/>
  <c r="G43" i="5"/>
  <c r="P43" i="5" s="1"/>
  <c r="L59" i="5"/>
  <c r="P15" i="5"/>
  <c r="Q15" i="5" s="1"/>
  <c r="G22" i="5"/>
  <c r="I34" i="6"/>
  <c r="O59" i="5"/>
  <c r="P51" i="5"/>
  <c r="P11" i="6"/>
  <c r="Q11" i="6" s="1"/>
  <c r="G58" i="5"/>
  <c r="P58" i="5" s="1"/>
  <c r="Q58" i="5" s="1"/>
  <c r="P57" i="5"/>
  <c r="N59" i="7"/>
  <c r="N10" i="6" s="1"/>
  <c r="F34" i="6"/>
  <c r="R34" i="6" s="1"/>
  <c r="R9" i="6"/>
  <c r="P22" i="6"/>
  <c r="Q22" i="6" s="1"/>
  <c r="P20" i="6"/>
  <c r="Q20" i="6" s="1"/>
  <c r="J59" i="19"/>
  <c r="J15" i="6" s="1"/>
  <c r="I44" i="5"/>
  <c r="I59" i="5" s="1"/>
  <c r="P17" i="6"/>
  <c r="Q17" i="6" s="1"/>
  <c r="H59" i="25"/>
  <c r="H21" i="6" s="1"/>
  <c r="P21" i="6" s="1"/>
  <c r="Q21" i="6" s="1"/>
  <c r="G28" i="5"/>
  <c r="P26" i="5"/>
  <c r="Q26" i="5" s="1"/>
  <c r="L58" i="5"/>
  <c r="P14" i="6"/>
  <c r="Q14" i="6" s="1"/>
  <c r="R22" i="5"/>
  <c r="I54" i="6"/>
  <c r="I10" i="12" s="1"/>
  <c r="I14" i="12" s="1"/>
  <c r="O59" i="7"/>
  <c r="O10" i="6" s="1"/>
  <c r="Q37" i="5"/>
  <c r="P9" i="6"/>
  <c r="Q9" i="6" s="1"/>
  <c r="H59" i="24"/>
  <c r="H20" i="6" s="1"/>
  <c r="M59" i="1"/>
  <c r="M9" i="6" s="1"/>
  <c r="Q30" i="5"/>
  <c r="P15" i="6"/>
  <c r="Q15" i="6" s="1"/>
  <c r="F9" i="12"/>
  <c r="R11" i="13"/>
  <c r="Q11" i="13" s="1"/>
  <c r="G59" i="7"/>
  <c r="G10" i="6" s="1"/>
  <c r="P10" i="6" s="1"/>
  <c r="Q10" i="6" s="1"/>
  <c r="F58" i="5"/>
  <c r="R58" i="5" s="1"/>
  <c r="R57" i="5"/>
  <c r="N34" i="6"/>
  <c r="N54" i="6" s="1"/>
  <c r="N10" i="12" s="1"/>
  <c r="N14" i="12" s="1"/>
  <c r="N17" i="12" s="1"/>
  <c r="G59" i="16"/>
  <c r="G12" i="6" s="1"/>
  <c r="P12" i="6" s="1"/>
  <c r="Q12" i="6" s="1"/>
  <c r="H59" i="15"/>
  <c r="H11" i="6" s="1"/>
  <c r="H34" i="6" s="1"/>
  <c r="H54" i="6" s="1"/>
  <c r="H10" i="12" s="1"/>
  <c r="H14" i="12" s="1"/>
  <c r="J44" i="7"/>
  <c r="J59" i="7" s="1"/>
  <c r="J10" i="6" s="1"/>
  <c r="J34" i="6" s="1"/>
  <c r="J54" i="6" s="1"/>
  <c r="J10" i="12" s="1"/>
  <c r="J14" i="12" s="1"/>
  <c r="R52" i="6"/>
  <c r="F53" i="6"/>
  <c r="L34" i="6"/>
  <c r="L54" i="6" s="1"/>
  <c r="L10" i="12" s="1"/>
  <c r="L14" i="12" s="1"/>
  <c r="M59" i="27"/>
  <c r="M23" i="6" s="1"/>
  <c r="O34" i="6"/>
  <c r="O54" i="6" s="1"/>
  <c r="O10" i="12" s="1"/>
  <c r="O14" i="12" s="1"/>
  <c r="N59" i="17"/>
  <c r="N13" i="6" s="1"/>
  <c r="P13" i="6" s="1"/>
  <c r="Q13" i="6" s="1"/>
  <c r="F17" i="10"/>
  <c r="Q27" i="5"/>
  <c r="K34" i="6"/>
  <c r="K54" i="6" s="1"/>
  <c r="K10" i="12" s="1"/>
  <c r="K14" i="12" s="1"/>
  <c r="K17" i="12" s="1"/>
  <c r="P21" i="5"/>
  <c r="Q21" i="5" s="1"/>
  <c r="H22" i="5"/>
  <c r="H59" i="5" s="1"/>
  <c r="O44" i="5"/>
  <c r="R38" i="5"/>
  <c r="Q38" i="5" s="1"/>
  <c r="F43" i="5"/>
  <c r="R43" i="5" s="1"/>
  <c r="J16" i="12" l="1"/>
  <c r="J17" i="12"/>
  <c r="H17" i="12"/>
  <c r="H16" i="12"/>
  <c r="O16" i="12"/>
  <c r="O17" i="12" s="1"/>
  <c r="R53" i="6"/>
  <c r="F54" i="6"/>
  <c r="G34" i="6"/>
  <c r="I16" i="12"/>
  <c r="I17" i="12" s="1"/>
  <c r="Q43" i="5"/>
  <c r="P52" i="6"/>
  <c r="Q52" i="6" s="1"/>
  <c r="G53" i="6"/>
  <c r="R33" i="5"/>
  <c r="F44" i="5"/>
  <c r="L16" i="12"/>
  <c r="L17" i="12" s="1"/>
  <c r="R9" i="12"/>
  <c r="Q9" i="12" s="1"/>
  <c r="M34" i="6"/>
  <c r="M54" i="6" s="1"/>
  <c r="M10" i="12" s="1"/>
  <c r="M14" i="12" s="1"/>
  <c r="P22" i="5"/>
  <c r="Q22" i="5" s="1"/>
  <c r="P28" i="5"/>
  <c r="Q28" i="5" s="1"/>
  <c r="G33" i="5"/>
  <c r="Q57" i="5"/>
  <c r="Q16" i="6"/>
  <c r="G44" i="5" l="1"/>
  <c r="P33" i="5"/>
  <c r="Q33" i="5" s="1"/>
  <c r="P34" i="6"/>
  <c r="Q34" i="6" s="1"/>
  <c r="R44" i="5"/>
  <c r="F59" i="5"/>
  <c r="R59" i="5" s="1"/>
  <c r="R54" i="6"/>
  <c r="F10" i="12"/>
  <c r="G54" i="6"/>
  <c r="P53" i="6"/>
  <c r="Q53" i="6" s="1"/>
  <c r="R10" i="12" l="1"/>
  <c r="F14" i="12"/>
  <c r="P54" i="6"/>
  <c r="Q54" i="6" s="1"/>
  <c r="G10" i="12"/>
  <c r="P44" i="5"/>
  <c r="Q44" i="5" s="1"/>
  <c r="G59" i="5"/>
  <c r="P59" i="5" s="1"/>
  <c r="Q59" i="5" s="1"/>
  <c r="P10" i="12" l="1"/>
  <c r="Q10" i="12" s="1"/>
  <c r="G14" i="10"/>
  <c r="G14" i="12"/>
  <c r="F16" i="12"/>
  <c r="R16" i="12" s="1"/>
  <c r="R14" i="12"/>
  <c r="K14" i="10" l="1"/>
  <c r="N14" i="10" s="1"/>
  <c r="G17" i="10"/>
  <c r="L14" i="10"/>
  <c r="M14" i="10" s="1"/>
  <c r="G17" i="12"/>
  <c r="P14" i="12"/>
  <c r="Q14" i="12" s="1"/>
  <c r="F17" i="12"/>
  <c r="O19" i="12" l="1"/>
  <c r="R17" i="12"/>
  <c r="L17" i="10"/>
  <c r="K17" i="10"/>
  <c r="N17" i="10" s="1"/>
  <c r="O20" i="12"/>
  <c r="M17" i="10" l="1"/>
  <c r="O21" i="12"/>
  <c r="M16" i="12" s="1"/>
  <c r="M17" i="12" l="1"/>
  <c r="P17" i="12" s="1"/>
  <c r="Q17" i="12" s="1"/>
  <c r="P16" i="12"/>
  <c r="Q16" i="12" l="1"/>
  <c r="S1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jkokx</author>
  </authors>
  <commentList>
    <comment ref="G50" authorId="0" shapeId="0" xr:uid="{00000000-0006-0000-1000-000001000000}">
      <text>
        <r>
          <rPr>
            <b/>
            <sz val="8"/>
            <color indexed="81"/>
            <rFont val="Tahoma"/>
            <family val="2"/>
          </rPr>
          <t>jkokx:</t>
        </r>
        <r>
          <rPr>
            <sz val="8"/>
            <color indexed="81"/>
            <rFont val="Tahoma"/>
            <family val="2"/>
          </rPr>
          <t xml:space="preserve">
Incl's OT and OT planning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jkokx</author>
  </authors>
  <commentList>
    <comment ref="F11" authorId="0" shapeId="0" xr:uid="{00000000-0006-0000-1500-000001000000}">
      <text>
        <r>
          <rPr>
            <b/>
            <sz val="8"/>
            <color indexed="81"/>
            <rFont val="Tahoma"/>
            <family val="2"/>
          </rPr>
          <t>jkokx:</t>
        </r>
        <r>
          <rPr>
            <sz val="8"/>
            <color indexed="81"/>
            <rFont val="Tahoma"/>
            <family val="2"/>
          </rPr>
          <t xml:space="preserve">
This is the prior distributed amount on pg 4 of Agreement</t>
        </r>
      </text>
    </comment>
  </commentList>
</comments>
</file>

<file path=xl/sharedStrings.xml><?xml version="1.0" encoding="utf-8"?>
<sst xmlns="http://schemas.openxmlformats.org/spreadsheetml/2006/main" count="1477" uniqueCount="179">
  <si>
    <t>MHSA</t>
  </si>
  <si>
    <t>Medi-Cal FFP</t>
  </si>
  <si>
    <t>Realignment</t>
  </si>
  <si>
    <t>Program 1</t>
  </si>
  <si>
    <t>County</t>
  </si>
  <si>
    <t>Other</t>
  </si>
  <si>
    <t>Contract Provider</t>
  </si>
  <si>
    <t>Total Mental Health Expenditures</t>
  </si>
  <si>
    <t>Total County</t>
  </si>
  <si>
    <t>Total Contract Provider</t>
  </si>
  <si>
    <t>Total FSP</t>
  </si>
  <si>
    <t>Client Housing</t>
  </si>
  <si>
    <t>Other Client Supports</t>
  </si>
  <si>
    <t>Outreach and Engagement (O&amp;E)</t>
  </si>
  <si>
    <t>Total O&amp;E</t>
  </si>
  <si>
    <t>Total Program 1</t>
  </si>
  <si>
    <t>Medicare</t>
  </si>
  <si>
    <t>Other Federal Funds</t>
  </si>
  <si>
    <t>County Funds</t>
  </si>
  <si>
    <t>Other State Funds</t>
  </si>
  <si>
    <t>(A)</t>
  </si>
  <si>
    <t>(B)</t>
  </si>
  <si>
    <t>(D)</t>
  </si>
  <si>
    <t>(E)</t>
  </si>
  <si>
    <t>(F)</t>
  </si>
  <si>
    <t>(G)</t>
  </si>
  <si>
    <t>(H)</t>
  </si>
  <si>
    <t>(I)</t>
  </si>
  <si>
    <t>(C)</t>
  </si>
  <si>
    <t>County:</t>
  </si>
  <si>
    <t>Date:</t>
  </si>
  <si>
    <t>Activity</t>
  </si>
  <si>
    <t>New Programs</t>
  </si>
  <si>
    <t>Total New Programs</t>
  </si>
  <si>
    <t>Existing Programs</t>
  </si>
  <si>
    <t>Total Existing Programs</t>
  </si>
  <si>
    <t>Total One-Time Expenditures</t>
  </si>
  <si>
    <t>State General Fund</t>
  </si>
  <si>
    <t>Funding Source</t>
  </si>
  <si>
    <t>Personnel</t>
  </si>
  <si>
    <t>All Programs</t>
  </si>
  <si>
    <t>Total CSS Programs</t>
  </si>
  <si>
    <t>Operating Costs</t>
  </si>
  <si>
    <t>Total CSS</t>
  </si>
  <si>
    <t>City/County Allocated Administration</t>
  </si>
  <si>
    <t>Total CSS Administration</t>
  </si>
  <si>
    <t>CSS Programs:</t>
  </si>
  <si>
    <t>a/ Start-up and One-Time Implementation activities not identified with specific programs.</t>
  </si>
  <si>
    <t>b/ Enhancement of Local Infrastructure consistent with DMH Information Notice No.:06-13 (11/3/06)</t>
  </si>
  <si>
    <t>Program 2</t>
  </si>
  <si>
    <t>Funding Category</t>
  </si>
  <si>
    <t>Workforce Staffing Support</t>
  </si>
  <si>
    <t>Training and Technical Assistance</t>
  </si>
  <si>
    <t>Mental Health Career Pathways Programs</t>
  </si>
  <si>
    <t>Residency and Internship Programs</t>
  </si>
  <si>
    <t>Financial Incentive Programs</t>
  </si>
  <si>
    <t>Total WET Planning/Early Implementation</t>
  </si>
  <si>
    <t>Extension of Community Program Planning</t>
  </si>
  <si>
    <t>System Improvement</t>
  </si>
  <si>
    <t>Information Technology One-Time</t>
  </si>
  <si>
    <t>Actual Expenditures</t>
  </si>
  <si>
    <t>Balance</t>
  </si>
  <si>
    <t>Approved Amount</t>
  </si>
  <si>
    <t>Total Use of Approved One-Time Expenditure Funding</t>
  </si>
  <si>
    <t>CSS Approved One-Time Expenditures</t>
  </si>
  <si>
    <t>Other Approved One-Time (please list)</t>
  </si>
  <si>
    <t>Community Services and Supports</t>
  </si>
  <si>
    <t>Workforce Education and Training</t>
  </si>
  <si>
    <t>Prevention and Early Intervention</t>
  </si>
  <si>
    <t>Capital Facilities and Technological Needs</t>
  </si>
  <si>
    <t>Total-All Components</t>
  </si>
  <si>
    <t>MHSA FY 2006-07 Expenditures</t>
  </si>
  <si>
    <t>Community Program Planning</t>
  </si>
  <si>
    <t>Fiscal Year 2006-07</t>
  </si>
  <si>
    <t>Evaluation</t>
  </si>
  <si>
    <t>Professional Services</t>
  </si>
  <si>
    <t>Administration</t>
  </si>
  <si>
    <t>Other Funds</t>
  </si>
  <si>
    <t>(J)</t>
  </si>
  <si>
    <t>Distributions from Department of Mental Health</t>
  </si>
  <si>
    <t>Interest Income Posted to MHS Fund</t>
  </si>
  <si>
    <t>Total Deposits</t>
  </si>
  <si>
    <t>Total CSS Evaluation</t>
  </si>
  <si>
    <t>MHSA Components</t>
  </si>
  <si>
    <t>Total MHSA Components</t>
  </si>
  <si>
    <t>Total County Mental Health Services</t>
  </si>
  <si>
    <t>Non-MHSA Mental Health Services</t>
  </si>
  <si>
    <t>MHSA Funds Subject to Reversion from Prior Fiscal Year</t>
  </si>
  <si>
    <t>Total Program 2</t>
  </si>
  <si>
    <t>Deposits to Local MHS Fund during FY 2006-07</t>
  </si>
  <si>
    <t>Other Costs</t>
  </si>
  <si>
    <t>Total CPP</t>
  </si>
  <si>
    <t>Balance from SD/MC Cost Report-MH 1992 Summary</t>
  </si>
  <si>
    <t>Client and Service Information (CSI) System Provider Number(s) 
Associated with each CSS Program</t>
  </si>
  <si>
    <t>Total MHSA Unspent Funds</t>
  </si>
  <si>
    <t>Contributions to Local Prudent Reserve in FY 06-07</t>
  </si>
  <si>
    <t>General System Development (GSD)</t>
  </si>
  <si>
    <t>Total GSD</t>
  </si>
  <si>
    <t>CSS Planning, Evaluation and Administration</t>
  </si>
  <si>
    <t>Planning</t>
  </si>
  <si>
    <t>Total CSS Planning</t>
  </si>
  <si>
    <t>Total CSS Planning, Evaluation and Admin.</t>
  </si>
  <si>
    <t>One-Time Expenditures Redirected to CSS Services</t>
  </si>
  <si>
    <t xml:space="preserve">Full Service Partnership (FSP) </t>
  </si>
  <si>
    <t>Full Service Partnership (FSP)</t>
  </si>
  <si>
    <t>Program 3</t>
  </si>
  <si>
    <t>Program 3:</t>
  </si>
  <si>
    <t>Program 4</t>
  </si>
  <si>
    <t>Program 4:</t>
  </si>
  <si>
    <t>Program 5:</t>
  </si>
  <si>
    <t>Program 5</t>
  </si>
  <si>
    <t>Program 6</t>
  </si>
  <si>
    <t>Program 6:</t>
  </si>
  <si>
    <t>Program 7:</t>
  </si>
  <si>
    <t>Program 7</t>
  </si>
  <si>
    <t>Program 8</t>
  </si>
  <si>
    <t>Program 8:</t>
  </si>
  <si>
    <t>Program 9:</t>
  </si>
  <si>
    <t>Program 9</t>
  </si>
  <si>
    <t>Program 10:</t>
  </si>
  <si>
    <t>Program 10</t>
  </si>
  <si>
    <t>Program 11</t>
  </si>
  <si>
    <t>Program 11:</t>
  </si>
  <si>
    <t>Program 12:</t>
  </si>
  <si>
    <t>Program 12</t>
  </si>
  <si>
    <t>Program 13:</t>
  </si>
  <si>
    <t>Program 13</t>
  </si>
  <si>
    <t>Program 14</t>
  </si>
  <si>
    <t>Program 14:</t>
  </si>
  <si>
    <t>Program 15:</t>
  </si>
  <si>
    <t>Program 15</t>
  </si>
  <si>
    <t>Total Program 15</t>
  </si>
  <si>
    <t>Total Program 14</t>
  </si>
  <si>
    <t>Total Program 13</t>
  </si>
  <si>
    <t>Total Program 12</t>
  </si>
  <si>
    <t>Total Program 11</t>
  </si>
  <si>
    <t>Total Program 10</t>
  </si>
  <si>
    <t>Total Program 9</t>
  </si>
  <si>
    <t>Total Program 8</t>
  </si>
  <si>
    <t>Total Program 7</t>
  </si>
  <si>
    <t>Total Program 6</t>
  </si>
  <si>
    <t>Total Program 5</t>
  </si>
  <si>
    <t>Total Program 4</t>
  </si>
  <si>
    <t>Total Program 3</t>
  </si>
  <si>
    <t>Annual Mental Health Services Act Revenue and Expenditure Report for Fiscal Year 2006-07
Community Services and Supports (CSS) Program Summary</t>
  </si>
  <si>
    <t>Annual Mental Health Services Act Revenue and Expenditure Report for Fiscal Year 2006-07
Community Services and Supports (CSS) Programs</t>
  </si>
  <si>
    <t>Annual Mental Health Services Act Revenue and Expenditure Report for Fiscal Year 2006-07
Community Services and Supports (CSS) Summary</t>
  </si>
  <si>
    <t>Annual Mental Health Services Act Revenue and Expenditure Report for Fiscal Year 2006-07
Workforce Education and Training (WET) Planning Summary</t>
  </si>
  <si>
    <t>Annual Mental Health Services Act Revenue and Expenditure Report for Fiscal Year 2006-07
Community Program Planning (CPP) Summary</t>
  </si>
  <si>
    <t>Annual Mental Health Services Act Revenue and Expenditure Report for Fiscal Year 2006-07
County Summary</t>
  </si>
  <si>
    <t>Annual Mental Health Services Act Revenue and Expenditure Report for Fiscal Year 2006-07
Identification of Unspent Funds</t>
  </si>
  <si>
    <t>Annual Mental Health Services Act Revenue and Expenditure Report for Fiscal Year 2006-07
Community Services and Supports (CSS) One-Time Expenditures</t>
  </si>
  <si>
    <t>Annual Mental Health Services Act Revenue and Expenditure Report for Fiscal Year 2006-07
Community Services and Supports (CSS) Crosswalk to CSI Provider Numbers</t>
  </si>
  <si>
    <t>Inyo</t>
  </si>
  <si>
    <t>Adult Services</t>
  </si>
  <si>
    <t>Older Adult (Senior) Services</t>
  </si>
  <si>
    <t>Wellness Ctr Furnishings</t>
  </si>
  <si>
    <t>Vehicles</t>
  </si>
  <si>
    <t>Fiscal and Program Consultants</t>
  </si>
  <si>
    <t>Recruitment/Personnel</t>
  </si>
  <si>
    <t>Wellness Ctr Remodeling</t>
  </si>
  <si>
    <t>Office Furnishings &amp; Office equipment</t>
  </si>
  <si>
    <t>***</t>
  </si>
  <si>
    <t>*</t>
  </si>
  <si>
    <t>**</t>
  </si>
  <si>
    <t>SAMHSA/IDEA</t>
  </si>
  <si>
    <t>**MediCal from FY07CR MH1992 Sum</t>
  </si>
  <si>
    <t>***Mgd care/EPSDT from FY07CR MH1992 Sum</t>
  </si>
  <si>
    <t>*Rev. from FY07 CR MH1992 Sum</t>
  </si>
  <si>
    <t>Sum of Sources</t>
  </si>
  <si>
    <t>check</t>
  </si>
  <si>
    <t>Total</t>
  </si>
  <si>
    <t>OK</t>
  </si>
  <si>
    <t xml:space="preserve">Program 1: Children's Services </t>
  </si>
  <si>
    <t xml:space="preserve">Program 2: Transition Age Youth Services </t>
  </si>
  <si>
    <r>
      <t>Start-up and One-Time Implementation</t>
    </r>
    <r>
      <rPr>
        <vertAlign val="superscript"/>
        <sz val="12"/>
        <rFont val="Arial"/>
        <family val="2"/>
      </rPr>
      <t>a/</t>
    </r>
  </si>
  <si>
    <r>
      <t>Enhancement of Local Infrastructure</t>
    </r>
    <r>
      <rPr>
        <vertAlign val="superscript"/>
        <sz val="12"/>
        <rFont val="Arial"/>
        <family val="2"/>
      </rPr>
      <t>b/</t>
    </r>
  </si>
  <si>
    <t>MHSA Unspent Funds Available from Prior FY's (R/O 0405)</t>
  </si>
  <si>
    <t>Total MHSA Unspent Funds Available from Prior FY's  (Ext. PtoP)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</si>
</sst>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0"/>
      <name val="Arial"/>
    </font>
    <font>
      <b/>
      <sz val="10"/>
      <name val="Arial"/>
      <family val="2"/>
    </font>
    <font>
      <i/>
      <sz val="10"/>
      <name val="Arial"/>
      <family val="2"/>
    </font>
    <font>
      <b/>
      <sz val="12"/>
      <name val="Arial"/>
      <family val="2"/>
    </font>
    <font>
      <sz val="8"/>
      <color indexed="81"/>
      <name val="Tahoma"/>
      <family val="2"/>
    </font>
    <font>
      <b/>
      <sz val="8"/>
      <color indexed="81"/>
      <name val="Tahoma"/>
      <family val="2"/>
    </font>
    <font>
      <sz val="12"/>
      <name val="Arial"/>
      <family val="2"/>
    </font>
    <font>
      <i/>
      <sz val="12"/>
      <name val="Arial"/>
      <family val="2"/>
    </font>
    <font>
      <sz val="12"/>
      <color indexed="10"/>
      <name val="Arial"/>
      <family val="2"/>
    </font>
    <font>
      <vertAlign val="superscript"/>
      <sz val="12"/>
      <name val="Arial"/>
      <family val="2"/>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13"/>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213">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2" xfId="0" applyFont="1"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1" fillId="0" borderId="7" xfId="0" applyFont="1" applyBorder="1"/>
    <xf numFmtId="0" fontId="0" fillId="0" borderId="8" xfId="0" applyBorder="1"/>
    <xf numFmtId="0" fontId="0" fillId="0" borderId="9" xfId="0"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4" xfId="0" applyBorder="1"/>
    <xf numFmtId="0" fontId="0" fillId="0" borderId="15" xfId="0" applyBorder="1"/>
    <xf numFmtId="164" fontId="0" fillId="0" borderId="16" xfId="0" applyNumberFormat="1" applyBorder="1"/>
    <xf numFmtId="0" fontId="1" fillId="0" borderId="8" xfId="0" applyFont="1" applyBorder="1"/>
    <xf numFmtId="0" fontId="1" fillId="0" borderId="8" xfId="0" applyFont="1" applyBorder="1" applyAlignment="1">
      <alignment horizontal="left"/>
    </xf>
    <xf numFmtId="0" fontId="1" fillId="0" borderId="12" xfId="0" applyFont="1" applyBorder="1" applyAlignment="1">
      <alignment horizontal="center" wrapText="1"/>
    </xf>
    <xf numFmtId="0" fontId="1" fillId="0" borderId="10" xfId="0" applyFont="1" applyBorder="1" applyAlignment="1">
      <alignment horizontal="center"/>
    </xf>
    <xf numFmtId="14" fontId="1" fillId="0" borderId="8" xfId="0" applyNumberFormat="1" applyFont="1" applyBorder="1" applyAlignment="1">
      <alignment horizontal="right"/>
    </xf>
    <xf numFmtId="14" fontId="0" fillId="0" borderId="0" xfId="0" applyNumberFormat="1"/>
    <xf numFmtId="0" fontId="0" fillId="0" borderId="0" xfId="0" applyAlignment="1">
      <alignment horizontal="center"/>
    </xf>
    <xf numFmtId="0" fontId="0" fillId="0" borderId="0" xfId="0" applyFill="1"/>
    <xf numFmtId="164" fontId="0" fillId="0" borderId="0" xfId="0" applyNumberFormat="1" applyFill="1"/>
    <xf numFmtId="0" fontId="0" fillId="0" borderId="0" xfId="0" applyFill="1" applyAlignment="1">
      <alignment horizontal="center"/>
    </xf>
    <xf numFmtId="0" fontId="0" fillId="0" borderId="0" xfId="0" applyProtection="1">
      <protection hidden="1"/>
    </xf>
    <xf numFmtId="0" fontId="1" fillId="0" borderId="0" xfId="0" applyFont="1" applyAlignment="1" applyProtection="1">
      <alignment horizontal="center"/>
      <protection hidden="1"/>
    </xf>
    <xf numFmtId="0" fontId="0" fillId="0" borderId="0" xfId="0" applyAlignment="1" applyProtection="1">
      <alignment wrapText="1"/>
      <protection hidden="1"/>
    </xf>
    <xf numFmtId="0" fontId="6" fillId="0" borderId="0" xfId="0" applyFont="1" applyProtection="1">
      <protection locked="0"/>
    </xf>
    <xf numFmtId="0" fontId="6" fillId="0" borderId="0" xfId="0" applyFont="1" applyProtection="1">
      <protection hidden="1"/>
    </xf>
    <xf numFmtId="0" fontId="3" fillId="0" borderId="8" xfId="0" applyFont="1" applyBorder="1" applyProtection="1">
      <protection locked="0"/>
    </xf>
    <xf numFmtId="0" fontId="3" fillId="0" borderId="8" xfId="0" applyFont="1" applyBorder="1" applyAlignment="1" applyProtection="1">
      <alignment horizontal="left"/>
      <protection locked="0"/>
    </xf>
    <xf numFmtId="14" fontId="3" fillId="0" borderId="8" xfId="0" applyNumberFormat="1" applyFont="1" applyBorder="1" applyAlignment="1" applyProtection="1">
      <alignment horizontal="right"/>
      <protection locked="0"/>
    </xf>
    <xf numFmtId="0" fontId="3" fillId="0" borderId="3"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Alignment="1" applyProtection="1">
      <alignment horizontal="center"/>
      <protection hidden="1"/>
    </xf>
    <xf numFmtId="0" fontId="3" fillId="0" borderId="1" xfId="0" applyFont="1" applyBorder="1" applyAlignment="1" applyProtection="1">
      <alignment horizontal="center" wrapText="1"/>
      <protection locked="0"/>
    </xf>
    <xf numFmtId="0" fontId="6" fillId="0" borderId="0" xfId="0" applyFont="1" applyAlignment="1" applyProtection="1">
      <alignment horizontal="center" wrapText="1"/>
      <protection hidden="1"/>
    </xf>
    <xf numFmtId="164" fontId="6" fillId="0" borderId="10" xfId="0" applyNumberFormat="1" applyFont="1" applyBorder="1" applyProtection="1">
      <protection locked="0"/>
    </xf>
    <xf numFmtId="164" fontId="6" fillId="0" borderId="11" xfId="0" applyNumberFormat="1" applyFont="1" applyBorder="1" applyProtection="1">
      <protection locked="0"/>
    </xf>
    <xf numFmtId="164" fontId="6" fillId="0" borderId="16" xfId="0" applyNumberFormat="1" applyFont="1" applyBorder="1" applyProtection="1">
      <protection locked="0"/>
    </xf>
    <xf numFmtId="164" fontId="6" fillId="0" borderId="12" xfId="0" applyNumberFormat="1" applyFont="1" applyBorder="1" applyProtection="1">
      <protection locked="0"/>
    </xf>
    <xf numFmtId="0" fontId="3" fillId="0" borderId="10" xfId="0" applyFont="1" applyBorder="1" applyAlignment="1" applyProtection="1">
      <alignment horizontal="center"/>
      <protection locked="0"/>
    </xf>
    <xf numFmtId="0" fontId="6" fillId="0" borderId="5" xfId="0" applyFont="1" applyBorder="1" applyProtection="1">
      <protection hidden="1"/>
    </xf>
    <xf numFmtId="0" fontId="6" fillId="0" borderId="0" xfId="0" applyFont="1" applyBorder="1" applyProtection="1">
      <protection hidden="1"/>
    </xf>
    <xf numFmtId="0" fontId="6" fillId="0" borderId="13" xfId="0" applyFont="1" applyBorder="1" applyProtection="1">
      <protection hidden="1"/>
    </xf>
    <xf numFmtId="0" fontId="6" fillId="0" borderId="15" xfId="0" applyFont="1" applyBorder="1" applyAlignment="1" applyProtection="1">
      <protection hidden="1"/>
    </xf>
    <xf numFmtId="0" fontId="6" fillId="0" borderId="6" xfId="0" applyFont="1" applyBorder="1" applyAlignment="1" applyProtection="1">
      <protection locked="0"/>
    </xf>
    <xf numFmtId="0" fontId="6" fillId="0" borderId="6" xfId="0" applyFont="1" applyBorder="1" applyProtection="1">
      <protection locked="0"/>
    </xf>
    <xf numFmtId="0" fontId="6" fillId="0" borderId="15" xfId="0" applyFont="1" applyBorder="1" applyProtection="1">
      <protection hidden="1"/>
    </xf>
    <xf numFmtId="0" fontId="6" fillId="0" borderId="0" xfId="0" applyFont="1" applyAlignment="1" applyProtection="1">
      <alignment horizontal="center"/>
      <protection hidden="1"/>
    </xf>
    <xf numFmtId="0" fontId="3" fillId="0" borderId="3" xfId="0" applyFont="1" applyBorder="1" applyProtection="1">
      <protection hidden="1"/>
    </xf>
    <xf numFmtId="0" fontId="3" fillId="2" borderId="1" xfId="0" applyFont="1" applyFill="1" applyBorder="1" applyAlignment="1" applyProtection="1">
      <alignment horizontal="center" wrapText="1"/>
      <protection locked="0"/>
    </xf>
    <xf numFmtId="164" fontId="6" fillId="2" borderId="0" xfId="0" applyNumberFormat="1" applyFont="1" applyFill="1" applyProtection="1">
      <protection locked="0"/>
    </xf>
    <xf numFmtId="0" fontId="6" fillId="2" borderId="0" xfId="0" applyFont="1" applyFill="1" applyAlignment="1" applyProtection="1">
      <alignment horizontal="center"/>
      <protection locked="0"/>
    </xf>
    <xf numFmtId="0" fontId="6" fillId="0" borderId="5" xfId="0" applyFont="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5" xfId="0" applyFont="1" applyBorder="1" applyProtection="1">
      <protection locked="0"/>
    </xf>
    <xf numFmtId="0" fontId="3" fillId="0" borderId="2" xfId="0" applyFont="1" applyBorder="1" applyProtection="1">
      <protection locked="0"/>
    </xf>
    <xf numFmtId="0" fontId="6" fillId="0" borderId="3" xfId="0" applyFont="1" applyBorder="1" applyProtection="1">
      <protection locked="0"/>
    </xf>
    <xf numFmtId="0" fontId="6" fillId="0" borderId="4" xfId="0" applyFont="1" applyBorder="1" applyProtection="1">
      <protection locked="0"/>
    </xf>
    <xf numFmtId="164" fontId="8" fillId="0" borderId="10" xfId="0" applyNumberFormat="1" applyFont="1" applyFill="1" applyBorder="1" applyProtection="1">
      <protection locked="0"/>
    </xf>
    <xf numFmtId="164" fontId="6" fillId="0" borderId="10" xfId="0" applyNumberFormat="1" applyFont="1" applyFill="1" applyBorder="1" applyProtection="1">
      <protection locked="0"/>
    </xf>
    <xf numFmtId="0" fontId="3" fillId="0" borderId="5" xfId="0" applyFont="1" applyBorder="1" applyProtection="1">
      <protection locked="0"/>
    </xf>
    <xf numFmtId="0" fontId="6" fillId="0" borderId="0" xfId="0" applyFont="1" applyBorder="1" applyProtection="1">
      <protection locked="0"/>
    </xf>
    <xf numFmtId="164" fontId="6" fillId="0" borderId="11" xfId="0" applyNumberFormat="1" applyFont="1" applyFill="1" applyBorder="1" applyProtection="1">
      <protection locked="0"/>
    </xf>
    <xf numFmtId="0" fontId="6" fillId="0" borderId="0" xfId="0" applyFont="1" applyFill="1" applyBorder="1" applyProtection="1">
      <protection locked="0"/>
    </xf>
    <xf numFmtId="0" fontId="3" fillId="0" borderId="17" xfId="0" applyFont="1" applyBorder="1" applyProtection="1">
      <protection locked="0"/>
    </xf>
    <xf numFmtId="0" fontId="6" fillId="0" borderId="18" xfId="0" applyFont="1" applyBorder="1" applyProtection="1">
      <protection locked="0"/>
    </xf>
    <xf numFmtId="0" fontId="6" fillId="0" borderId="19" xfId="0" applyFont="1" applyBorder="1" applyProtection="1">
      <protection locked="0"/>
    </xf>
    <xf numFmtId="164" fontId="6" fillId="0" borderId="1" xfId="0" applyNumberFormat="1" applyFont="1" applyBorder="1" applyProtection="1">
      <protection locked="0"/>
    </xf>
    <xf numFmtId="164" fontId="6" fillId="0" borderId="1" xfId="0" applyNumberFormat="1" applyFont="1" applyFill="1" applyBorder="1" applyProtection="1">
      <protection locked="0"/>
    </xf>
    <xf numFmtId="0" fontId="6" fillId="0" borderId="0" xfId="0" applyFont="1"/>
    <xf numFmtId="164" fontId="6" fillId="0" borderId="0" xfId="0" applyNumberFormat="1" applyFont="1" applyFill="1"/>
    <xf numFmtId="0" fontId="6" fillId="0" borderId="0" xfId="0" applyFont="1" applyFill="1" applyAlignment="1">
      <alignment horizontal="center"/>
    </xf>
    <xf numFmtId="164" fontId="6" fillId="0" borderId="0" xfId="0" applyNumberFormat="1" applyFont="1" applyFill="1" applyProtection="1">
      <protection hidden="1"/>
    </xf>
    <xf numFmtId="0" fontId="6" fillId="0" borderId="0" xfId="0" applyFont="1" applyFill="1" applyAlignment="1" applyProtection="1">
      <alignment horizontal="center"/>
      <protection hidden="1"/>
    </xf>
    <xf numFmtId="0" fontId="6" fillId="0" borderId="0" xfId="0" applyFont="1" applyFill="1"/>
    <xf numFmtId="0" fontId="6" fillId="0" borderId="0" xfId="0" applyFont="1" applyAlignment="1">
      <alignment horizontal="center"/>
    </xf>
    <xf numFmtId="0" fontId="3" fillId="0" borderId="12" xfId="0" applyFont="1" applyBorder="1" applyAlignment="1" applyProtection="1">
      <alignment horizontal="center" wrapText="1"/>
      <protection locked="0"/>
    </xf>
    <xf numFmtId="0" fontId="6" fillId="0" borderId="4" xfId="0" applyFont="1" applyBorder="1" applyProtection="1">
      <protection hidden="1"/>
    </xf>
    <xf numFmtId="0" fontId="6" fillId="0" borderId="5" xfId="0" applyFont="1" applyBorder="1" applyAlignment="1" applyProtection="1">
      <protection hidden="1"/>
    </xf>
    <xf numFmtId="0" fontId="6" fillId="0" borderId="13" xfId="0" applyFont="1" applyBorder="1" applyAlignment="1" applyProtection="1">
      <protection hidden="1"/>
    </xf>
    <xf numFmtId="0" fontId="6" fillId="0" borderId="3" xfId="0" applyFont="1" applyBorder="1" applyProtection="1">
      <protection hidden="1"/>
    </xf>
    <xf numFmtId="0" fontId="6" fillId="0" borderId="6" xfId="0" applyFont="1" applyBorder="1" applyProtection="1">
      <protection hidden="1"/>
    </xf>
    <xf numFmtId="0" fontId="6" fillId="0" borderId="9" xfId="0" applyFont="1" applyBorder="1" applyProtection="1">
      <protection hidden="1"/>
    </xf>
    <xf numFmtId="0" fontId="6" fillId="0" borderId="0" xfId="0" applyFont="1" applyAlignment="1" applyProtection="1">
      <alignment wrapText="1"/>
      <protection hidden="1"/>
    </xf>
    <xf numFmtId="0" fontId="6" fillId="0" borderId="0" xfId="0" applyFont="1" applyFill="1" applyProtection="1">
      <protection hidden="1"/>
    </xf>
    <xf numFmtId="0" fontId="6" fillId="0" borderId="0" xfId="0" applyFont="1" applyAlignment="1" applyProtection="1">
      <alignment horizontal="center"/>
      <protection locked="0"/>
    </xf>
    <xf numFmtId="0" fontId="3" fillId="0" borderId="0" xfId="0" applyFont="1" applyAlignment="1" applyProtection="1">
      <alignment horizontal="center"/>
      <protection locked="0"/>
    </xf>
    <xf numFmtId="0" fontId="6" fillId="0" borderId="0" xfId="0" applyFont="1" applyAlignment="1" applyProtection="1">
      <alignment wrapText="1"/>
      <protection locked="0"/>
    </xf>
    <xf numFmtId="0" fontId="6" fillId="0" borderId="5" xfId="0" applyFont="1" applyBorder="1" applyAlignment="1" applyProtection="1">
      <alignment horizontal="right"/>
      <protection locked="0"/>
    </xf>
    <xf numFmtId="0" fontId="6" fillId="0" borderId="0" xfId="0" applyFont="1" applyBorder="1" applyAlignment="1" applyProtection="1">
      <alignment horizontal="left"/>
      <protection locked="0"/>
    </xf>
    <xf numFmtId="0" fontId="6" fillId="0" borderId="6" xfId="0" applyFont="1" applyBorder="1" applyAlignment="1" applyProtection="1">
      <alignment horizontal="left"/>
      <protection locked="0"/>
    </xf>
    <xf numFmtId="164" fontId="6" fillId="3" borderId="11" xfId="0" applyNumberFormat="1" applyFont="1" applyFill="1" applyBorder="1" applyProtection="1">
      <protection locked="0"/>
    </xf>
    <xf numFmtId="0" fontId="6" fillId="0" borderId="13" xfId="0" applyFont="1" applyBorder="1" applyAlignment="1" applyProtection="1">
      <alignment horizontal="right"/>
      <protection locked="0"/>
    </xf>
    <xf numFmtId="164" fontId="6" fillId="4" borderId="0" xfId="0" applyNumberFormat="1" applyFont="1" applyFill="1" applyProtection="1">
      <protection locked="0"/>
    </xf>
    <xf numFmtId="0" fontId="6" fillId="0" borderId="0" xfId="0" applyFont="1" applyFill="1" applyProtection="1">
      <protection locked="0"/>
    </xf>
    <xf numFmtId="164" fontId="6" fillId="0" borderId="0" xfId="0" applyNumberFormat="1" applyFont="1" applyFill="1" applyProtection="1">
      <protection locked="0"/>
    </xf>
    <xf numFmtId="0" fontId="6" fillId="0" borderId="0" xfId="0" applyFont="1" applyFill="1" applyAlignment="1" applyProtection="1">
      <alignment horizontal="center"/>
      <protection locked="0"/>
    </xf>
    <xf numFmtId="0" fontId="6" fillId="0" borderId="0" xfId="0" quotePrefix="1" applyFont="1" applyProtection="1">
      <protection locked="0"/>
    </xf>
    <xf numFmtId="164" fontId="6" fillId="0" borderId="0" xfId="0" applyNumberFormat="1" applyFont="1" applyProtection="1">
      <protection locked="0"/>
    </xf>
    <xf numFmtId="164" fontId="6" fillId="5" borderId="11" xfId="0" applyNumberFormat="1" applyFont="1" applyFill="1" applyBorder="1" applyProtection="1">
      <protection locked="0"/>
    </xf>
    <xf numFmtId="0" fontId="6" fillId="2" borderId="0" xfId="0" applyFont="1" applyFill="1" applyProtection="1">
      <protection locked="0"/>
    </xf>
    <xf numFmtId="164" fontId="6" fillId="3" borderId="16" xfId="0" applyNumberFormat="1" applyFont="1" applyFill="1" applyBorder="1" applyProtection="1">
      <protection locked="0"/>
    </xf>
    <xf numFmtId="0" fontId="6" fillId="0" borderId="14" xfId="0" applyFont="1" applyFill="1" applyBorder="1" applyProtection="1">
      <protection locked="0"/>
    </xf>
    <xf numFmtId="0" fontId="3" fillId="0" borderId="20" xfId="0"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164" fontId="6" fillId="0" borderId="23" xfId="0" applyNumberFormat="1" applyFont="1" applyBorder="1" applyProtection="1">
      <protection locked="0"/>
    </xf>
    <xf numFmtId="164" fontId="6" fillId="0" borderId="23" xfId="0" applyNumberFormat="1" applyFont="1" applyFill="1" applyBorder="1" applyProtection="1">
      <protection locked="0"/>
    </xf>
    <xf numFmtId="164" fontId="6" fillId="3" borderId="23" xfId="0" applyNumberFormat="1" applyFont="1" applyFill="1" applyBorder="1" applyProtection="1">
      <protection locked="0"/>
    </xf>
    <xf numFmtId="164" fontId="6" fillId="3" borderId="1" xfId="0" applyNumberFormat="1" applyFont="1" applyFill="1" applyBorder="1" applyProtection="1">
      <protection locked="0"/>
    </xf>
    <xf numFmtId="14" fontId="6" fillId="0" borderId="0" xfId="0" applyNumberFormat="1" applyFont="1" applyProtection="1">
      <protection hidden="1"/>
    </xf>
    <xf numFmtId="0" fontId="6" fillId="0" borderId="2"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164" fontId="6" fillId="3" borderId="12" xfId="0" applyNumberFormat="1" applyFont="1" applyFill="1" applyBorder="1" applyProtection="1">
      <protection locked="0"/>
    </xf>
    <xf numFmtId="14" fontId="3" fillId="0" borderId="8" xfId="0" applyNumberFormat="1" applyFont="1" applyBorder="1" applyAlignment="1" applyProtection="1">
      <alignment horizontal="left"/>
      <protection locked="0"/>
    </xf>
    <xf numFmtId="0" fontId="6" fillId="0" borderId="11" xfId="0" applyNumberFormat="1" applyFont="1" applyBorder="1" applyProtection="1">
      <protection locked="0"/>
    </xf>
    <xf numFmtId="0" fontId="6" fillId="0" borderId="12" xfId="0" applyNumberFormat="1" applyFont="1" applyBorder="1" applyProtection="1">
      <protection locked="0"/>
    </xf>
    <xf numFmtId="0" fontId="6" fillId="0" borderId="0" xfId="0" applyFont="1" applyBorder="1" applyAlignment="1" applyProtection="1">
      <protection locked="0"/>
    </xf>
    <xf numFmtId="0" fontId="6" fillId="0" borderId="6" xfId="0" applyFont="1" applyBorder="1" applyAlignment="1" applyProtection="1">
      <protection locked="0"/>
    </xf>
    <xf numFmtId="0" fontId="6" fillId="0" borderId="0" xfId="0" applyFont="1" applyAlignment="1" applyProtection="1">
      <protection locked="0"/>
    </xf>
    <xf numFmtId="0" fontId="6" fillId="0" borderId="14" xfId="0" applyFont="1" applyBorder="1" applyAlignment="1" applyProtection="1">
      <protection locked="0"/>
    </xf>
    <xf numFmtId="0" fontId="3" fillId="0" borderId="24" xfId="0" applyFont="1" applyBorder="1" applyAlignment="1" applyProtection="1">
      <protection locked="0"/>
    </xf>
    <xf numFmtId="0" fontId="6" fillId="0" borderId="25" xfId="0" applyFont="1" applyBorder="1" applyAlignment="1" applyProtection="1">
      <protection locked="0"/>
    </xf>
    <xf numFmtId="0" fontId="6" fillId="0" borderId="26" xfId="0" applyFont="1" applyBorder="1" applyAlignment="1" applyProtection="1">
      <protection locked="0"/>
    </xf>
    <xf numFmtId="0" fontId="3" fillId="0" borderId="8" xfId="0" applyFont="1" applyBorder="1" applyAlignment="1" applyProtection="1">
      <protection locked="0"/>
    </xf>
    <xf numFmtId="0" fontId="6" fillId="0" borderId="8" xfId="0" applyFont="1" applyBorder="1" applyAlignment="1" applyProtection="1">
      <protection locked="0"/>
    </xf>
    <xf numFmtId="0" fontId="3" fillId="0" borderId="0" xfId="0" applyFont="1" applyAlignment="1" applyProtection="1">
      <alignment horizontal="center" wrapText="1"/>
      <protection locked="0"/>
    </xf>
    <xf numFmtId="0" fontId="7" fillId="0" borderId="27" xfId="0" applyFont="1" applyBorder="1" applyAlignment="1" applyProtection="1">
      <alignment horizontal="left"/>
      <protection locked="0"/>
    </xf>
    <xf numFmtId="0" fontId="7" fillId="0" borderId="28" xfId="0" applyFont="1" applyBorder="1" applyAlignment="1" applyProtection="1">
      <alignment horizontal="left"/>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7" fillId="0" borderId="0" xfId="0" applyFont="1" applyBorder="1" applyAlignment="1" applyProtection="1">
      <alignment horizontal="left" wrapText="1"/>
      <protection locked="0"/>
    </xf>
    <xf numFmtId="0" fontId="7" fillId="0" borderId="6" xfId="0" applyFont="1" applyBorder="1" applyAlignment="1" applyProtection="1">
      <alignment horizontal="left" wrapText="1"/>
      <protection locked="0"/>
    </xf>
    <xf numFmtId="0" fontId="7" fillId="0" borderId="27" xfId="0" applyFont="1" applyBorder="1" applyAlignment="1" applyProtection="1">
      <alignment horizontal="left" wrapText="1"/>
      <protection locked="0"/>
    </xf>
    <xf numFmtId="0" fontId="7" fillId="0" borderId="28" xfId="0" applyFont="1" applyBorder="1" applyAlignment="1" applyProtection="1">
      <alignment horizontal="left" wrapText="1"/>
      <protection locked="0"/>
    </xf>
    <xf numFmtId="0" fontId="3" fillId="0" borderId="10" xfId="0" applyFont="1" applyBorder="1" applyAlignment="1" applyProtection="1">
      <alignment horizontal="center" wrapText="1"/>
      <protection locked="0"/>
    </xf>
    <xf numFmtId="0" fontId="3" fillId="0" borderId="12" xfId="0" applyFont="1" applyBorder="1" applyAlignment="1" applyProtection="1">
      <alignment horizontal="center" wrapText="1"/>
      <protection locked="0"/>
    </xf>
    <xf numFmtId="0" fontId="6" fillId="0" borderId="8"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2" xfId="0" applyFont="1" applyBorder="1" applyAlignment="1" applyProtection="1">
      <protection locked="0"/>
    </xf>
    <xf numFmtId="0" fontId="6" fillId="0" borderId="3" xfId="0" applyFont="1" applyBorder="1" applyAlignment="1" applyProtection="1">
      <protection locked="0"/>
    </xf>
    <xf numFmtId="0" fontId="6" fillId="0" borderId="4" xfId="0" applyFont="1" applyBorder="1" applyAlignment="1" applyProtection="1">
      <protection locked="0"/>
    </xf>
    <xf numFmtId="0" fontId="3" fillId="0" borderId="18" xfId="0" applyFont="1" applyBorder="1" applyAlignment="1" applyProtection="1">
      <protection locked="0"/>
    </xf>
    <xf numFmtId="0" fontId="6" fillId="0" borderId="18" xfId="0" applyFont="1" applyBorder="1" applyAlignment="1" applyProtection="1">
      <protection locked="0"/>
    </xf>
    <xf numFmtId="0" fontId="3" fillId="0" borderId="0" xfId="0" applyFont="1" applyAlignment="1">
      <alignment horizontal="center" wrapText="1"/>
    </xf>
    <xf numFmtId="0" fontId="2" fillId="0" borderId="27" xfId="0" applyFont="1" applyBorder="1" applyAlignment="1">
      <alignment horizontal="left"/>
    </xf>
    <xf numFmtId="0" fontId="2" fillId="0" borderId="28"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27" xfId="0" applyFont="1" applyBorder="1" applyAlignment="1">
      <alignment horizontal="left" wrapText="1"/>
    </xf>
    <xf numFmtId="0" fontId="2" fillId="0" borderId="28" xfId="0" applyFont="1" applyBorder="1" applyAlignment="1">
      <alignment horizontal="left"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0" borderId="18" xfId="0"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center"/>
    </xf>
    <xf numFmtId="0" fontId="3" fillId="0" borderId="3" xfId="0" applyFont="1" applyBorder="1" applyAlignment="1" applyProtection="1">
      <alignment horizontal="center"/>
      <protection hidden="1"/>
    </xf>
    <xf numFmtId="0" fontId="6" fillId="0" borderId="6" xfId="0" applyFont="1" applyBorder="1" applyAlignment="1"/>
    <xf numFmtId="0" fontId="6" fillId="0" borderId="0" xfId="0" applyFont="1" applyBorder="1" applyAlignment="1" applyProtection="1">
      <alignment horizontal="left"/>
      <protection locked="0"/>
    </xf>
    <xf numFmtId="0" fontId="6" fillId="0" borderId="0" xfId="0" applyFont="1" applyProtection="1">
      <protection locked="0"/>
    </xf>
    <xf numFmtId="0" fontId="6" fillId="0" borderId="6" xfId="0" applyFont="1" applyBorder="1" applyProtection="1">
      <protection locked="0"/>
    </xf>
    <xf numFmtId="0" fontId="3" fillId="0" borderId="2" xfId="0" applyFont="1" applyBorder="1" applyAlignment="1" applyProtection="1">
      <alignment horizontal="left"/>
      <protection locked="0"/>
    </xf>
    <xf numFmtId="0" fontId="6" fillId="0" borderId="3" xfId="0" applyFont="1" applyBorder="1" applyProtection="1">
      <protection locked="0"/>
    </xf>
    <xf numFmtId="0" fontId="6" fillId="0" borderId="4" xfId="0" applyFont="1" applyBorder="1" applyProtection="1">
      <protection locked="0"/>
    </xf>
    <xf numFmtId="0" fontId="6" fillId="0" borderId="24" xfId="0" applyFont="1" applyBorder="1" applyAlignment="1" applyProtection="1">
      <protection locked="0"/>
    </xf>
    <xf numFmtId="0" fontId="6" fillId="0" borderId="2" xfId="0" applyFont="1" applyBorder="1" applyAlignment="1" applyProtection="1">
      <protection locked="0"/>
    </xf>
    <xf numFmtId="0" fontId="6" fillId="0" borderId="5" xfId="0" applyFont="1" applyBorder="1" applyAlignment="1" applyProtection="1">
      <protection locked="0"/>
    </xf>
    <xf numFmtId="0" fontId="6" fillId="0" borderId="13" xfId="0" applyFont="1" applyBorder="1" applyAlignment="1" applyProtection="1">
      <protection locked="0"/>
    </xf>
    <xf numFmtId="0" fontId="6" fillId="0" borderId="15" xfId="0" applyFont="1" applyBorder="1" applyAlignment="1" applyProtection="1">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6" fillId="0" borderId="6" xfId="0" applyFont="1" applyBorder="1" applyAlignment="1" applyProtection="1">
      <alignment horizontal="left"/>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6" fillId="0" borderId="0" xfId="0" applyFont="1" applyBorder="1" applyProtection="1">
      <protection locked="0"/>
    </xf>
    <xf numFmtId="0" fontId="6" fillId="0" borderId="8" xfId="0" applyFont="1" applyBorder="1" applyAlignment="1" applyProtection="1">
      <alignment horizontal="left"/>
      <protection locked="0"/>
    </xf>
    <xf numFmtId="0" fontId="6" fillId="0" borderId="8" xfId="0" applyFont="1" applyBorder="1" applyProtection="1">
      <protection locked="0"/>
    </xf>
    <xf numFmtId="0" fontId="6" fillId="0" borderId="9" xfId="0" applyFont="1"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0"/>
  <sheetViews>
    <sheetView tabSelected="1" zoomScale="80" zoomScaleNormal="80" workbookViewId="0">
      <selection sqref="A1:O1"/>
    </sheetView>
  </sheetViews>
  <sheetFormatPr defaultColWidth="0" defaultRowHeight="15" zeroHeight="1" x14ac:dyDescent="0.2"/>
  <cols>
    <col min="1" max="4" width="3.7109375" style="36" customWidth="1"/>
    <col min="5" max="5" width="27.42578125" style="36" customWidth="1"/>
    <col min="6" max="6" width="17.140625" style="36" customWidth="1"/>
    <col min="7" max="12" width="12.7109375" style="36" customWidth="1"/>
    <col min="13" max="13" width="17.42578125" style="36" customWidth="1"/>
    <col min="14" max="14" width="12.7109375" style="36" customWidth="1"/>
    <col min="15" max="15" width="15" style="36" customWidth="1"/>
    <col min="16" max="18" width="12.7109375" hidden="1" customWidth="1"/>
    <col min="19" max="19" width="9.140625" customWidth="1"/>
  </cols>
  <sheetData>
    <row r="1" spans="1:18" ht="32.1" customHeight="1" x14ac:dyDescent="0.25">
      <c r="A1" s="139" t="s">
        <v>145</v>
      </c>
      <c r="B1" s="139"/>
      <c r="C1" s="139"/>
      <c r="D1" s="139"/>
      <c r="E1" s="139"/>
      <c r="F1" s="139"/>
      <c r="G1" s="139"/>
      <c r="H1" s="139"/>
      <c r="I1" s="139"/>
      <c r="J1" s="139"/>
      <c r="K1" s="139"/>
      <c r="L1" s="139"/>
      <c r="M1" s="139"/>
      <c r="N1" s="139"/>
      <c r="O1" s="139"/>
    </row>
    <row r="2" spans="1:18" ht="20.100000000000001" customHeight="1" x14ac:dyDescent="0.25">
      <c r="A2" s="137" t="s">
        <v>29</v>
      </c>
      <c r="B2" s="138"/>
      <c r="C2" s="138"/>
      <c r="D2" s="149" t="s">
        <v>153</v>
      </c>
      <c r="E2" s="157"/>
      <c r="N2" s="38" t="s">
        <v>30</v>
      </c>
      <c r="O2" s="39">
        <v>39552</v>
      </c>
    </row>
    <row r="3" spans="1:18" ht="39" customHeight="1" x14ac:dyDescent="0.25">
      <c r="A3" s="164" t="s">
        <v>173</v>
      </c>
      <c r="B3" s="165"/>
      <c r="C3" s="165"/>
      <c r="D3" s="165"/>
      <c r="E3" s="165"/>
    </row>
    <row r="4" spans="1:18" ht="16.5" customHeight="1" x14ac:dyDescent="0.2"/>
    <row r="5" spans="1:18" s="3" customFormat="1" ht="24.75" customHeight="1" x14ac:dyDescent="0.25">
      <c r="A5" s="142" t="s">
        <v>31</v>
      </c>
      <c r="B5" s="143"/>
      <c r="C5" s="143"/>
      <c r="D5" s="143"/>
      <c r="E5" s="144"/>
      <c r="F5" s="41" t="s">
        <v>20</v>
      </c>
      <c r="G5" s="49" t="s">
        <v>21</v>
      </c>
      <c r="H5" s="49" t="s">
        <v>28</v>
      </c>
      <c r="I5" s="49" t="s">
        <v>22</v>
      </c>
      <c r="J5" s="49" t="s">
        <v>23</v>
      </c>
      <c r="K5" s="49" t="s">
        <v>24</v>
      </c>
      <c r="L5" s="49" t="s">
        <v>25</v>
      </c>
      <c r="M5" s="49" t="s">
        <v>26</v>
      </c>
      <c r="N5" s="49" t="s">
        <v>27</v>
      </c>
      <c r="O5" s="49" t="s">
        <v>78</v>
      </c>
    </row>
    <row r="6" spans="1:18" s="3" customFormat="1" ht="25.5" customHeight="1" x14ac:dyDescent="0.25">
      <c r="A6" s="145"/>
      <c r="B6" s="146"/>
      <c r="C6" s="146"/>
      <c r="D6" s="146"/>
      <c r="E6" s="147"/>
      <c r="F6" s="155" t="s">
        <v>7</v>
      </c>
      <c r="G6" s="158" t="s">
        <v>38</v>
      </c>
      <c r="H6" s="159"/>
      <c r="I6" s="159"/>
      <c r="J6" s="159"/>
      <c r="K6" s="159"/>
      <c r="L6" s="159"/>
      <c r="M6" s="159"/>
      <c r="N6" s="159"/>
      <c r="O6" s="160"/>
    </row>
    <row r="7" spans="1:18" s="1" customFormat="1" ht="64.5" customHeight="1" x14ac:dyDescent="0.25">
      <c r="A7" s="148"/>
      <c r="B7" s="149"/>
      <c r="C7" s="149"/>
      <c r="D7" s="149"/>
      <c r="E7" s="150"/>
      <c r="F7" s="156"/>
      <c r="G7" s="43" t="s">
        <v>0</v>
      </c>
      <c r="H7" s="43" t="s">
        <v>37</v>
      </c>
      <c r="I7" s="43" t="s">
        <v>19</v>
      </c>
      <c r="J7" s="43" t="s">
        <v>1</v>
      </c>
      <c r="K7" s="43" t="s">
        <v>16</v>
      </c>
      <c r="L7" s="43" t="s">
        <v>17</v>
      </c>
      <c r="M7" s="43" t="s">
        <v>2</v>
      </c>
      <c r="N7" s="43" t="s">
        <v>18</v>
      </c>
      <c r="O7" s="43" t="s">
        <v>77</v>
      </c>
      <c r="P7" s="2"/>
      <c r="Q7" s="2"/>
      <c r="R7" s="2"/>
    </row>
    <row r="8" spans="1:18" ht="15" customHeight="1" x14ac:dyDescent="0.25">
      <c r="A8" s="161" t="s">
        <v>3</v>
      </c>
      <c r="B8" s="162"/>
      <c r="C8" s="162"/>
      <c r="D8" s="162"/>
      <c r="E8" s="163"/>
      <c r="F8" s="45"/>
      <c r="G8" s="45"/>
      <c r="H8" s="45"/>
      <c r="I8" s="45"/>
      <c r="J8" s="45"/>
      <c r="K8" s="45"/>
      <c r="L8" s="45"/>
      <c r="M8" s="45"/>
      <c r="N8" s="45"/>
      <c r="O8" s="45"/>
    </row>
    <row r="9" spans="1:18" ht="15" customHeight="1" x14ac:dyDescent="0.2">
      <c r="A9" s="50"/>
      <c r="B9" s="151" t="s">
        <v>103</v>
      </c>
      <c r="C9" s="151"/>
      <c r="D9" s="151"/>
      <c r="E9" s="152"/>
      <c r="F9" s="46"/>
      <c r="G9" s="46"/>
      <c r="H9" s="46"/>
      <c r="I9" s="46"/>
      <c r="J9" s="46"/>
      <c r="K9" s="46"/>
      <c r="L9" s="46"/>
      <c r="M9" s="46"/>
      <c r="N9" s="46"/>
      <c r="O9" s="46"/>
    </row>
    <row r="10" spans="1:18" ht="15" customHeight="1" x14ac:dyDescent="0.2">
      <c r="A10" s="50"/>
      <c r="B10" s="51"/>
      <c r="C10" s="130" t="s">
        <v>4</v>
      </c>
      <c r="D10" s="132"/>
      <c r="E10" s="131"/>
      <c r="F10" s="46"/>
      <c r="G10" s="46"/>
      <c r="H10" s="46"/>
      <c r="I10" s="46"/>
      <c r="J10" s="46"/>
      <c r="K10" s="46"/>
      <c r="L10" s="46"/>
      <c r="M10" s="46"/>
      <c r="N10" s="46"/>
      <c r="O10" s="46"/>
    </row>
    <row r="11" spans="1:18" ht="15" customHeight="1" x14ac:dyDescent="0.2">
      <c r="A11" s="50"/>
      <c r="B11" s="51"/>
      <c r="C11" s="51"/>
      <c r="D11" s="130" t="s">
        <v>11</v>
      </c>
      <c r="E11" s="131"/>
      <c r="F11" s="46"/>
      <c r="G11" s="46"/>
      <c r="H11" s="46"/>
      <c r="I11" s="46"/>
      <c r="J11" s="46"/>
      <c r="K11" s="46"/>
      <c r="L11" s="46"/>
      <c r="M11" s="46"/>
      <c r="N11" s="46"/>
      <c r="O11" s="46"/>
    </row>
    <row r="12" spans="1:18" ht="15" customHeight="1" x14ac:dyDescent="0.2">
      <c r="A12" s="50"/>
      <c r="B12" s="51"/>
      <c r="C12" s="51"/>
      <c r="D12" s="130" t="s">
        <v>12</v>
      </c>
      <c r="E12" s="131"/>
      <c r="F12" s="46"/>
      <c r="G12" s="46"/>
      <c r="H12" s="46"/>
      <c r="I12" s="46"/>
      <c r="J12" s="46"/>
      <c r="K12" s="46"/>
      <c r="L12" s="46"/>
      <c r="M12" s="46"/>
      <c r="N12" s="46"/>
      <c r="O12" s="46"/>
    </row>
    <row r="13" spans="1:18" ht="15" customHeight="1" x14ac:dyDescent="0.2">
      <c r="A13" s="50"/>
      <c r="B13" s="51"/>
      <c r="C13" s="51"/>
      <c r="D13" s="130" t="s">
        <v>39</v>
      </c>
      <c r="E13" s="131"/>
      <c r="F13" s="46"/>
      <c r="G13" s="46"/>
      <c r="H13" s="46"/>
      <c r="I13" s="46"/>
      <c r="J13" s="46"/>
      <c r="K13" s="46"/>
      <c r="L13" s="46"/>
      <c r="M13" s="46"/>
      <c r="N13" s="46"/>
      <c r="O13" s="46"/>
    </row>
    <row r="14" spans="1:18" ht="15" customHeight="1" x14ac:dyDescent="0.2">
      <c r="A14" s="50"/>
      <c r="B14" s="51"/>
      <c r="C14" s="51"/>
      <c r="D14" s="130" t="s">
        <v>5</v>
      </c>
      <c r="E14" s="131"/>
      <c r="F14" s="46"/>
      <c r="G14" s="46"/>
      <c r="H14" s="46"/>
      <c r="I14" s="46"/>
      <c r="J14" s="46"/>
      <c r="K14" s="46"/>
      <c r="L14" s="46"/>
      <c r="M14" s="46"/>
      <c r="N14" s="46"/>
      <c r="O14" s="46"/>
    </row>
    <row r="15" spans="1:18" ht="15" customHeight="1" x14ac:dyDescent="0.2">
      <c r="A15" s="50"/>
      <c r="B15" s="51"/>
      <c r="C15" s="130" t="s">
        <v>8</v>
      </c>
      <c r="D15" s="132"/>
      <c r="E15" s="131"/>
      <c r="F15" s="46">
        <f>SUM(F11:F14)</f>
        <v>0</v>
      </c>
      <c r="G15" s="46">
        <f t="shared" ref="G15:O15" si="0">SUM(G11:G14)</f>
        <v>0</v>
      </c>
      <c r="H15" s="46">
        <f t="shared" si="0"/>
        <v>0</v>
      </c>
      <c r="I15" s="46">
        <f t="shared" si="0"/>
        <v>0</v>
      </c>
      <c r="J15" s="46">
        <f t="shared" si="0"/>
        <v>0</v>
      </c>
      <c r="K15" s="46">
        <f t="shared" si="0"/>
        <v>0</v>
      </c>
      <c r="L15" s="46">
        <f t="shared" si="0"/>
        <v>0</v>
      </c>
      <c r="M15" s="46">
        <f t="shared" si="0"/>
        <v>0</v>
      </c>
      <c r="N15" s="46">
        <f t="shared" si="0"/>
        <v>0</v>
      </c>
      <c r="O15" s="46">
        <f t="shared" si="0"/>
        <v>0</v>
      </c>
    </row>
    <row r="16" spans="1:18" ht="15" customHeight="1" x14ac:dyDescent="0.2">
      <c r="A16" s="50"/>
      <c r="B16" s="51"/>
      <c r="C16" s="130" t="s">
        <v>6</v>
      </c>
      <c r="D16" s="132"/>
      <c r="E16" s="131"/>
      <c r="F16" s="46"/>
      <c r="G16" s="46"/>
      <c r="H16" s="46"/>
      <c r="I16" s="46"/>
      <c r="J16" s="46"/>
      <c r="K16" s="46"/>
      <c r="L16" s="46"/>
      <c r="M16" s="46"/>
      <c r="N16" s="46"/>
      <c r="O16" s="46"/>
    </row>
    <row r="17" spans="1:15" ht="15" customHeight="1" x14ac:dyDescent="0.2">
      <c r="A17" s="50"/>
      <c r="B17" s="51"/>
      <c r="C17" s="51"/>
      <c r="D17" s="130" t="s">
        <v>11</v>
      </c>
      <c r="E17" s="131"/>
      <c r="F17" s="46"/>
      <c r="G17" s="46"/>
      <c r="H17" s="46"/>
      <c r="I17" s="46"/>
      <c r="J17" s="46"/>
      <c r="K17" s="46"/>
      <c r="L17" s="46"/>
      <c r="M17" s="46"/>
      <c r="N17" s="46"/>
      <c r="O17" s="46"/>
    </row>
    <row r="18" spans="1:15" ht="15" customHeight="1" x14ac:dyDescent="0.2">
      <c r="A18" s="50"/>
      <c r="B18" s="51"/>
      <c r="C18" s="51"/>
      <c r="D18" s="130" t="s">
        <v>12</v>
      </c>
      <c r="E18" s="131"/>
      <c r="F18" s="46"/>
      <c r="G18" s="46"/>
      <c r="H18" s="46"/>
      <c r="I18" s="46"/>
      <c r="J18" s="46"/>
      <c r="K18" s="46"/>
      <c r="L18" s="46"/>
      <c r="M18" s="46"/>
      <c r="N18" s="46"/>
      <c r="O18" s="46"/>
    </row>
    <row r="19" spans="1:15" ht="15" customHeight="1" x14ac:dyDescent="0.2">
      <c r="A19" s="50"/>
      <c r="B19" s="51"/>
      <c r="C19" s="51"/>
      <c r="D19" s="130" t="s">
        <v>39</v>
      </c>
      <c r="E19" s="131"/>
      <c r="F19" s="46"/>
      <c r="G19" s="46"/>
      <c r="H19" s="46"/>
      <c r="I19" s="46"/>
      <c r="J19" s="46"/>
      <c r="K19" s="46"/>
      <c r="L19" s="46"/>
      <c r="M19" s="46"/>
      <c r="N19" s="46"/>
      <c r="O19" s="46"/>
    </row>
    <row r="20" spans="1:15" ht="15" customHeight="1" x14ac:dyDescent="0.2">
      <c r="A20" s="50"/>
      <c r="B20" s="51"/>
      <c r="C20" s="51"/>
      <c r="D20" s="130" t="s">
        <v>5</v>
      </c>
      <c r="E20" s="131"/>
      <c r="F20" s="46"/>
      <c r="G20" s="46"/>
      <c r="H20" s="46"/>
      <c r="I20" s="46"/>
      <c r="J20" s="46"/>
      <c r="K20" s="46"/>
      <c r="L20" s="46"/>
      <c r="M20" s="46"/>
      <c r="N20" s="46"/>
      <c r="O20" s="46"/>
    </row>
    <row r="21" spans="1:15" ht="15" customHeight="1" x14ac:dyDescent="0.2">
      <c r="A21" s="50"/>
      <c r="B21" s="51"/>
      <c r="C21" s="130" t="s">
        <v>9</v>
      </c>
      <c r="D21" s="132"/>
      <c r="E21" s="131"/>
      <c r="F21" s="46">
        <f>SUM(F17:F20)</f>
        <v>0</v>
      </c>
      <c r="G21" s="46">
        <f t="shared" ref="G21:O21" si="1">SUM(G17:G20)</f>
        <v>0</v>
      </c>
      <c r="H21" s="46">
        <f t="shared" si="1"/>
        <v>0</v>
      </c>
      <c r="I21" s="46">
        <f t="shared" si="1"/>
        <v>0</v>
      </c>
      <c r="J21" s="46">
        <f t="shared" si="1"/>
        <v>0</v>
      </c>
      <c r="K21" s="46">
        <f t="shared" si="1"/>
        <v>0</v>
      </c>
      <c r="L21" s="46">
        <f t="shared" si="1"/>
        <v>0</v>
      </c>
      <c r="M21" s="46">
        <f t="shared" si="1"/>
        <v>0</v>
      </c>
      <c r="N21" s="46">
        <f t="shared" si="1"/>
        <v>0</v>
      </c>
      <c r="O21" s="46">
        <f t="shared" si="1"/>
        <v>0</v>
      </c>
    </row>
    <row r="22" spans="1:15" ht="15" customHeight="1" x14ac:dyDescent="0.2">
      <c r="A22" s="52"/>
      <c r="B22" s="133" t="s">
        <v>10</v>
      </c>
      <c r="C22" s="133"/>
      <c r="D22" s="133"/>
      <c r="E22" s="53"/>
      <c r="F22" s="47">
        <f>F15+F21</f>
        <v>0</v>
      </c>
      <c r="G22" s="47">
        <f t="shared" ref="G22:O22" si="2">G15+G21</f>
        <v>0</v>
      </c>
      <c r="H22" s="47">
        <f t="shared" si="2"/>
        <v>0</v>
      </c>
      <c r="I22" s="47">
        <f t="shared" si="2"/>
        <v>0</v>
      </c>
      <c r="J22" s="47">
        <f t="shared" si="2"/>
        <v>0</v>
      </c>
      <c r="K22" s="47">
        <f t="shared" si="2"/>
        <v>0</v>
      </c>
      <c r="L22" s="47">
        <f t="shared" si="2"/>
        <v>0</v>
      </c>
      <c r="M22" s="47">
        <f t="shared" si="2"/>
        <v>0</v>
      </c>
      <c r="N22" s="47">
        <f t="shared" si="2"/>
        <v>0</v>
      </c>
      <c r="O22" s="47">
        <f t="shared" si="2"/>
        <v>0</v>
      </c>
    </row>
    <row r="23" spans="1:15" ht="15" customHeight="1" x14ac:dyDescent="0.2">
      <c r="A23" s="50"/>
      <c r="B23" s="153" t="s">
        <v>96</v>
      </c>
      <c r="C23" s="153"/>
      <c r="D23" s="153"/>
      <c r="E23" s="154"/>
      <c r="F23" s="46"/>
      <c r="G23" s="46"/>
      <c r="H23" s="46"/>
      <c r="I23" s="46"/>
      <c r="J23" s="46"/>
      <c r="K23" s="46"/>
      <c r="L23" s="46"/>
      <c r="M23" s="46"/>
      <c r="N23" s="46"/>
      <c r="O23" s="46"/>
    </row>
    <row r="24" spans="1:15" ht="15" customHeight="1" x14ac:dyDescent="0.2">
      <c r="A24" s="50"/>
      <c r="B24" s="51"/>
      <c r="C24" s="130" t="s">
        <v>32</v>
      </c>
      <c r="D24" s="132"/>
      <c r="E24" s="131"/>
      <c r="F24" s="46"/>
      <c r="G24" s="46"/>
      <c r="H24" s="46"/>
      <c r="I24" s="46"/>
      <c r="J24" s="46"/>
      <c r="K24" s="46"/>
      <c r="L24" s="46"/>
      <c r="M24" s="46"/>
      <c r="N24" s="46"/>
      <c r="O24" s="46"/>
    </row>
    <row r="25" spans="1:15" ht="15" customHeight="1" x14ac:dyDescent="0.2">
      <c r="A25" s="50"/>
      <c r="B25" s="51"/>
      <c r="C25" s="51"/>
      <c r="D25" s="130" t="s">
        <v>4</v>
      </c>
      <c r="E25" s="131"/>
      <c r="F25" s="46"/>
      <c r="G25" s="46"/>
      <c r="H25" s="46"/>
      <c r="I25" s="46"/>
      <c r="J25" s="46"/>
      <c r="K25" s="46"/>
      <c r="L25" s="46"/>
      <c r="M25" s="46"/>
      <c r="N25" s="46"/>
      <c r="O25" s="46"/>
    </row>
    <row r="26" spans="1:15" ht="15" customHeight="1" x14ac:dyDescent="0.2">
      <c r="A26" s="50"/>
      <c r="B26" s="51"/>
      <c r="C26" s="51"/>
      <c r="D26" s="51"/>
      <c r="E26" s="54" t="s">
        <v>39</v>
      </c>
      <c r="F26" s="46"/>
      <c r="G26" s="46"/>
      <c r="H26" s="46"/>
      <c r="I26" s="46"/>
      <c r="J26" s="46"/>
      <c r="K26" s="46"/>
      <c r="L26" s="46"/>
      <c r="M26" s="46"/>
      <c r="N26" s="46"/>
      <c r="O26" s="46"/>
    </row>
    <row r="27" spans="1:15" ht="15" customHeight="1" x14ac:dyDescent="0.2">
      <c r="A27" s="50"/>
      <c r="B27" s="51"/>
      <c r="C27" s="51"/>
      <c r="D27" s="51"/>
      <c r="E27" s="55" t="s">
        <v>5</v>
      </c>
      <c r="F27" s="46"/>
      <c r="G27" s="46"/>
      <c r="H27" s="46"/>
      <c r="I27" s="46"/>
      <c r="J27" s="46"/>
      <c r="K27" s="46"/>
      <c r="L27" s="46"/>
      <c r="M27" s="46"/>
      <c r="N27" s="46"/>
      <c r="O27" s="46"/>
    </row>
    <row r="28" spans="1:15" ht="15" customHeight="1" x14ac:dyDescent="0.2">
      <c r="A28" s="50"/>
      <c r="B28" s="51"/>
      <c r="C28" s="51"/>
      <c r="D28" s="130" t="s">
        <v>8</v>
      </c>
      <c r="E28" s="131"/>
      <c r="F28" s="46">
        <f>SUM(F26:F27)</f>
        <v>0</v>
      </c>
      <c r="G28" s="46">
        <f t="shared" ref="G28:O28" si="3">SUM(G26:G27)</f>
        <v>0</v>
      </c>
      <c r="H28" s="46">
        <f t="shared" si="3"/>
        <v>0</v>
      </c>
      <c r="I28" s="46">
        <f t="shared" si="3"/>
        <v>0</v>
      </c>
      <c r="J28" s="46">
        <f t="shared" si="3"/>
        <v>0</v>
      </c>
      <c r="K28" s="46">
        <f t="shared" si="3"/>
        <v>0</v>
      </c>
      <c r="L28" s="46">
        <f t="shared" si="3"/>
        <v>0</v>
      </c>
      <c r="M28" s="46">
        <f t="shared" si="3"/>
        <v>0</v>
      </c>
      <c r="N28" s="46">
        <f t="shared" si="3"/>
        <v>0</v>
      </c>
      <c r="O28" s="46">
        <f t="shared" si="3"/>
        <v>0</v>
      </c>
    </row>
    <row r="29" spans="1:15" ht="15" customHeight="1" x14ac:dyDescent="0.2">
      <c r="A29" s="50"/>
      <c r="B29" s="51"/>
      <c r="C29" s="51"/>
      <c r="D29" s="130" t="s">
        <v>6</v>
      </c>
      <c r="E29" s="131"/>
      <c r="F29" s="46"/>
      <c r="G29" s="46"/>
      <c r="H29" s="46"/>
      <c r="I29" s="46"/>
      <c r="J29" s="46"/>
      <c r="K29" s="46"/>
      <c r="L29" s="46"/>
      <c r="M29" s="46"/>
      <c r="N29" s="46"/>
      <c r="O29" s="46"/>
    </row>
    <row r="30" spans="1:15" ht="15" customHeight="1" x14ac:dyDescent="0.2">
      <c r="A30" s="50"/>
      <c r="B30" s="51"/>
      <c r="C30" s="51"/>
      <c r="D30" s="51"/>
      <c r="E30" s="55" t="s">
        <v>39</v>
      </c>
      <c r="F30" s="46"/>
      <c r="G30" s="46"/>
      <c r="H30" s="46"/>
      <c r="I30" s="46"/>
      <c r="J30" s="46"/>
      <c r="K30" s="46"/>
      <c r="L30" s="46"/>
      <c r="M30" s="46"/>
      <c r="N30" s="46"/>
      <c r="O30" s="46"/>
    </row>
    <row r="31" spans="1:15" ht="15" customHeight="1" x14ac:dyDescent="0.2">
      <c r="A31" s="50"/>
      <c r="B31" s="51"/>
      <c r="C31" s="51"/>
      <c r="D31" s="51"/>
      <c r="E31" s="55" t="s">
        <v>5</v>
      </c>
      <c r="F31" s="46"/>
      <c r="G31" s="46"/>
      <c r="H31" s="46"/>
      <c r="I31" s="46"/>
      <c r="J31" s="46"/>
      <c r="K31" s="46"/>
      <c r="L31" s="46"/>
      <c r="M31" s="46"/>
      <c r="N31" s="46"/>
      <c r="O31" s="46"/>
    </row>
    <row r="32" spans="1:15" ht="15" customHeight="1" x14ac:dyDescent="0.2">
      <c r="A32" s="50"/>
      <c r="B32" s="51"/>
      <c r="C32" s="51"/>
      <c r="D32" s="130" t="s">
        <v>9</v>
      </c>
      <c r="E32" s="131"/>
      <c r="F32" s="46">
        <f>SUM(F30:F31)</f>
        <v>0</v>
      </c>
      <c r="G32" s="46">
        <f t="shared" ref="G32:O32" si="4">SUM(G30:G31)</f>
        <v>0</v>
      </c>
      <c r="H32" s="46">
        <f t="shared" si="4"/>
        <v>0</v>
      </c>
      <c r="I32" s="46">
        <f t="shared" si="4"/>
        <v>0</v>
      </c>
      <c r="J32" s="46">
        <f t="shared" si="4"/>
        <v>0</v>
      </c>
      <c r="K32" s="46">
        <f t="shared" si="4"/>
        <v>0</v>
      </c>
      <c r="L32" s="46">
        <f t="shared" si="4"/>
        <v>0</v>
      </c>
      <c r="M32" s="46">
        <f t="shared" si="4"/>
        <v>0</v>
      </c>
      <c r="N32" s="46">
        <f t="shared" si="4"/>
        <v>0</v>
      </c>
      <c r="O32" s="46">
        <f t="shared" si="4"/>
        <v>0</v>
      </c>
    </row>
    <row r="33" spans="1:15" ht="15" customHeight="1" x14ac:dyDescent="0.2">
      <c r="A33" s="50"/>
      <c r="B33" s="51"/>
      <c r="C33" s="130" t="s">
        <v>33</v>
      </c>
      <c r="D33" s="132"/>
      <c r="E33" s="131"/>
      <c r="F33" s="46">
        <f>F28+F32</f>
        <v>0</v>
      </c>
      <c r="G33" s="46">
        <f t="shared" ref="G33:O33" si="5">G28+G32</f>
        <v>0</v>
      </c>
      <c r="H33" s="46">
        <f t="shared" si="5"/>
        <v>0</v>
      </c>
      <c r="I33" s="46">
        <f t="shared" si="5"/>
        <v>0</v>
      </c>
      <c r="J33" s="46">
        <f t="shared" si="5"/>
        <v>0</v>
      </c>
      <c r="K33" s="46">
        <f t="shared" si="5"/>
        <v>0</v>
      </c>
      <c r="L33" s="46">
        <f t="shared" si="5"/>
        <v>0</v>
      </c>
      <c r="M33" s="46">
        <f t="shared" si="5"/>
        <v>0</v>
      </c>
      <c r="N33" s="46">
        <f t="shared" si="5"/>
        <v>0</v>
      </c>
      <c r="O33" s="46">
        <f t="shared" si="5"/>
        <v>0</v>
      </c>
    </row>
    <row r="34" spans="1:15" ht="15" customHeight="1" x14ac:dyDescent="0.2">
      <c r="A34" s="50"/>
      <c r="B34" s="51"/>
      <c r="C34" s="130" t="s">
        <v>34</v>
      </c>
      <c r="D34" s="132"/>
      <c r="E34" s="131"/>
      <c r="F34" s="46"/>
      <c r="G34" s="46"/>
      <c r="H34" s="46"/>
      <c r="I34" s="46"/>
      <c r="J34" s="46"/>
      <c r="K34" s="46"/>
      <c r="L34" s="46"/>
      <c r="M34" s="46"/>
      <c r="N34" s="46"/>
      <c r="O34" s="46"/>
    </row>
    <row r="35" spans="1:15" ht="15" customHeight="1" x14ac:dyDescent="0.2">
      <c r="A35" s="50"/>
      <c r="B35" s="51"/>
      <c r="C35" s="51"/>
      <c r="D35" s="130" t="s">
        <v>4</v>
      </c>
      <c r="E35" s="131"/>
      <c r="F35" s="46"/>
      <c r="G35" s="46"/>
      <c r="H35" s="46"/>
      <c r="I35" s="46"/>
      <c r="J35" s="46"/>
      <c r="K35" s="46"/>
      <c r="L35" s="46"/>
      <c r="M35" s="46"/>
      <c r="N35" s="46"/>
      <c r="O35" s="46"/>
    </row>
    <row r="36" spans="1:15" ht="15" customHeight="1" x14ac:dyDescent="0.2">
      <c r="A36" s="50"/>
      <c r="B36" s="51"/>
      <c r="C36" s="51"/>
      <c r="D36" s="51"/>
      <c r="E36" s="55" t="s">
        <v>39</v>
      </c>
      <c r="F36" s="46"/>
      <c r="G36" s="46"/>
      <c r="H36" s="46"/>
      <c r="I36" s="46"/>
      <c r="J36" s="46"/>
      <c r="K36" s="46"/>
      <c r="L36" s="46"/>
      <c r="M36" s="46"/>
      <c r="N36" s="46"/>
      <c r="O36" s="46"/>
    </row>
    <row r="37" spans="1:15" ht="15" customHeight="1" x14ac:dyDescent="0.2">
      <c r="A37" s="50"/>
      <c r="B37" s="51"/>
      <c r="C37" s="51"/>
      <c r="D37" s="51"/>
      <c r="E37" s="55" t="s">
        <v>5</v>
      </c>
      <c r="F37" s="46"/>
      <c r="G37" s="46"/>
      <c r="H37" s="46"/>
      <c r="I37" s="46"/>
      <c r="J37" s="46"/>
      <c r="K37" s="46"/>
      <c r="L37" s="46"/>
      <c r="M37" s="46"/>
      <c r="N37" s="46"/>
      <c r="O37" s="46"/>
    </row>
    <row r="38" spans="1:15" ht="15" customHeight="1" x14ac:dyDescent="0.2">
      <c r="A38" s="50"/>
      <c r="B38" s="51"/>
      <c r="C38" s="51"/>
      <c r="D38" s="130" t="s">
        <v>8</v>
      </c>
      <c r="E38" s="131"/>
      <c r="F38" s="46">
        <f>SUM(F36:F37)</f>
        <v>0</v>
      </c>
      <c r="G38" s="46">
        <f t="shared" ref="G38:O38" si="6">SUM(G36:G37)</f>
        <v>0</v>
      </c>
      <c r="H38" s="46">
        <f t="shared" si="6"/>
        <v>0</v>
      </c>
      <c r="I38" s="46">
        <f t="shared" si="6"/>
        <v>0</v>
      </c>
      <c r="J38" s="46">
        <f t="shared" si="6"/>
        <v>0</v>
      </c>
      <c r="K38" s="46">
        <f t="shared" si="6"/>
        <v>0</v>
      </c>
      <c r="L38" s="46">
        <f t="shared" si="6"/>
        <v>0</v>
      </c>
      <c r="M38" s="46">
        <f t="shared" si="6"/>
        <v>0</v>
      </c>
      <c r="N38" s="46">
        <f t="shared" si="6"/>
        <v>0</v>
      </c>
      <c r="O38" s="46">
        <f t="shared" si="6"/>
        <v>0</v>
      </c>
    </row>
    <row r="39" spans="1:15" ht="15" customHeight="1" x14ac:dyDescent="0.2">
      <c r="A39" s="50"/>
      <c r="B39" s="51"/>
      <c r="C39" s="51"/>
      <c r="D39" s="130" t="s">
        <v>6</v>
      </c>
      <c r="E39" s="131"/>
      <c r="F39" s="46"/>
      <c r="G39" s="46"/>
      <c r="H39" s="46"/>
      <c r="I39" s="46"/>
      <c r="J39" s="46"/>
      <c r="K39" s="46"/>
      <c r="L39" s="46"/>
      <c r="M39" s="46"/>
      <c r="N39" s="46"/>
      <c r="O39" s="46"/>
    </row>
    <row r="40" spans="1:15" ht="15" customHeight="1" x14ac:dyDescent="0.2">
      <c r="A40" s="50"/>
      <c r="B40" s="51"/>
      <c r="C40" s="51"/>
      <c r="D40" s="51"/>
      <c r="E40" s="55" t="s">
        <v>39</v>
      </c>
      <c r="F40" s="46"/>
      <c r="G40" s="46"/>
      <c r="H40" s="46"/>
      <c r="I40" s="46"/>
      <c r="J40" s="46"/>
      <c r="K40" s="46"/>
      <c r="L40" s="46"/>
      <c r="M40" s="46"/>
      <c r="N40" s="46"/>
      <c r="O40" s="46"/>
    </row>
    <row r="41" spans="1:15" ht="15" customHeight="1" x14ac:dyDescent="0.2">
      <c r="A41" s="50"/>
      <c r="B41" s="51"/>
      <c r="C41" s="51"/>
      <c r="D41" s="51"/>
      <c r="E41" s="55" t="s">
        <v>5</v>
      </c>
      <c r="F41" s="46"/>
      <c r="G41" s="46"/>
      <c r="H41" s="46"/>
      <c r="I41" s="46"/>
      <c r="J41" s="46"/>
      <c r="K41" s="46"/>
      <c r="L41" s="46"/>
      <c r="M41" s="46"/>
      <c r="N41" s="46"/>
      <c r="O41" s="46"/>
    </row>
    <row r="42" spans="1:15" ht="15" customHeight="1" x14ac:dyDescent="0.2">
      <c r="A42" s="50"/>
      <c r="B42" s="51"/>
      <c r="C42" s="51"/>
      <c r="D42" s="130" t="s">
        <v>9</v>
      </c>
      <c r="E42" s="131"/>
      <c r="F42" s="46">
        <f>SUM(F40:F41)</f>
        <v>0</v>
      </c>
      <c r="G42" s="46">
        <f t="shared" ref="G42:O42" si="7">SUM(G40:G41)</f>
        <v>0</v>
      </c>
      <c r="H42" s="46">
        <f t="shared" si="7"/>
        <v>0</v>
      </c>
      <c r="I42" s="46">
        <f t="shared" si="7"/>
        <v>0</v>
      </c>
      <c r="J42" s="46">
        <f t="shared" si="7"/>
        <v>0</v>
      </c>
      <c r="K42" s="46">
        <f t="shared" si="7"/>
        <v>0</v>
      </c>
      <c r="L42" s="46">
        <f t="shared" si="7"/>
        <v>0</v>
      </c>
      <c r="M42" s="46">
        <f t="shared" si="7"/>
        <v>0</v>
      </c>
      <c r="N42" s="46">
        <f t="shared" si="7"/>
        <v>0</v>
      </c>
      <c r="O42" s="46">
        <f t="shared" si="7"/>
        <v>0</v>
      </c>
    </row>
    <row r="43" spans="1:15" ht="15" customHeight="1" x14ac:dyDescent="0.2">
      <c r="A43" s="50"/>
      <c r="B43" s="51"/>
      <c r="C43" s="130" t="s">
        <v>35</v>
      </c>
      <c r="D43" s="132"/>
      <c r="E43" s="131"/>
      <c r="F43" s="46">
        <f>F38+F42</f>
        <v>0</v>
      </c>
      <c r="G43" s="46">
        <f t="shared" ref="G43:O43" si="8">G38+G42</f>
        <v>0</v>
      </c>
      <c r="H43" s="46">
        <f t="shared" si="8"/>
        <v>0</v>
      </c>
      <c r="I43" s="46">
        <f t="shared" si="8"/>
        <v>0</v>
      </c>
      <c r="J43" s="46">
        <f t="shared" si="8"/>
        <v>0</v>
      </c>
      <c r="K43" s="46">
        <f t="shared" si="8"/>
        <v>0</v>
      </c>
      <c r="L43" s="46">
        <f t="shared" si="8"/>
        <v>0</v>
      </c>
      <c r="M43" s="46">
        <f t="shared" si="8"/>
        <v>0</v>
      </c>
      <c r="N43" s="46">
        <f t="shared" si="8"/>
        <v>0</v>
      </c>
      <c r="O43" s="46">
        <f t="shared" si="8"/>
        <v>0</v>
      </c>
    </row>
    <row r="44" spans="1:15" ht="15" customHeight="1" x14ac:dyDescent="0.2">
      <c r="A44" s="52"/>
      <c r="B44" s="133" t="s">
        <v>97</v>
      </c>
      <c r="C44" s="133"/>
      <c r="D44" s="133"/>
      <c r="E44" s="56"/>
      <c r="F44" s="47">
        <f>F33+F43</f>
        <v>0</v>
      </c>
      <c r="G44" s="47">
        <f t="shared" ref="G44:O44" si="9">G33+G43</f>
        <v>0</v>
      </c>
      <c r="H44" s="47">
        <f t="shared" si="9"/>
        <v>0</v>
      </c>
      <c r="I44" s="47">
        <f t="shared" si="9"/>
        <v>0</v>
      </c>
      <c r="J44" s="47">
        <f t="shared" si="9"/>
        <v>0</v>
      </c>
      <c r="K44" s="47">
        <f t="shared" si="9"/>
        <v>0</v>
      </c>
      <c r="L44" s="47">
        <f t="shared" si="9"/>
        <v>0</v>
      </c>
      <c r="M44" s="47">
        <f t="shared" si="9"/>
        <v>0</v>
      </c>
      <c r="N44" s="47">
        <f t="shared" si="9"/>
        <v>0</v>
      </c>
      <c r="O44" s="47">
        <f t="shared" si="9"/>
        <v>0</v>
      </c>
    </row>
    <row r="45" spans="1:15" ht="15" customHeight="1" x14ac:dyDescent="0.2">
      <c r="A45" s="50"/>
      <c r="B45" s="140" t="s">
        <v>13</v>
      </c>
      <c r="C45" s="140"/>
      <c r="D45" s="140"/>
      <c r="E45" s="141"/>
      <c r="F45" s="46"/>
      <c r="G45" s="46"/>
      <c r="H45" s="46"/>
      <c r="I45" s="46"/>
      <c r="J45" s="46"/>
      <c r="K45" s="46"/>
      <c r="L45" s="46"/>
      <c r="M45" s="46"/>
      <c r="N45" s="46"/>
      <c r="O45" s="46"/>
    </row>
    <row r="46" spans="1:15" ht="15" customHeight="1" x14ac:dyDescent="0.2">
      <c r="A46" s="50"/>
      <c r="B46" s="51"/>
      <c r="C46" s="130" t="s">
        <v>4</v>
      </c>
      <c r="D46" s="132"/>
      <c r="E46" s="55"/>
      <c r="F46" s="46"/>
      <c r="G46" s="46"/>
      <c r="H46" s="46"/>
      <c r="I46" s="46"/>
      <c r="J46" s="46"/>
      <c r="K46" s="46"/>
      <c r="L46" s="46"/>
      <c r="M46" s="46"/>
      <c r="N46" s="46"/>
      <c r="O46" s="46"/>
    </row>
    <row r="47" spans="1:15" ht="15" customHeight="1" x14ac:dyDescent="0.2">
      <c r="A47" s="50"/>
      <c r="B47" s="51"/>
      <c r="C47" s="51"/>
      <c r="D47" s="130" t="s">
        <v>11</v>
      </c>
      <c r="E47" s="131"/>
      <c r="F47" s="46"/>
      <c r="G47" s="46"/>
      <c r="H47" s="46"/>
      <c r="I47" s="46"/>
      <c r="J47" s="46"/>
      <c r="K47" s="46"/>
      <c r="L47" s="46"/>
      <c r="M47" s="46"/>
      <c r="N47" s="46"/>
      <c r="O47" s="46"/>
    </row>
    <row r="48" spans="1:15" ht="15" customHeight="1" x14ac:dyDescent="0.2">
      <c r="A48" s="50"/>
      <c r="B48" s="51"/>
      <c r="C48" s="51"/>
      <c r="D48" s="130" t="s">
        <v>12</v>
      </c>
      <c r="E48" s="131"/>
      <c r="F48" s="46"/>
      <c r="G48" s="46"/>
      <c r="H48" s="46"/>
      <c r="I48" s="46"/>
      <c r="J48" s="46"/>
      <c r="K48" s="46"/>
      <c r="L48" s="46"/>
      <c r="M48" s="46"/>
      <c r="N48" s="46"/>
      <c r="O48" s="46"/>
    </row>
    <row r="49" spans="1:15" ht="15" customHeight="1" x14ac:dyDescent="0.2">
      <c r="A49" s="50"/>
      <c r="B49" s="51"/>
      <c r="C49" s="51"/>
      <c r="D49" s="130" t="s">
        <v>39</v>
      </c>
      <c r="E49" s="131"/>
      <c r="F49" s="46"/>
      <c r="G49" s="46"/>
      <c r="H49" s="46"/>
      <c r="I49" s="46"/>
      <c r="J49" s="46"/>
      <c r="K49" s="46"/>
      <c r="L49" s="46"/>
      <c r="M49" s="46"/>
      <c r="N49" s="46"/>
      <c r="O49" s="46"/>
    </row>
    <row r="50" spans="1:15" ht="15" customHeight="1" x14ac:dyDescent="0.2">
      <c r="A50" s="50"/>
      <c r="B50" s="51"/>
      <c r="C50" s="51"/>
      <c r="D50" s="130" t="s">
        <v>5</v>
      </c>
      <c r="E50" s="131"/>
      <c r="F50" s="46"/>
      <c r="G50" s="46"/>
      <c r="H50" s="46"/>
      <c r="I50" s="46"/>
      <c r="J50" s="46"/>
      <c r="K50" s="46"/>
      <c r="L50" s="46"/>
      <c r="M50" s="46"/>
      <c r="N50" s="46"/>
      <c r="O50" s="46"/>
    </row>
    <row r="51" spans="1:15" ht="15" customHeight="1" x14ac:dyDescent="0.2">
      <c r="A51" s="50"/>
      <c r="B51" s="51"/>
      <c r="C51" s="130" t="s">
        <v>8</v>
      </c>
      <c r="D51" s="132"/>
      <c r="E51" s="131"/>
      <c r="F51" s="46">
        <f>SUM(F47:F50)</f>
        <v>0</v>
      </c>
      <c r="G51" s="46">
        <f t="shared" ref="G51:O51" si="10">SUM(G47:G50)</f>
        <v>0</v>
      </c>
      <c r="H51" s="46">
        <f t="shared" si="10"/>
        <v>0</v>
      </c>
      <c r="I51" s="46">
        <f t="shared" si="10"/>
        <v>0</v>
      </c>
      <c r="J51" s="46">
        <f t="shared" si="10"/>
        <v>0</v>
      </c>
      <c r="K51" s="46">
        <f t="shared" si="10"/>
        <v>0</v>
      </c>
      <c r="L51" s="46">
        <f t="shared" si="10"/>
        <v>0</v>
      </c>
      <c r="M51" s="46">
        <f t="shared" si="10"/>
        <v>0</v>
      </c>
      <c r="N51" s="46">
        <f t="shared" si="10"/>
        <v>0</v>
      </c>
      <c r="O51" s="46">
        <f t="shared" si="10"/>
        <v>0</v>
      </c>
    </row>
    <row r="52" spans="1:15" ht="15" customHeight="1" x14ac:dyDescent="0.2">
      <c r="A52" s="50"/>
      <c r="B52" s="51"/>
      <c r="C52" s="130" t="s">
        <v>6</v>
      </c>
      <c r="D52" s="132"/>
      <c r="E52" s="131"/>
      <c r="F52" s="46"/>
      <c r="G52" s="46"/>
      <c r="H52" s="46"/>
      <c r="I52" s="46"/>
      <c r="J52" s="46"/>
      <c r="K52" s="46"/>
      <c r="L52" s="46"/>
      <c r="M52" s="46"/>
      <c r="N52" s="46"/>
      <c r="O52" s="46"/>
    </row>
    <row r="53" spans="1:15" ht="15" customHeight="1" x14ac:dyDescent="0.2">
      <c r="A53" s="50"/>
      <c r="B53" s="51"/>
      <c r="C53" s="51"/>
      <c r="D53" s="130" t="s">
        <v>11</v>
      </c>
      <c r="E53" s="131"/>
      <c r="F53" s="46"/>
      <c r="G53" s="46"/>
      <c r="H53" s="46"/>
      <c r="I53" s="46"/>
      <c r="J53" s="46"/>
      <c r="K53" s="46"/>
      <c r="L53" s="46"/>
      <c r="M53" s="46"/>
      <c r="N53" s="46"/>
      <c r="O53" s="46"/>
    </row>
    <row r="54" spans="1:15" ht="15" customHeight="1" x14ac:dyDescent="0.2">
      <c r="A54" s="50"/>
      <c r="B54" s="51"/>
      <c r="C54" s="51"/>
      <c r="D54" s="130" t="s">
        <v>12</v>
      </c>
      <c r="E54" s="131"/>
      <c r="F54" s="46"/>
      <c r="G54" s="46"/>
      <c r="H54" s="46"/>
      <c r="I54" s="46"/>
      <c r="J54" s="46"/>
      <c r="K54" s="46"/>
      <c r="L54" s="46"/>
      <c r="M54" s="46"/>
      <c r="N54" s="46"/>
      <c r="O54" s="46"/>
    </row>
    <row r="55" spans="1:15" ht="15" customHeight="1" x14ac:dyDescent="0.2">
      <c r="A55" s="50"/>
      <c r="B55" s="51"/>
      <c r="C55" s="51"/>
      <c r="D55" s="130" t="s">
        <v>39</v>
      </c>
      <c r="E55" s="131"/>
      <c r="F55" s="46"/>
      <c r="G55" s="46"/>
      <c r="H55" s="46"/>
      <c r="I55" s="46"/>
      <c r="J55" s="46"/>
      <c r="K55" s="46"/>
      <c r="L55" s="46"/>
      <c r="M55" s="46"/>
      <c r="N55" s="46"/>
      <c r="O55" s="46"/>
    </row>
    <row r="56" spans="1:15" ht="15" customHeight="1" x14ac:dyDescent="0.2">
      <c r="A56" s="50"/>
      <c r="B56" s="51"/>
      <c r="C56" s="51"/>
      <c r="D56" s="130" t="s">
        <v>5</v>
      </c>
      <c r="E56" s="131"/>
      <c r="F56" s="46"/>
      <c r="G56" s="46"/>
      <c r="H56" s="46"/>
      <c r="I56" s="46"/>
      <c r="J56" s="46"/>
      <c r="K56" s="46"/>
      <c r="L56" s="46"/>
      <c r="M56" s="46"/>
      <c r="N56" s="46"/>
      <c r="O56" s="46"/>
    </row>
    <row r="57" spans="1:15" ht="15" customHeight="1" x14ac:dyDescent="0.2">
      <c r="A57" s="50"/>
      <c r="B57" s="51"/>
      <c r="C57" s="130" t="s">
        <v>9</v>
      </c>
      <c r="D57" s="132"/>
      <c r="E57" s="131"/>
      <c r="F57" s="46">
        <f>SUM(F53:F56)</f>
        <v>0</v>
      </c>
      <c r="G57" s="46">
        <f t="shared" ref="G57:O57" si="11">SUM(G53:G56)</f>
        <v>0</v>
      </c>
      <c r="H57" s="46">
        <f t="shared" si="11"/>
        <v>0</v>
      </c>
      <c r="I57" s="46">
        <f t="shared" si="11"/>
        <v>0</v>
      </c>
      <c r="J57" s="46">
        <f t="shared" si="11"/>
        <v>0</v>
      </c>
      <c r="K57" s="46">
        <f t="shared" si="11"/>
        <v>0</v>
      </c>
      <c r="L57" s="46">
        <f t="shared" si="11"/>
        <v>0</v>
      </c>
      <c r="M57" s="46">
        <f t="shared" si="11"/>
        <v>0</v>
      </c>
      <c r="N57" s="46">
        <f t="shared" si="11"/>
        <v>0</v>
      </c>
      <c r="O57" s="46">
        <f t="shared" si="11"/>
        <v>0</v>
      </c>
    </row>
    <row r="58" spans="1:15" ht="15" customHeight="1" x14ac:dyDescent="0.2">
      <c r="A58" s="52"/>
      <c r="B58" s="133" t="s">
        <v>14</v>
      </c>
      <c r="C58" s="133"/>
      <c r="D58" s="133"/>
      <c r="E58" s="56"/>
      <c r="F58" s="47">
        <f>F57+F51</f>
        <v>0</v>
      </c>
      <c r="G58" s="47">
        <f t="shared" ref="G58:O58" si="12">G57+G51</f>
        <v>0</v>
      </c>
      <c r="H58" s="47">
        <f t="shared" si="12"/>
        <v>0</v>
      </c>
      <c r="I58" s="47">
        <f t="shared" si="12"/>
        <v>0</v>
      </c>
      <c r="J58" s="47">
        <f t="shared" si="12"/>
        <v>0</v>
      </c>
      <c r="K58" s="47">
        <f t="shared" si="12"/>
        <v>0</v>
      </c>
      <c r="L58" s="47">
        <f t="shared" si="12"/>
        <v>0</v>
      </c>
      <c r="M58" s="47">
        <f t="shared" si="12"/>
        <v>0</v>
      </c>
      <c r="N58" s="47">
        <f t="shared" si="12"/>
        <v>0</v>
      </c>
      <c r="O58" s="47">
        <f t="shared" si="12"/>
        <v>0</v>
      </c>
    </row>
    <row r="59" spans="1:15" ht="15" customHeight="1" x14ac:dyDescent="0.25">
      <c r="A59" s="134" t="s">
        <v>15</v>
      </c>
      <c r="B59" s="135"/>
      <c r="C59" s="135"/>
      <c r="D59" s="135"/>
      <c r="E59" s="136"/>
      <c r="F59" s="48">
        <f>F22+F44+F58</f>
        <v>0</v>
      </c>
      <c r="G59" s="48">
        <f t="shared" ref="G59:O59" si="13">G22+G44+G58</f>
        <v>0</v>
      </c>
      <c r="H59" s="48">
        <f t="shared" si="13"/>
        <v>0</v>
      </c>
      <c r="I59" s="48">
        <f t="shared" si="13"/>
        <v>0</v>
      </c>
      <c r="J59" s="48">
        <f t="shared" si="13"/>
        <v>0</v>
      </c>
      <c r="K59" s="48">
        <f t="shared" si="13"/>
        <v>0</v>
      </c>
      <c r="L59" s="48">
        <f t="shared" si="13"/>
        <v>0</v>
      </c>
      <c r="M59" s="48">
        <f t="shared" si="13"/>
        <v>0</v>
      </c>
      <c r="N59" s="48">
        <f t="shared" si="13"/>
        <v>0</v>
      </c>
      <c r="O59" s="48">
        <f t="shared" si="13"/>
        <v>0</v>
      </c>
    </row>
    <row r="60" spans="1:15" x14ac:dyDescent="0.2"/>
  </sheetData>
  <sheetProtection sheet="1" selectLockedCells="1"/>
  <mergeCells count="51">
    <mergeCell ref="A1:O1"/>
    <mergeCell ref="B45:E45"/>
    <mergeCell ref="A5:E7"/>
    <mergeCell ref="B9:E9"/>
    <mergeCell ref="B23:E23"/>
    <mergeCell ref="F6:F7"/>
    <mergeCell ref="D2:E2"/>
    <mergeCell ref="G6:O6"/>
    <mergeCell ref="A8:E8"/>
    <mergeCell ref="A3:E3"/>
    <mergeCell ref="A2:C2"/>
    <mergeCell ref="C10:E10"/>
    <mergeCell ref="C15:E15"/>
    <mergeCell ref="D11:E11"/>
    <mergeCell ref="D12:E12"/>
    <mergeCell ref="D13:E13"/>
    <mergeCell ref="D14:E14"/>
    <mergeCell ref="D32:E32"/>
    <mergeCell ref="C16:E16"/>
    <mergeCell ref="D17:E17"/>
    <mergeCell ref="D18:E18"/>
    <mergeCell ref="D19:E19"/>
    <mergeCell ref="D20:E20"/>
    <mergeCell ref="C21:E21"/>
    <mergeCell ref="B22:D22"/>
    <mergeCell ref="C24:E24"/>
    <mergeCell ref="D25:E25"/>
    <mergeCell ref="D28:E28"/>
    <mergeCell ref="D29:E29"/>
    <mergeCell ref="D49:E49"/>
    <mergeCell ref="C33:E33"/>
    <mergeCell ref="C34:E34"/>
    <mergeCell ref="D35:E35"/>
    <mergeCell ref="D38:E38"/>
    <mergeCell ref="D39:E39"/>
    <mergeCell ref="D42:E42"/>
    <mergeCell ref="C43:E43"/>
    <mergeCell ref="B44:D44"/>
    <mergeCell ref="C46:D46"/>
    <mergeCell ref="D47:E47"/>
    <mergeCell ref="D48:E48"/>
    <mergeCell ref="D50:E50"/>
    <mergeCell ref="D56:E56"/>
    <mergeCell ref="C57:E57"/>
    <mergeCell ref="B58:D58"/>
    <mergeCell ref="A59:E59"/>
    <mergeCell ref="C51:E51"/>
    <mergeCell ref="C52:E52"/>
    <mergeCell ref="D53:E53"/>
    <mergeCell ref="D54:E54"/>
    <mergeCell ref="D55:E55"/>
  </mergeCells>
  <phoneticPr fontId="0" type="noConversion"/>
  <printOptions horizontalCentered="1"/>
  <pageMargins left="0.5" right="0.5" top="0.75" bottom="0.75" header="0.5" footer="0.5"/>
  <pageSetup scale="55" orientation="landscape" r:id="rId1"/>
  <headerFooter alignWithMargins="0">
    <oddHeader>&amp;L&amp;"Arial,Bold"&amp;16This form was created using most current Excel version on file&amp;REnclosure 2</oddHeader>
    <oddFooter>&amp;LPage 1&amp;Rver 3 (12/2007)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119</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120</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136</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10&amp;Rver 3 (12/2007)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122</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121</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135</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11&amp;Rver 3 (12/2007)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123</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124</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134</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12&amp;Rver 3 (12/2007)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125</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126</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133</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13&amp;Rver 3 (12/2007)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128</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127</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132</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14&amp;Rver 3 (12/2007)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129</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130</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131</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15&amp;Rver 3 (12/2007)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80"/>
  <sheetViews>
    <sheetView zoomScale="80" zoomScaleNormal="80" workbookViewId="0">
      <selection sqref="A1:O1"/>
    </sheetView>
  </sheetViews>
  <sheetFormatPr defaultColWidth="0" defaultRowHeight="15" zeroHeight="1" x14ac:dyDescent="0.2"/>
  <cols>
    <col min="1" max="4" width="3.7109375" style="36" customWidth="1"/>
    <col min="5" max="5" width="27" style="36" customWidth="1"/>
    <col min="6" max="6" width="17.140625" style="36" customWidth="1"/>
    <col min="7" max="12" width="12.7109375" style="36" customWidth="1"/>
    <col min="13" max="13" width="16.28515625" style="36" customWidth="1"/>
    <col min="14" max="16" width="12.7109375" style="36" customWidth="1"/>
    <col min="17" max="17" width="12.7109375" style="57" customWidth="1"/>
    <col min="18" max="18" width="12.7109375" style="36" customWidth="1"/>
    <col min="19" max="19" width="9.140625" style="36" customWidth="1"/>
    <col min="20" max="16384" width="9.140625" style="32" hidden="1"/>
  </cols>
  <sheetData>
    <row r="1" spans="1:19" ht="32.1" customHeight="1" x14ac:dyDescent="0.25">
      <c r="A1" s="139" t="s">
        <v>144</v>
      </c>
      <c r="B1" s="139"/>
      <c r="C1" s="139"/>
      <c r="D1" s="139"/>
      <c r="E1" s="139"/>
      <c r="F1" s="139"/>
      <c r="G1" s="139"/>
      <c r="H1" s="139"/>
      <c r="I1" s="139"/>
      <c r="J1" s="139"/>
      <c r="K1" s="139"/>
      <c r="L1" s="139"/>
      <c r="M1" s="139"/>
      <c r="N1" s="139"/>
      <c r="O1" s="139"/>
    </row>
    <row r="2" spans="1:19" ht="20.100000000000001" customHeight="1" x14ac:dyDescent="0.25">
      <c r="A2" s="137" t="s">
        <v>29</v>
      </c>
      <c r="B2" s="138"/>
      <c r="C2" s="138"/>
      <c r="D2" s="149" t="str">
        <f>'CSS Pgm 1'!D2:E2</f>
        <v>Inyo</v>
      </c>
      <c r="E2" s="149"/>
      <c r="N2" s="38" t="s">
        <v>30</v>
      </c>
      <c r="O2" s="39">
        <f>'CSS Pgm 1'!O2</f>
        <v>39552</v>
      </c>
    </row>
    <row r="3" spans="1:19" ht="15" customHeight="1" x14ac:dyDescent="0.25">
      <c r="A3" s="58"/>
      <c r="B3" s="58"/>
      <c r="C3" s="58"/>
      <c r="D3" s="187"/>
      <c r="E3" s="187"/>
    </row>
    <row r="4" spans="1:19" x14ac:dyDescent="0.2"/>
    <row r="5" spans="1:19" s="33" customFormat="1" ht="15" customHeight="1" x14ac:dyDescent="0.25">
      <c r="A5" s="142" t="s">
        <v>31</v>
      </c>
      <c r="B5" s="143"/>
      <c r="C5" s="143"/>
      <c r="D5" s="143"/>
      <c r="E5" s="144"/>
      <c r="F5" s="41" t="s">
        <v>20</v>
      </c>
      <c r="G5" s="49" t="s">
        <v>21</v>
      </c>
      <c r="H5" s="49" t="s">
        <v>28</v>
      </c>
      <c r="I5" s="49" t="s">
        <v>22</v>
      </c>
      <c r="J5" s="49" t="s">
        <v>23</v>
      </c>
      <c r="K5" s="49" t="s">
        <v>24</v>
      </c>
      <c r="L5" s="49" t="s">
        <v>25</v>
      </c>
      <c r="M5" s="49" t="s">
        <v>26</v>
      </c>
      <c r="N5" s="49" t="s">
        <v>27</v>
      </c>
      <c r="O5" s="49" t="s">
        <v>78</v>
      </c>
      <c r="P5" s="42"/>
      <c r="Q5" s="42"/>
      <c r="R5" s="42"/>
      <c r="S5" s="42"/>
    </row>
    <row r="6" spans="1:19" s="33" customFormat="1" ht="15" customHeight="1" x14ac:dyDescent="0.25">
      <c r="A6" s="145"/>
      <c r="B6" s="146"/>
      <c r="C6" s="146"/>
      <c r="D6" s="146"/>
      <c r="E6" s="147"/>
      <c r="F6" s="155" t="s">
        <v>7</v>
      </c>
      <c r="G6" s="158" t="s">
        <v>38</v>
      </c>
      <c r="H6" s="159"/>
      <c r="I6" s="159"/>
      <c r="J6" s="159"/>
      <c r="K6" s="159"/>
      <c r="L6" s="159"/>
      <c r="M6" s="159"/>
      <c r="N6" s="159"/>
      <c r="O6" s="160"/>
      <c r="P6" s="42"/>
      <c r="Q6" s="42"/>
      <c r="R6" s="42"/>
      <c r="S6" s="42"/>
    </row>
    <row r="7" spans="1:19" s="34" customFormat="1" ht="64.5" customHeight="1" x14ac:dyDescent="0.25">
      <c r="A7" s="148"/>
      <c r="B7" s="149"/>
      <c r="C7" s="149"/>
      <c r="D7" s="149"/>
      <c r="E7" s="150"/>
      <c r="F7" s="156"/>
      <c r="G7" s="43" t="s">
        <v>0</v>
      </c>
      <c r="H7" s="43" t="s">
        <v>37</v>
      </c>
      <c r="I7" s="43" t="s">
        <v>19</v>
      </c>
      <c r="J7" s="43" t="s">
        <v>1</v>
      </c>
      <c r="K7" s="43" t="s">
        <v>16</v>
      </c>
      <c r="L7" s="43" t="s">
        <v>17</v>
      </c>
      <c r="M7" s="43" t="s">
        <v>2</v>
      </c>
      <c r="N7" s="43" t="s">
        <v>18</v>
      </c>
      <c r="O7" s="43" t="s">
        <v>77</v>
      </c>
      <c r="P7" s="59" t="s">
        <v>169</v>
      </c>
      <c r="Q7" s="59" t="s">
        <v>170</v>
      </c>
      <c r="R7" s="59" t="s">
        <v>171</v>
      </c>
      <c r="S7" s="94"/>
    </row>
    <row r="8" spans="1:19" ht="15" customHeight="1" x14ac:dyDescent="0.25">
      <c r="A8" s="161" t="s">
        <v>40</v>
      </c>
      <c r="B8" s="162"/>
      <c r="C8" s="162"/>
      <c r="D8" s="162"/>
      <c r="E8" s="88"/>
      <c r="F8" s="45"/>
      <c r="G8" s="45"/>
      <c r="H8" s="45"/>
      <c r="I8" s="45"/>
      <c r="J8" s="45"/>
      <c r="K8" s="45"/>
      <c r="L8" s="45"/>
      <c r="M8" s="45"/>
      <c r="N8" s="45"/>
      <c r="O8" s="45"/>
      <c r="P8" s="60">
        <f>SUM(G8:O8)</f>
        <v>0</v>
      </c>
      <c r="Q8" s="61" t="b">
        <f>EXACT(P8,R8)</f>
        <v>1</v>
      </c>
      <c r="R8" s="60">
        <f>F8</f>
        <v>0</v>
      </c>
    </row>
    <row r="9" spans="1:19" ht="15" customHeight="1" x14ac:dyDescent="0.2">
      <c r="A9" s="50"/>
      <c r="B9" s="151" t="s">
        <v>104</v>
      </c>
      <c r="C9" s="151"/>
      <c r="D9" s="151"/>
      <c r="E9" s="152"/>
      <c r="F9" s="46"/>
      <c r="G9" s="46"/>
      <c r="H9" s="46"/>
      <c r="I9" s="46"/>
      <c r="J9" s="46"/>
      <c r="K9" s="46"/>
      <c r="L9" s="46"/>
      <c r="M9" s="46"/>
      <c r="N9" s="46"/>
      <c r="O9" s="46"/>
      <c r="P9" s="60">
        <f>SUM(G9:O9)</f>
        <v>0</v>
      </c>
      <c r="Q9" s="61" t="b">
        <f t="shared" ref="Q9:Q59" si="0">EXACT(P9,R9)</f>
        <v>1</v>
      </c>
      <c r="R9" s="60">
        <f>F9</f>
        <v>0</v>
      </c>
    </row>
    <row r="10" spans="1:19" ht="15" customHeight="1" x14ac:dyDescent="0.2">
      <c r="A10" s="50"/>
      <c r="B10" s="51"/>
      <c r="C10" s="130" t="s">
        <v>4</v>
      </c>
      <c r="D10" s="132"/>
      <c r="E10" s="92"/>
      <c r="F10" s="46"/>
      <c r="G10" s="46"/>
      <c r="H10" s="46"/>
      <c r="I10" s="46"/>
      <c r="J10" s="46"/>
      <c r="K10" s="46"/>
      <c r="L10" s="46"/>
      <c r="M10" s="46"/>
      <c r="N10" s="46"/>
      <c r="O10" s="46"/>
      <c r="P10" s="60">
        <f>SUM(G10:O10)</f>
        <v>0</v>
      </c>
      <c r="Q10" s="61" t="b">
        <f t="shared" si="0"/>
        <v>1</v>
      </c>
      <c r="R10" s="60">
        <f>F10</f>
        <v>0</v>
      </c>
    </row>
    <row r="11" spans="1:19" ht="15" customHeight="1" x14ac:dyDescent="0.2">
      <c r="A11" s="50"/>
      <c r="B11" s="51"/>
      <c r="C11" s="51"/>
      <c r="D11" s="130" t="s">
        <v>11</v>
      </c>
      <c r="E11" s="131"/>
      <c r="F11" s="46">
        <f>SUM('CSS Pgm 1:CSS Pgm 15'!F11)</f>
        <v>0</v>
      </c>
      <c r="G11" s="46">
        <f>SUM('CSS Pgm 1:CSS Pgm 15'!G11)</f>
        <v>0</v>
      </c>
      <c r="H11" s="46">
        <f>SUM('CSS Pgm 1:CSS Pgm 15'!H11)</f>
        <v>0</v>
      </c>
      <c r="I11" s="46">
        <f>SUM('CSS Pgm 1:CSS Pgm 15'!I11)</f>
        <v>0</v>
      </c>
      <c r="J11" s="46">
        <f>SUM('CSS Pgm 1:CSS Pgm 15'!J11)</f>
        <v>0</v>
      </c>
      <c r="K11" s="46">
        <f>SUM('CSS Pgm 1:CSS Pgm 15'!K11)</f>
        <v>0</v>
      </c>
      <c r="L11" s="46">
        <f>SUM('CSS Pgm 1:CSS Pgm 15'!L11)</f>
        <v>0</v>
      </c>
      <c r="M11" s="46">
        <f>SUM('CSS Pgm 1:CSS Pgm 15'!M11)</f>
        <v>0</v>
      </c>
      <c r="N11" s="46">
        <f>SUM('CSS Pgm 1:CSS Pgm 15'!N11)</f>
        <v>0</v>
      </c>
      <c r="O11" s="46">
        <f>SUM('CSS Pgm 1:CSS Pgm 15'!O11)</f>
        <v>0</v>
      </c>
      <c r="P11" s="60">
        <f>SUM(G11:O11)</f>
        <v>0</v>
      </c>
      <c r="Q11" s="61" t="b">
        <f t="shared" si="0"/>
        <v>1</v>
      </c>
      <c r="R11" s="60">
        <f>F11</f>
        <v>0</v>
      </c>
    </row>
    <row r="12" spans="1:19" ht="15" customHeight="1" x14ac:dyDescent="0.2">
      <c r="A12" s="50"/>
      <c r="B12" s="51"/>
      <c r="C12" s="51"/>
      <c r="D12" s="130" t="s">
        <v>12</v>
      </c>
      <c r="E12" s="131"/>
      <c r="F12" s="46">
        <f>SUM('CSS Pgm 1:CSS Pgm 15'!F12)</f>
        <v>0</v>
      </c>
      <c r="G12" s="46">
        <f>SUM('CSS Pgm 1:CSS Pgm 15'!G12)</f>
        <v>0</v>
      </c>
      <c r="H12" s="46">
        <f>SUM('CSS Pgm 1:CSS Pgm 15'!H12)</f>
        <v>0</v>
      </c>
      <c r="I12" s="46">
        <f>SUM('CSS Pgm 1:CSS Pgm 15'!I12)</f>
        <v>0</v>
      </c>
      <c r="J12" s="46">
        <f>SUM('CSS Pgm 1:CSS Pgm 15'!J12)</f>
        <v>0</v>
      </c>
      <c r="K12" s="46">
        <f>SUM('CSS Pgm 1:CSS Pgm 15'!K12)</f>
        <v>0</v>
      </c>
      <c r="L12" s="46">
        <f>SUM('CSS Pgm 1:CSS Pgm 15'!L12)</f>
        <v>0</v>
      </c>
      <c r="M12" s="46">
        <f>SUM('CSS Pgm 1:CSS Pgm 15'!M12)</f>
        <v>0</v>
      </c>
      <c r="N12" s="46">
        <f>SUM('CSS Pgm 1:CSS Pgm 15'!N12)</f>
        <v>0</v>
      </c>
      <c r="O12" s="46">
        <f>SUM('CSS Pgm 1:CSS Pgm 15'!O12)</f>
        <v>0</v>
      </c>
      <c r="P12" s="60">
        <f t="shared" ref="P12:P59" si="1">SUM(G12:O12)</f>
        <v>0</v>
      </c>
      <c r="Q12" s="61" t="b">
        <f t="shared" si="0"/>
        <v>1</v>
      </c>
      <c r="R12" s="60">
        <f t="shared" ref="R12:R59" si="2">F12</f>
        <v>0</v>
      </c>
    </row>
    <row r="13" spans="1:19" ht="15" customHeight="1" x14ac:dyDescent="0.2">
      <c r="A13" s="50"/>
      <c r="B13" s="51"/>
      <c r="C13" s="51"/>
      <c r="D13" s="130" t="s">
        <v>39</v>
      </c>
      <c r="E13" s="131"/>
      <c r="F13" s="46">
        <f>SUM('CSS Pgm 1:CSS Pgm 15'!F13)</f>
        <v>0</v>
      </c>
      <c r="G13" s="46">
        <f>SUM('CSS Pgm 1:CSS Pgm 15'!G13)</f>
        <v>0</v>
      </c>
      <c r="H13" s="46">
        <f>SUM('CSS Pgm 1:CSS Pgm 15'!H13)</f>
        <v>0</v>
      </c>
      <c r="I13" s="46">
        <f>SUM('CSS Pgm 1:CSS Pgm 15'!I13)</f>
        <v>0</v>
      </c>
      <c r="J13" s="46">
        <f>SUM('CSS Pgm 1:CSS Pgm 15'!J13)</f>
        <v>0</v>
      </c>
      <c r="K13" s="46">
        <f>SUM('CSS Pgm 1:CSS Pgm 15'!K13)</f>
        <v>0</v>
      </c>
      <c r="L13" s="46">
        <f>SUM('CSS Pgm 1:CSS Pgm 15'!L13)</f>
        <v>0</v>
      </c>
      <c r="M13" s="46">
        <f>SUM('CSS Pgm 1:CSS Pgm 15'!M13)</f>
        <v>0</v>
      </c>
      <c r="N13" s="46">
        <f>SUM('CSS Pgm 1:CSS Pgm 15'!N13)</f>
        <v>0</v>
      </c>
      <c r="O13" s="46">
        <f>SUM('CSS Pgm 1:CSS Pgm 15'!O13)</f>
        <v>0</v>
      </c>
      <c r="P13" s="60">
        <f t="shared" si="1"/>
        <v>0</v>
      </c>
      <c r="Q13" s="61" t="b">
        <f t="shared" si="0"/>
        <v>1</v>
      </c>
      <c r="R13" s="60">
        <f t="shared" si="2"/>
        <v>0</v>
      </c>
    </row>
    <row r="14" spans="1:19" ht="15" customHeight="1" x14ac:dyDescent="0.2">
      <c r="A14" s="50"/>
      <c r="B14" s="51"/>
      <c r="C14" s="51"/>
      <c r="D14" s="130" t="s">
        <v>5</v>
      </c>
      <c r="E14" s="131"/>
      <c r="F14" s="46">
        <f>SUM('CSS Pgm 1:CSS Pgm 15'!F14)</f>
        <v>0</v>
      </c>
      <c r="G14" s="46">
        <f>SUM('CSS Pgm 1:CSS Pgm 15'!G14)</f>
        <v>0</v>
      </c>
      <c r="H14" s="46">
        <f>SUM('CSS Pgm 1:CSS Pgm 15'!H14)</f>
        <v>0</v>
      </c>
      <c r="I14" s="46">
        <f>SUM('CSS Pgm 1:CSS Pgm 15'!I14)</f>
        <v>0</v>
      </c>
      <c r="J14" s="46">
        <f>SUM('CSS Pgm 1:CSS Pgm 15'!J14)</f>
        <v>0</v>
      </c>
      <c r="K14" s="46">
        <f>SUM('CSS Pgm 1:CSS Pgm 15'!K14)</f>
        <v>0</v>
      </c>
      <c r="L14" s="46">
        <f>SUM('CSS Pgm 1:CSS Pgm 15'!L14)</f>
        <v>0</v>
      </c>
      <c r="M14" s="46">
        <f>SUM('CSS Pgm 1:CSS Pgm 15'!M14)</f>
        <v>0</v>
      </c>
      <c r="N14" s="46">
        <f>SUM('CSS Pgm 1:CSS Pgm 15'!N14)</f>
        <v>0</v>
      </c>
      <c r="O14" s="46">
        <f>SUM('CSS Pgm 1:CSS Pgm 15'!O14)</f>
        <v>0</v>
      </c>
      <c r="P14" s="60">
        <f t="shared" si="1"/>
        <v>0</v>
      </c>
      <c r="Q14" s="61" t="b">
        <f t="shared" si="0"/>
        <v>1</v>
      </c>
      <c r="R14" s="60">
        <f t="shared" si="2"/>
        <v>0</v>
      </c>
    </row>
    <row r="15" spans="1:19" ht="15" customHeight="1" x14ac:dyDescent="0.2">
      <c r="A15" s="50"/>
      <c r="B15" s="51"/>
      <c r="C15" s="130" t="s">
        <v>8</v>
      </c>
      <c r="D15" s="132"/>
      <c r="E15" s="131"/>
      <c r="F15" s="46">
        <f>SUM(F11:F14)</f>
        <v>0</v>
      </c>
      <c r="G15" s="46">
        <f t="shared" ref="G15:O15" si="3">SUM(G11:G14)</f>
        <v>0</v>
      </c>
      <c r="H15" s="46">
        <f t="shared" si="3"/>
        <v>0</v>
      </c>
      <c r="I15" s="46">
        <f t="shared" si="3"/>
        <v>0</v>
      </c>
      <c r="J15" s="46">
        <f t="shared" si="3"/>
        <v>0</v>
      </c>
      <c r="K15" s="46">
        <f t="shared" si="3"/>
        <v>0</v>
      </c>
      <c r="L15" s="46">
        <f t="shared" si="3"/>
        <v>0</v>
      </c>
      <c r="M15" s="46">
        <f t="shared" si="3"/>
        <v>0</v>
      </c>
      <c r="N15" s="46">
        <f t="shared" si="3"/>
        <v>0</v>
      </c>
      <c r="O15" s="46">
        <f t="shared" si="3"/>
        <v>0</v>
      </c>
      <c r="P15" s="60">
        <f t="shared" si="1"/>
        <v>0</v>
      </c>
      <c r="Q15" s="61" t="b">
        <f t="shared" si="0"/>
        <v>1</v>
      </c>
      <c r="R15" s="60">
        <f t="shared" si="2"/>
        <v>0</v>
      </c>
    </row>
    <row r="16" spans="1:19" ht="15" customHeight="1" x14ac:dyDescent="0.2">
      <c r="A16" s="50"/>
      <c r="B16" s="51"/>
      <c r="C16" s="130" t="s">
        <v>6</v>
      </c>
      <c r="D16" s="132"/>
      <c r="E16" s="131"/>
      <c r="F16" s="46"/>
      <c r="G16" s="46"/>
      <c r="H16" s="46"/>
      <c r="I16" s="46"/>
      <c r="J16" s="46"/>
      <c r="K16" s="46"/>
      <c r="L16" s="46"/>
      <c r="M16" s="46"/>
      <c r="N16" s="46"/>
      <c r="O16" s="46"/>
      <c r="P16" s="60">
        <f t="shared" si="1"/>
        <v>0</v>
      </c>
      <c r="Q16" s="61" t="b">
        <f t="shared" si="0"/>
        <v>1</v>
      </c>
      <c r="R16" s="60">
        <f t="shared" si="2"/>
        <v>0</v>
      </c>
    </row>
    <row r="17" spans="1:18" ht="15" customHeight="1" x14ac:dyDescent="0.2">
      <c r="A17" s="50"/>
      <c r="B17" s="51"/>
      <c r="C17" s="51"/>
      <c r="D17" s="130" t="s">
        <v>11</v>
      </c>
      <c r="E17" s="188"/>
      <c r="F17" s="46">
        <f>SUM('CSS Pgm 1:CSS Pgm 15'!F17)</f>
        <v>0</v>
      </c>
      <c r="G17" s="46">
        <f>SUM('CSS Pgm 1:CSS Pgm 15'!G17)</f>
        <v>0</v>
      </c>
      <c r="H17" s="46">
        <f>SUM('CSS Pgm 1:CSS Pgm 15'!H17)</f>
        <v>0</v>
      </c>
      <c r="I17" s="46">
        <f>SUM('CSS Pgm 1:CSS Pgm 15'!I17)</f>
        <v>0</v>
      </c>
      <c r="J17" s="46">
        <f>SUM('CSS Pgm 1:CSS Pgm 15'!J17)</f>
        <v>0</v>
      </c>
      <c r="K17" s="46">
        <f>SUM('CSS Pgm 1:CSS Pgm 15'!K17)</f>
        <v>0</v>
      </c>
      <c r="L17" s="46">
        <f>SUM('CSS Pgm 1:CSS Pgm 15'!L17)</f>
        <v>0</v>
      </c>
      <c r="M17" s="46">
        <f>SUM('CSS Pgm 1:CSS Pgm 15'!M17)</f>
        <v>0</v>
      </c>
      <c r="N17" s="46">
        <f>SUM('CSS Pgm 1:CSS Pgm 15'!N17)</f>
        <v>0</v>
      </c>
      <c r="O17" s="46">
        <f>SUM('CSS Pgm 1:CSS Pgm 15'!O17)</f>
        <v>0</v>
      </c>
      <c r="P17" s="60">
        <f t="shared" si="1"/>
        <v>0</v>
      </c>
      <c r="Q17" s="61" t="b">
        <f t="shared" si="0"/>
        <v>1</v>
      </c>
      <c r="R17" s="60">
        <f t="shared" si="2"/>
        <v>0</v>
      </c>
    </row>
    <row r="18" spans="1:18" ht="15" customHeight="1" x14ac:dyDescent="0.2">
      <c r="A18" s="50"/>
      <c r="B18" s="51"/>
      <c r="C18" s="51"/>
      <c r="D18" s="130" t="s">
        <v>12</v>
      </c>
      <c r="E18" s="131"/>
      <c r="F18" s="46">
        <f>SUM('CSS Pgm 1:CSS Pgm 15'!F18)</f>
        <v>0</v>
      </c>
      <c r="G18" s="46">
        <f>SUM('CSS Pgm 1:CSS Pgm 15'!G18)</f>
        <v>0</v>
      </c>
      <c r="H18" s="46">
        <f>SUM('CSS Pgm 1:CSS Pgm 15'!H18)</f>
        <v>0</v>
      </c>
      <c r="I18" s="46">
        <f>SUM('CSS Pgm 1:CSS Pgm 15'!I18)</f>
        <v>0</v>
      </c>
      <c r="J18" s="46">
        <f>SUM('CSS Pgm 1:CSS Pgm 15'!J18)</f>
        <v>0</v>
      </c>
      <c r="K18" s="46">
        <f>SUM('CSS Pgm 1:CSS Pgm 15'!K18)</f>
        <v>0</v>
      </c>
      <c r="L18" s="46">
        <f>SUM('CSS Pgm 1:CSS Pgm 15'!L18)</f>
        <v>0</v>
      </c>
      <c r="M18" s="46">
        <f>SUM('CSS Pgm 1:CSS Pgm 15'!M18)</f>
        <v>0</v>
      </c>
      <c r="N18" s="46">
        <f>SUM('CSS Pgm 1:CSS Pgm 15'!N18)</f>
        <v>0</v>
      </c>
      <c r="O18" s="46">
        <f>SUM('CSS Pgm 1:CSS Pgm 15'!O18)</f>
        <v>0</v>
      </c>
      <c r="P18" s="60">
        <f t="shared" si="1"/>
        <v>0</v>
      </c>
      <c r="Q18" s="61" t="b">
        <f t="shared" si="0"/>
        <v>1</v>
      </c>
      <c r="R18" s="60">
        <f t="shared" si="2"/>
        <v>0</v>
      </c>
    </row>
    <row r="19" spans="1:18" ht="15" customHeight="1" x14ac:dyDescent="0.2">
      <c r="A19" s="50"/>
      <c r="B19" s="51"/>
      <c r="C19" s="51"/>
      <c r="D19" s="130" t="s">
        <v>39</v>
      </c>
      <c r="E19" s="131"/>
      <c r="F19" s="46">
        <f>SUM('CSS Pgm 1:CSS Pgm 15'!F19)</f>
        <v>0</v>
      </c>
      <c r="G19" s="46">
        <f>SUM('CSS Pgm 1:CSS Pgm 15'!G19)</f>
        <v>0</v>
      </c>
      <c r="H19" s="46">
        <f>SUM('CSS Pgm 1:CSS Pgm 15'!H19)</f>
        <v>0</v>
      </c>
      <c r="I19" s="46">
        <f>SUM('CSS Pgm 1:CSS Pgm 15'!I19)</f>
        <v>0</v>
      </c>
      <c r="J19" s="46">
        <f>SUM('CSS Pgm 1:CSS Pgm 15'!J19)</f>
        <v>0</v>
      </c>
      <c r="K19" s="46">
        <f>SUM('CSS Pgm 1:CSS Pgm 15'!K19)</f>
        <v>0</v>
      </c>
      <c r="L19" s="46">
        <f>SUM('CSS Pgm 1:CSS Pgm 15'!L19)</f>
        <v>0</v>
      </c>
      <c r="M19" s="46">
        <f>SUM('CSS Pgm 1:CSS Pgm 15'!M19)</f>
        <v>0</v>
      </c>
      <c r="N19" s="46">
        <f>SUM('CSS Pgm 1:CSS Pgm 15'!N19)</f>
        <v>0</v>
      </c>
      <c r="O19" s="46">
        <f>SUM('CSS Pgm 1:CSS Pgm 15'!O19)</f>
        <v>0</v>
      </c>
      <c r="P19" s="60">
        <f t="shared" si="1"/>
        <v>0</v>
      </c>
      <c r="Q19" s="61" t="b">
        <f t="shared" si="0"/>
        <v>1</v>
      </c>
      <c r="R19" s="60">
        <f t="shared" si="2"/>
        <v>0</v>
      </c>
    </row>
    <row r="20" spans="1:18" ht="15" customHeight="1" x14ac:dyDescent="0.2">
      <c r="A20" s="50"/>
      <c r="B20" s="51"/>
      <c r="C20" s="51"/>
      <c r="D20" s="130" t="s">
        <v>5</v>
      </c>
      <c r="E20" s="131"/>
      <c r="F20" s="46">
        <f>SUM('CSS Pgm 1:CSS Pgm 15'!F20)</f>
        <v>0</v>
      </c>
      <c r="G20" s="46">
        <f>SUM('CSS Pgm 1:CSS Pgm 15'!G20)</f>
        <v>0</v>
      </c>
      <c r="H20" s="46">
        <f>SUM('CSS Pgm 1:CSS Pgm 15'!H20)</f>
        <v>0</v>
      </c>
      <c r="I20" s="46">
        <f>SUM('CSS Pgm 1:CSS Pgm 15'!I20)</f>
        <v>0</v>
      </c>
      <c r="J20" s="46">
        <f>SUM('CSS Pgm 1:CSS Pgm 15'!J20)</f>
        <v>0</v>
      </c>
      <c r="K20" s="46">
        <f>SUM('CSS Pgm 1:CSS Pgm 15'!K20)</f>
        <v>0</v>
      </c>
      <c r="L20" s="46">
        <f>SUM('CSS Pgm 1:CSS Pgm 15'!L20)</f>
        <v>0</v>
      </c>
      <c r="M20" s="46">
        <f>SUM('CSS Pgm 1:CSS Pgm 15'!M20)</f>
        <v>0</v>
      </c>
      <c r="N20" s="46">
        <f>SUM('CSS Pgm 1:CSS Pgm 15'!N20)</f>
        <v>0</v>
      </c>
      <c r="O20" s="46">
        <f>SUM('CSS Pgm 1:CSS Pgm 15'!O20)</f>
        <v>0</v>
      </c>
      <c r="P20" s="60">
        <f t="shared" si="1"/>
        <v>0</v>
      </c>
      <c r="Q20" s="61" t="b">
        <f t="shared" si="0"/>
        <v>1</v>
      </c>
      <c r="R20" s="60">
        <f t="shared" si="2"/>
        <v>0</v>
      </c>
    </row>
    <row r="21" spans="1:18" ht="15" customHeight="1" x14ac:dyDescent="0.2">
      <c r="A21" s="50"/>
      <c r="B21" s="51"/>
      <c r="C21" s="130" t="s">
        <v>9</v>
      </c>
      <c r="D21" s="132"/>
      <c r="E21" s="131"/>
      <c r="F21" s="46">
        <f>SUM(F17:F20)</f>
        <v>0</v>
      </c>
      <c r="G21" s="46">
        <f t="shared" ref="G21:O21" si="4">SUM(G17:G20)</f>
        <v>0</v>
      </c>
      <c r="H21" s="46">
        <f t="shared" si="4"/>
        <v>0</v>
      </c>
      <c r="I21" s="46">
        <f t="shared" si="4"/>
        <v>0</v>
      </c>
      <c r="J21" s="46">
        <f t="shared" si="4"/>
        <v>0</v>
      </c>
      <c r="K21" s="46">
        <f t="shared" si="4"/>
        <v>0</v>
      </c>
      <c r="L21" s="46">
        <f t="shared" si="4"/>
        <v>0</v>
      </c>
      <c r="M21" s="46">
        <f t="shared" si="4"/>
        <v>0</v>
      </c>
      <c r="N21" s="46">
        <f t="shared" si="4"/>
        <v>0</v>
      </c>
      <c r="O21" s="46">
        <f t="shared" si="4"/>
        <v>0</v>
      </c>
      <c r="P21" s="60">
        <f t="shared" si="1"/>
        <v>0</v>
      </c>
      <c r="Q21" s="61" t="b">
        <f t="shared" si="0"/>
        <v>1</v>
      </c>
      <c r="R21" s="60">
        <f t="shared" si="2"/>
        <v>0</v>
      </c>
    </row>
    <row r="22" spans="1:18" ht="15" customHeight="1" x14ac:dyDescent="0.2">
      <c r="A22" s="52"/>
      <c r="B22" s="133" t="s">
        <v>10</v>
      </c>
      <c r="C22" s="133"/>
      <c r="D22" s="133"/>
      <c r="E22" s="56"/>
      <c r="F22" s="47">
        <f>F15+F21</f>
        <v>0</v>
      </c>
      <c r="G22" s="47">
        <f t="shared" ref="G22:O22" si="5">G15+G21</f>
        <v>0</v>
      </c>
      <c r="H22" s="47">
        <f t="shared" si="5"/>
        <v>0</v>
      </c>
      <c r="I22" s="47">
        <f t="shared" si="5"/>
        <v>0</v>
      </c>
      <c r="J22" s="47">
        <f t="shared" si="5"/>
        <v>0</v>
      </c>
      <c r="K22" s="47">
        <f t="shared" si="5"/>
        <v>0</v>
      </c>
      <c r="L22" s="47">
        <f t="shared" si="5"/>
        <v>0</v>
      </c>
      <c r="M22" s="47">
        <f t="shared" si="5"/>
        <v>0</v>
      </c>
      <c r="N22" s="47">
        <f t="shared" si="5"/>
        <v>0</v>
      </c>
      <c r="O22" s="47">
        <f t="shared" si="5"/>
        <v>0</v>
      </c>
      <c r="P22" s="60">
        <f t="shared" si="1"/>
        <v>0</v>
      </c>
      <c r="Q22" s="61" t="b">
        <f t="shared" si="0"/>
        <v>1</v>
      </c>
      <c r="R22" s="60">
        <f t="shared" si="2"/>
        <v>0</v>
      </c>
    </row>
    <row r="23" spans="1:18" ht="15" customHeight="1" x14ac:dyDescent="0.2">
      <c r="A23" s="50"/>
      <c r="B23" s="153" t="s">
        <v>96</v>
      </c>
      <c r="C23" s="153"/>
      <c r="D23" s="153"/>
      <c r="E23" s="154"/>
      <c r="F23" s="46"/>
      <c r="G23" s="46"/>
      <c r="H23" s="46"/>
      <c r="I23" s="46"/>
      <c r="J23" s="46"/>
      <c r="K23" s="46"/>
      <c r="L23" s="46"/>
      <c r="M23" s="46"/>
      <c r="N23" s="46"/>
      <c r="O23" s="46"/>
      <c r="P23" s="60">
        <f t="shared" si="1"/>
        <v>0</v>
      </c>
      <c r="Q23" s="61" t="b">
        <f t="shared" si="0"/>
        <v>1</v>
      </c>
      <c r="R23" s="60">
        <f t="shared" si="2"/>
        <v>0</v>
      </c>
    </row>
    <row r="24" spans="1:18" ht="15" customHeight="1" x14ac:dyDescent="0.2">
      <c r="A24" s="50"/>
      <c r="B24" s="51"/>
      <c r="C24" s="130" t="s">
        <v>32</v>
      </c>
      <c r="D24" s="132"/>
      <c r="E24" s="131"/>
      <c r="F24" s="46"/>
      <c r="G24" s="46"/>
      <c r="H24" s="46"/>
      <c r="I24" s="46"/>
      <c r="J24" s="46"/>
      <c r="K24" s="46"/>
      <c r="L24" s="46"/>
      <c r="M24" s="46"/>
      <c r="N24" s="46"/>
      <c r="O24" s="46"/>
      <c r="P24" s="60">
        <f t="shared" si="1"/>
        <v>0</v>
      </c>
      <c r="Q24" s="61" t="b">
        <f t="shared" si="0"/>
        <v>1</v>
      </c>
      <c r="R24" s="60">
        <f t="shared" si="2"/>
        <v>0</v>
      </c>
    </row>
    <row r="25" spans="1:18" ht="15" customHeight="1" x14ac:dyDescent="0.2">
      <c r="A25" s="50"/>
      <c r="B25" s="51"/>
      <c r="C25" s="51"/>
      <c r="D25" s="130" t="s">
        <v>4</v>
      </c>
      <c r="E25" s="131"/>
      <c r="F25" s="46"/>
      <c r="G25" s="46"/>
      <c r="H25" s="46"/>
      <c r="I25" s="46"/>
      <c r="J25" s="46"/>
      <c r="K25" s="46"/>
      <c r="L25" s="46"/>
      <c r="M25" s="46"/>
      <c r="N25" s="46"/>
      <c r="O25" s="46"/>
      <c r="P25" s="60">
        <f t="shared" si="1"/>
        <v>0</v>
      </c>
      <c r="Q25" s="61" t="b">
        <f t="shared" si="0"/>
        <v>1</v>
      </c>
      <c r="R25" s="60">
        <f t="shared" si="2"/>
        <v>0</v>
      </c>
    </row>
    <row r="26" spans="1:18" ht="15" customHeight="1" x14ac:dyDescent="0.2">
      <c r="A26" s="50"/>
      <c r="B26" s="51"/>
      <c r="C26" s="51"/>
      <c r="D26" s="51"/>
      <c r="E26" s="55" t="s">
        <v>39</v>
      </c>
      <c r="F26" s="46">
        <f>SUM('CSS Pgm 1:CSS Pgm 15'!F26)</f>
        <v>74732.800000000003</v>
      </c>
      <c r="G26" s="46">
        <f>SUM('CSS Pgm 1:CSS Pgm 15'!G26)</f>
        <v>62556.000000000007</v>
      </c>
      <c r="H26" s="46">
        <f>SUM('CSS Pgm 1:CSS Pgm 15'!H26)</f>
        <v>2.4000000000000004</v>
      </c>
      <c r="I26" s="46">
        <f>SUM('CSS Pgm 1:CSS Pgm 15'!I26)</f>
        <v>0</v>
      </c>
      <c r="J26" s="46">
        <f>SUM('CSS Pgm 1:CSS Pgm 15'!J26)</f>
        <v>12174.4</v>
      </c>
      <c r="K26" s="46">
        <f>SUM('CSS Pgm 1:CSS Pgm 15'!K26)</f>
        <v>0</v>
      </c>
      <c r="L26" s="46">
        <f>SUM('CSS Pgm 1:CSS Pgm 15'!L26)</f>
        <v>0</v>
      </c>
      <c r="M26" s="46">
        <f>SUM('CSS Pgm 1:CSS Pgm 15'!M26)</f>
        <v>0</v>
      </c>
      <c r="N26" s="46">
        <f>SUM('CSS Pgm 1:CSS Pgm 15'!N26)</f>
        <v>0</v>
      </c>
      <c r="O26" s="46">
        <f>SUM('CSS Pgm 1:CSS Pgm 15'!O26)</f>
        <v>0</v>
      </c>
      <c r="P26" s="60">
        <f t="shared" si="1"/>
        <v>74732.800000000003</v>
      </c>
      <c r="Q26" s="61" t="b">
        <f t="shared" si="0"/>
        <v>1</v>
      </c>
      <c r="R26" s="60">
        <f t="shared" si="2"/>
        <v>74732.800000000003</v>
      </c>
    </row>
    <row r="27" spans="1:18" ht="15" customHeight="1" x14ac:dyDescent="0.2">
      <c r="A27" s="50"/>
      <c r="B27" s="51"/>
      <c r="C27" s="51"/>
      <c r="D27" s="51"/>
      <c r="E27" s="55" t="s">
        <v>5</v>
      </c>
      <c r="F27" s="46">
        <f>SUM('CSS Pgm 1:CSS Pgm 15'!F27)</f>
        <v>18683.2</v>
      </c>
      <c r="G27" s="46">
        <f>SUM('CSS Pgm 1:CSS Pgm 15'!G27)</f>
        <v>15639.000000000002</v>
      </c>
      <c r="H27" s="46">
        <f>SUM('CSS Pgm 1:CSS Pgm 15'!H27)</f>
        <v>0.60000000000000009</v>
      </c>
      <c r="I27" s="46">
        <f>SUM('CSS Pgm 1:CSS Pgm 15'!I27)</f>
        <v>0</v>
      </c>
      <c r="J27" s="46">
        <f>SUM('CSS Pgm 1:CSS Pgm 15'!J27)</f>
        <v>3043.6</v>
      </c>
      <c r="K27" s="46">
        <f>SUM('CSS Pgm 1:CSS Pgm 15'!K27)</f>
        <v>0</v>
      </c>
      <c r="L27" s="46">
        <f>SUM('CSS Pgm 1:CSS Pgm 15'!L27)</f>
        <v>0</v>
      </c>
      <c r="M27" s="46">
        <f>SUM('CSS Pgm 1:CSS Pgm 15'!M27)</f>
        <v>0</v>
      </c>
      <c r="N27" s="46">
        <f>SUM('CSS Pgm 1:CSS Pgm 15'!N27)</f>
        <v>0</v>
      </c>
      <c r="O27" s="46">
        <f>SUM('CSS Pgm 1:CSS Pgm 15'!O27)</f>
        <v>0</v>
      </c>
      <c r="P27" s="60">
        <f t="shared" si="1"/>
        <v>18683.2</v>
      </c>
      <c r="Q27" s="61" t="b">
        <f t="shared" si="0"/>
        <v>1</v>
      </c>
      <c r="R27" s="60">
        <f t="shared" si="2"/>
        <v>18683.2</v>
      </c>
    </row>
    <row r="28" spans="1:18" ht="15" customHeight="1" x14ac:dyDescent="0.2">
      <c r="A28" s="50"/>
      <c r="B28" s="51"/>
      <c r="C28" s="51"/>
      <c r="D28" s="130" t="s">
        <v>8</v>
      </c>
      <c r="E28" s="131"/>
      <c r="F28" s="46">
        <f>SUM(F26:F27)</f>
        <v>93416</v>
      </c>
      <c r="G28" s="46">
        <f t="shared" ref="G28:O28" si="6">SUM(G26:G27)</f>
        <v>78195.000000000015</v>
      </c>
      <c r="H28" s="46">
        <f t="shared" si="6"/>
        <v>3.0000000000000004</v>
      </c>
      <c r="I28" s="46">
        <f t="shared" si="6"/>
        <v>0</v>
      </c>
      <c r="J28" s="46">
        <f t="shared" si="6"/>
        <v>15218</v>
      </c>
      <c r="K28" s="46">
        <f t="shared" si="6"/>
        <v>0</v>
      </c>
      <c r="L28" s="46">
        <f t="shared" si="6"/>
        <v>0</v>
      </c>
      <c r="M28" s="46">
        <f t="shared" si="6"/>
        <v>0</v>
      </c>
      <c r="N28" s="46">
        <f t="shared" si="6"/>
        <v>0</v>
      </c>
      <c r="O28" s="46">
        <f t="shared" si="6"/>
        <v>0</v>
      </c>
      <c r="P28" s="60">
        <f t="shared" si="1"/>
        <v>93416.000000000015</v>
      </c>
      <c r="Q28" s="61" t="b">
        <f t="shared" si="0"/>
        <v>1</v>
      </c>
      <c r="R28" s="60">
        <f t="shared" si="2"/>
        <v>93416</v>
      </c>
    </row>
    <row r="29" spans="1:18" ht="15" customHeight="1" x14ac:dyDescent="0.2">
      <c r="A29" s="50"/>
      <c r="B29" s="51"/>
      <c r="C29" s="51"/>
      <c r="D29" s="130" t="s">
        <v>6</v>
      </c>
      <c r="E29" s="131"/>
      <c r="F29" s="46"/>
      <c r="G29" s="46"/>
      <c r="H29" s="46"/>
      <c r="I29" s="46"/>
      <c r="J29" s="46"/>
      <c r="K29" s="46"/>
      <c r="L29" s="46"/>
      <c r="M29" s="46"/>
      <c r="N29" s="46"/>
      <c r="O29" s="46"/>
      <c r="P29" s="60">
        <f t="shared" si="1"/>
        <v>0</v>
      </c>
      <c r="Q29" s="61" t="b">
        <f t="shared" si="0"/>
        <v>1</v>
      </c>
      <c r="R29" s="60">
        <f t="shared" si="2"/>
        <v>0</v>
      </c>
    </row>
    <row r="30" spans="1:18" ht="15" customHeight="1" x14ac:dyDescent="0.2">
      <c r="A30" s="50"/>
      <c r="B30" s="51"/>
      <c r="C30" s="51"/>
      <c r="D30" s="51"/>
      <c r="E30" s="55" t="s">
        <v>39</v>
      </c>
      <c r="F30" s="46">
        <f>SUM('CSS Pgm 1:CSS Pgm 15'!F30)</f>
        <v>0</v>
      </c>
      <c r="G30" s="46">
        <f>SUM('CSS Pgm 1:CSS Pgm 15'!G30)</f>
        <v>0</v>
      </c>
      <c r="H30" s="46">
        <f>SUM('CSS Pgm 1:CSS Pgm 15'!H30)</f>
        <v>0</v>
      </c>
      <c r="I30" s="46">
        <f>SUM('CSS Pgm 1:CSS Pgm 15'!I30)</f>
        <v>0</v>
      </c>
      <c r="J30" s="46">
        <f>SUM('CSS Pgm 1:CSS Pgm 15'!J30)</f>
        <v>0</v>
      </c>
      <c r="K30" s="46">
        <f>SUM('CSS Pgm 1:CSS Pgm 15'!K30)</f>
        <v>0</v>
      </c>
      <c r="L30" s="46">
        <f>SUM('CSS Pgm 1:CSS Pgm 15'!L30)</f>
        <v>0</v>
      </c>
      <c r="M30" s="46">
        <f>SUM('CSS Pgm 1:CSS Pgm 15'!M30)</f>
        <v>0</v>
      </c>
      <c r="N30" s="46">
        <f>SUM('CSS Pgm 1:CSS Pgm 15'!N30)</f>
        <v>0</v>
      </c>
      <c r="O30" s="46">
        <f>SUM('CSS Pgm 1:CSS Pgm 15'!O30)</f>
        <v>0</v>
      </c>
      <c r="P30" s="60">
        <f t="shared" si="1"/>
        <v>0</v>
      </c>
      <c r="Q30" s="61" t="b">
        <f t="shared" si="0"/>
        <v>1</v>
      </c>
      <c r="R30" s="60">
        <f t="shared" si="2"/>
        <v>0</v>
      </c>
    </row>
    <row r="31" spans="1:18" ht="15" customHeight="1" x14ac:dyDescent="0.2">
      <c r="A31" s="50"/>
      <c r="B31" s="51"/>
      <c r="C31" s="51"/>
      <c r="D31" s="51"/>
      <c r="E31" s="55" t="s">
        <v>5</v>
      </c>
      <c r="F31" s="46">
        <f>SUM('CSS Pgm 1:CSS Pgm 15'!F31)</f>
        <v>0</v>
      </c>
      <c r="G31" s="46">
        <f>SUM('CSS Pgm 1:CSS Pgm 15'!G31)</f>
        <v>0</v>
      </c>
      <c r="H31" s="46">
        <f>SUM('CSS Pgm 1:CSS Pgm 15'!H31)</f>
        <v>0</v>
      </c>
      <c r="I31" s="46">
        <f>SUM('CSS Pgm 1:CSS Pgm 15'!I31)</f>
        <v>0</v>
      </c>
      <c r="J31" s="46">
        <f>SUM('CSS Pgm 1:CSS Pgm 15'!J31)</f>
        <v>0</v>
      </c>
      <c r="K31" s="46">
        <f>SUM('CSS Pgm 1:CSS Pgm 15'!K31)</f>
        <v>0</v>
      </c>
      <c r="L31" s="46">
        <f>SUM('CSS Pgm 1:CSS Pgm 15'!L31)</f>
        <v>0</v>
      </c>
      <c r="M31" s="46">
        <f>SUM('CSS Pgm 1:CSS Pgm 15'!M31)</f>
        <v>0</v>
      </c>
      <c r="N31" s="46">
        <f>SUM('CSS Pgm 1:CSS Pgm 15'!N31)</f>
        <v>0</v>
      </c>
      <c r="O31" s="46">
        <f>SUM('CSS Pgm 1:CSS Pgm 15'!O31)</f>
        <v>0</v>
      </c>
      <c r="P31" s="60">
        <f t="shared" si="1"/>
        <v>0</v>
      </c>
      <c r="Q31" s="61" t="b">
        <f t="shared" si="0"/>
        <v>1</v>
      </c>
      <c r="R31" s="60">
        <f t="shared" si="2"/>
        <v>0</v>
      </c>
    </row>
    <row r="32" spans="1:18" ht="15" customHeight="1" x14ac:dyDescent="0.2">
      <c r="A32" s="50"/>
      <c r="B32" s="51"/>
      <c r="C32" s="51"/>
      <c r="D32" s="130" t="s">
        <v>9</v>
      </c>
      <c r="E32" s="131"/>
      <c r="F32" s="46">
        <f>SUM(F30:F31)</f>
        <v>0</v>
      </c>
      <c r="G32" s="46">
        <f t="shared" ref="G32:O32" si="7">SUM(G30:G31)</f>
        <v>0</v>
      </c>
      <c r="H32" s="46">
        <f t="shared" si="7"/>
        <v>0</v>
      </c>
      <c r="I32" s="46">
        <f t="shared" si="7"/>
        <v>0</v>
      </c>
      <c r="J32" s="46">
        <f t="shared" si="7"/>
        <v>0</v>
      </c>
      <c r="K32" s="46">
        <f t="shared" si="7"/>
        <v>0</v>
      </c>
      <c r="L32" s="46">
        <f t="shared" si="7"/>
        <v>0</v>
      </c>
      <c r="M32" s="46">
        <f t="shared" si="7"/>
        <v>0</v>
      </c>
      <c r="N32" s="46">
        <f t="shared" si="7"/>
        <v>0</v>
      </c>
      <c r="O32" s="46">
        <f t="shared" si="7"/>
        <v>0</v>
      </c>
      <c r="P32" s="60">
        <f t="shared" si="1"/>
        <v>0</v>
      </c>
      <c r="Q32" s="61" t="b">
        <f t="shared" si="0"/>
        <v>1</v>
      </c>
      <c r="R32" s="60">
        <f t="shared" si="2"/>
        <v>0</v>
      </c>
    </row>
    <row r="33" spans="1:18" ht="15" customHeight="1" x14ac:dyDescent="0.2">
      <c r="A33" s="50"/>
      <c r="B33" s="51"/>
      <c r="C33" s="130" t="s">
        <v>33</v>
      </c>
      <c r="D33" s="132"/>
      <c r="E33" s="131"/>
      <c r="F33" s="46">
        <f>F28+F32</f>
        <v>93416</v>
      </c>
      <c r="G33" s="46">
        <f t="shared" ref="G33:O33" si="8">G28+G32</f>
        <v>78195.000000000015</v>
      </c>
      <c r="H33" s="46">
        <f t="shared" si="8"/>
        <v>3.0000000000000004</v>
      </c>
      <c r="I33" s="46">
        <f t="shared" si="8"/>
        <v>0</v>
      </c>
      <c r="J33" s="46">
        <f t="shared" si="8"/>
        <v>15218</v>
      </c>
      <c r="K33" s="46">
        <f t="shared" si="8"/>
        <v>0</v>
      </c>
      <c r="L33" s="46">
        <f t="shared" si="8"/>
        <v>0</v>
      </c>
      <c r="M33" s="46">
        <f t="shared" si="8"/>
        <v>0</v>
      </c>
      <c r="N33" s="46">
        <f t="shared" si="8"/>
        <v>0</v>
      </c>
      <c r="O33" s="46">
        <f t="shared" si="8"/>
        <v>0</v>
      </c>
      <c r="P33" s="60">
        <f t="shared" si="1"/>
        <v>93416.000000000015</v>
      </c>
      <c r="Q33" s="61" t="b">
        <f t="shared" si="0"/>
        <v>1</v>
      </c>
      <c r="R33" s="60">
        <f t="shared" si="2"/>
        <v>93416</v>
      </c>
    </row>
    <row r="34" spans="1:18" ht="15" customHeight="1" x14ac:dyDescent="0.2">
      <c r="A34" s="50"/>
      <c r="B34" s="51"/>
      <c r="C34" s="130" t="s">
        <v>34</v>
      </c>
      <c r="D34" s="132"/>
      <c r="E34" s="131"/>
      <c r="F34" s="46"/>
      <c r="G34" s="46"/>
      <c r="H34" s="46"/>
      <c r="I34" s="46"/>
      <c r="J34" s="46"/>
      <c r="K34" s="46"/>
      <c r="L34" s="46"/>
      <c r="M34" s="46"/>
      <c r="N34" s="46"/>
      <c r="O34" s="46"/>
      <c r="P34" s="60">
        <f t="shared" si="1"/>
        <v>0</v>
      </c>
      <c r="Q34" s="61" t="b">
        <f t="shared" si="0"/>
        <v>1</v>
      </c>
      <c r="R34" s="60">
        <f t="shared" si="2"/>
        <v>0</v>
      </c>
    </row>
    <row r="35" spans="1:18" ht="15" customHeight="1" x14ac:dyDescent="0.2">
      <c r="A35" s="50"/>
      <c r="B35" s="51"/>
      <c r="C35" s="51"/>
      <c r="D35" s="130" t="s">
        <v>4</v>
      </c>
      <c r="E35" s="131"/>
      <c r="F35" s="46"/>
      <c r="G35" s="46"/>
      <c r="H35" s="46"/>
      <c r="I35" s="46"/>
      <c r="J35" s="46"/>
      <c r="K35" s="46"/>
      <c r="L35" s="46"/>
      <c r="M35" s="46"/>
      <c r="N35" s="46"/>
      <c r="O35" s="46"/>
      <c r="P35" s="60">
        <f t="shared" si="1"/>
        <v>0</v>
      </c>
      <c r="Q35" s="61" t="b">
        <f t="shared" si="0"/>
        <v>1</v>
      </c>
      <c r="R35" s="60">
        <f t="shared" si="2"/>
        <v>0</v>
      </c>
    </row>
    <row r="36" spans="1:18" ht="15" customHeight="1" x14ac:dyDescent="0.2">
      <c r="A36" s="50"/>
      <c r="B36" s="51"/>
      <c r="C36" s="51"/>
      <c r="D36" s="51"/>
      <c r="E36" s="55" t="s">
        <v>39</v>
      </c>
      <c r="F36" s="46">
        <f>SUM('CSS Pgm 1:CSS Pgm 15'!F36)</f>
        <v>0</v>
      </c>
      <c r="G36" s="46">
        <f>SUM('CSS Pgm 1:CSS Pgm 15'!G36)</f>
        <v>0</v>
      </c>
      <c r="H36" s="46">
        <f>SUM('CSS Pgm 1:CSS Pgm 15'!H36)</f>
        <v>0</v>
      </c>
      <c r="I36" s="46">
        <f>SUM('CSS Pgm 1:CSS Pgm 15'!I36)</f>
        <v>0</v>
      </c>
      <c r="J36" s="46">
        <f>SUM('CSS Pgm 1:CSS Pgm 15'!J36)</f>
        <v>0</v>
      </c>
      <c r="K36" s="46">
        <f>SUM('CSS Pgm 1:CSS Pgm 15'!K36)</f>
        <v>0</v>
      </c>
      <c r="L36" s="46">
        <f>SUM('CSS Pgm 1:CSS Pgm 15'!L36)</f>
        <v>0</v>
      </c>
      <c r="M36" s="46">
        <f>SUM('CSS Pgm 1:CSS Pgm 15'!M36)</f>
        <v>0</v>
      </c>
      <c r="N36" s="46">
        <f>SUM('CSS Pgm 1:CSS Pgm 15'!N36)</f>
        <v>0</v>
      </c>
      <c r="O36" s="46">
        <f>SUM('CSS Pgm 1:CSS Pgm 15'!O36)</f>
        <v>0</v>
      </c>
      <c r="P36" s="60">
        <f t="shared" si="1"/>
        <v>0</v>
      </c>
      <c r="Q36" s="61" t="b">
        <f t="shared" si="0"/>
        <v>1</v>
      </c>
      <c r="R36" s="60">
        <f t="shared" si="2"/>
        <v>0</v>
      </c>
    </row>
    <row r="37" spans="1:18" ht="15" customHeight="1" x14ac:dyDescent="0.2">
      <c r="A37" s="50"/>
      <c r="B37" s="51"/>
      <c r="C37" s="51"/>
      <c r="D37" s="51"/>
      <c r="E37" s="55" t="s">
        <v>5</v>
      </c>
      <c r="F37" s="46">
        <f>SUM('CSS Pgm 1:CSS Pgm 15'!F37)</f>
        <v>0</v>
      </c>
      <c r="G37" s="46">
        <f>SUM('CSS Pgm 1:CSS Pgm 15'!G37)</f>
        <v>0</v>
      </c>
      <c r="H37" s="46">
        <f>SUM('CSS Pgm 1:CSS Pgm 15'!H37)</f>
        <v>0</v>
      </c>
      <c r="I37" s="46">
        <f>SUM('CSS Pgm 1:CSS Pgm 15'!I37)</f>
        <v>0</v>
      </c>
      <c r="J37" s="46">
        <f>SUM('CSS Pgm 1:CSS Pgm 15'!J37)</f>
        <v>0</v>
      </c>
      <c r="K37" s="46">
        <f>SUM('CSS Pgm 1:CSS Pgm 15'!K37)</f>
        <v>0</v>
      </c>
      <c r="L37" s="46">
        <f>SUM('CSS Pgm 1:CSS Pgm 15'!L37)</f>
        <v>0</v>
      </c>
      <c r="M37" s="46">
        <f>SUM('CSS Pgm 1:CSS Pgm 15'!M37)</f>
        <v>0</v>
      </c>
      <c r="N37" s="46">
        <f>SUM('CSS Pgm 1:CSS Pgm 15'!N37)</f>
        <v>0</v>
      </c>
      <c r="O37" s="46">
        <f>SUM('CSS Pgm 1:CSS Pgm 15'!O37)</f>
        <v>0</v>
      </c>
      <c r="P37" s="60">
        <f t="shared" si="1"/>
        <v>0</v>
      </c>
      <c r="Q37" s="61" t="b">
        <f t="shared" si="0"/>
        <v>1</v>
      </c>
      <c r="R37" s="60">
        <f t="shared" si="2"/>
        <v>0</v>
      </c>
    </row>
    <row r="38" spans="1:18" ht="15" customHeight="1" x14ac:dyDescent="0.2">
      <c r="A38" s="50"/>
      <c r="B38" s="51"/>
      <c r="C38" s="51"/>
      <c r="D38" s="130" t="s">
        <v>8</v>
      </c>
      <c r="E38" s="131"/>
      <c r="F38" s="46">
        <f>SUM(F36:F37)</f>
        <v>0</v>
      </c>
      <c r="G38" s="46">
        <f t="shared" ref="G38:O38" si="9">SUM(G36:G37)</f>
        <v>0</v>
      </c>
      <c r="H38" s="46">
        <f t="shared" si="9"/>
        <v>0</v>
      </c>
      <c r="I38" s="46">
        <f t="shared" si="9"/>
        <v>0</v>
      </c>
      <c r="J38" s="46">
        <f t="shared" si="9"/>
        <v>0</v>
      </c>
      <c r="K38" s="46">
        <f t="shared" si="9"/>
        <v>0</v>
      </c>
      <c r="L38" s="46">
        <f t="shared" si="9"/>
        <v>0</v>
      </c>
      <c r="M38" s="46">
        <f t="shared" si="9"/>
        <v>0</v>
      </c>
      <c r="N38" s="46">
        <f t="shared" si="9"/>
        <v>0</v>
      </c>
      <c r="O38" s="46">
        <f t="shared" si="9"/>
        <v>0</v>
      </c>
      <c r="P38" s="60">
        <f t="shared" si="1"/>
        <v>0</v>
      </c>
      <c r="Q38" s="61" t="b">
        <f t="shared" si="0"/>
        <v>1</v>
      </c>
      <c r="R38" s="60">
        <f t="shared" si="2"/>
        <v>0</v>
      </c>
    </row>
    <row r="39" spans="1:18" ht="15" customHeight="1" x14ac:dyDescent="0.2">
      <c r="A39" s="50"/>
      <c r="B39" s="51"/>
      <c r="C39" s="51"/>
      <c r="D39" s="130" t="s">
        <v>6</v>
      </c>
      <c r="E39" s="131"/>
      <c r="F39" s="46"/>
      <c r="G39" s="46"/>
      <c r="H39" s="46"/>
      <c r="I39" s="46"/>
      <c r="J39" s="46"/>
      <c r="K39" s="46"/>
      <c r="L39" s="46"/>
      <c r="M39" s="46"/>
      <c r="N39" s="46"/>
      <c r="O39" s="46"/>
      <c r="P39" s="60">
        <f t="shared" si="1"/>
        <v>0</v>
      </c>
      <c r="Q39" s="61" t="b">
        <f t="shared" si="0"/>
        <v>1</v>
      </c>
      <c r="R39" s="60">
        <f t="shared" si="2"/>
        <v>0</v>
      </c>
    </row>
    <row r="40" spans="1:18" ht="15" customHeight="1" x14ac:dyDescent="0.2">
      <c r="A40" s="50"/>
      <c r="B40" s="51"/>
      <c r="C40" s="51"/>
      <c r="D40" s="51"/>
      <c r="E40" s="55" t="s">
        <v>39</v>
      </c>
      <c r="F40" s="46">
        <f>SUM('CSS Pgm 1:CSS Pgm 15'!F40)</f>
        <v>0</v>
      </c>
      <c r="G40" s="46">
        <f>SUM('CSS Pgm 1:CSS Pgm 15'!G40)</f>
        <v>0</v>
      </c>
      <c r="H40" s="46">
        <f>SUM('CSS Pgm 1:CSS Pgm 15'!H40)</f>
        <v>0</v>
      </c>
      <c r="I40" s="46">
        <f>SUM('CSS Pgm 1:CSS Pgm 15'!I40)</f>
        <v>0</v>
      </c>
      <c r="J40" s="46">
        <f>SUM('CSS Pgm 1:CSS Pgm 15'!J40)</f>
        <v>0</v>
      </c>
      <c r="K40" s="46">
        <f>SUM('CSS Pgm 1:CSS Pgm 15'!K40)</f>
        <v>0</v>
      </c>
      <c r="L40" s="46">
        <f>SUM('CSS Pgm 1:CSS Pgm 15'!L40)</f>
        <v>0</v>
      </c>
      <c r="M40" s="46">
        <f>SUM('CSS Pgm 1:CSS Pgm 15'!M40)</f>
        <v>0</v>
      </c>
      <c r="N40" s="46">
        <f>SUM('CSS Pgm 1:CSS Pgm 15'!N40)</f>
        <v>0</v>
      </c>
      <c r="O40" s="46">
        <f>SUM('CSS Pgm 1:CSS Pgm 15'!O40)</f>
        <v>0</v>
      </c>
      <c r="P40" s="60">
        <f t="shared" si="1"/>
        <v>0</v>
      </c>
      <c r="Q40" s="61" t="b">
        <f t="shared" si="0"/>
        <v>1</v>
      </c>
      <c r="R40" s="60">
        <f t="shared" si="2"/>
        <v>0</v>
      </c>
    </row>
    <row r="41" spans="1:18" ht="15" customHeight="1" x14ac:dyDescent="0.2">
      <c r="A41" s="50"/>
      <c r="B41" s="51"/>
      <c r="C41" s="51"/>
      <c r="D41" s="51"/>
      <c r="E41" s="55" t="s">
        <v>5</v>
      </c>
      <c r="F41" s="46">
        <f>SUM('CSS Pgm 1:CSS Pgm 15'!F41)</f>
        <v>0</v>
      </c>
      <c r="G41" s="46">
        <f>SUM('CSS Pgm 1:CSS Pgm 15'!G41)</f>
        <v>0</v>
      </c>
      <c r="H41" s="46">
        <f>SUM('CSS Pgm 1:CSS Pgm 15'!H41)</f>
        <v>0</v>
      </c>
      <c r="I41" s="46">
        <f>SUM('CSS Pgm 1:CSS Pgm 15'!I41)</f>
        <v>0</v>
      </c>
      <c r="J41" s="46">
        <f>SUM('CSS Pgm 1:CSS Pgm 15'!J41)</f>
        <v>0</v>
      </c>
      <c r="K41" s="46">
        <f>SUM('CSS Pgm 1:CSS Pgm 15'!K41)</f>
        <v>0</v>
      </c>
      <c r="L41" s="46">
        <f>SUM('CSS Pgm 1:CSS Pgm 15'!L41)</f>
        <v>0</v>
      </c>
      <c r="M41" s="46">
        <f>SUM('CSS Pgm 1:CSS Pgm 15'!M41)</f>
        <v>0</v>
      </c>
      <c r="N41" s="46">
        <f>SUM('CSS Pgm 1:CSS Pgm 15'!N41)</f>
        <v>0</v>
      </c>
      <c r="O41" s="46">
        <f>SUM('CSS Pgm 1:CSS Pgm 15'!O41)</f>
        <v>0</v>
      </c>
      <c r="P41" s="60">
        <f t="shared" si="1"/>
        <v>0</v>
      </c>
      <c r="Q41" s="61" t="b">
        <f t="shared" si="0"/>
        <v>1</v>
      </c>
      <c r="R41" s="60">
        <f t="shared" si="2"/>
        <v>0</v>
      </c>
    </row>
    <row r="42" spans="1:18" ht="15" customHeight="1" x14ac:dyDescent="0.2">
      <c r="A42" s="50"/>
      <c r="B42" s="51"/>
      <c r="C42" s="51"/>
      <c r="D42" s="130" t="s">
        <v>9</v>
      </c>
      <c r="E42" s="131"/>
      <c r="F42" s="46">
        <f>SUM(F40:F41)</f>
        <v>0</v>
      </c>
      <c r="G42" s="46">
        <f t="shared" ref="G42:O42" si="10">SUM(G40:G41)</f>
        <v>0</v>
      </c>
      <c r="H42" s="46">
        <f t="shared" si="10"/>
        <v>0</v>
      </c>
      <c r="I42" s="46">
        <f t="shared" si="10"/>
        <v>0</v>
      </c>
      <c r="J42" s="46">
        <f t="shared" si="10"/>
        <v>0</v>
      </c>
      <c r="K42" s="46">
        <f t="shared" si="10"/>
        <v>0</v>
      </c>
      <c r="L42" s="46">
        <f t="shared" si="10"/>
        <v>0</v>
      </c>
      <c r="M42" s="46">
        <f t="shared" si="10"/>
        <v>0</v>
      </c>
      <c r="N42" s="46">
        <f t="shared" si="10"/>
        <v>0</v>
      </c>
      <c r="O42" s="46">
        <f t="shared" si="10"/>
        <v>0</v>
      </c>
      <c r="P42" s="60">
        <f t="shared" si="1"/>
        <v>0</v>
      </c>
      <c r="Q42" s="61" t="b">
        <f t="shared" si="0"/>
        <v>1</v>
      </c>
      <c r="R42" s="60">
        <f t="shared" si="2"/>
        <v>0</v>
      </c>
    </row>
    <row r="43" spans="1:18" ht="15" customHeight="1" x14ac:dyDescent="0.2">
      <c r="A43" s="50"/>
      <c r="B43" s="51"/>
      <c r="C43" s="130" t="s">
        <v>35</v>
      </c>
      <c r="D43" s="132"/>
      <c r="E43" s="131"/>
      <c r="F43" s="46">
        <f>F38+F42</f>
        <v>0</v>
      </c>
      <c r="G43" s="46">
        <f t="shared" ref="G43:O43" si="11">G38+G42</f>
        <v>0</v>
      </c>
      <c r="H43" s="46">
        <f t="shared" si="11"/>
        <v>0</v>
      </c>
      <c r="I43" s="46">
        <f t="shared" si="11"/>
        <v>0</v>
      </c>
      <c r="J43" s="46">
        <f t="shared" si="11"/>
        <v>0</v>
      </c>
      <c r="K43" s="46">
        <f t="shared" si="11"/>
        <v>0</v>
      </c>
      <c r="L43" s="46">
        <f t="shared" si="11"/>
        <v>0</v>
      </c>
      <c r="M43" s="46">
        <f t="shared" si="11"/>
        <v>0</v>
      </c>
      <c r="N43" s="46">
        <f t="shared" si="11"/>
        <v>0</v>
      </c>
      <c r="O43" s="46">
        <f t="shared" si="11"/>
        <v>0</v>
      </c>
      <c r="P43" s="60">
        <f t="shared" si="1"/>
        <v>0</v>
      </c>
      <c r="Q43" s="61" t="b">
        <f t="shared" si="0"/>
        <v>1</v>
      </c>
      <c r="R43" s="60">
        <f t="shared" si="2"/>
        <v>0</v>
      </c>
    </row>
    <row r="44" spans="1:18" ht="15" customHeight="1" x14ac:dyDescent="0.2">
      <c r="A44" s="52"/>
      <c r="B44" s="133" t="s">
        <v>97</v>
      </c>
      <c r="C44" s="133"/>
      <c r="D44" s="133"/>
      <c r="E44" s="56"/>
      <c r="F44" s="47">
        <f>F33+F43</f>
        <v>93416</v>
      </c>
      <c r="G44" s="47">
        <f t="shared" ref="G44:O44" si="12">G33+G43</f>
        <v>78195.000000000015</v>
      </c>
      <c r="H44" s="47">
        <f t="shared" si="12"/>
        <v>3.0000000000000004</v>
      </c>
      <c r="I44" s="47">
        <f t="shared" si="12"/>
        <v>0</v>
      </c>
      <c r="J44" s="47">
        <f t="shared" si="12"/>
        <v>15218</v>
      </c>
      <c r="K44" s="47">
        <f t="shared" si="12"/>
        <v>0</v>
      </c>
      <c r="L44" s="47">
        <f t="shared" si="12"/>
        <v>0</v>
      </c>
      <c r="M44" s="47">
        <f t="shared" si="12"/>
        <v>0</v>
      </c>
      <c r="N44" s="47">
        <f t="shared" si="12"/>
        <v>0</v>
      </c>
      <c r="O44" s="47">
        <f t="shared" si="12"/>
        <v>0</v>
      </c>
      <c r="P44" s="60">
        <f t="shared" si="1"/>
        <v>93416.000000000015</v>
      </c>
      <c r="Q44" s="61" t="b">
        <f t="shared" si="0"/>
        <v>1</v>
      </c>
      <c r="R44" s="60">
        <f t="shared" si="2"/>
        <v>93416</v>
      </c>
    </row>
    <row r="45" spans="1:18" ht="15" customHeight="1" x14ac:dyDescent="0.2">
      <c r="A45" s="50"/>
      <c r="B45" s="140" t="s">
        <v>13</v>
      </c>
      <c r="C45" s="140"/>
      <c r="D45" s="140"/>
      <c r="E45" s="141"/>
      <c r="F45" s="46"/>
      <c r="G45" s="46"/>
      <c r="H45" s="46"/>
      <c r="I45" s="46"/>
      <c r="J45" s="46"/>
      <c r="K45" s="46"/>
      <c r="L45" s="46"/>
      <c r="M45" s="46"/>
      <c r="N45" s="46"/>
      <c r="O45" s="46"/>
      <c r="P45" s="60">
        <f t="shared" si="1"/>
        <v>0</v>
      </c>
      <c r="Q45" s="61" t="b">
        <f t="shared" si="0"/>
        <v>1</v>
      </c>
      <c r="R45" s="60">
        <f t="shared" si="2"/>
        <v>0</v>
      </c>
    </row>
    <row r="46" spans="1:18" ht="15" customHeight="1" x14ac:dyDescent="0.2">
      <c r="A46" s="50"/>
      <c r="B46" s="51"/>
      <c r="C46" s="130" t="s">
        <v>4</v>
      </c>
      <c r="D46" s="132"/>
      <c r="E46" s="92"/>
      <c r="F46" s="46"/>
      <c r="G46" s="46"/>
      <c r="H46" s="46"/>
      <c r="I46" s="46"/>
      <c r="J46" s="46"/>
      <c r="K46" s="46"/>
      <c r="L46" s="46"/>
      <c r="M46" s="46"/>
      <c r="N46" s="46"/>
      <c r="O46" s="46"/>
      <c r="P46" s="60">
        <f t="shared" si="1"/>
        <v>0</v>
      </c>
      <c r="Q46" s="61" t="b">
        <f t="shared" si="0"/>
        <v>1</v>
      </c>
      <c r="R46" s="60">
        <f t="shared" si="2"/>
        <v>0</v>
      </c>
    </row>
    <row r="47" spans="1:18" ht="15" customHeight="1" x14ac:dyDescent="0.2">
      <c r="A47" s="50"/>
      <c r="B47" s="51"/>
      <c r="C47" s="72"/>
      <c r="D47" s="130" t="s">
        <v>11</v>
      </c>
      <c r="E47" s="131"/>
      <c r="F47" s="46">
        <f>SUM('CSS Pgm 1:CSS Pgm 15'!F47)</f>
        <v>0</v>
      </c>
      <c r="G47" s="46">
        <f>SUM('CSS Pgm 1:CSS Pgm 15'!G47)</f>
        <v>0</v>
      </c>
      <c r="H47" s="46">
        <f>SUM('CSS Pgm 1:CSS Pgm 15'!H47)</f>
        <v>0</v>
      </c>
      <c r="I47" s="46">
        <f>SUM('CSS Pgm 1:CSS Pgm 15'!I47)</f>
        <v>0</v>
      </c>
      <c r="J47" s="46">
        <f>SUM('CSS Pgm 1:CSS Pgm 15'!J47)</f>
        <v>0</v>
      </c>
      <c r="K47" s="46">
        <f>SUM('CSS Pgm 1:CSS Pgm 15'!K47)</f>
        <v>0</v>
      </c>
      <c r="L47" s="46">
        <f>SUM('CSS Pgm 1:CSS Pgm 15'!L47)</f>
        <v>0</v>
      </c>
      <c r="M47" s="46">
        <f>SUM('CSS Pgm 1:CSS Pgm 15'!M47)</f>
        <v>0</v>
      </c>
      <c r="N47" s="46">
        <f>SUM('CSS Pgm 1:CSS Pgm 15'!N47)</f>
        <v>0</v>
      </c>
      <c r="O47" s="46">
        <f>SUM('CSS Pgm 1:CSS Pgm 15'!O47)</f>
        <v>0</v>
      </c>
      <c r="P47" s="60">
        <f t="shared" si="1"/>
        <v>0</v>
      </c>
      <c r="Q47" s="61" t="b">
        <f t="shared" si="0"/>
        <v>1</v>
      </c>
      <c r="R47" s="60">
        <f t="shared" si="2"/>
        <v>0</v>
      </c>
    </row>
    <row r="48" spans="1:18" ht="15" customHeight="1" x14ac:dyDescent="0.2">
      <c r="A48" s="50"/>
      <c r="B48" s="51"/>
      <c r="C48" s="72"/>
      <c r="D48" s="130" t="s">
        <v>12</v>
      </c>
      <c r="E48" s="131"/>
      <c r="F48" s="46">
        <f>SUM('CSS Pgm 1:CSS Pgm 15'!F48)</f>
        <v>0</v>
      </c>
      <c r="G48" s="46">
        <f>SUM('CSS Pgm 1:CSS Pgm 15'!G48)</f>
        <v>0</v>
      </c>
      <c r="H48" s="46">
        <f>SUM('CSS Pgm 1:CSS Pgm 15'!H48)</f>
        <v>0</v>
      </c>
      <c r="I48" s="46">
        <f>SUM('CSS Pgm 1:CSS Pgm 15'!I48)</f>
        <v>0</v>
      </c>
      <c r="J48" s="46">
        <f>SUM('CSS Pgm 1:CSS Pgm 15'!J48)</f>
        <v>0</v>
      </c>
      <c r="K48" s="46">
        <f>SUM('CSS Pgm 1:CSS Pgm 15'!K48)</f>
        <v>0</v>
      </c>
      <c r="L48" s="46">
        <f>SUM('CSS Pgm 1:CSS Pgm 15'!L48)</f>
        <v>0</v>
      </c>
      <c r="M48" s="46">
        <f>SUM('CSS Pgm 1:CSS Pgm 15'!M48)</f>
        <v>0</v>
      </c>
      <c r="N48" s="46">
        <f>SUM('CSS Pgm 1:CSS Pgm 15'!N48)</f>
        <v>0</v>
      </c>
      <c r="O48" s="46">
        <f>SUM('CSS Pgm 1:CSS Pgm 15'!O48)</f>
        <v>0</v>
      </c>
      <c r="P48" s="60">
        <f t="shared" si="1"/>
        <v>0</v>
      </c>
      <c r="Q48" s="61" t="b">
        <f t="shared" si="0"/>
        <v>1</v>
      </c>
      <c r="R48" s="60">
        <f t="shared" si="2"/>
        <v>0</v>
      </c>
    </row>
    <row r="49" spans="1:18" ht="15" customHeight="1" x14ac:dyDescent="0.2">
      <c r="A49" s="50"/>
      <c r="B49" s="51"/>
      <c r="C49" s="72"/>
      <c r="D49" s="130" t="s">
        <v>39</v>
      </c>
      <c r="E49" s="131"/>
      <c r="F49" s="46">
        <f>SUM('CSS Pgm 1:CSS Pgm 15'!F49)</f>
        <v>75715.199999999997</v>
      </c>
      <c r="G49" s="46">
        <f>SUM('CSS Pgm 1:CSS Pgm 15'!G49)</f>
        <v>75715</v>
      </c>
      <c r="H49" s="46">
        <f>SUM('CSS Pgm 1:CSS Pgm 15'!H49)</f>
        <v>0</v>
      </c>
      <c r="I49" s="46">
        <f>SUM('CSS Pgm 1:CSS Pgm 15'!I49)</f>
        <v>0</v>
      </c>
      <c r="J49" s="46">
        <f>SUM('CSS Pgm 1:CSS Pgm 15'!J49)</f>
        <v>0</v>
      </c>
      <c r="K49" s="46">
        <f>SUM('CSS Pgm 1:CSS Pgm 15'!K49)</f>
        <v>0</v>
      </c>
      <c r="L49" s="46">
        <f>SUM('CSS Pgm 1:CSS Pgm 15'!L49)</f>
        <v>0</v>
      </c>
      <c r="M49" s="46">
        <f>SUM('CSS Pgm 1:CSS Pgm 15'!M49)</f>
        <v>0</v>
      </c>
      <c r="N49" s="46">
        <f>SUM('CSS Pgm 1:CSS Pgm 15'!N49)</f>
        <v>0</v>
      </c>
      <c r="O49" s="46">
        <f>SUM('CSS Pgm 1:CSS Pgm 15'!O49)</f>
        <v>0</v>
      </c>
      <c r="P49" s="60">
        <f t="shared" si="1"/>
        <v>75715</v>
      </c>
      <c r="Q49" s="61" t="s">
        <v>172</v>
      </c>
      <c r="R49" s="60">
        <f t="shared" si="2"/>
        <v>75715.199999999997</v>
      </c>
    </row>
    <row r="50" spans="1:18" ht="15" customHeight="1" x14ac:dyDescent="0.2">
      <c r="A50" s="62"/>
      <c r="B50" s="72"/>
      <c r="C50" s="72"/>
      <c r="D50" s="72" t="s">
        <v>5</v>
      </c>
      <c r="E50" s="55"/>
      <c r="F50" s="46">
        <f>SUM('CSS Pgm 1:CSS Pgm 15'!F50)</f>
        <v>18928.8</v>
      </c>
      <c r="G50" s="46">
        <f>SUM('CSS Pgm 1:CSS Pgm 15'!G50)</f>
        <v>18929</v>
      </c>
      <c r="H50" s="46">
        <f>SUM('CSS Pgm 1:CSS Pgm 15'!H50)</f>
        <v>0</v>
      </c>
      <c r="I50" s="46">
        <f>SUM('CSS Pgm 1:CSS Pgm 15'!I50)</f>
        <v>0</v>
      </c>
      <c r="J50" s="46">
        <f>SUM('CSS Pgm 1:CSS Pgm 15'!J50)</f>
        <v>0</v>
      </c>
      <c r="K50" s="46">
        <f>SUM('CSS Pgm 1:CSS Pgm 15'!K50)</f>
        <v>0</v>
      </c>
      <c r="L50" s="46">
        <f>SUM('CSS Pgm 1:CSS Pgm 15'!L50)</f>
        <v>0</v>
      </c>
      <c r="M50" s="46">
        <f>SUM('CSS Pgm 1:CSS Pgm 15'!M50)</f>
        <v>0</v>
      </c>
      <c r="N50" s="46">
        <f>SUM('CSS Pgm 1:CSS Pgm 15'!N50)</f>
        <v>0</v>
      </c>
      <c r="O50" s="46">
        <f>SUM('CSS Pgm 1:CSS Pgm 15'!O50)</f>
        <v>0</v>
      </c>
      <c r="P50" s="60">
        <f t="shared" si="1"/>
        <v>18929</v>
      </c>
      <c r="Q50" s="61" t="s">
        <v>172</v>
      </c>
      <c r="R50" s="60">
        <f t="shared" si="2"/>
        <v>18928.8</v>
      </c>
    </row>
    <row r="51" spans="1:18" ht="15" customHeight="1" x14ac:dyDescent="0.2">
      <c r="A51" s="62"/>
      <c r="B51" s="72"/>
      <c r="C51" s="130" t="s">
        <v>8</v>
      </c>
      <c r="D51" s="132"/>
      <c r="E51" s="131"/>
      <c r="F51" s="46">
        <f>SUM(F47:F50)</f>
        <v>94644</v>
      </c>
      <c r="G51" s="46">
        <f t="shared" ref="G51:O51" si="13">SUM(G47:G50)</f>
        <v>94644</v>
      </c>
      <c r="H51" s="46">
        <f t="shared" si="13"/>
        <v>0</v>
      </c>
      <c r="I51" s="46">
        <f t="shared" si="13"/>
        <v>0</v>
      </c>
      <c r="J51" s="46">
        <f t="shared" si="13"/>
        <v>0</v>
      </c>
      <c r="K51" s="46">
        <f t="shared" si="13"/>
        <v>0</v>
      </c>
      <c r="L51" s="46">
        <f t="shared" si="13"/>
        <v>0</v>
      </c>
      <c r="M51" s="46">
        <f t="shared" si="13"/>
        <v>0</v>
      </c>
      <c r="N51" s="46">
        <f t="shared" si="13"/>
        <v>0</v>
      </c>
      <c r="O51" s="46">
        <f t="shared" si="13"/>
        <v>0</v>
      </c>
      <c r="P51" s="60">
        <f t="shared" si="1"/>
        <v>94644</v>
      </c>
      <c r="Q51" s="61" t="s">
        <v>172</v>
      </c>
      <c r="R51" s="60">
        <f t="shared" si="2"/>
        <v>94644</v>
      </c>
    </row>
    <row r="52" spans="1:18" ht="15" customHeight="1" x14ac:dyDescent="0.2">
      <c r="A52" s="62"/>
      <c r="B52" s="72"/>
      <c r="C52" s="130" t="s">
        <v>6</v>
      </c>
      <c r="D52" s="132"/>
      <c r="E52" s="131"/>
      <c r="F52" s="46"/>
      <c r="G52" s="46"/>
      <c r="H52" s="46"/>
      <c r="I52" s="46"/>
      <c r="J52" s="46"/>
      <c r="K52" s="46"/>
      <c r="L52" s="46"/>
      <c r="M52" s="46"/>
      <c r="N52" s="46"/>
      <c r="O52" s="46"/>
      <c r="P52" s="60">
        <f t="shared" si="1"/>
        <v>0</v>
      </c>
      <c r="Q52" s="61" t="b">
        <f t="shared" si="0"/>
        <v>1</v>
      </c>
      <c r="R52" s="60">
        <f t="shared" si="2"/>
        <v>0</v>
      </c>
    </row>
    <row r="53" spans="1:18" ht="15" customHeight="1" x14ac:dyDescent="0.2">
      <c r="A53" s="62"/>
      <c r="B53" s="72"/>
      <c r="C53" s="72"/>
      <c r="D53" s="130" t="s">
        <v>11</v>
      </c>
      <c r="E53" s="131"/>
      <c r="F53" s="46">
        <f>SUM('CSS Pgm 1:CSS Pgm 15'!F53)</f>
        <v>0</v>
      </c>
      <c r="G53" s="46">
        <f>SUM('CSS Pgm 1:CSS Pgm 15'!G53)</f>
        <v>0</v>
      </c>
      <c r="H53" s="46">
        <f>SUM('CSS Pgm 1:CSS Pgm 15'!H53)</f>
        <v>0</v>
      </c>
      <c r="I53" s="46">
        <f>SUM('CSS Pgm 1:CSS Pgm 15'!I53)</f>
        <v>0</v>
      </c>
      <c r="J53" s="46">
        <f>SUM('CSS Pgm 1:CSS Pgm 15'!J53)</f>
        <v>0</v>
      </c>
      <c r="K53" s="46">
        <f>SUM('CSS Pgm 1:CSS Pgm 15'!K53)</f>
        <v>0</v>
      </c>
      <c r="L53" s="46">
        <f>SUM('CSS Pgm 1:CSS Pgm 15'!L53)</f>
        <v>0</v>
      </c>
      <c r="M53" s="46">
        <f>SUM('CSS Pgm 1:CSS Pgm 15'!M53)</f>
        <v>0</v>
      </c>
      <c r="N53" s="46">
        <f>SUM('CSS Pgm 1:CSS Pgm 15'!N53)</f>
        <v>0</v>
      </c>
      <c r="O53" s="46">
        <f>SUM('CSS Pgm 1:CSS Pgm 15'!O53)</f>
        <v>0</v>
      </c>
      <c r="P53" s="60">
        <f t="shared" si="1"/>
        <v>0</v>
      </c>
      <c r="Q53" s="61" t="b">
        <f t="shared" si="0"/>
        <v>1</v>
      </c>
      <c r="R53" s="60">
        <f t="shared" si="2"/>
        <v>0</v>
      </c>
    </row>
    <row r="54" spans="1:18" ht="15" customHeight="1" x14ac:dyDescent="0.2">
      <c r="A54" s="62"/>
      <c r="B54" s="72"/>
      <c r="C54" s="72"/>
      <c r="D54" s="130" t="s">
        <v>12</v>
      </c>
      <c r="E54" s="131"/>
      <c r="F54" s="46">
        <f>SUM('CSS Pgm 1:CSS Pgm 15'!F54)</f>
        <v>0</v>
      </c>
      <c r="G54" s="46">
        <f>SUM('CSS Pgm 1:CSS Pgm 15'!G54)</f>
        <v>0</v>
      </c>
      <c r="H54" s="46">
        <f>SUM('CSS Pgm 1:CSS Pgm 15'!H54)</f>
        <v>0</v>
      </c>
      <c r="I54" s="46">
        <f>SUM('CSS Pgm 1:CSS Pgm 15'!I54)</f>
        <v>0</v>
      </c>
      <c r="J54" s="46">
        <f>SUM('CSS Pgm 1:CSS Pgm 15'!J54)</f>
        <v>0</v>
      </c>
      <c r="K54" s="46">
        <f>SUM('CSS Pgm 1:CSS Pgm 15'!K54)</f>
        <v>0</v>
      </c>
      <c r="L54" s="46">
        <f>SUM('CSS Pgm 1:CSS Pgm 15'!L54)</f>
        <v>0</v>
      </c>
      <c r="M54" s="46">
        <f>SUM('CSS Pgm 1:CSS Pgm 15'!M54)</f>
        <v>0</v>
      </c>
      <c r="N54" s="46">
        <f>SUM('CSS Pgm 1:CSS Pgm 15'!N54)</f>
        <v>0</v>
      </c>
      <c r="O54" s="46">
        <f>SUM('CSS Pgm 1:CSS Pgm 15'!O54)</f>
        <v>0</v>
      </c>
      <c r="P54" s="60">
        <f t="shared" si="1"/>
        <v>0</v>
      </c>
      <c r="Q54" s="61" t="b">
        <f t="shared" si="0"/>
        <v>1</v>
      </c>
      <c r="R54" s="60">
        <f t="shared" si="2"/>
        <v>0</v>
      </c>
    </row>
    <row r="55" spans="1:18" ht="15" customHeight="1" x14ac:dyDescent="0.2">
      <c r="A55" s="62"/>
      <c r="B55" s="72"/>
      <c r="C55" s="72"/>
      <c r="D55" s="130" t="s">
        <v>39</v>
      </c>
      <c r="E55" s="131"/>
      <c r="F55" s="46">
        <f>SUM('CSS Pgm 1:CSS Pgm 15'!F55)</f>
        <v>0</v>
      </c>
      <c r="G55" s="46">
        <f>SUM('CSS Pgm 1:CSS Pgm 15'!G55)</f>
        <v>0</v>
      </c>
      <c r="H55" s="46">
        <f>SUM('CSS Pgm 1:CSS Pgm 15'!H55)</f>
        <v>0</v>
      </c>
      <c r="I55" s="46">
        <f>SUM('CSS Pgm 1:CSS Pgm 15'!I55)</f>
        <v>0</v>
      </c>
      <c r="J55" s="46">
        <f>SUM('CSS Pgm 1:CSS Pgm 15'!J55)</f>
        <v>0</v>
      </c>
      <c r="K55" s="46">
        <f>SUM('CSS Pgm 1:CSS Pgm 15'!K55)</f>
        <v>0</v>
      </c>
      <c r="L55" s="46">
        <f>SUM('CSS Pgm 1:CSS Pgm 15'!L55)</f>
        <v>0</v>
      </c>
      <c r="M55" s="46">
        <f>SUM('CSS Pgm 1:CSS Pgm 15'!M55)</f>
        <v>0</v>
      </c>
      <c r="N55" s="46">
        <f>SUM('CSS Pgm 1:CSS Pgm 15'!N55)</f>
        <v>0</v>
      </c>
      <c r="O55" s="46">
        <f>SUM('CSS Pgm 1:CSS Pgm 15'!O55)</f>
        <v>0</v>
      </c>
      <c r="P55" s="60">
        <f t="shared" si="1"/>
        <v>0</v>
      </c>
      <c r="Q55" s="61" t="b">
        <f t="shared" si="0"/>
        <v>1</v>
      </c>
      <c r="R55" s="60">
        <f t="shared" si="2"/>
        <v>0</v>
      </c>
    </row>
    <row r="56" spans="1:18" ht="15" customHeight="1" x14ac:dyDescent="0.2">
      <c r="A56" s="62"/>
      <c r="B56" s="72"/>
      <c r="C56" s="72"/>
      <c r="D56" s="130" t="s">
        <v>5</v>
      </c>
      <c r="E56" s="131"/>
      <c r="F56" s="46">
        <f>SUM('CSS Pgm 1:CSS Pgm 15'!F56)</f>
        <v>0</v>
      </c>
      <c r="G56" s="46">
        <f>SUM('CSS Pgm 1:CSS Pgm 15'!G56)</f>
        <v>0</v>
      </c>
      <c r="H56" s="46">
        <f>SUM('CSS Pgm 1:CSS Pgm 15'!H56)</f>
        <v>0</v>
      </c>
      <c r="I56" s="46">
        <f>SUM('CSS Pgm 1:CSS Pgm 15'!I56)</f>
        <v>0</v>
      </c>
      <c r="J56" s="46">
        <f>SUM('CSS Pgm 1:CSS Pgm 15'!J56)</f>
        <v>0</v>
      </c>
      <c r="K56" s="46">
        <f>SUM('CSS Pgm 1:CSS Pgm 15'!K56)</f>
        <v>0</v>
      </c>
      <c r="L56" s="46">
        <f>SUM('CSS Pgm 1:CSS Pgm 15'!L56)</f>
        <v>0</v>
      </c>
      <c r="M56" s="46">
        <f>SUM('CSS Pgm 1:CSS Pgm 15'!M56)</f>
        <v>0</v>
      </c>
      <c r="N56" s="46">
        <f>SUM('CSS Pgm 1:CSS Pgm 15'!N56)</f>
        <v>0</v>
      </c>
      <c r="O56" s="46">
        <f>SUM('CSS Pgm 1:CSS Pgm 15'!O56)</f>
        <v>0</v>
      </c>
      <c r="P56" s="60">
        <f t="shared" si="1"/>
        <v>0</v>
      </c>
      <c r="Q56" s="61" t="b">
        <f t="shared" si="0"/>
        <v>1</v>
      </c>
      <c r="R56" s="60">
        <f t="shared" si="2"/>
        <v>0</v>
      </c>
    </row>
    <row r="57" spans="1:18" ht="15" customHeight="1" x14ac:dyDescent="0.2">
      <c r="A57" s="62"/>
      <c r="B57" s="72"/>
      <c r="C57" s="130" t="s">
        <v>9</v>
      </c>
      <c r="D57" s="132"/>
      <c r="E57" s="131"/>
      <c r="F57" s="46">
        <f>SUM(F53:F56)</f>
        <v>0</v>
      </c>
      <c r="G57" s="46">
        <f t="shared" ref="G57:O57" si="14">SUM(G53:G56)</f>
        <v>0</v>
      </c>
      <c r="H57" s="46">
        <f t="shared" si="14"/>
        <v>0</v>
      </c>
      <c r="I57" s="46">
        <f t="shared" si="14"/>
        <v>0</v>
      </c>
      <c r="J57" s="46">
        <f t="shared" si="14"/>
        <v>0</v>
      </c>
      <c r="K57" s="46">
        <f t="shared" si="14"/>
        <v>0</v>
      </c>
      <c r="L57" s="46">
        <f t="shared" si="14"/>
        <v>0</v>
      </c>
      <c r="M57" s="46">
        <f t="shared" si="14"/>
        <v>0</v>
      </c>
      <c r="N57" s="46">
        <f t="shared" si="14"/>
        <v>0</v>
      </c>
      <c r="O57" s="46">
        <f t="shared" si="14"/>
        <v>0</v>
      </c>
      <c r="P57" s="60">
        <f t="shared" si="1"/>
        <v>0</v>
      </c>
      <c r="Q57" s="61" t="b">
        <f t="shared" si="0"/>
        <v>1</v>
      </c>
      <c r="R57" s="60">
        <f t="shared" si="2"/>
        <v>0</v>
      </c>
    </row>
    <row r="58" spans="1:18" ht="15" customHeight="1" x14ac:dyDescent="0.2">
      <c r="A58" s="63"/>
      <c r="B58" s="133" t="s">
        <v>14</v>
      </c>
      <c r="C58" s="133"/>
      <c r="D58" s="133"/>
      <c r="E58" s="65"/>
      <c r="F58" s="47">
        <f>F57+F51</f>
        <v>94644</v>
      </c>
      <c r="G58" s="47">
        <f t="shared" ref="G58:O58" si="15">G57+G51</f>
        <v>94644</v>
      </c>
      <c r="H58" s="47">
        <f t="shared" si="15"/>
        <v>0</v>
      </c>
      <c r="I58" s="47">
        <f t="shared" si="15"/>
        <v>0</v>
      </c>
      <c r="J58" s="47">
        <f t="shared" si="15"/>
        <v>0</v>
      </c>
      <c r="K58" s="47">
        <f t="shared" si="15"/>
        <v>0</v>
      </c>
      <c r="L58" s="47">
        <f t="shared" si="15"/>
        <v>0</v>
      </c>
      <c r="M58" s="47">
        <f t="shared" si="15"/>
        <v>0</v>
      </c>
      <c r="N58" s="47">
        <f t="shared" si="15"/>
        <v>0</v>
      </c>
      <c r="O58" s="47">
        <f t="shared" si="15"/>
        <v>0</v>
      </c>
      <c r="P58" s="60">
        <f t="shared" si="1"/>
        <v>94644</v>
      </c>
      <c r="Q58" s="61" t="b">
        <f t="shared" si="0"/>
        <v>1</v>
      </c>
      <c r="R58" s="60">
        <f t="shared" si="2"/>
        <v>94644</v>
      </c>
    </row>
    <row r="59" spans="1:18" ht="15" customHeight="1" x14ac:dyDescent="0.25">
      <c r="A59" s="134" t="s">
        <v>41</v>
      </c>
      <c r="B59" s="135"/>
      <c r="C59" s="135"/>
      <c r="D59" s="135"/>
      <c r="E59" s="136"/>
      <c r="F59" s="48">
        <f>F22+F44+F58</f>
        <v>188060</v>
      </c>
      <c r="G59" s="48">
        <f t="shared" ref="G59:O59" si="16">G22+G44+G58</f>
        <v>172839</v>
      </c>
      <c r="H59" s="48">
        <f t="shared" si="16"/>
        <v>3.0000000000000004</v>
      </c>
      <c r="I59" s="48">
        <f t="shared" si="16"/>
        <v>0</v>
      </c>
      <c r="J59" s="48">
        <f t="shared" si="16"/>
        <v>15218</v>
      </c>
      <c r="K59" s="48">
        <f t="shared" si="16"/>
        <v>0</v>
      </c>
      <c r="L59" s="48">
        <f t="shared" si="16"/>
        <v>0</v>
      </c>
      <c r="M59" s="48">
        <f t="shared" si="16"/>
        <v>0</v>
      </c>
      <c r="N59" s="48">
        <f t="shared" si="16"/>
        <v>0</v>
      </c>
      <c r="O59" s="48">
        <f t="shared" si="16"/>
        <v>0</v>
      </c>
      <c r="P59" s="60">
        <f t="shared" si="1"/>
        <v>188060</v>
      </c>
      <c r="Q59" s="61" t="b">
        <f t="shared" si="0"/>
        <v>1</v>
      </c>
      <c r="R59" s="60">
        <f t="shared" si="2"/>
        <v>188060</v>
      </c>
    </row>
    <row r="60" spans="1:18" x14ac:dyDescent="0.2">
      <c r="P60" s="83"/>
      <c r="Q60" s="84"/>
      <c r="R60" s="83"/>
    </row>
    <row r="61" spans="1:18" x14ac:dyDescent="0.2">
      <c r="P61" s="83"/>
      <c r="Q61" s="84"/>
      <c r="R61" s="83"/>
    </row>
    <row r="62" spans="1:18" hidden="1" x14ac:dyDescent="0.2">
      <c r="P62" s="95"/>
      <c r="Q62" s="84"/>
      <c r="R62" s="95"/>
    </row>
    <row r="63" spans="1:18" hidden="1" x14ac:dyDescent="0.2">
      <c r="P63" s="95"/>
      <c r="Q63" s="84"/>
      <c r="R63" s="95"/>
    </row>
    <row r="64" spans="1:18" hidden="1" x14ac:dyDescent="0.2">
      <c r="P64" s="95"/>
      <c r="Q64" s="84"/>
      <c r="R64" s="95"/>
    </row>
    <row r="65" spans="16:18" hidden="1" x14ac:dyDescent="0.2">
      <c r="P65" s="95"/>
      <c r="Q65" s="84"/>
      <c r="R65" s="95"/>
    </row>
    <row r="66" spans="16:18" hidden="1" x14ac:dyDescent="0.2">
      <c r="P66" s="95"/>
      <c r="Q66" s="84"/>
      <c r="R66" s="95"/>
    </row>
    <row r="67" spans="16:18" hidden="1" x14ac:dyDescent="0.2">
      <c r="P67" s="95"/>
      <c r="Q67" s="84"/>
      <c r="R67" s="95"/>
    </row>
    <row r="68" spans="16:18" hidden="1" x14ac:dyDescent="0.2">
      <c r="P68" s="95"/>
      <c r="Q68" s="84"/>
      <c r="R68" s="95"/>
    </row>
    <row r="69" spans="16:18" hidden="1" x14ac:dyDescent="0.2">
      <c r="P69" s="95"/>
      <c r="Q69" s="84"/>
      <c r="R69" s="95"/>
    </row>
    <row r="70" spans="16:18" hidden="1" x14ac:dyDescent="0.2">
      <c r="P70" s="95"/>
      <c r="Q70" s="84"/>
      <c r="R70" s="95"/>
    </row>
    <row r="71" spans="16:18" hidden="1" x14ac:dyDescent="0.2">
      <c r="P71" s="95"/>
      <c r="Q71" s="84"/>
      <c r="R71" s="95"/>
    </row>
    <row r="72" spans="16:18" hidden="1" x14ac:dyDescent="0.2">
      <c r="P72" s="95"/>
      <c r="Q72" s="84"/>
      <c r="R72" s="95"/>
    </row>
    <row r="73" spans="16:18" hidden="1" x14ac:dyDescent="0.2">
      <c r="P73" s="95"/>
      <c r="Q73" s="84"/>
      <c r="R73" s="95"/>
    </row>
    <row r="74" spans="16:18" hidden="1" x14ac:dyDescent="0.2">
      <c r="P74" s="95"/>
      <c r="Q74" s="84"/>
      <c r="R74" s="95"/>
    </row>
    <row r="75" spans="16:18" hidden="1" x14ac:dyDescent="0.2">
      <c r="P75" s="95"/>
      <c r="Q75" s="84"/>
      <c r="R75" s="95"/>
    </row>
    <row r="76" spans="16:18" hidden="1" x14ac:dyDescent="0.2">
      <c r="P76" s="95"/>
      <c r="Q76" s="84"/>
      <c r="R76" s="95"/>
    </row>
    <row r="77" spans="16:18" hidden="1" x14ac:dyDescent="0.2">
      <c r="P77" s="95"/>
      <c r="Q77" s="84"/>
      <c r="R77" s="95"/>
    </row>
    <row r="78" spans="16:18" hidden="1" x14ac:dyDescent="0.2">
      <c r="P78" s="95"/>
      <c r="Q78" s="84"/>
      <c r="R78" s="95"/>
    </row>
    <row r="79" spans="16:18" hidden="1" x14ac:dyDescent="0.2">
      <c r="P79" s="95"/>
      <c r="Q79" s="84"/>
      <c r="R79" s="95"/>
    </row>
    <row r="80" spans="16:18" hidden="1" x14ac:dyDescent="0.2">
      <c r="P80" s="95"/>
      <c r="Q80" s="84"/>
      <c r="R80" s="95"/>
    </row>
  </sheetData>
  <sheetProtection sheet="1" selectLockedCells="1"/>
  <mergeCells count="50">
    <mergeCell ref="D56:E56"/>
    <mergeCell ref="C57:E57"/>
    <mergeCell ref="B58:D58"/>
    <mergeCell ref="A59:E59"/>
    <mergeCell ref="C51:E51"/>
    <mergeCell ref="C52:E52"/>
    <mergeCell ref="D53:E53"/>
    <mergeCell ref="D54:E54"/>
    <mergeCell ref="D55:E55"/>
    <mergeCell ref="C46:D46"/>
    <mergeCell ref="D47:E47"/>
    <mergeCell ref="D48:E48"/>
    <mergeCell ref="D49:E49"/>
    <mergeCell ref="D35:E35"/>
    <mergeCell ref="D38:E38"/>
    <mergeCell ref="D39:E39"/>
    <mergeCell ref="D42:E42"/>
    <mergeCell ref="C43:E43"/>
    <mergeCell ref="C21:E21"/>
    <mergeCell ref="B22:D22"/>
    <mergeCell ref="C24:E24"/>
    <mergeCell ref="D25:E25"/>
    <mergeCell ref="B44:D44"/>
    <mergeCell ref="A1:O1"/>
    <mergeCell ref="D2:E2"/>
    <mergeCell ref="G6:O6"/>
    <mergeCell ref="A2:C2"/>
    <mergeCell ref="C10:D10"/>
    <mergeCell ref="F6:F7"/>
    <mergeCell ref="D3:E3"/>
    <mergeCell ref="D11:E11"/>
    <mergeCell ref="D12:E12"/>
    <mergeCell ref="D13:E13"/>
    <mergeCell ref="A8:D8"/>
    <mergeCell ref="D14:E14"/>
    <mergeCell ref="B45:E45"/>
    <mergeCell ref="A5:E7"/>
    <mergeCell ref="B9:E9"/>
    <mergeCell ref="B23:E23"/>
    <mergeCell ref="C15:E15"/>
    <mergeCell ref="C16:E16"/>
    <mergeCell ref="D17:E17"/>
    <mergeCell ref="D18:E18"/>
    <mergeCell ref="D19:E19"/>
    <mergeCell ref="D28:E28"/>
    <mergeCell ref="D29:E29"/>
    <mergeCell ref="D32:E32"/>
    <mergeCell ref="C33:E33"/>
    <mergeCell ref="C34:E34"/>
    <mergeCell ref="D20:E20"/>
  </mergeCells>
  <phoneticPr fontId="0" type="noConversion"/>
  <printOptions horizontalCentered="1"/>
  <pageMargins left="0.5" right="0.5" top="0.75" bottom="0.75" header="0.5" footer="0.5"/>
  <pageSetup scale="55" orientation="landscape" r:id="rId1"/>
  <headerFooter alignWithMargins="0">
    <oddHeader>&amp;L&amp;"Arial,Bold"&amp;16This form was created using most current Excel version on file&amp;REnclosure 2</oddHeader>
    <oddFooter>&amp;LPage 1&amp;Rver 3 (12/2007)</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63"/>
  <sheetViews>
    <sheetView zoomScale="70" zoomScaleNormal="70" workbookViewId="0">
      <selection sqref="A1:O1"/>
    </sheetView>
  </sheetViews>
  <sheetFormatPr defaultColWidth="0" defaultRowHeight="15" zeroHeight="1" x14ac:dyDescent="0.2"/>
  <cols>
    <col min="1" max="4" width="3.7109375" style="80" customWidth="1"/>
    <col min="5" max="5" width="38.5703125" style="80" customWidth="1"/>
    <col min="6" max="6" width="16.7109375" style="80" customWidth="1"/>
    <col min="7" max="12" width="12.7109375" style="80" customWidth="1"/>
    <col min="13" max="13" width="15" style="80" customWidth="1"/>
    <col min="14" max="16" width="12.7109375" style="80" customWidth="1"/>
    <col min="17" max="17" width="12.7109375" style="86" customWidth="1"/>
    <col min="18" max="18" width="12.7109375" style="80" customWidth="1"/>
    <col min="19" max="19" width="9.140625" style="36" customWidth="1"/>
    <col min="20" max="16384" width="9.140625" hidden="1"/>
  </cols>
  <sheetData>
    <row r="1" spans="1:19" ht="32.1" customHeight="1" x14ac:dyDescent="0.25">
      <c r="A1" s="139" t="s">
        <v>146</v>
      </c>
      <c r="B1" s="139"/>
      <c r="C1" s="139"/>
      <c r="D1" s="139"/>
      <c r="E1" s="139"/>
      <c r="F1" s="139"/>
      <c r="G1" s="139"/>
      <c r="H1" s="139"/>
      <c r="I1" s="139"/>
      <c r="J1" s="139"/>
      <c r="K1" s="139"/>
      <c r="L1" s="139"/>
      <c r="M1" s="139"/>
      <c r="N1" s="139"/>
      <c r="O1" s="139"/>
      <c r="P1" s="36"/>
      <c r="Q1" s="57"/>
      <c r="R1" s="36"/>
    </row>
    <row r="2" spans="1:19" ht="20.100000000000001" customHeight="1" x14ac:dyDescent="0.25">
      <c r="A2" s="37" t="s">
        <v>29</v>
      </c>
      <c r="B2" s="37"/>
      <c r="C2" s="37"/>
      <c r="D2" s="149" t="str">
        <f>'CSS Pgm 1'!D2:E2</f>
        <v>Inyo</v>
      </c>
      <c r="E2" s="149"/>
      <c r="F2" s="36"/>
      <c r="G2" s="36"/>
      <c r="H2" s="36"/>
      <c r="I2" s="36"/>
      <c r="J2" s="36"/>
      <c r="K2" s="36"/>
      <c r="L2" s="36"/>
      <c r="M2" s="36"/>
      <c r="N2" s="38" t="s">
        <v>30</v>
      </c>
      <c r="O2" s="39">
        <f>'CSS Pgm 1'!O2</f>
        <v>39552</v>
      </c>
      <c r="P2" s="36"/>
      <c r="Q2" s="57"/>
      <c r="R2" s="36"/>
    </row>
    <row r="3" spans="1:19" ht="15" customHeight="1" x14ac:dyDescent="0.25">
      <c r="A3" s="58"/>
      <c r="B3" s="58"/>
      <c r="C3" s="58"/>
      <c r="D3" s="187"/>
      <c r="E3" s="187"/>
      <c r="F3" s="36"/>
      <c r="G3" s="36"/>
      <c r="H3" s="36"/>
      <c r="I3" s="36"/>
      <c r="J3" s="36"/>
      <c r="K3" s="36"/>
      <c r="L3" s="36"/>
      <c r="M3" s="36"/>
      <c r="N3" s="35"/>
      <c r="O3" s="35"/>
      <c r="P3" s="36"/>
      <c r="Q3" s="57"/>
      <c r="R3" s="36"/>
    </row>
    <row r="4" spans="1:19" x14ac:dyDescent="0.2">
      <c r="A4" s="36"/>
      <c r="B4" s="36"/>
      <c r="C4" s="36"/>
      <c r="D4" s="36"/>
      <c r="E4" s="36"/>
      <c r="F4" s="36"/>
      <c r="G4" s="36"/>
      <c r="H4" s="36"/>
      <c r="I4" s="36"/>
      <c r="J4" s="36"/>
      <c r="K4" s="36"/>
      <c r="L4" s="36"/>
      <c r="M4" s="36"/>
      <c r="N4" s="35"/>
      <c r="O4" s="35"/>
      <c r="P4" s="36"/>
      <c r="Q4" s="57"/>
      <c r="R4" s="36"/>
    </row>
    <row r="5" spans="1:19" s="3" customFormat="1" ht="15" customHeight="1" x14ac:dyDescent="0.25">
      <c r="A5" s="142"/>
      <c r="B5" s="143"/>
      <c r="C5" s="143"/>
      <c r="D5" s="143"/>
      <c r="E5" s="144"/>
      <c r="F5" s="41" t="s">
        <v>20</v>
      </c>
      <c r="G5" s="49" t="s">
        <v>21</v>
      </c>
      <c r="H5" s="49" t="s">
        <v>28</v>
      </c>
      <c r="I5" s="49" t="s">
        <v>22</v>
      </c>
      <c r="J5" s="49" t="s">
        <v>23</v>
      </c>
      <c r="K5" s="49" t="s">
        <v>24</v>
      </c>
      <c r="L5" s="49" t="s">
        <v>25</v>
      </c>
      <c r="M5" s="49" t="s">
        <v>26</v>
      </c>
      <c r="N5" s="49" t="s">
        <v>27</v>
      </c>
      <c r="O5" s="49" t="s">
        <v>78</v>
      </c>
      <c r="P5" s="42"/>
      <c r="Q5" s="42"/>
      <c r="R5" s="42"/>
      <c r="S5" s="42"/>
    </row>
    <row r="6" spans="1:19" s="3" customFormat="1" ht="15" customHeight="1" x14ac:dyDescent="0.25">
      <c r="A6" s="145"/>
      <c r="B6" s="146"/>
      <c r="C6" s="146"/>
      <c r="D6" s="146"/>
      <c r="E6" s="147"/>
      <c r="F6" s="155" t="s">
        <v>7</v>
      </c>
      <c r="G6" s="158" t="s">
        <v>38</v>
      </c>
      <c r="H6" s="159"/>
      <c r="I6" s="159"/>
      <c r="J6" s="159"/>
      <c r="K6" s="159"/>
      <c r="L6" s="159"/>
      <c r="M6" s="159"/>
      <c r="N6" s="159"/>
      <c r="O6" s="160"/>
      <c r="P6" s="42"/>
      <c r="Q6" s="42"/>
      <c r="R6" s="42"/>
      <c r="S6" s="42"/>
    </row>
    <row r="7" spans="1:19" s="1" customFormat="1" ht="57.75" customHeight="1" x14ac:dyDescent="0.25">
      <c r="A7" s="148"/>
      <c r="B7" s="149"/>
      <c r="C7" s="149"/>
      <c r="D7" s="149"/>
      <c r="E7" s="150"/>
      <c r="F7" s="156"/>
      <c r="G7" s="43" t="s">
        <v>0</v>
      </c>
      <c r="H7" s="43" t="s">
        <v>37</v>
      </c>
      <c r="I7" s="43" t="s">
        <v>19</v>
      </c>
      <c r="J7" s="43" t="s">
        <v>1</v>
      </c>
      <c r="K7" s="43" t="s">
        <v>16</v>
      </c>
      <c r="L7" s="43" t="s">
        <v>17</v>
      </c>
      <c r="M7" s="43" t="s">
        <v>2</v>
      </c>
      <c r="N7" s="43" t="s">
        <v>18</v>
      </c>
      <c r="O7" s="43" t="s">
        <v>77</v>
      </c>
      <c r="P7" s="59" t="s">
        <v>169</v>
      </c>
      <c r="Q7" s="59" t="s">
        <v>170</v>
      </c>
      <c r="R7" s="59" t="s">
        <v>171</v>
      </c>
      <c r="S7" s="94"/>
    </row>
    <row r="8" spans="1:19" ht="15" customHeight="1" x14ac:dyDescent="0.25">
      <c r="A8" s="192" t="s">
        <v>46</v>
      </c>
      <c r="B8" s="193"/>
      <c r="C8" s="193"/>
      <c r="D8" s="193"/>
      <c r="E8" s="194"/>
      <c r="F8" s="45"/>
      <c r="G8" s="45"/>
      <c r="H8" s="45"/>
      <c r="I8" s="45"/>
      <c r="J8" s="45"/>
      <c r="K8" s="45"/>
      <c r="L8" s="45"/>
      <c r="M8" s="45"/>
      <c r="N8" s="45"/>
      <c r="O8" s="45"/>
      <c r="P8" s="60">
        <f>SUM(G8:O8)</f>
        <v>0</v>
      </c>
      <c r="Q8" s="61" t="b">
        <f>EXACT(P8,R8)</f>
        <v>1</v>
      </c>
      <c r="R8" s="60">
        <f>F8</f>
        <v>0</v>
      </c>
    </row>
    <row r="9" spans="1:19" ht="15" customHeight="1" x14ac:dyDescent="0.2">
      <c r="A9" s="62">
        <v>1</v>
      </c>
      <c r="B9" s="189">
        <f>CSS_Pgm1</f>
        <v>0</v>
      </c>
      <c r="C9" s="190"/>
      <c r="D9" s="190"/>
      <c r="E9" s="191"/>
      <c r="F9" s="46">
        <f>'CSS Pgm 1'!F$59</f>
        <v>0</v>
      </c>
      <c r="G9" s="46">
        <f>'CSS Pgm 1'!G$59</f>
        <v>0</v>
      </c>
      <c r="H9" s="46">
        <f>'CSS Pgm 1'!H$59</f>
        <v>0</v>
      </c>
      <c r="I9" s="46">
        <f>'CSS Pgm 1'!I$59</f>
        <v>0</v>
      </c>
      <c r="J9" s="46">
        <f>'CSS Pgm 1'!J$59</f>
        <v>0</v>
      </c>
      <c r="K9" s="46">
        <f>'CSS Pgm 1'!K$59</f>
        <v>0</v>
      </c>
      <c r="L9" s="46">
        <f>'CSS Pgm 1'!L$59</f>
        <v>0</v>
      </c>
      <c r="M9" s="46">
        <f>'CSS Pgm 1'!M$59</f>
        <v>0</v>
      </c>
      <c r="N9" s="46">
        <f>'CSS Pgm 1'!N$59</f>
        <v>0</v>
      </c>
      <c r="O9" s="46">
        <f>'CSS Pgm 1'!O$59</f>
        <v>0</v>
      </c>
      <c r="P9" s="60">
        <f>SUM(G9:O9)</f>
        <v>0</v>
      </c>
      <c r="Q9" s="61" t="b">
        <f t="shared" ref="Q9:Q54" si="0">EXACT(P9,R9)</f>
        <v>1</v>
      </c>
      <c r="R9" s="60">
        <f>F9</f>
        <v>0</v>
      </c>
    </row>
    <row r="10" spans="1:19" ht="15" customHeight="1" x14ac:dyDescent="0.2">
      <c r="A10" s="62">
        <v>2</v>
      </c>
      <c r="B10" s="189">
        <f>_Pgm2</f>
        <v>0</v>
      </c>
      <c r="C10" s="190"/>
      <c r="D10" s="190"/>
      <c r="E10" s="191"/>
      <c r="F10" s="46">
        <f>'CSS Pgm 2'!F$59</f>
        <v>23682</v>
      </c>
      <c r="G10" s="46">
        <f>'CSS Pgm 2'!G$59</f>
        <v>23231</v>
      </c>
      <c r="H10" s="46">
        <f>'CSS Pgm 2'!H$59</f>
        <v>3.0000000000000004</v>
      </c>
      <c r="I10" s="46">
        <f>'CSS Pgm 2'!I$59</f>
        <v>0</v>
      </c>
      <c r="J10" s="46">
        <f>'CSS Pgm 2'!J$59</f>
        <v>448.00000000000006</v>
      </c>
      <c r="K10" s="46">
        <f>'CSS Pgm 2'!K$59</f>
        <v>0</v>
      </c>
      <c r="L10" s="46">
        <f>'CSS Pgm 2'!L$59</f>
        <v>0</v>
      </c>
      <c r="M10" s="46">
        <f>'CSS Pgm 2'!M$59</f>
        <v>0</v>
      </c>
      <c r="N10" s="46">
        <f>'CSS Pgm 2'!N$59</f>
        <v>0</v>
      </c>
      <c r="O10" s="46">
        <f>'CSS Pgm 2'!O$59</f>
        <v>0</v>
      </c>
      <c r="P10" s="60">
        <f>SUM(G10:O10)</f>
        <v>23682</v>
      </c>
      <c r="Q10" s="61" t="b">
        <f t="shared" si="0"/>
        <v>1</v>
      </c>
      <c r="R10" s="60">
        <f>F10</f>
        <v>23682</v>
      </c>
    </row>
    <row r="11" spans="1:19" ht="15" customHeight="1" x14ac:dyDescent="0.2">
      <c r="A11" s="62">
        <v>3</v>
      </c>
      <c r="B11" s="189" t="str">
        <f>_Pgm3</f>
        <v>Adult Services</v>
      </c>
      <c r="C11" s="190"/>
      <c r="D11" s="190"/>
      <c r="E11" s="191"/>
      <c r="F11" s="46">
        <f>'CSS Pgm 3'!F$59</f>
        <v>158986</v>
      </c>
      <c r="G11" s="46">
        <f>'CSS Pgm 3'!G$59</f>
        <v>144279</v>
      </c>
      <c r="H11" s="46">
        <f>'CSS Pgm 3'!H$59</f>
        <v>0</v>
      </c>
      <c r="I11" s="46">
        <f>'CSS Pgm 3'!I$59</f>
        <v>0</v>
      </c>
      <c r="J11" s="46">
        <f>'CSS Pgm 3'!J$59</f>
        <v>14707</v>
      </c>
      <c r="K11" s="46">
        <f>'CSS Pgm 3'!K$59</f>
        <v>0</v>
      </c>
      <c r="L11" s="46">
        <f>'CSS Pgm 3'!L$59</f>
        <v>0</v>
      </c>
      <c r="M11" s="46">
        <f>'CSS Pgm 3'!M$59</f>
        <v>0</v>
      </c>
      <c r="N11" s="46">
        <f>'CSS Pgm 3'!N$59</f>
        <v>0</v>
      </c>
      <c r="O11" s="46">
        <f>'CSS Pgm 3'!O$59</f>
        <v>0</v>
      </c>
      <c r="P11" s="60">
        <f>SUM(G11:O11)</f>
        <v>158986</v>
      </c>
      <c r="Q11" s="61" t="b">
        <f t="shared" si="0"/>
        <v>1</v>
      </c>
      <c r="R11" s="60">
        <f>F11</f>
        <v>158986</v>
      </c>
    </row>
    <row r="12" spans="1:19" ht="15" customHeight="1" x14ac:dyDescent="0.2">
      <c r="A12" s="62">
        <v>4</v>
      </c>
      <c r="B12" s="189" t="str">
        <f>_Pgm4</f>
        <v>Older Adult (Senior) Services</v>
      </c>
      <c r="C12" s="190"/>
      <c r="D12" s="190"/>
      <c r="E12" s="191"/>
      <c r="F12" s="46">
        <f>'CSS Pgm 4'!F$59</f>
        <v>5392</v>
      </c>
      <c r="G12" s="46">
        <f>'CSS Pgm 4'!G$59</f>
        <v>5329</v>
      </c>
      <c r="H12" s="46">
        <f>'CSS Pgm 4'!H$59</f>
        <v>0</v>
      </c>
      <c r="I12" s="46">
        <f>'CSS Pgm 4'!I$59</f>
        <v>0</v>
      </c>
      <c r="J12" s="46">
        <f>'CSS Pgm 4'!J$59</f>
        <v>63.000000000000007</v>
      </c>
      <c r="K12" s="46">
        <f>'CSS Pgm 4'!K$59</f>
        <v>0</v>
      </c>
      <c r="L12" s="46">
        <f>'CSS Pgm 4'!L$59</f>
        <v>0</v>
      </c>
      <c r="M12" s="46">
        <f>'CSS Pgm 4'!M$59</f>
        <v>0</v>
      </c>
      <c r="N12" s="46">
        <f>'CSS Pgm 4'!N$59</f>
        <v>0</v>
      </c>
      <c r="O12" s="46">
        <f>'CSS Pgm 4'!O$59</f>
        <v>0</v>
      </c>
      <c r="P12" s="60">
        <f t="shared" ref="P12:P54" si="1">SUM(G12:O12)</f>
        <v>5392</v>
      </c>
      <c r="Q12" s="61" t="b">
        <f t="shared" si="0"/>
        <v>1</v>
      </c>
      <c r="R12" s="60">
        <f t="shared" ref="R12:R54" si="2">F12</f>
        <v>5392</v>
      </c>
    </row>
    <row r="13" spans="1:19" ht="15" customHeight="1" x14ac:dyDescent="0.2">
      <c r="A13" s="62">
        <v>5</v>
      </c>
      <c r="B13" s="189">
        <f>_Pgm5</f>
        <v>0</v>
      </c>
      <c r="C13" s="190"/>
      <c r="D13" s="190"/>
      <c r="E13" s="191"/>
      <c r="F13" s="46">
        <f>'CSS Pgm 5'!F$59</f>
        <v>0</v>
      </c>
      <c r="G13" s="46">
        <f>'CSS Pgm 5'!G$59</f>
        <v>0</v>
      </c>
      <c r="H13" s="46">
        <f>'CSS Pgm 5'!H$59</f>
        <v>0</v>
      </c>
      <c r="I13" s="46">
        <f>'CSS Pgm 5'!I$59</f>
        <v>0</v>
      </c>
      <c r="J13" s="46">
        <f>'CSS Pgm 5'!J$59</f>
        <v>0</v>
      </c>
      <c r="K13" s="46">
        <f>'CSS Pgm 5'!K$59</f>
        <v>0</v>
      </c>
      <c r="L13" s="46">
        <f>'CSS Pgm 5'!L$59</f>
        <v>0</v>
      </c>
      <c r="M13" s="46">
        <f>'CSS Pgm 5'!M$59</f>
        <v>0</v>
      </c>
      <c r="N13" s="46">
        <f>'CSS Pgm 5'!N$59</f>
        <v>0</v>
      </c>
      <c r="O13" s="46">
        <f>'CSS Pgm 5'!O$59</f>
        <v>0</v>
      </c>
      <c r="P13" s="60">
        <f t="shared" si="1"/>
        <v>0</v>
      </c>
      <c r="Q13" s="61" t="b">
        <f t="shared" si="0"/>
        <v>1</v>
      </c>
      <c r="R13" s="60">
        <f t="shared" si="2"/>
        <v>0</v>
      </c>
    </row>
    <row r="14" spans="1:19" ht="15" customHeight="1" x14ac:dyDescent="0.2">
      <c r="A14" s="62">
        <v>6</v>
      </c>
      <c r="B14" s="189">
        <f>_Pgm6</f>
        <v>0</v>
      </c>
      <c r="C14" s="190"/>
      <c r="D14" s="190"/>
      <c r="E14" s="191"/>
      <c r="F14" s="46">
        <f>'CSS Pgm 6'!F$59</f>
        <v>0</v>
      </c>
      <c r="G14" s="46">
        <f>'CSS Pgm 6'!G$59</f>
        <v>0</v>
      </c>
      <c r="H14" s="46">
        <f>'CSS Pgm 6'!H$59</f>
        <v>0</v>
      </c>
      <c r="I14" s="46">
        <f>'CSS Pgm 6'!I$59</f>
        <v>0</v>
      </c>
      <c r="J14" s="46">
        <f>'CSS Pgm 6'!J$59</f>
        <v>0</v>
      </c>
      <c r="K14" s="46">
        <f>'CSS Pgm 6'!K$59</f>
        <v>0</v>
      </c>
      <c r="L14" s="46">
        <f>'CSS Pgm 6'!L$59</f>
        <v>0</v>
      </c>
      <c r="M14" s="46">
        <f>'CSS Pgm 6'!M$59</f>
        <v>0</v>
      </c>
      <c r="N14" s="46">
        <f>'CSS Pgm 6'!N$59</f>
        <v>0</v>
      </c>
      <c r="O14" s="46">
        <f>'CSS Pgm 6'!O$59</f>
        <v>0</v>
      </c>
      <c r="P14" s="60">
        <f t="shared" si="1"/>
        <v>0</v>
      </c>
      <c r="Q14" s="61" t="b">
        <f t="shared" si="0"/>
        <v>1</v>
      </c>
      <c r="R14" s="60">
        <f t="shared" si="2"/>
        <v>0</v>
      </c>
    </row>
    <row r="15" spans="1:19" ht="15" customHeight="1" x14ac:dyDescent="0.2">
      <c r="A15" s="62">
        <v>7</v>
      </c>
      <c r="B15" s="189">
        <f>_Pgm7</f>
        <v>0</v>
      </c>
      <c r="C15" s="190"/>
      <c r="D15" s="190"/>
      <c r="E15" s="191"/>
      <c r="F15" s="46">
        <f>'CSS Pgm 7'!F$59</f>
        <v>0</v>
      </c>
      <c r="G15" s="46">
        <f>'CSS Pgm 7'!G$59</f>
        <v>0</v>
      </c>
      <c r="H15" s="46">
        <f>'CSS Pgm 7'!H$59</f>
        <v>0</v>
      </c>
      <c r="I15" s="46">
        <f>'CSS Pgm 7'!I$59</f>
        <v>0</v>
      </c>
      <c r="J15" s="46">
        <f>'CSS Pgm 7'!J$59</f>
        <v>0</v>
      </c>
      <c r="K15" s="46">
        <f>'CSS Pgm 7'!K$59</f>
        <v>0</v>
      </c>
      <c r="L15" s="46">
        <f>'CSS Pgm 7'!L$59</f>
        <v>0</v>
      </c>
      <c r="M15" s="46">
        <f>'CSS Pgm 7'!M$59</f>
        <v>0</v>
      </c>
      <c r="N15" s="46">
        <f>'CSS Pgm 7'!N$59</f>
        <v>0</v>
      </c>
      <c r="O15" s="46">
        <f>'CSS Pgm 7'!O$59</f>
        <v>0</v>
      </c>
      <c r="P15" s="60">
        <f t="shared" si="1"/>
        <v>0</v>
      </c>
      <c r="Q15" s="61" t="b">
        <f t="shared" si="0"/>
        <v>1</v>
      </c>
      <c r="R15" s="60">
        <f t="shared" si="2"/>
        <v>0</v>
      </c>
    </row>
    <row r="16" spans="1:19" ht="15" customHeight="1" x14ac:dyDescent="0.2">
      <c r="A16" s="62">
        <v>8</v>
      </c>
      <c r="B16" s="189">
        <f>_Pgm8</f>
        <v>0</v>
      </c>
      <c r="C16" s="190"/>
      <c r="D16" s="190"/>
      <c r="E16" s="191"/>
      <c r="F16" s="46">
        <f>'CSS Pgm 8'!F$59</f>
        <v>0</v>
      </c>
      <c r="G16" s="46">
        <f>'CSS Pgm 8'!G$59</f>
        <v>0</v>
      </c>
      <c r="H16" s="46">
        <f>'CSS Pgm 8'!H$59</f>
        <v>0</v>
      </c>
      <c r="I16" s="46">
        <f>'CSS Pgm 8'!I$59</f>
        <v>0</v>
      </c>
      <c r="J16" s="46">
        <f>'CSS Pgm 8'!J$59</f>
        <v>0</v>
      </c>
      <c r="K16" s="46">
        <f>'CSS Pgm 8'!K$59</f>
        <v>0</v>
      </c>
      <c r="L16" s="46">
        <f>'CSS Pgm 8'!L$59</f>
        <v>0</v>
      </c>
      <c r="M16" s="46">
        <f>'CSS Pgm 8'!M$59</f>
        <v>0</v>
      </c>
      <c r="N16" s="46">
        <f>'CSS Pgm 8'!N$59</f>
        <v>0</v>
      </c>
      <c r="O16" s="46">
        <f>'CSS Pgm 8'!O$59</f>
        <v>0</v>
      </c>
      <c r="P16" s="60">
        <f t="shared" si="1"/>
        <v>0</v>
      </c>
      <c r="Q16" s="61" t="b">
        <f t="shared" si="0"/>
        <v>1</v>
      </c>
      <c r="R16" s="60">
        <f t="shared" si="2"/>
        <v>0</v>
      </c>
    </row>
    <row r="17" spans="1:18" ht="15" customHeight="1" x14ac:dyDescent="0.2">
      <c r="A17" s="62">
        <v>9</v>
      </c>
      <c r="B17" s="189">
        <f>_Pgm9</f>
        <v>0</v>
      </c>
      <c r="C17" s="190"/>
      <c r="D17" s="190"/>
      <c r="E17" s="191"/>
      <c r="F17" s="46">
        <f>'CSS Pgm 9'!F$59</f>
        <v>0</v>
      </c>
      <c r="G17" s="46">
        <f>'CSS Pgm 9'!G$59</f>
        <v>0</v>
      </c>
      <c r="H17" s="46">
        <f>'CSS Pgm 9'!H$59</f>
        <v>0</v>
      </c>
      <c r="I17" s="46">
        <f>'CSS Pgm 9'!I$59</f>
        <v>0</v>
      </c>
      <c r="J17" s="46">
        <f>'CSS Pgm 9'!J$59</f>
        <v>0</v>
      </c>
      <c r="K17" s="46">
        <f>'CSS Pgm 9'!K$59</f>
        <v>0</v>
      </c>
      <c r="L17" s="46">
        <f>'CSS Pgm 9'!L$59</f>
        <v>0</v>
      </c>
      <c r="M17" s="46">
        <f>'CSS Pgm 9'!M$59</f>
        <v>0</v>
      </c>
      <c r="N17" s="46">
        <f>'CSS Pgm 9'!N$59</f>
        <v>0</v>
      </c>
      <c r="O17" s="46">
        <f>'CSS Pgm 9'!O$59</f>
        <v>0</v>
      </c>
      <c r="P17" s="60">
        <f t="shared" si="1"/>
        <v>0</v>
      </c>
      <c r="Q17" s="61" t="b">
        <f t="shared" si="0"/>
        <v>1</v>
      </c>
      <c r="R17" s="60">
        <f t="shared" si="2"/>
        <v>0</v>
      </c>
    </row>
    <row r="18" spans="1:18" ht="15" customHeight="1" x14ac:dyDescent="0.2">
      <c r="A18" s="62">
        <v>10</v>
      </c>
      <c r="B18" s="189">
        <f>_pgm10</f>
        <v>0</v>
      </c>
      <c r="C18" s="190"/>
      <c r="D18" s="190"/>
      <c r="E18" s="191"/>
      <c r="F18" s="46">
        <f>'CSS Pgm 10'!F$59</f>
        <v>0</v>
      </c>
      <c r="G18" s="46">
        <f>'CSS Pgm 10'!G$59</f>
        <v>0</v>
      </c>
      <c r="H18" s="46">
        <f>'CSS Pgm 10'!H$59</f>
        <v>0</v>
      </c>
      <c r="I18" s="46">
        <f>'CSS Pgm 10'!I$59</f>
        <v>0</v>
      </c>
      <c r="J18" s="46">
        <f>'CSS Pgm 10'!J$59</f>
        <v>0</v>
      </c>
      <c r="K18" s="46">
        <f>'CSS Pgm 10'!K$59</f>
        <v>0</v>
      </c>
      <c r="L18" s="46">
        <f>'CSS Pgm 10'!L$59</f>
        <v>0</v>
      </c>
      <c r="M18" s="46">
        <f>'CSS Pgm 10'!M$59</f>
        <v>0</v>
      </c>
      <c r="N18" s="46">
        <f>'CSS Pgm 10'!N$59</f>
        <v>0</v>
      </c>
      <c r="O18" s="46">
        <f>'CSS Pgm 10'!O$59</f>
        <v>0</v>
      </c>
      <c r="P18" s="60">
        <f t="shared" si="1"/>
        <v>0</v>
      </c>
      <c r="Q18" s="61" t="b">
        <f t="shared" si="0"/>
        <v>1</v>
      </c>
      <c r="R18" s="60">
        <f t="shared" si="2"/>
        <v>0</v>
      </c>
    </row>
    <row r="19" spans="1:18" ht="15" customHeight="1" x14ac:dyDescent="0.2">
      <c r="A19" s="62">
        <v>11</v>
      </c>
      <c r="B19" s="189">
        <f>_Pgm11</f>
        <v>0</v>
      </c>
      <c r="C19" s="190"/>
      <c r="D19" s="190"/>
      <c r="E19" s="191"/>
      <c r="F19" s="46">
        <f>'CSS Pgm 11'!F$59</f>
        <v>0</v>
      </c>
      <c r="G19" s="46">
        <f>'CSS Pgm 11'!G$59</f>
        <v>0</v>
      </c>
      <c r="H19" s="46">
        <f>'CSS Pgm 11'!H$59</f>
        <v>0</v>
      </c>
      <c r="I19" s="46">
        <f>'CSS Pgm 11'!I$59</f>
        <v>0</v>
      </c>
      <c r="J19" s="46">
        <f>'CSS Pgm 11'!J$59</f>
        <v>0</v>
      </c>
      <c r="K19" s="46">
        <f>'CSS Pgm 11'!K$59</f>
        <v>0</v>
      </c>
      <c r="L19" s="46">
        <f>'CSS Pgm 11'!L$59</f>
        <v>0</v>
      </c>
      <c r="M19" s="46">
        <f>'CSS Pgm 11'!M$59</f>
        <v>0</v>
      </c>
      <c r="N19" s="46">
        <f>'CSS Pgm 11'!N$59</f>
        <v>0</v>
      </c>
      <c r="O19" s="46">
        <f>'CSS Pgm 11'!O$59</f>
        <v>0</v>
      </c>
      <c r="P19" s="60">
        <f t="shared" si="1"/>
        <v>0</v>
      </c>
      <c r="Q19" s="61" t="b">
        <f t="shared" si="0"/>
        <v>1</v>
      </c>
      <c r="R19" s="60">
        <f t="shared" si="2"/>
        <v>0</v>
      </c>
    </row>
    <row r="20" spans="1:18" ht="15" customHeight="1" x14ac:dyDescent="0.2">
      <c r="A20" s="62">
        <v>12</v>
      </c>
      <c r="B20" s="189">
        <f>_Pgm12</f>
        <v>0</v>
      </c>
      <c r="C20" s="190"/>
      <c r="D20" s="190"/>
      <c r="E20" s="191"/>
      <c r="F20" s="46">
        <f>'CSS Pgm 12'!F$59</f>
        <v>0</v>
      </c>
      <c r="G20" s="46">
        <f>'CSS Pgm 12'!G$59</f>
        <v>0</v>
      </c>
      <c r="H20" s="46">
        <f>'CSS Pgm 12'!H$59</f>
        <v>0</v>
      </c>
      <c r="I20" s="46">
        <f>'CSS Pgm 12'!I$59</f>
        <v>0</v>
      </c>
      <c r="J20" s="46">
        <f>'CSS Pgm 12'!J$59</f>
        <v>0</v>
      </c>
      <c r="K20" s="46">
        <f>'CSS Pgm 12'!K$59</f>
        <v>0</v>
      </c>
      <c r="L20" s="46">
        <f>'CSS Pgm 12'!L$59</f>
        <v>0</v>
      </c>
      <c r="M20" s="46">
        <f>'CSS Pgm 12'!M$59</f>
        <v>0</v>
      </c>
      <c r="N20" s="46">
        <f>'CSS Pgm 12'!N$59</f>
        <v>0</v>
      </c>
      <c r="O20" s="46">
        <f>'CSS Pgm 12'!O$59</f>
        <v>0</v>
      </c>
      <c r="P20" s="60">
        <f t="shared" si="1"/>
        <v>0</v>
      </c>
      <c r="Q20" s="61" t="b">
        <f t="shared" si="0"/>
        <v>1</v>
      </c>
      <c r="R20" s="60">
        <f t="shared" si="2"/>
        <v>0</v>
      </c>
    </row>
    <row r="21" spans="1:18" ht="15" customHeight="1" x14ac:dyDescent="0.2">
      <c r="A21" s="62">
        <v>13</v>
      </c>
      <c r="B21" s="189">
        <f>_Pgm13</f>
        <v>0</v>
      </c>
      <c r="C21" s="190"/>
      <c r="D21" s="190"/>
      <c r="E21" s="191"/>
      <c r="F21" s="46">
        <f>'CSS Pgm 13'!F$59</f>
        <v>0</v>
      </c>
      <c r="G21" s="46">
        <f>'CSS Pgm 13'!G$59</f>
        <v>0</v>
      </c>
      <c r="H21" s="46">
        <f>'CSS Pgm 13'!H$59</f>
        <v>0</v>
      </c>
      <c r="I21" s="46">
        <f>'CSS Pgm 13'!I$59</f>
        <v>0</v>
      </c>
      <c r="J21" s="46">
        <f>'CSS Pgm 13'!J$59</f>
        <v>0</v>
      </c>
      <c r="K21" s="46">
        <f>'CSS Pgm 13'!K$59</f>
        <v>0</v>
      </c>
      <c r="L21" s="46">
        <f>'CSS Pgm 13'!L$59</f>
        <v>0</v>
      </c>
      <c r="M21" s="46">
        <f>'CSS Pgm 13'!M$59</f>
        <v>0</v>
      </c>
      <c r="N21" s="46">
        <f>'CSS Pgm 13'!N$59</f>
        <v>0</v>
      </c>
      <c r="O21" s="46">
        <f>'CSS Pgm 13'!O$59</f>
        <v>0</v>
      </c>
      <c r="P21" s="60">
        <f t="shared" si="1"/>
        <v>0</v>
      </c>
      <c r="Q21" s="61" t="b">
        <f t="shared" si="0"/>
        <v>1</v>
      </c>
      <c r="R21" s="60">
        <f t="shared" si="2"/>
        <v>0</v>
      </c>
    </row>
    <row r="22" spans="1:18" ht="15" customHeight="1" x14ac:dyDescent="0.2">
      <c r="A22" s="62">
        <v>14</v>
      </c>
      <c r="B22" s="189">
        <f>_Pgm14</f>
        <v>0</v>
      </c>
      <c r="C22" s="190"/>
      <c r="D22" s="190"/>
      <c r="E22" s="191"/>
      <c r="F22" s="46">
        <f>'CSS Pgm 14'!F$59</f>
        <v>0</v>
      </c>
      <c r="G22" s="46">
        <f>'CSS Pgm 14'!G$59</f>
        <v>0</v>
      </c>
      <c r="H22" s="46">
        <f>'CSS Pgm 14'!H$59</f>
        <v>0</v>
      </c>
      <c r="I22" s="46">
        <f>'CSS Pgm 14'!I$59</f>
        <v>0</v>
      </c>
      <c r="J22" s="46">
        <f>'CSS Pgm 14'!J$59</f>
        <v>0</v>
      </c>
      <c r="K22" s="46">
        <f>'CSS Pgm 14'!K$59</f>
        <v>0</v>
      </c>
      <c r="L22" s="46">
        <f>'CSS Pgm 14'!L$59</f>
        <v>0</v>
      </c>
      <c r="M22" s="46">
        <f>'CSS Pgm 14'!M$59</f>
        <v>0</v>
      </c>
      <c r="N22" s="46">
        <f>'CSS Pgm 14'!N$59</f>
        <v>0</v>
      </c>
      <c r="O22" s="46">
        <f>'CSS Pgm 14'!O$59</f>
        <v>0</v>
      </c>
      <c r="P22" s="60">
        <f t="shared" si="1"/>
        <v>0</v>
      </c>
      <c r="Q22" s="61" t="b">
        <f t="shared" si="0"/>
        <v>1</v>
      </c>
      <c r="R22" s="60">
        <f t="shared" si="2"/>
        <v>0</v>
      </c>
    </row>
    <row r="23" spans="1:18" ht="15" customHeight="1" x14ac:dyDescent="0.2">
      <c r="A23" s="62">
        <v>15</v>
      </c>
      <c r="B23" s="189">
        <f>_Pgm15</f>
        <v>0</v>
      </c>
      <c r="C23" s="190"/>
      <c r="D23" s="190"/>
      <c r="E23" s="191"/>
      <c r="F23" s="46">
        <f>'CSS Pgm 15'!F$59</f>
        <v>0</v>
      </c>
      <c r="G23" s="46">
        <f>'CSS Pgm 15'!G$59</f>
        <v>0</v>
      </c>
      <c r="H23" s="46">
        <f>'CSS Pgm 15'!H$59</f>
        <v>0</v>
      </c>
      <c r="I23" s="46">
        <f>'CSS Pgm 15'!I$59</f>
        <v>0</v>
      </c>
      <c r="J23" s="46">
        <f>'CSS Pgm 15'!J$59</f>
        <v>0</v>
      </c>
      <c r="K23" s="46">
        <f>'CSS Pgm 15'!K$59</f>
        <v>0</v>
      </c>
      <c r="L23" s="46">
        <f>'CSS Pgm 15'!L$59</f>
        <v>0</v>
      </c>
      <c r="M23" s="46">
        <f>'CSS Pgm 15'!M$59</f>
        <v>0</v>
      </c>
      <c r="N23" s="46">
        <f>'CSS Pgm 15'!N$59</f>
        <v>0</v>
      </c>
      <c r="O23" s="46">
        <f>'CSS Pgm 15'!O$59</f>
        <v>0</v>
      </c>
      <c r="P23" s="60">
        <f t="shared" si="1"/>
        <v>0</v>
      </c>
      <c r="Q23" s="61" t="b">
        <f t="shared" si="0"/>
        <v>1</v>
      </c>
      <c r="R23" s="60">
        <f t="shared" si="2"/>
        <v>0</v>
      </c>
    </row>
    <row r="24" spans="1:18" ht="15" customHeight="1" x14ac:dyDescent="0.2">
      <c r="A24" s="62">
        <v>16</v>
      </c>
      <c r="B24" s="189"/>
      <c r="C24" s="190"/>
      <c r="D24" s="190"/>
      <c r="E24" s="191"/>
      <c r="F24" s="46"/>
      <c r="G24" s="46"/>
      <c r="H24" s="46"/>
      <c r="I24" s="46"/>
      <c r="J24" s="46"/>
      <c r="K24" s="46"/>
      <c r="L24" s="46"/>
      <c r="M24" s="46"/>
      <c r="N24" s="46"/>
      <c r="O24" s="46"/>
      <c r="P24" s="60">
        <f t="shared" si="1"/>
        <v>0</v>
      </c>
      <c r="Q24" s="61" t="b">
        <f t="shared" si="0"/>
        <v>1</v>
      </c>
      <c r="R24" s="60">
        <f t="shared" si="2"/>
        <v>0</v>
      </c>
    </row>
    <row r="25" spans="1:18" ht="15" customHeight="1" x14ac:dyDescent="0.2">
      <c r="A25" s="62">
        <v>17</v>
      </c>
      <c r="B25" s="189"/>
      <c r="C25" s="190"/>
      <c r="D25" s="190"/>
      <c r="E25" s="191"/>
      <c r="F25" s="46"/>
      <c r="G25" s="46"/>
      <c r="H25" s="46"/>
      <c r="I25" s="46"/>
      <c r="J25" s="46"/>
      <c r="K25" s="46"/>
      <c r="L25" s="46"/>
      <c r="M25" s="46"/>
      <c r="N25" s="46"/>
      <c r="O25" s="46"/>
      <c r="P25" s="60">
        <f t="shared" si="1"/>
        <v>0</v>
      </c>
      <c r="Q25" s="61" t="b">
        <f t="shared" si="0"/>
        <v>1</v>
      </c>
      <c r="R25" s="60">
        <f t="shared" si="2"/>
        <v>0</v>
      </c>
    </row>
    <row r="26" spans="1:18" ht="15" customHeight="1" x14ac:dyDescent="0.2">
      <c r="A26" s="62">
        <v>18</v>
      </c>
      <c r="B26" s="189"/>
      <c r="C26" s="190"/>
      <c r="D26" s="190"/>
      <c r="E26" s="191"/>
      <c r="F26" s="46"/>
      <c r="G26" s="46"/>
      <c r="H26" s="46"/>
      <c r="I26" s="46"/>
      <c r="J26" s="46"/>
      <c r="K26" s="46"/>
      <c r="L26" s="46"/>
      <c r="M26" s="46"/>
      <c r="N26" s="46"/>
      <c r="O26" s="46"/>
      <c r="P26" s="60">
        <f t="shared" si="1"/>
        <v>0</v>
      </c>
      <c r="Q26" s="61" t="b">
        <f t="shared" si="0"/>
        <v>1</v>
      </c>
      <c r="R26" s="60">
        <f t="shared" si="2"/>
        <v>0</v>
      </c>
    </row>
    <row r="27" spans="1:18" ht="15" customHeight="1" x14ac:dyDescent="0.2">
      <c r="A27" s="62">
        <v>19</v>
      </c>
      <c r="B27" s="189"/>
      <c r="C27" s="190"/>
      <c r="D27" s="190"/>
      <c r="E27" s="191"/>
      <c r="F27" s="46"/>
      <c r="G27" s="46"/>
      <c r="H27" s="46"/>
      <c r="I27" s="46"/>
      <c r="J27" s="46"/>
      <c r="K27" s="46"/>
      <c r="L27" s="46"/>
      <c r="M27" s="46"/>
      <c r="N27" s="46"/>
      <c r="O27" s="46"/>
      <c r="P27" s="60">
        <f t="shared" si="1"/>
        <v>0</v>
      </c>
      <c r="Q27" s="61" t="b">
        <f t="shared" si="0"/>
        <v>1</v>
      </c>
      <c r="R27" s="60">
        <f t="shared" si="2"/>
        <v>0</v>
      </c>
    </row>
    <row r="28" spans="1:18" ht="15" customHeight="1" x14ac:dyDescent="0.2">
      <c r="A28" s="62">
        <v>20</v>
      </c>
      <c r="B28" s="189"/>
      <c r="C28" s="190"/>
      <c r="D28" s="190"/>
      <c r="E28" s="191"/>
      <c r="F28" s="46"/>
      <c r="G28" s="46"/>
      <c r="H28" s="46"/>
      <c r="I28" s="46"/>
      <c r="J28" s="46"/>
      <c r="K28" s="46"/>
      <c r="L28" s="46"/>
      <c r="M28" s="46"/>
      <c r="N28" s="46"/>
      <c r="O28" s="46"/>
      <c r="P28" s="60">
        <f t="shared" si="1"/>
        <v>0</v>
      </c>
      <c r="Q28" s="61" t="b">
        <f t="shared" si="0"/>
        <v>1</v>
      </c>
      <c r="R28" s="60">
        <f t="shared" si="2"/>
        <v>0</v>
      </c>
    </row>
    <row r="29" spans="1:18" ht="15" customHeight="1" x14ac:dyDescent="0.2">
      <c r="A29" s="62">
        <v>21</v>
      </c>
      <c r="B29" s="189"/>
      <c r="C29" s="190"/>
      <c r="D29" s="190"/>
      <c r="E29" s="191"/>
      <c r="F29" s="46"/>
      <c r="G29" s="46"/>
      <c r="H29" s="46"/>
      <c r="I29" s="46"/>
      <c r="J29" s="46"/>
      <c r="K29" s="46"/>
      <c r="L29" s="46"/>
      <c r="M29" s="46"/>
      <c r="N29" s="46"/>
      <c r="O29" s="46"/>
      <c r="P29" s="60">
        <f t="shared" si="1"/>
        <v>0</v>
      </c>
      <c r="Q29" s="61" t="b">
        <f t="shared" si="0"/>
        <v>1</v>
      </c>
      <c r="R29" s="60">
        <f t="shared" si="2"/>
        <v>0</v>
      </c>
    </row>
    <row r="30" spans="1:18" ht="15" customHeight="1" x14ac:dyDescent="0.2">
      <c r="A30" s="62">
        <v>22</v>
      </c>
      <c r="B30" s="189"/>
      <c r="C30" s="190"/>
      <c r="D30" s="190"/>
      <c r="E30" s="191"/>
      <c r="F30" s="46"/>
      <c r="G30" s="46"/>
      <c r="H30" s="46"/>
      <c r="I30" s="46"/>
      <c r="J30" s="46"/>
      <c r="K30" s="46"/>
      <c r="L30" s="46"/>
      <c r="M30" s="46"/>
      <c r="N30" s="46"/>
      <c r="O30" s="46"/>
      <c r="P30" s="60">
        <f t="shared" si="1"/>
        <v>0</v>
      </c>
      <c r="Q30" s="61" t="b">
        <f t="shared" si="0"/>
        <v>1</v>
      </c>
      <c r="R30" s="60">
        <f t="shared" si="2"/>
        <v>0</v>
      </c>
    </row>
    <row r="31" spans="1:18" ht="15" customHeight="1" x14ac:dyDescent="0.2">
      <c r="A31" s="62">
        <v>23</v>
      </c>
      <c r="B31" s="189"/>
      <c r="C31" s="190"/>
      <c r="D31" s="190"/>
      <c r="E31" s="191"/>
      <c r="F31" s="46"/>
      <c r="G31" s="46"/>
      <c r="H31" s="46"/>
      <c r="I31" s="46"/>
      <c r="J31" s="46"/>
      <c r="K31" s="46"/>
      <c r="L31" s="46"/>
      <c r="M31" s="46"/>
      <c r="N31" s="46"/>
      <c r="O31" s="46"/>
      <c r="P31" s="60">
        <f t="shared" si="1"/>
        <v>0</v>
      </c>
      <c r="Q31" s="61" t="b">
        <f t="shared" si="0"/>
        <v>1</v>
      </c>
      <c r="R31" s="60">
        <f t="shared" si="2"/>
        <v>0</v>
      </c>
    </row>
    <row r="32" spans="1:18" ht="15" customHeight="1" x14ac:dyDescent="0.2">
      <c r="A32" s="62">
        <v>24</v>
      </c>
      <c r="B32" s="189"/>
      <c r="C32" s="190"/>
      <c r="D32" s="190"/>
      <c r="E32" s="191"/>
      <c r="F32" s="46"/>
      <c r="G32" s="46"/>
      <c r="H32" s="46"/>
      <c r="I32" s="46"/>
      <c r="J32" s="46"/>
      <c r="K32" s="46"/>
      <c r="L32" s="46"/>
      <c r="M32" s="46"/>
      <c r="N32" s="46"/>
      <c r="O32" s="46"/>
      <c r="P32" s="60">
        <f t="shared" si="1"/>
        <v>0</v>
      </c>
      <c r="Q32" s="61" t="b">
        <f t="shared" si="0"/>
        <v>1</v>
      </c>
      <c r="R32" s="60">
        <f t="shared" si="2"/>
        <v>0</v>
      </c>
    </row>
    <row r="33" spans="1:18" ht="15" customHeight="1" x14ac:dyDescent="0.2">
      <c r="A33" s="62">
        <v>25</v>
      </c>
      <c r="B33" s="189"/>
      <c r="C33" s="190"/>
      <c r="D33" s="190"/>
      <c r="E33" s="191"/>
      <c r="F33" s="46"/>
      <c r="G33" s="46"/>
      <c r="H33" s="46"/>
      <c r="I33" s="46"/>
      <c r="J33" s="46"/>
      <c r="K33" s="46"/>
      <c r="L33" s="46"/>
      <c r="M33" s="46"/>
      <c r="N33" s="46"/>
      <c r="O33" s="46"/>
      <c r="P33" s="60">
        <f t="shared" si="1"/>
        <v>0</v>
      </c>
      <c r="Q33" s="61" t="b">
        <f t="shared" si="0"/>
        <v>1</v>
      </c>
      <c r="R33" s="60">
        <f t="shared" si="2"/>
        <v>0</v>
      </c>
    </row>
    <row r="34" spans="1:18" ht="15" customHeight="1" x14ac:dyDescent="0.2">
      <c r="A34" s="63"/>
      <c r="B34" s="64" t="s">
        <v>41</v>
      </c>
      <c r="C34" s="64"/>
      <c r="D34" s="64"/>
      <c r="E34" s="65"/>
      <c r="F34" s="47">
        <f>SUM(F9:F33)</f>
        <v>188060</v>
      </c>
      <c r="G34" s="47">
        <f t="shared" ref="G34:O34" si="3">SUM(G9:G33)</f>
        <v>172839</v>
      </c>
      <c r="H34" s="47">
        <f t="shared" si="3"/>
        <v>3.0000000000000004</v>
      </c>
      <c r="I34" s="47">
        <f t="shared" si="3"/>
        <v>0</v>
      </c>
      <c r="J34" s="47">
        <f t="shared" si="3"/>
        <v>15218</v>
      </c>
      <c r="K34" s="47">
        <f t="shared" si="3"/>
        <v>0</v>
      </c>
      <c r="L34" s="47">
        <f t="shared" si="3"/>
        <v>0</v>
      </c>
      <c r="M34" s="47">
        <f t="shared" si="3"/>
        <v>0</v>
      </c>
      <c r="N34" s="47">
        <f t="shared" si="3"/>
        <v>0</v>
      </c>
      <c r="O34" s="47">
        <f t="shared" si="3"/>
        <v>0</v>
      </c>
      <c r="P34" s="60">
        <f t="shared" si="1"/>
        <v>188060</v>
      </c>
      <c r="Q34" s="61" t="b">
        <f t="shared" si="0"/>
        <v>1</v>
      </c>
      <c r="R34" s="60">
        <f t="shared" si="2"/>
        <v>188060</v>
      </c>
    </row>
    <row r="35" spans="1:18" ht="15" customHeight="1" x14ac:dyDescent="0.25">
      <c r="A35" s="66" t="s">
        <v>98</v>
      </c>
      <c r="B35" s="67"/>
      <c r="C35" s="67"/>
      <c r="D35" s="67"/>
      <c r="E35" s="68"/>
      <c r="F35" s="69"/>
      <c r="G35" s="70"/>
      <c r="H35" s="45"/>
      <c r="I35" s="45"/>
      <c r="J35" s="45"/>
      <c r="K35" s="45"/>
      <c r="L35" s="45"/>
      <c r="M35" s="45"/>
      <c r="N35" s="45"/>
      <c r="O35" s="45"/>
      <c r="P35" s="60">
        <f t="shared" si="1"/>
        <v>0</v>
      </c>
      <c r="Q35" s="61" t="b">
        <f t="shared" si="0"/>
        <v>1</v>
      </c>
      <c r="R35" s="60">
        <f t="shared" si="2"/>
        <v>0</v>
      </c>
    </row>
    <row r="36" spans="1:18" ht="15" customHeight="1" x14ac:dyDescent="0.25">
      <c r="A36" s="71"/>
      <c r="B36" s="72" t="s">
        <v>99</v>
      </c>
      <c r="C36" s="72"/>
      <c r="D36" s="72"/>
      <c r="E36" s="55"/>
      <c r="F36" s="46"/>
      <c r="G36" s="46"/>
      <c r="H36" s="46"/>
      <c r="I36" s="46"/>
      <c r="J36" s="46"/>
      <c r="K36" s="46"/>
      <c r="L36" s="46"/>
      <c r="M36" s="46"/>
      <c r="N36" s="46"/>
      <c r="O36" s="46"/>
      <c r="P36" s="60">
        <f t="shared" si="1"/>
        <v>0</v>
      </c>
      <c r="Q36" s="61" t="b">
        <f t="shared" si="0"/>
        <v>1</v>
      </c>
      <c r="R36" s="60">
        <f t="shared" si="2"/>
        <v>0</v>
      </c>
    </row>
    <row r="37" spans="1:18" ht="15" customHeight="1" x14ac:dyDescent="0.2">
      <c r="A37" s="62"/>
      <c r="B37" s="72"/>
      <c r="C37" s="72" t="s">
        <v>39</v>
      </c>
      <c r="D37" s="72"/>
      <c r="E37" s="55"/>
      <c r="F37" s="73"/>
      <c r="G37" s="46"/>
      <c r="H37" s="46"/>
      <c r="I37" s="46"/>
      <c r="J37" s="46"/>
      <c r="K37" s="46"/>
      <c r="L37" s="46"/>
      <c r="M37" s="46"/>
      <c r="N37" s="46"/>
      <c r="O37" s="46"/>
      <c r="P37" s="60">
        <f t="shared" si="1"/>
        <v>0</v>
      </c>
      <c r="Q37" s="61" t="b">
        <f t="shared" si="0"/>
        <v>1</v>
      </c>
      <c r="R37" s="60">
        <f t="shared" si="2"/>
        <v>0</v>
      </c>
    </row>
    <row r="38" spans="1:18" ht="15" customHeight="1" x14ac:dyDescent="0.2">
      <c r="A38" s="62"/>
      <c r="B38" s="74"/>
      <c r="C38" s="72" t="s">
        <v>75</v>
      </c>
      <c r="D38" s="72"/>
      <c r="E38" s="55"/>
      <c r="F38" s="73"/>
      <c r="G38" s="46"/>
      <c r="H38" s="46"/>
      <c r="I38" s="46"/>
      <c r="J38" s="46"/>
      <c r="K38" s="46"/>
      <c r="L38" s="46"/>
      <c r="M38" s="46"/>
      <c r="N38" s="46"/>
      <c r="O38" s="46"/>
      <c r="P38" s="60">
        <f t="shared" si="1"/>
        <v>0</v>
      </c>
      <c r="Q38" s="61" t="b">
        <f t="shared" si="0"/>
        <v>1</v>
      </c>
      <c r="R38" s="60">
        <f t="shared" si="2"/>
        <v>0</v>
      </c>
    </row>
    <row r="39" spans="1:18" ht="15" customHeight="1" x14ac:dyDescent="0.2">
      <c r="A39" s="62"/>
      <c r="B39" s="72"/>
      <c r="C39" s="72" t="s">
        <v>42</v>
      </c>
      <c r="D39" s="72"/>
      <c r="E39" s="55"/>
      <c r="F39" s="73"/>
      <c r="G39" s="46"/>
      <c r="H39" s="46"/>
      <c r="I39" s="46"/>
      <c r="J39" s="46"/>
      <c r="K39" s="46"/>
      <c r="L39" s="46"/>
      <c r="M39" s="46"/>
      <c r="N39" s="46"/>
      <c r="O39" s="46"/>
      <c r="P39" s="60">
        <f t="shared" si="1"/>
        <v>0</v>
      </c>
      <c r="Q39" s="61" t="b">
        <f t="shared" si="0"/>
        <v>1</v>
      </c>
      <c r="R39" s="60">
        <f t="shared" si="2"/>
        <v>0</v>
      </c>
    </row>
    <row r="40" spans="1:18" ht="15" customHeight="1" x14ac:dyDescent="0.2">
      <c r="A40" s="62"/>
      <c r="B40" s="72"/>
      <c r="C40" s="74" t="s">
        <v>100</v>
      </c>
      <c r="D40" s="72"/>
      <c r="E40" s="55"/>
      <c r="F40" s="73"/>
      <c r="G40" s="46">
        <f t="shared" ref="G40:O40" si="4">SUM(G37:G39)</f>
        <v>0</v>
      </c>
      <c r="H40" s="46">
        <f t="shared" si="4"/>
        <v>0</v>
      </c>
      <c r="I40" s="46">
        <f t="shared" si="4"/>
        <v>0</v>
      </c>
      <c r="J40" s="46">
        <f t="shared" si="4"/>
        <v>0</v>
      </c>
      <c r="K40" s="46">
        <f t="shared" si="4"/>
        <v>0</v>
      </c>
      <c r="L40" s="46">
        <f t="shared" si="4"/>
        <v>0</v>
      </c>
      <c r="M40" s="46">
        <f t="shared" si="4"/>
        <v>0</v>
      </c>
      <c r="N40" s="46">
        <f t="shared" si="4"/>
        <v>0</v>
      </c>
      <c r="O40" s="46">
        <f t="shared" si="4"/>
        <v>0</v>
      </c>
      <c r="P40" s="60">
        <f t="shared" si="1"/>
        <v>0</v>
      </c>
      <c r="Q40" s="61" t="b">
        <f t="shared" si="0"/>
        <v>1</v>
      </c>
      <c r="R40" s="60">
        <f t="shared" si="2"/>
        <v>0</v>
      </c>
    </row>
    <row r="41" spans="1:18" ht="15" customHeight="1" x14ac:dyDescent="0.25">
      <c r="A41" s="71"/>
      <c r="B41" s="72" t="s">
        <v>74</v>
      </c>
      <c r="C41" s="72"/>
      <c r="D41" s="72"/>
      <c r="E41" s="55"/>
      <c r="F41" s="46"/>
      <c r="G41" s="46"/>
      <c r="H41" s="46"/>
      <c r="I41" s="46"/>
      <c r="J41" s="46"/>
      <c r="K41" s="46"/>
      <c r="L41" s="46"/>
      <c r="M41" s="46"/>
      <c r="N41" s="46"/>
      <c r="O41" s="46"/>
      <c r="P41" s="60">
        <f t="shared" si="1"/>
        <v>0</v>
      </c>
      <c r="Q41" s="61" t="b">
        <f t="shared" si="0"/>
        <v>1</v>
      </c>
      <c r="R41" s="60">
        <f t="shared" si="2"/>
        <v>0</v>
      </c>
    </row>
    <row r="42" spans="1:18" ht="15" customHeight="1" x14ac:dyDescent="0.2">
      <c r="A42" s="62"/>
      <c r="B42" s="72"/>
      <c r="C42" s="72" t="s">
        <v>39</v>
      </c>
      <c r="D42" s="72"/>
      <c r="E42" s="55"/>
      <c r="F42" s="46"/>
      <c r="G42" s="46"/>
      <c r="H42" s="46"/>
      <c r="I42" s="46"/>
      <c r="J42" s="46"/>
      <c r="K42" s="46"/>
      <c r="L42" s="46"/>
      <c r="M42" s="46"/>
      <c r="N42" s="46"/>
      <c r="O42" s="46"/>
      <c r="P42" s="60">
        <f t="shared" si="1"/>
        <v>0</v>
      </c>
      <c r="Q42" s="61" t="b">
        <f t="shared" si="0"/>
        <v>1</v>
      </c>
      <c r="R42" s="60">
        <f t="shared" si="2"/>
        <v>0</v>
      </c>
    </row>
    <row r="43" spans="1:18" ht="15" customHeight="1" x14ac:dyDescent="0.2">
      <c r="A43" s="62"/>
      <c r="B43" s="74"/>
      <c r="C43" s="72" t="s">
        <v>75</v>
      </c>
      <c r="D43" s="72"/>
      <c r="E43" s="55"/>
      <c r="F43" s="46"/>
      <c r="G43" s="46"/>
      <c r="H43" s="46"/>
      <c r="I43" s="46"/>
      <c r="J43" s="46"/>
      <c r="K43" s="46"/>
      <c r="L43" s="46"/>
      <c r="M43" s="46"/>
      <c r="N43" s="46"/>
      <c r="O43" s="46"/>
      <c r="P43" s="60">
        <f t="shared" si="1"/>
        <v>0</v>
      </c>
      <c r="Q43" s="61" t="b">
        <f t="shared" si="0"/>
        <v>1</v>
      </c>
      <c r="R43" s="60">
        <f t="shared" si="2"/>
        <v>0</v>
      </c>
    </row>
    <row r="44" spans="1:18" ht="15" customHeight="1" x14ac:dyDescent="0.2">
      <c r="A44" s="62"/>
      <c r="B44" s="72"/>
      <c r="C44" s="72" t="s">
        <v>42</v>
      </c>
      <c r="D44" s="72"/>
      <c r="E44" s="55"/>
      <c r="F44" s="46"/>
      <c r="G44" s="46"/>
      <c r="H44" s="46"/>
      <c r="I44" s="46"/>
      <c r="J44" s="46"/>
      <c r="K44" s="46"/>
      <c r="L44" s="46"/>
      <c r="M44" s="46"/>
      <c r="N44" s="46"/>
      <c r="O44" s="46"/>
      <c r="P44" s="60">
        <f t="shared" si="1"/>
        <v>0</v>
      </c>
      <c r="Q44" s="61" t="b">
        <f t="shared" si="0"/>
        <v>1</v>
      </c>
      <c r="R44" s="60">
        <f t="shared" si="2"/>
        <v>0</v>
      </c>
    </row>
    <row r="45" spans="1:18" ht="15" customHeight="1" x14ac:dyDescent="0.2">
      <c r="A45" s="62"/>
      <c r="B45" s="72"/>
      <c r="C45" s="74" t="s">
        <v>82</v>
      </c>
      <c r="D45" s="72"/>
      <c r="E45" s="55"/>
      <c r="F45" s="46">
        <f>SUM(F42:F44)</f>
        <v>0</v>
      </c>
      <c r="G45" s="46">
        <f t="shared" ref="G45:O45" si="5">SUM(G42:G44)</f>
        <v>0</v>
      </c>
      <c r="H45" s="46">
        <f t="shared" si="5"/>
        <v>0</v>
      </c>
      <c r="I45" s="46">
        <f t="shared" si="5"/>
        <v>0</v>
      </c>
      <c r="J45" s="46">
        <f t="shared" si="5"/>
        <v>0</v>
      </c>
      <c r="K45" s="46">
        <f t="shared" si="5"/>
        <v>0</v>
      </c>
      <c r="L45" s="46">
        <f t="shared" si="5"/>
        <v>0</v>
      </c>
      <c r="M45" s="46">
        <f t="shared" si="5"/>
        <v>0</v>
      </c>
      <c r="N45" s="46">
        <f t="shared" si="5"/>
        <v>0</v>
      </c>
      <c r="O45" s="46">
        <f t="shared" si="5"/>
        <v>0</v>
      </c>
      <c r="P45" s="60">
        <f t="shared" si="1"/>
        <v>0</v>
      </c>
      <c r="Q45" s="61" t="b">
        <f t="shared" si="0"/>
        <v>1</v>
      </c>
      <c r="R45" s="60">
        <f t="shared" si="2"/>
        <v>0</v>
      </c>
    </row>
    <row r="46" spans="1:18" ht="15" customHeight="1" x14ac:dyDescent="0.2">
      <c r="A46" s="62"/>
      <c r="B46" s="72" t="s">
        <v>76</v>
      </c>
      <c r="C46" s="74"/>
      <c r="D46" s="72"/>
      <c r="E46" s="55"/>
      <c r="F46" s="46"/>
      <c r="G46" s="46"/>
      <c r="H46" s="46"/>
      <c r="I46" s="46"/>
      <c r="J46" s="46"/>
      <c r="K46" s="46"/>
      <c r="L46" s="46"/>
      <c r="M46" s="46"/>
      <c r="N46" s="46"/>
      <c r="O46" s="46"/>
      <c r="P46" s="60">
        <f t="shared" si="1"/>
        <v>0</v>
      </c>
      <c r="Q46" s="61" t="b">
        <f t="shared" si="0"/>
        <v>1</v>
      </c>
      <c r="R46" s="60">
        <f t="shared" si="2"/>
        <v>0</v>
      </c>
    </row>
    <row r="47" spans="1:18" ht="15" customHeight="1" x14ac:dyDescent="0.2">
      <c r="A47" s="62"/>
      <c r="B47" s="72"/>
      <c r="C47" s="72" t="s">
        <v>39</v>
      </c>
      <c r="D47" s="72"/>
      <c r="E47" s="55"/>
      <c r="F47" s="46">
        <f>(24373-9533)*0.8</f>
        <v>11872</v>
      </c>
      <c r="G47" s="46">
        <f>SUM(24373-G49)*0.8-J47</f>
        <v>10045.6</v>
      </c>
      <c r="H47" s="46"/>
      <c r="I47" s="46"/>
      <c r="J47" s="46">
        <f>2283*0.8</f>
        <v>1826.4</v>
      </c>
      <c r="K47" s="46"/>
      <c r="L47" s="46"/>
      <c r="M47" s="46"/>
      <c r="N47" s="46"/>
      <c r="O47" s="46"/>
      <c r="P47" s="60">
        <f t="shared" si="1"/>
        <v>11872</v>
      </c>
      <c r="Q47" s="61" t="b">
        <f t="shared" si="0"/>
        <v>1</v>
      </c>
      <c r="R47" s="60">
        <f t="shared" si="2"/>
        <v>11872</v>
      </c>
    </row>
    <row r="48" spans="1:18" ht="15" customHeight="1" x14ac:dyDescent="0.2">
      <c r="A48" s="62"/>
      <c r="B48" s="72"/>
      <c r="C48" s="72" t="s">
        <v>42</v>
      </c>
      <c r="D48" s="72"/>
      <c r="E48" s="55"/>
      <c r="F48" s="46">
        <f>(24373-F49)*0.2</f>
        <v>2968</v>
      </c>
      <c r="G48" s="46">
        <f>SUM(24373-G49)*0.2-J48</f>
        <v>2511.4</v>
      </c>
      <c r="H48" s="46"/>
      <c r="I48" s="46"/>
      <c r="J48" s="46">
        <f>2283*0.2</f>
        <v>456.6</v>
      </c>
      <c r="K48" s="46"/>
      <c r="L48" s="46"/>
      <c r="M48" s="46"/>
      <c r="N48" s="46"/>
      <c r="O48" s="46"/>
      <c r="P48" s="60">
        <f t="shared" si="1"/>
        <v>2968</v>
      </c>
      <c r="Q48" s="61" t="b">
        <f t="shared" si="0"/>
        <v>1</v>
      </c>
      <c r="R48" s="60">
        <f t="shared" si="2"/>
        <v>2968</v>
      </c>
    </row>
    <row r="49" spans="1:18" ht="15" customHeight="1" x14ac:dyDescent="0.2">
      <c r="A49" s="62"/>
      <c r="B49" s="74"/>
      <c r="C49" s="72" t="s">
        <v>44</v>
      </c>
      <c r="D49" s="72"/>
      <c r="E49" s="55"/>
      <c r="F49" s="46">
        <v>9533</v>
      </c>
      <c r="G49" s="46">
        <v>9533</v>
      </c>
      <c r="H49" s="46"/>
      <c r="I49" s="46"/>
      <c r="J49" s="46"/>
      <c r="K49" s="46"/>
      <c r="L49" s="46"/>
      <c r="M49" s="46"/>
      <c r="N49" s="46"/>
      <c r="O49" s="46"/>
      <c r="P49" s="60">
        <f t="shared" si="1"/>
        <v>9533</v>
      </c>
      <c r="Q49" s="61" t="b">
        <f t="shared" si="0"/>
        <v>1</v>
      </c>
      <c r="R49" s="60">
        <f t="shared" si="2"/>
        <v>9533</v>
      </c>
    </row>
    <row r="50" spans="1:18" ht="15" customHeight="1" x14ac:dyDescent="0.2">
      <c r="A50" s="62"/>
      <c r="B50" s="74"/>
      <c r="C50" s="72" t="s">
        <v>175</v>
      </c>
      <c r="D50" s="72"/>
      <c r="E50" s="55"/>
      <c r="F50" s="46">
        <v>143577</v>
      </c>
      <c r="G50" s="46">
        <v>143577</v>
      </c>
      <c r="H50" s="46"/>
      <c r="I50" s="46"/>
      <c r="J50" s="46"/>
      <c r="K50" s="46"/>
      <c r="L50" s="46"/>
      <c r="M50" s="46"/>
      <c r="N50" s="46"/>
      <c r="O50" s="46"/>
      <c r="P50" s="60">
        <f t="shared" si="1"/>
        <v>143577</v>
      </c>
      <c r="Q50" s="61" t="b">
        <f t="shared" si="0"/>
        <v>1</v>
      </c>
      <c r="R50" s="60">
        <f t="shared" si="2"/>
        <v>143577</v>
      </c>
    </row>
    <row r="51" spans="1:18" ht="15" customHeight="1" x14ac:dyDescent="0.2">
      <c r="A51" s="62"/>
      <c r="B51" s="74"/>
      <c r="C51" s="72" t="s">
        <v>176</v>
      </c>
      <c r="D51" s="72"/>
      <c r="E51" s="55"/>
      <c r="F51" s="46"/>
      <c r="G51" s="46"/>
      <c r="H51" s="46"/>
      <c r="I51" s="46"/>
      <c r="J51" s="46"/>
      <c r="K51" s="46"/>
      <c r="L51" s="46"/>
      <c r="M51" s="46"/>
      <c r="N51" s="46"/>
      <c r="O51" s="46"/>
      <c r="P51" s="60">
        <f t="shared" si="1"/>
        <v>0</v>
      </c>
      <c r="Q51" s="61" t="b">
        <f t="shared" si="0"/>
        <v>1</v>
      </c>
      <c r="R51" s="60">
        <f t="shared" si="2"/>
        <v>0</v>
      </c>
    </row>
    <row r="52" spans="1:18" ht="15" customHeight="1" x14ac:dyDescent="0.2">
      <c r="A52" s="62"/>
      <c r="B52" s="74"/>
      <c r="C52" s="72" t="s">
        <v>45</v>
      </c>
      <c r="D52" s="72"/>
      <c r="E52" s="55"/>
      <c r="F52" s="46">
        <f>SUM(F47:F51)</f>
        <v>167950</v>
      </c>
      <c r="G52" s="46">
        <f t="shared" ref="G52:O52" si="6">SUM(G47:G51)</f>
        <v>165667</v>
      </c>
      <c r="H52" s="46">
        <f t="shared" si="6"/>
        <v>0</v>
      </c>
      <c r="I52" s="46">
        <f t="shared" si="6"/>
        <v>0</v>
      </c>
      <c r="J52" s="46">
        <f t="shared" si="6"/>
        <v>2283</v>
      </c>
      <c r="K52" s="46">
        <f t="shared" si="6"/>
        <v>0</v>
      </c>
      <c r="L52" s="46">
        <f t="shared" si="6"/>
        <v>0</v>
      </c>
      <c r="M52" s="46">
        <f t="shared" si="6"/>
        <v>0</v>
      </c>
      <c r="N52" s="46">
        <f t="shared" si="6"/>
        <v>0</v>
      </c>
      <c r="O52" s="46">
        <f t="shared" si="6"/>
        <v>0</v>
      </c>
      <c r="P52" s="60">
        <f t="shared" si="1"/>
        <v>167950</v>
      </c>
      <c r="Q52" s="61" t="b">
        <f t="shared" si="0"/>
        <v>1</v>
      </c>
      <c r="R52" s="60">
        <f t="shared" si="2"/>
        <v>167950</v>
      </c>
    </row>
    <row r="53" spans="1:18" ht="15" customHeight="1" x14ac:dyDescent="0.2">
      <c r="A53" s="62"/>
      <c r="B53" s="74" t="s">
        <v>101</v>
      </c>
      <c r="C53" s="72"/>
      <c r="D53" s="72"/>
      <c r="E53" s="55"/>
      <c r="F53" s="46">
        <f>F40+F45+F52</f>
        <v>167950</v>
      </c>
      <c r="G53" s="46">
        <f t="shared" ref="G53:O53" si="7">G40+G45+G52</f>
        <v>165667</v>
      </c>
      <c r="H53" s="46">
        <f t="shared" si="7"/>
        <v>0</v>
      </c>
      <c r="I53" s="46">
        <f t="shared" si="7"/>
        <v>0</v>
      </c>
      <c r="J53" s="46">
        <f t="shared" si="7"/>
        <v>2283</v>
      </c>
      <c r="K53" s="46">
        <f t="shared" si="7"/>
        <v>0</v>
      </c>
      <c r="L53" s="46">
        <f t="shared" si="7"/>
        <v>0</v>
      </c>
      <c r="M53" s="46">
        <f t="shared" si="7"/>
        <v>0</v>
      </c>
      <c r="N53" s="46">
        <f t="shared" si="7"/>
        <v>0</v>
      </c>
      <c r="O53" s="46">
        <f t="shared" si="7"/>
        <v>0</v>
      </c>
      <c r="P53" s="60">
        <f t="shared" si="1"/>
        <v>167950</v>
      </c>
      <c r="Q53" s="61" t="b">
        <f t="shared" si="0"/>
        <v>1</v>
      </c>
      <c r="R53" s="60">
        <f t="shared" si="2"/>
        <v>167950</v>
      </c>
    </row>
    <row r="54" spans="1:18" ht="15" customHeight="1" x14ac:dyDescent="0.25">
      <c r="A54" s="75" t="s">
        <v>43</v>
      </c>
      <c r="B54" s="76"/>
      <c r="C54" s="76"/>
      <c r="D54" s="76"/>
      <c r="E54" s="77"/>
      <c r="F54" s="78">
        <f>F53+F34</f>
        <v>356010</v>
      </c>
      <c r="G54" s="79">
        <f t="shared" ref="G54:O54" si="8">G53+G34</f>
        <v>338506</v>
      </c>
      <c r="H54" s="78">
        <f t="shared" si="8"/>
        <v>3.0000000000000004</v>
      </c>
      <c r="I54" s="78">
        <f t="shared" si="8"/>
        <v>0</v>
      </c>
      <c r="J54" s="78">
        <f t="shared" si="8"/>
        <v>17501</v>
      </c>
      <c r="K54" s="78">
        <f t="shared" si="8"/>
        <v>0</v>
      </c>
      <c r="L54" s="78">
        <f t="shared" si="8"/>
        <v>0</v>
      </c>
      <c r="M54" s="78">
        <f t="shared" si="8"/>
        <v>0</v>
      </c>
      <c r="N54" s="78">
        <f t="shared" si="8"/>
        <v>0</v>
      </c>
      <c r="O54" s="78">
        <f t="shared" si="8"/>
        <v>0</v>
      </c>
      <c r="P54" s="60">
        <f t="shared" si="1"/>
        <v>356010</v>
      </c>
      <c r="Q54" s="61" t="b">
        <f t="shared" si="0"/>
        <v>1</v>
      </c>
      <c r="R54" s="60">
        <f t="shared" si="2"/>
        <v>356010</v>
      </c>
    </row>
    <row r="55" spans="1:18" ht="15" customHeight="1" x14ac:dyDescent="0.2">
      <c r="A55" s="80" t="s">
        <v>47</v>
      </c>
      <c r="P55" s="81"/>
      <c r="Q55" s="82"/>
      <c r="R55" s="81"/>
    </row>
    <row r="56" spans="1:18" ht="15" customHeight="1" x14ac:dyDescent="0.2">
      <c r="A56" s="80" t="s">
        <v>48</v>
      </c>
      <c r="P56" s="81"/>
      <c r="Q56" s="82"/>
      <c r="R56" s="81"/>
    </row>
    <row r="57" spans="1:18" x14ac:dyDescent="0.2">
      <c r="A57" s="36"/>
      <c r="B57" s="36"/>
      <c r="C57" s="36"/>
      <c r="D57" s="36"/>
      <c r="E57" s="36"/>
      <c r="F57" s="36"/>
      <c r="G57" s="36"/>
      <c r="H57" s="36"/>
      <c r="I57" s="36"/>
      <c r="J57" s="36"/>
      <c r="K57" s="36"/>
      <c r="L57" s="36"/>
      <c r="M57" s="36"/>
      <c r="N57" s="36"/>
      <c r="O57" s="36"/>
      <c r="P57" s="83"/>
      <c r="Q57" s="84"/>
      <c r="R57" s="83"/>
    </row>
    <row r="58" spans="1:18" hidden="1" x14ac:dyDescent="0.2">
      <c r="P58" s="81"/>
      <c r="Q58" s="82"/>
      <c r="R58" s="81"/>
    </row>
    <row r="59" spans="1:18" hidden="1" x14ac:dyDescent="0.2">
      <c r="P59" s="81"/>
      <c r="Q59" s="82"/>
      <c r="R59" s="81"/>
    </row>
    <row r="60" spans="1:18" hidden="1" x14ac:dyDescent="0.2">
      <c r="P60" s="81"/>
      <c r="Q60" s="82"/>
      <c r="R60" s="81"/>
    </row>
    <row r="61" spans="1:18" hidden="1" x14ac:dyDescent="0.2">
      <c r="P61" s="81"/>
      <c r="Q61" s="82"/>
      <c r="R61" s="81"/>
    </row>
    <row r="62" spans="1:18" hidden="1" x14ac:dyDescent="0.2">
      <c r="P62" s="85"/>
      <c r="Q62" s="82"/>
      <c r="R62" s="85"/>
    </row>
    <row r="63" spans="1:18" hidden="1" x14ac:dyDescent="0.2">
      <c r="P63" s="85"/>
      <c r="Q63" s="82"/>
      <c r="R63" s="85"/>
    </row>
  </sheetData>
  <sheetProtection sheet="1" objects="1" scenarios="1" selectLockedCells="1"/>
  <mergeCells count="32">
    <mergeCell ref="B13:E13"/>
    <mergeCell ref="B14:E14"/>
    <mergeCell ref="B10:E10"/>
    <mergeCell ref="G6:O6"/>
    <mergeCell ref="A1:O1"/>
    <mergeCell ref="A5:E7"/>
    <mergeCell ref="B9:E9"/>
    <mergeCell ref="F6:F7"/>
    <mergeCell ref="D3:E3"/>
    <mergeCell ref="D2:E2"/>
    <mergeCell ref="B31:E31"/>
    <mergeCell ref="B32:E32"/>
    <mergeCell ref="B33:E33"/>
    <mergeCell ref="A8:E8"/>
    <mergeCell ref="B27:E27"/>
    <mergeCell ref="B28:E28"/>
    <mergeCell ref="B29:E29"/>
    <mergeCell ref="B30:E30"/>
    <mergeCell ref="B23:E23"/>
    <mergeCell ref="B24:E24"/>
    <mergeCell ref="B15:E15"/>
    <mergeCell ref="B16:E16"/>
    <mergeCell ref="B17:E17"/>
    <mergeCell ref="B18:E18"/>
    <mergeCell ref="B11:E11"/>
    <mergeCell ref="B12:E12"/>
    <mergeCell ref="B25:E25"/>
    <mergeCell ref="B26:E26"/>
    <mergeCell ref="B19:E19"/>
    <mergeCell ref="B20:E20"/>
    <mergeCell ref="B21:E21"/>
    <mergeCell ref="B22:E22"/>
  </mergeCells>
  <phoneticPr fontId="0" type="noConversion"/>
  <printOptions horizontalCentered="1"/>
  <pageMargins left="0.5" right="0.5" top="0.75" bottom="0.75" header="0.5" footer="0.5"/>
  <pageSetup scale="58" orientation="landscape" r:id="rId1"/>
  <headerFooter alignWithMargins="0">
    <oddHeader>&amp;L&amp;"Arial,Bold"&amp;16This form was created using most current Excel version on file&amp;REnclosure 2</oddHeader>
    <oddFooter>&amp;LPage 1&amp;Rver 3 (12/2007)</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15"/>
  <sheetViews>
    <sheetView zoomScale="80" zoomScaleNormal="80" workbookViewId="0">
      <selection sqref="A1:N1"/>
    </sheetView>
  </sheetViews>
  <sheetFormatPr defaultColWidth="0" defaultRowHeight="12.75" zeroHeight="1" x14ac:dyDescent="0.2"/>
  <cols>
    <col min="1" max="4" width="3.7109375" customWidth="1"/>
    <col min="5" max="5" width="29.85546875" customWidth="1"/>
    <col min="6" max="6" width="18.5703125" customWidth="1"/>
    <col min="7" max="12" width="12.7109375" customWidth="1"/>
    <col min="13" max="13" width="17.85546875" customWidth="1"/>
    <col min="14" max="14" width="12.7109375" customWidth="1"/>
    <col min="15" max="15" width="14.85546875" customWidth="1"/>
    <col min="16" max="16" width="12.7109375" customWidth="1"/>
    <col min="17" max="18" width="12.7109375" hidden="1" customWidth="1"/>
    <col min="19" max="16384" width="9.140625" hidden="1"/>
  </cols>
  <sheetData>
    <row r="1" spans="1:18" ht="32.1" customHeight="1" x14ac:dyDescent="0.25">
      <c r="A1" s="139" t="s">
        <v>147</v>
      </c>
      <c r="B1" s="139"/>
      <c r="C1" s="139"/>
      <c r="D1" s="139"/>
      <c r="E1" s="139"/>
      <c r="F1" s="139"/>
      <c r="G1" s="139"/>
      <c r="H1" s="139"/>
      <c r="I1" s="139"/>
      <c r="J1" s="139"/>
      <c r="K1" s="139"/>
      <c r="L1" s="139"/>
      <c r="M1" s="139"/>
      <c r="N1" s="139"/>
      <c r="O1" s="35"/>
      <c r="P1" s="36"/>
    </row>
    <row r="2" spans="1:18" ht="20.100000000000001" customHeight="1" x14ac:dyDescent="0.25">
      <c r="A2" s="37" t="s">
        <v>29</v>
      </c>
      <c r="B2" s="37"/>
      <c r="C2" s="37"/>
      <c r="D2" s="149" t="str">
        <f>'CSS Pgm 1'!D2:E2</f>
        <v>Inyo</v>
      </c>
      <c r="E2" s="149"/>
      <c r="F2" s="35"/>
      <c r="G2" s="35"/>
      <c r="H2" s="35"/>
      <c r="I2" s="35"/>
      <c r="J2" s="35"/>
      <c r="K2" s="35"/>
      <c r="L2" s="35"/>
      <c r="M2" s="35"/>
      <c r="N2" s="38" t="s">
        <v>30</v>
      </c>
      <c r="O2" s="39">
        <f>'CSS Pgm 1'!O2</f>
        <v>39552</v>
      </c>
      <c r="P2" s="36"/>
    </row>
    <row r="3" spans="1:18" ht="15" customHeight="1" x14ac:dyDescent="0.25">
      <c r="A3" s="40"/>
      <c r="B3" s="40"/>
      <c r="C3" s="40"/>
      <c r="D3" s="143"/>
      <c r="E3" s="143"/>
      <c r="F3" s="35"/>
      <c r="G3" s="35"/>
      <c r="H3" s="35"/>
      <c r="I3" s="35"/>
      <c r="J3" s="35"/>
      <c r="K3" s="35"/>
      <c r="L3" s="35"/>
      <c r="M3" s="35"/>
      <c r="N3" s="35"/>
      <c r="O3" s="35"/>
      <c r="P3" s="36"/>
    </row>
    <row r="4" spans="1:18" ht="15" x14ac:dyDescent="0.2">
      <c r="A4" s="35"/>
      <c r="B4" s="35"/>
      <c r="C4" s="35"/>
      <c r="D4" s="35"/>
      <c r="E4" s="35"/>
      <c r="F4" s="35"/>
      <c r="G4" s="35"/>
      <c r="H4" s="35"/>
      <c r="I4" s="35"/>
      <c r="J4" s="35"/>
      <c r="K4" s="35"/>
      <c r="L4" s="35"/>
      <c r="M4" s="35"/>
      <c r="N4" s="35"/>
      <c r="O4" s="35"/>
      <c r="P4" s="36"/>
    </row>
    <row r="5" spans="1:18" s="3" customFormat="1" ht="15" customHeight="1" x14ac:dyDescent="0.25">
      <c r="A5" s="142" t="s">
        <v>50</v>
      </c>
      <c r="B5" s="143"/>
      <c r="C5" s="143"/>
      <c r="D5" s="143"/>
      <c r="E5" s="144"/>
      <c r="F5" s="41" t="s">
        <v>20</v>
      </c>
      <c r="G5" s="41" t="s">
        <v>21</v>
      </c>
      <c r="H5" s="41" t="s">
        <v>28</v>
      </c>
      <c r="I5" s="41" t="s">
        <v>22</v>
      </c>
      <c r="J5" s="41" t="s">
        <v>23</v>
      </c>
      <c r="K5" s="41" t="s">
        <v>24</v>
      </c>
      <c r="L5" s="41" t="s">
        <v>25</v>
      </c>
      <c r="M5" s="41" t="s">
        <v>26</v>
      </c>
      <c r="N5" s="41" t="s">
        <v>27</v>
      </c>
      <c r="O5" s="41" t="s">
        <v>78</v>
      </c>
      <c r="P5" s="42"/>
    </row>
    <row r="6" spans="1:18" s="3" customFormat="1" ht="15" customHeight="1" x14ac:dyDescent="0.25">
      <c r="A6" s="145"/>
      <c r="B6" s="146"/>
      <c r="C6" s="146"/>
      <c r="D6" s="146"/>
      <c r="E6" s="147"/>
      <c r="F6" s="155" t="s">
        <v>7</v>
      </c>
      <c r="G6" s="158" t="s">
        <v>38</v>
      </c>
      <c r="H6" s="159"/>
      <c r="I6" s="159"/>
      <c r="J6" s="159"/>
      <c r="K6" s="159"/>
      <c r="L6" s="159"/>
      <c r="M6" s="159"/>
      <c r="N6" s="159"/>
      <c r="O6" s="160"/>
      <c r="P6" s="42"/>
    </row>
    <row r="7" spans="1:18" s="1" customFormat="1" ht="64.5" customHeight="1" x14ac:dyDescent="0.25">
      <c r="A7" s="148"/>
      <c r="B7" s="149"/>
      <c r="C7" s="149"/>
      <c r="D7" s="149"/>
      <c r="E7" s="150"/>
      <c r="F7" s="156"/>
      <c r="G7" s="43" t="s">
        <v>0</v>
      </c>
      <c r="H7" s="43" t="s">
        <v>37</v>
      </c>
      <c r="I7" s="43" t="s">
        <v>19</v>
      </c>
      <c r="J7" s="43" t="s">
        <v>1</v>
      </c>
      <c r="K7" s="43" t="s">
        <v>16</v>
      </c>
      <c r="L7" s="43" t="s">
        <v>17</v>
      </c>
      <c r="M7" s="43" t="s">
        <v>2</v>
      </c>
      <c r="N7" s="43" t="s">
        <v>18</v>
      </c>
      <c r="O7" s="43" t="s">
        <v>77</v>
      </c>
      <c r="P7" s="44"/>
      <c r="Q7" s="2"/>
      <c r="R7" s="2"/>
    </row>
    <row r="8" spans="1:18" ht="24.95" customHeight="1" x14ac:dyDescent="0.2">
      <c r="A8" s="196" t="s">
        <v>51</v>
      </c>
      <c r="B8" s="162"/>
      <c r="C8" s="162"/>
      <c r="D8" s="162"/>
      <c r="E8" s="163"/>
      <c r="F8" s="45"/>
      <c r="G8" s="45"/>
      <c r="H8" s="45"/>
      <c r="I8" s="45"/>
      <c r="J8" s="45"/>
      <c r="K8" s="45"/>
      <c r="L8" s="45"/>
      <c r="M8" s="45"/>
      <c r="N8" s="45"/>
      <c r="O8" s="45"/>
      <c r="P8" s="36"/>
    </row>
    <row r="9" spans="1:18" ht="24.95" customHeight="1" x14ac:dyDescent="0.2">
      <c r="A9" s="197" t="s">
        <v>52</v>
      </c>
      <c r="B9" s="132"/>
      <c r="C9" s="132"/>
      <c r="D9" s="132"/>
      <c r="E9" s="131"/>
      <c r="F9" s="46"/>
      <c r="G9" s="46"/>
      <c r="H9" s="46"/>
      <c r="I9" s="46"/>
      <c r="J9" s="46"/>
      <c r="K9" s="46"/>
      <c r="L9" s="46"/>
      <c r="M9" s="46"/>
      <c r="N9" s="46"/>
      <c r="O9" s="46"/>
      <c r="P9" s="36"/>
    </row>
    <row r="10" spans="1:18" ht="24.95" customHeight="1" x14ac:dyDescent="0.2">
      <c r="A10" s="197" t="s">
        <v>53</v>
      </c>
      <c r="B10" s="132"/>
      <c r="C10" s="132"/>
      <c r="D10" s="132"/>
      <c r="E10" s="131"/>
      <c r="F10" s="46"/>
      <c r="G10" s="46"/>
      <c r="H10" s="46"/>
      <c r="I10" s="46"/>
      <c r="J10" s="46"/>
      <c r="K10" s="46"/>
      <c r="L10" s="46"/>
      <c r="M10" s="46"/>
      <c r="N10" s="46"/>
      <c r="O10" s="46"/>
      <c r="P10" s="36"/>
    </row>
    <row r="11" spans="1:18" ht="24.95" customHeight="1" x14ac:dyDescent="0.2">
      <c r="A11" s="197" t="s">
        <v>54</v>
      </c>
      <c r="B11" s="132"/>
      <c r="C11" s="132"/>
      <c r="D11" s="132"/>
      <c r="E11" s="131"/>
      <c r="F11" s="46"/>
      <c r="G11" s="46"/>
      <c r="H11" s="46"/>
      <c r="I11" s="46"/>
      <c r="J11" s="46"/>
      <c r="K11" s="46"/>
      <c r="L11" s="46"/>
      <c r="M11" s="46"/>
      <c r="N11" s="46"/>
      <c r="O11" s="46"/>
      <c r="P11" s="36"/>
    </row>
    <row r="12" spans="1:18" ht="24.95" customHeight="1" x14ac:dyDescent="0.2">
      <c r="A12" s="198" t="s">
        <v>55</v>
      </c>
      <c r="B12" s="133"/>
      <c r="C12" s="133"/>
      <c r="D12" s="133"/>
      <c r="E12" s="199"/>
      <c r="F12" s="47"/>
      <c r="G12" s="47"/>
      <c r="H12" s="47"/>
      <c r="I12" s="47"/>
      <c r="J12" s="47"/>
      <c r="K12" s="47"/>
      <c r="L12" s="47"/>
      <c r="M12" s="47"/>
      <c r="N12" s="47"/>
      <c r="O12" s="47"/>
      <c r="P12" s="36"/>
    </row>
    <row r="13" spans="1:18" ht="24.95" customHeight="1" x14ac:dyDescent="0.2">
      <c r="A13" s="195" t="s">
        <v>56</v>
      </c>
      <c r="B13" s="135"/>
      <c r="C13" s="135"/>
      <c r="D13" s="135"/>
      <c r="E13" s="136"/>
      <c r="F13" s="48">
        <f>SUM(F8:F12)</f>
        <v>0</v>
      </c>
      <c r="G13" s="48">
        <f t="shared" ref="G13:O13" si="0">SUM(G8:G12)</f>
        <v>0</v>
      </c>
      <c r="H13" s="48">
        <f t="shared" si="0"/>
        <v>0</v>
      </c>
      <c r="I13" s="48">
        <f t="shared" si="0"/>
        <v>0</v>
      </c>
      <c r="J13" s="48">
        <f t="shared" si="0"/>
        <v>0</v>
      </c>
      <c r="K13" s="48">
        <f t="shared" si="0"/>
        <v>0</v>
      </c>
      <c r="L13" s="48">
        <f t="shared" si="0"/>
        <v>0</v>
      </c>
      <c r="M13" s="48">
        <f t="shared" si="0"/>
        <v>0</v>
      </c>
      <c r="N13" s="48">
        <f t="shared" si="0"/>
        <v>0</v>
      </c>
      <c r="O13" s="48">
        <f t="shared" si="0"/>
        <v>0</v>
      </c>
      <c r="P13" s="36"/>
    </row>
    <row r="14" spans="1:18" ht="15" x14ac:dyDescent="0.2">
      <c r="A14" s="36"/>
      <c r="B14" s="36"/>
      <c r="C14" s="36"/>
      <c r="D14" s="36"/>
      <c r="E14" s="36"/>
      <c r="F14" s="36"/>
      <c r="G14" s="36"/>
      <c r="H14" s="36"/>
      <c r="I14" s="36"/>
      <c r="J14" s="36"/>
      <c r="K14" s="36"/>
      <c r="L14" s="36"/>
      <c r="M14" s="36"/>
      <c r="N14" s="36"/>
      <c r="O14" s="36"/>
      <c r="P14" s="36"/>
    </row>
    <row r="15" spans="1:18" ht="15" x14ac:dyDescent="0.2">
      <c r="A15" s="36"/>
      <c r="B15" s="36"/>
      <c r="C15" s="36"/>
      <c r="D15" s="36"/>
      <c r="E15" s="36"/>
      <c r="F15" s="36"/>
      <c r="G15" s="36"/>
      <c r="H15" s="36"/>
      <c r="I15" s="36"/>
      <c r="J15" s="36"/>
      <c r="K15" s="36"/>
      <c r="L15" s="36"/>
      <c r="M15" s="36"/>
      <c r="N15" s="36"/>
      <c r="O15" s="36"/>
      <c r="P15" s="36"/>
    </row>
  </sheetData>
  <sheetProtection sheet="1" objects="1" scenarios="1" selectLockedCells="1"/>
  <mergeCells count="12">
    <mergeCell ref="A1:N1"/>
    <mergeCell ref="A5:E7"/>
    <mergeCell ref="F6:F7"/>
    <mergeCell ref="D3:E3"/>
    <mergeCell ref="D2:E2"/>
    <mergeCell ref="G6:O6"/>
    <mergeCell ref="A13:E13"/>
    <mergeCell ref="A8:E8"/>
    <mergeCell ref="A9:E9"/>
    <mergeCell ref="A10:E10"/>
    <mergeCell ref="A11:E11"/>
    <mergeCell ref="A12:E12"/>
  </mergeCells>
  <phoneticPr fontId="0" type="noConversion"/>
  <printOptions horizontalCentered="1"/>
  <pageMargins left="0.5" right="0.5" top="0.75" bottom="0.75" header="0.5" footer="0.5"/>
  <pageSetup scale="79" orientation="landscape" r:id="rId1"/>
  <headerFooter alignWithMargins="0">
    <oddHeader>&amp;L&amp;"Arial,Bold"&amp;16This form was created using most current Excel version on file&amp;REnclosure 2</oddHeader>
    <oddFooter>&amp;LPage 1&amp;Rver 3 (12/2007)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63"/>
  <sheetViews>
    <sheetView zoomScale="75" workbookViewId="0">
      <selection sqref="A1:N1"/>
    </sheetView>
  </sheetViews>
  <sheetFormatPr defaultColWidth="0" defaultRowHeight="12.75" zeroHeight="1" x14ac:dyDescent="0.2"/>
  <cols>
    <col min="1" max="4" width="3.7109375" customWidth="1"/>
    <col min="5" max="5" width="19.7109375" customWidth="1"/>
    <col min="6" max="6" width="18" customWidth="1"/>
    <col min="7" max="12" width="12.7109375" customWidth="1"/>
    <col min="13" max="13" width="15.5703125" customWidth="1"/>
    <col min="14" max="16" width="12.7109375" customWidth="1"/>
    <col min="17" max="17" width="12.7109375" style="28" customWidth="1"/>
    <col min="18" max="18" width="12.7109375" customWidth="1"/>
    <col min="19" max="19" width="9.140625" customWidth="1"/>
    <col min="20" max="16384" width="9.140625" hidden="1"/>
  </cols>
  <sheetData>
    <row r="1" spans="1:19" ht="32.1" customHeight="1" x14ac:dyDescent="0.25">
      <c r="A1" s="139" t="s">
        <v>148</v>
      </c>
      <c r="B1" s="139"/>
      <c r="C1" s="139"/>
      <c r="D1" s="139"/>
      <c r="E1" s="139"/>
      <c r="F1" s="139"/>
      <c r="G1" s="139"/>
      <c r="H1" s="139"/>
      <c r="I1" s="139"/>
      <c r="J1" s="139"/>
      <c r="K1" s="139"/>
      <c r="L1" s="139"/>
      <c r="M1" s="139"/>
      <c r="N1" s="139"/>
      <c r="O1" s="35"/>
      <c r="P1" s="35"/>
      <c r="Q1" s="96"/>
      <c r="R1" s="35"/>
      <c r="S1" s="36"/>
    </row>
    <row r="2" spans="1:19" ht="20.100000000000001" customHeight="1" x14ac:dyDescent="0.25">
      <c r="A2" s="37" t="s">
        <v>29</v>
      </c>
      <c r="B2" s="37"/>
      <c r="C2" s="37"/>
      <c r="D2" s="149" t="str">
        <f>'CSS Pgm 1'!D2:E2</f>
        <v>Inyo</v>
      </c>
      <c r="E2" s="149"/>
      <c r="F2" s="35"/>
      <c r="G2" s="35"/>
      <c r="H2" s="35"/>
      <c r="I2" s="35"/>
      <c r="J2" s="35"/>
      <c r="K2" s="35"/>
      <c r="L2" s="35"/>
      <c r="M2" s="35"/>
      <c r="N2" s="38" t="s">
        <v>30</v>
      </c>
      <c r="O2" s="39">
        <f>'CSS Pgm 1'!O2</f>
        <v>39552</v>
      </c>
      <c r="P2" s="35"/>
      <c r="Q2" s="96"/>
      <c r="R2" s="35"/>
      <c r="S2" s="36"/>
    </row>
    <row r="3" spans="1:19" ht="15" customHeight="1" x14ac:dyDescent="0.25">
      <c r="A3" s="40"/>
      <c r="B3" s="40"/>
      <c r="C3" s="40"/>
      <c r="D3" s="143"/>
      <c r="E3" s="143"/>
      <c r="F3" s="35"/>
      <c r="G3" s="35"/>
      <c r="H3" s="35"/>
      <c r="I3" s="35"/>
      <c r="J3" s="35"/>
      <c r="K3" s="35"/>
      <c r="L3" s="35"/>
      <c r="M3" s="35"/>
      <c r="N3" s="35"/>
      <c r="O3" s="35"/>
      <c r="P3" s="35"/>
      <c r="Q3" s="96"/>
      <c r="R3" s="35"/>
      <c r="S3" s="36"/>
    </row>
    <row r="4" spans="1:19" ht="15" x14ac:dyDescent="0.2">
      <c r="A4" s="35"/>
      <c r="B4" s="35"/>
      <c r="C4" s="35"/>
      <c r="D4" s="35"/>
      <c r="E4" s="35"/>
      <c r="F4" s="35"/>
      <c r="G4" s="35"/>
      <c r="H4" s="35"/>
      <c r="I4" s="35"/>
      <c r="J4" s="35"/>
      <c r="K4" s="35"/>
      <c r="L4" s="35"/>
      <c r="M4" s="35"/>
      <c r="N4" s="35"/>
      <c r="O4" s="35"/>
      <c r="P4" s="35"/>
      <c r="Q4" s="96"/>
      <c r="R4" s="35"/>
      <c r="S4" s="36"/>
    </row>
    <row r="5" spans="1:19" s="3" customFormat="1" ht="15" customHeight="1" x14ac:dyDescent="0.25">
      <c r="A5" s="142"/>
      <c r="B5" s="143"/>
      <c r="C5" s="143"/>
      <c r="D5" s="143"/>
      <c r="E5" s="144"/>
      <c r="F5" s="41" t="s">
        <v>20</v>
      </c>
      <c r="G5" s="41" t="s">
        <v>21</v>
      </c>
      <c r="H5" s="41" t="s">
        <v>28</v>
      </c>
      <c r="I5" s="41" t="s">
        <v>22</v>
      </c>
      <c r="J5" s="41" t="s">
        <v>23</v>
      </c>
      <c r="K5" s="41" t="s">
        <v>24</v>
      </c>
      <c r="L5" s="41" t="s">
        <v>25</v>
      </c>
      <c r="M5" s="41" t="s">
        <v>26</v>
      </c>
      <c r="N5" s="41" t="s">
        <v>27</v>
      </c>
      <c r="O5" s="41" t="s">
        <v>78</v>
      </c>
      <c r="P5" s="97"/>
      <c r="Q5" s="97"/>
      <c r="R5" s="97"/>
      <c r="S5" s="42"/>
    </row>
    <row r="6" spans="1:19" s="3" customFormat="1" ht="15" customHeight="1" x14ac:dyDescent="0.25">
      <c r="A6" s="145"/>
      <c r="B6" s="146"/>
      <c r="C6" s="146"/>
      <c r="D6" s="146"/>
      <c r="E6" s="147"/>
      <c r="F6" s="155" t="s">
        <v>7</v>
      </c>
      <c r="G6" s="158" t="s">
        <v>38</v>
      </c>
      <c r="H6" s="159"/>
      <c r="I6" s="159"/>
      <c r="J6" s="159"/>
      <c r="K6" s="159"/>
      <c r="L6" s="159"/>
      <c r="M6" s="159"/>
      <c r="N6" s="159"/>
      <c r="O6" s="160"/>
      <c r="P6" s="97"/>
      <c r="Q6" s="97"/>
      <c r="R6" s="97"/>
      <c r="S6" s="42"/>
    </row>
    <row r="7" spans="1:19" s="1" customFormat="1" ht="66.75" customHeight="1" x14ac:dyDescent="0.25">
      <c r="A7" s="148"/>
      <c r="B7" s="149"/>
      <c r="C7" s="149"/>
      <c r="D7" s="149"/>
      <c r="E7" s="150"/>
      <c r="F7" s="156"/>
      <c r="G7" s="43" t="s">
        <v>0</v>
      </c>
      <c r="H7" s="43" t="s">
        <v>37</v>
      </c>
      <c r="I7" s="43" t="s">
        <v>19</v>
      </c>
      <c r="J7" s="43" t="s">
        <v>1</v>
      </c>
      <c r="K7" s="43" t="s">
        <v>16</v>
      </c>
      <c r="L7" s="43" t="s">
        <v>17</v>
      </c>
      <c r="M7" s="43" t="s">
        <v>2</v>
      </c>
      <c r="N7" s="43" t="s">
        <v>18</v>
      </c>
      <c r="O7" s="43" t="s">
        <v>77</v>
      </c>
      <c r="P7" s="59" t="s">
        <v>169</v>
      </c>
      <c r="Q7" s="59" t="s">
        <v>170</v>
      </c>
      <c r="R7" s="59" t="s">
        <v>171</v>
      </c>
      <c r="S7" s="94"/>
    </row>
    <row r="8" spans="1:19" ht="24.95" customHeight="1" x14ac:dyDescent="0.2">
      <c r="A8" s="196" t="s">
        <v>39</v>
      </c>
      <c r="B8" s="162"/>
      <c r="C8" s="162"/>
      <c r="D8" s="162"/>
      <c r="E8" s="163"/>
      <c r="F8" s="70">
        <f>20090*0.8</f>
        <v>16072</v>
      </c>
      <c r="G8" s="70">
        <f>20090*0.8</f>
        <v>16072</v>
      </c>
      <c r="H8" s="45"/>
      <c r="I8" s="45"/>
      <c r="J8" s="45"/>
      <c r="K8" s="45"/>
      <c r="L8" s="45"/>
      <c r="M8" s="45"/>
      <c r="N8" s="45"/>
      <c r="O8" s="45"/>
      <c r="P8" s="60">
        <f>SUM(G8:O8)</f>
        <v>16072</v>
      </c>
      <c r="Q8" s="61" t="b">
        <f>EXACT(P8,R8)</f>
        <v>1</v>
      </c>
      <c r="R8" s="60">
        <f>F8</f>
        <v>16072</v>
      </c>
      <c r="S8" s="36"/>
    </row>
    <row r="9" spans="1:19" ht="24.95" customHeight="1" x14ac:dyDescent="0.2">
      <c r="A9" s="197" t="s">
        <v>42</v>
      </c>
      <c r="B9" s="132"/>
      <c r="C9" s="132"/>
      <c r="D9" s="132"/>
      <c r="E9" s="131"/>
      <c r="F9" s="46">
        <f>20090*0.2</f>
        <v>4018</v>
      </c>
      <c r="G9" s="46">
        <f>20090*0.2</f>
        <v>4018</v>
      </c>
      <c r="H9" s="46"/>
      <c r="I9" s="46"/>
      <c r="J9" s="46"/>
      <c r="K9" s="46"/>
      <c r="L9" s="46"/>
      <c r="M9" s="46"/>
      <c r="N9" s="46"/>
      <c r="O9" s="46"/>
      <c r="P9" s="60">
        <f>SUM(G9:O9)</f>
        <v>4018</v>
      </c>
      <c r="Q9" s="61" t="b">
        <f>EXACT(P9,R9)</f>
        <v>1</v>
      </c>
      <c r="R9" s="60">
        <f>F9</f>
        <v>4018</v>
      </c>
      <c r="S9" s="36"/>
    </row>
    <row r="10" spans="1:19" ht="24.95" customHeight="1" x14ac:dyDescent="0.2">
      <c r="A10" s="198" t="s">
        <v>90</v>
      </c>
      <c r="B10" s="133"/>
      <c r="C10" s="133"/>
      <c r="D10" s="133"/>
      <c r="E10" s="199"/>
      <c r="F10" s="47"/>
      <c r="G10" s="47"/>
      <c r="H10" s="47"/>
      <c r="I10" s="47"/>
      <c r="J10" s="47"/>
      <c r="K10" s="47"/>
      <c r="L10" s="47"/>
      <c r="M10" s="47"/>
      <c r="N10" s="47"/>
      <c r="O10" s="47"/>
      <c r="P10" s="60">
        <f>SUM(G10:O10)</f>
        <v>0</v>
      </c>
      <c r="Q10" s="61" t="b">
        <f>EXACT(P10,R10)</f>
        <v>1</v>
      </c>
      <c r="R10" s="60">
        <f>F10</f>
        <v>0</v>
      </c>
      <c r="S10" s="36"/>
    </row>
    <row r="11" spans="1:19" ht="24.95" customHeight="1" x14ac:dyDescent="0.2">
      <c r="A11" s="195" t="s">
        <v>91</v>
      </c>
      <c r="B11" s="135"/>
      <c r="C11" s="135"/>
      <c r="D11" s="135"/>
      <c r="E11" s="136"/>
      <c r="F11" s="48">
        <f t="shared" ref="F11:O11" si="0">SUM(F8:F10)</f>
        <v>20090</v>
      </c>
      <c r="G11" s="48">
        <f t="shared" si="0"/>
        <v>20090</v>
      </c>
      <c r="H11" s="48">
        <f t="shared" si="0"/>
        <v>0</v>
      </c>
      <c r="I11" s="48">
        <f t="shared" si="0"/>
        <v>0</v>
      </c>
      <c r="J11" s="48">
        <f t="shared" si="0"/>
        <v>0</v>
      </c>
      <c r="K11" s="48">
        <f t="shared" si="0"/>
        <v>0</v>
      </c>
      <c r="L11" s="48">
        <f t="shared" si="0"/>
        <v>0</v>
      </c>
      <c r="M11" s="48">
        <f t="shared" si="0"/>
        <v>0</v>
      </c>
      <c r="N11" s="48">
        <f t="shared" si="0"/>
        <v>0</v>
      </c>
      <c r="O11" s="48">
        <f t="shared" si="0"/>
        <v>0</v>
      </c>
      <c r="P11" s="60">
        <f>SUM(G11:O11)</f>
        <v>20090</v>
      </c>
      <c r="Q11" s="61" t="b">
        <f>EXACT(P11,R11)</f>
        <v>1</v>
      </c>
      <c r="R11" s="60">
        <f>F11</f>
        <v>20090</v>
      </c>
      <c r="S11" s="36"/>
    </row>
    <row r="12" spans="1:19" ht="15" x14ac:dyDescent="0.2">
      <c r="A12" s="36"/>
      <c r="B12" s="36"/>
      <c r="C12" s="36"/>
      <c r="D12" s="36"/>
      <c r="E12" s="36"/>
      <c r="F12" s="36"/>
      <c r="G12" s="36"/>
      <c r="H12" s="36"/>
      <c r="I12" s="36"/>
      <c r="J12" s="36"/>
      <c r="K12" s="36"/>
      <c r="L12" s="36"/>
      <c r="M12" s="36"/>
      <c r="N12" s="36"/>
      <c r="O12" s="36"/>
      <c r="P12" s="83"/>
      <c r="Q12" s="84"/>
      <c r="R12" s="83"/>
      <c r="S12" s="36"/>
    </row>
    <row r="13" spans="1:19" ht="15" x14ac:dyDescent="0.2">
      <c r="A13" s="36"/>
      <c r="B13" s="36"/>
      <c r="C13" s="36"/>
      <c r="D13" s="36"/>
      <c r="E13" s="36"/>
      <c r="F13" s="36"/>
      <c r="G13" s="36"/>
      <c r="H13" s="36"/>
      <c r="I13" s="36"/>
      <c r="J13" s="36"/>
      <c r="K13" s="36"/>
      <c r="L13" s="36"/>
      <c r="M13" s="36"/>
      <c r="N13" s="36"/>
      <c r="O13" s="36"/>
      <c r="P13" s="83"/>
      <c r="Q13" s="84"/>
      <c r="R13" s="83"/>
      <c r="S13" s="36"/>
    </row>
    <row r="14" spans="1:19" hidden="1" x14ac:dyDescent="0.2">
      <c r="P14" s="30"/>
      <c r="Q14" s="31"/>
      <c r="R14" s="30"/>
    </row>
    <row r="15" spans="1:19" hidden="1" x14ac:dyDescent="0.2">
      <c r="P15" s="30"/>
      <c r="Q15" s="31"/>
      <c r="R15" s="30"/>
    </row>
    <row r="16" spans="1:19" hidden="1" x14ac:dyDescent="0.2">
      <c r="P16" s="30"/>
      <c r="Q16" s="31"/>
      <c r="R16" s="30"/>
    </row>
    <row r="17" spans="16:18" hidden="1" x14ac:dyDescent="0.2">
      <c r="P17" s="30"/>
      <c r="Q17" s="31"/>
      <c r="R17" s="30"/>
    </row>
    <row r="18" spans="16:18" hidden="1" x14ac:dyDescent="0.2">
      <c r="P18" s="30"/>
      <c r="Q18" s="31"/>
      <c r="R18" s="30"/>
    </row>
    <row r="19" spans="16:18" hidden="1" x14ac:dyDescent="0.2">
      <c r="P19" s="30"/>
      <c r="Q19" s="31"/>
      <c r="R19" s="30"/>
    </row>
    <row r="20" spans="16:18" hidden="1" x14ac:dyDescent="0.2">
      <c r="P20" s="30"/>
      <c r="Q20" s="31"/>
      <c r="R20" s="30"/>
    </row>
    <row r="21" spans="16:18" hidden="1" x14ac:dyDescent="0.2">
      <c r="P21" s="30"/>
      <c r="Q21" s="31"/>
      <c r="R21" s="30"/>
    </row>
    <row r="22" spans="16:18" hidden="1" x14ac:dyDescent="0.2">
      <c r="P22" s="30"/>
      <c r="Q22" s="31"/>
      <c r="R22" s="30"/>
    </row>
    <row r="23" spans="16:18" hidden="1" x14ac:dyDescent="0.2">
      <c r="P23" s="30"/>
      <c r="Q23" s="31"/>
      <c r="R23" s="30"/>
    </row>
    <row r="24" spans="16:18" hidden="1" x14ac:dyDescent="0.2">
      <c r="P24" s="30"/>
      <c r="Q24" s="31"/>
      <c r="R24" s="30"/>
    </row>
    <row r="25" spans="16:18" hidden="1" x14ac:dyDescent="0.2">
      <c r="P25" s="30"/>
      <c r="Q25" s="31"/>
      <c r="R25" s="30"/>
    </row>
    <row r="26" spans="16:18" hidden="1" x14ac:dyDescent="0.2">
      <c r="P26" s="30"/>
      <c r="Q26" s="31"/>
      <c r="R26" s="30"/>
    </row>
    <row r="27" spans="16:18" hidden="1" x14ac:dyDescent="0.2">
      <c r="P27" s="30"/>
      <c r="Q27" s="31"/>
      <c r="R27" s="30"/>
    </row>
    <row r="28" spans="16:18" hidden="1" x14ac:dyDescent="0.2">
      <c r="P28" s="30"/>
      <c r="Q28" s="31"/>
      <c r="R28" s="30"/>
    </row>
    <row r="29" spans="16:18" hidden="1" x14ac:dyDescent="0.2">
      <c r="P29" s="30"/>
      <c r="Q29" s="31"/>
      <c r="R29" s="30"/>
    </row>
    <row r="30" spans="16:18" hidden="1" x14ac:dyDescent="0.2">
      <c r="P30" s="30"/>
      <c r="Q30" s="31"/>
      <c r="R30" s="30"/>
    </row>
    <row r="31" spans="16:18" hidden="1" x14ac:dyDescent="0.2">
      <c r="P31" s="30"/>
      <c r="Q31" s="31"/>
      <c r="R31" s="30"/>
    </row>
    <row r="32" spans="16:18" hidden="1" x14ac:dyDescent="0.2">
      <c r="P32" s="30"/>
      <c r="Q32" s="31"/>
      <c r="R32" s="30"/>
    </row>
    <row r="33" spans="16:18" hidden="1" x14ac:dyDescent="0.2">
      <c r="P33" s="30"/>
      <c r="Q33" s="31"/>
      <c r="R33" s="30"/>
    </row>
    <row r="34" spans="16:18" hidden="1" x14ac:dyDescent="0.2">
      <c r="P34" s="30"/>
      <c r="Q34" s="31"/>
      <c r="R34" s="30"/>
    </row>
    <row r="35" spans="16:18" hidden="1" x14ac:dyDescent="0.2">
      <c r="P35" s="30"/>
      <c r="Q35" s="31"/>
      <c r="R35" s="30"/>
    </row>
    <row r="36" spans="16:18" hidden="1" x14ac:dyDescent="0.2">
      <c r="P36" s="30"/>
      <c r="Q36" s="31"/>
      <c r="R36" s="30"/>
    </row>
    <row r="37" spans="16:18" hidden="1" x14ac:dyDescent="0.2">
      <c r="P37" s="30"/>
      <c r="Q37" s="31"/>
      <c r="R37" s="30"/>
    </row>
    <row r="38" spans="16:18" hidden="1" x14ac:dyDescent="0.2">
      <c r="P38" s="30"/>
      <c r="Q38" s="31"/>
      <c r="R38" s="30"/>
    </row>
    <row r="39" spans="16:18" hidden="1" x14ac:dyDescent="0.2">
      <c r="P39" s="30"/>
      <c r="Q39" s="31"/>
      <c r="R39" s="30"/>
    </row>
    <row r="40" spans="16:18" hidden="1" x14ac:dyDescent="0.2">
      <c r="P40" s="30"/>
      <c r="Q40" s="31"/>
      <c r="R40" s="30"/>
    </row>
    <row r="41" spans="16:18" hidden="1" x14ac:dyDescent="0.2">
      <c r="P41" s="30"/>
      <c r="Q41" s="31"/>
      <c r="R41" s="30"/>
    </row>
    <row r="42" spans="16:18" hidden="1" x14ac:dyDescent="0.2">
      <c r="P42" s="30"/>
      <c r="Q42" s="31"/>
      <c r="R42" s="30"/>
    </row>
    <row r="43" spans="16:18" hidden="1" x14ac:dyDescent="0.2">
      <c r="P43" s="30"/>
      <c r="Q43" s="31"/>
      <c r="R43" s="30"/>
    </row>
    <row r="44" spans="16:18" hidden="1" x14ac:dyDescent="0.2">
      <c r="P44" s="30"/>
      <c r="Q44" s="31"/>
      <c r="R44" s="30"/>
    </row>
    <row r="45" spans="16:18" hidden="1" x14ac:dyDescent="0.2">
      <c r="P45" s="30"/>
      <c r="Q45" s="31"/>
      <c r="R45" s="30"/>
    </row>
    <row r="46" spans="16:18" hidden="1" x14ac:dyDescent="0.2">
      <c r="P46" s="30"/>
      <c r="Q46" s="31"/>
      <c r="R46" s="30"/>
    </row>
    <row r="47" spans="16:18" hidden="1" x14ac:dyDescent="0.2">
      <c r="P47" s="30"/>
      <c r="Q47" s="31"/>
      <c r="R47" s="30"/>
    </row>
    <row r="48" spans="16:18" hidden="1" x14ac:dyDescent="0.2">
      <c r="P48" s="30"/>
      <c r="Q48" s="31"/>
      <c r="R48" s="30"/>
    </row>
    <row r="49" spans="16:18" hidden="1" x14ac:dyDescent="0.2">
      <c r="P49" s="30"/>
      <c r="Q49" s="31"/>
      <c r="R49" s="30"/>
    </row>
    <row r="50" spans="16:18" hidden="1" x14ac:dyDescent="0.2">
      <c r="P50" s="30"/>
      <c r="Q50" s="31"/>
      <c r="R50" s="30"/>
    </row>
    <row r="51" spans="16:18" hidden="1" x14ac:dyDescent="0.2">
      <c r="P51" s="30"/>
      <c r="Q51" s="31"/>
      <c r="R51" s="30"/>
    </row>
    <row r="52" spans="16:18" hidden="1" x14ac:dyDescent="0.2">
      <c r="P52" s="30"/>
      <c r="Q52" s="31"/>
      <c r="R52" s="30"/>
    </row>
    <row r="53" spans="16:18" hidden="1" x14ac:dyDescent="0.2">
      <c r="P53" s="30"/>
      <c r="Q53" s="31"/>
      <c r="R53" s="30"/>
    </row>
    <row r="54" spans="16:18" hidden="1" x14ac:dyDescent="0.2">
      <c r="P54" s="30"/>
      <c r="Q54" s="31"/>
      <c r="R54" s="30"/>
    </row>
    <row r="55" spans="16:18" hidden="1" x14ac:dyDescent="0.2">
      <c r="P55" s="30"/>
      <c r="Q55" s="31"/>
      <c r="R55" s="30"/>
    </row>
    <row r="56" spans="16:18" hidden="1" x14ac:dyDescent="0.2">
      <c r="P56" s="30"/>
      <c r="Q56" s="31"/>
      <c r="R56" s="30"/>
    </row>
    <row r="57" spans="16:18" hidden="1" x14ac:dyDescent="0.2">
      <c r="P57" s="30"/>
      <c r="Q57" s="31"/>
      <c r="R57" s="30"/>
    </row>
    <row r="58" spans="16:18" hidden="1" x14ac:dyDescent="0.2">
      <c r="P58" s="30"/>
      <c r="Q58" s="31"/>
      <c r="R58" s="30"/>
    </row>
    <row r="59" spans="16:18" hidden="1" x14ac:dyDescent="0.2">
      <c r="P59" s="30"/>
      <c r="Q59" s="31"/>
      <c r="R59" s="30"/>
    </row>
    <row r="60" spans="16:18" hidden="1" x14ac:dyDescent="0.2">
      <c r="P60" s="29"/>
      <c r="Q60" s="31"/>
      <c r="R60" s="29"/>
    </row>
    <row r="61" spans="16:18" hidden="1" x14ac:dyDescent="0.2">
      <c r="P61" s="29"/>
      <c r="Q61" s="31"/>
      <c r="R61" s="29"/>
    </row>
    <row r="62" spans="16:18" hidden="1" x14ac:dyDescent="0.2">
      <c r="P62" s="29"/>
      <c r="Q62" s="31"/>
      <c r="R62" s="29"/>
    </row>
    <row r="63" spans="16:18" hidden="1" x14ac:dyDescent="0.2">
      <c r="P63" s="29"/>
      <c r="Q63" s="31"/>
      <c r="R63" s="29"/>
    </row>
  </sheetData>
  <sheetProtection sheet="1" objects="1" scenarios="1" selectLockedCells="1"/>
  <mergeCells count="10">
    <mergeCell ref="A8:E8"/>
    <mergeCell ref="A9:E9"/>
    <mergeCell ref="A10:E10"/>
    <mergeCell ref="A11:E11"/>
    <mergeCell ref="A1:N1"/>
    <mergeCell ref="A5:E7"/>
    <mergeCell ref="F6:F7"/>
    <mergeCell ref="D3:E3"/>
    <mergeCell ref="D2:E2"/>
    <mergeCell ref="G6:O6"/>
  </mergeCells>
  <phoneticPr fontId="0" type="noConversion"/>
  <printOptions horizontalCentered="1"/>
  <pageMargins left="0.5" right="0.5" top="0.75" bottom="0.75" header="0.5" footer="0.5"/>
  <pageSetup scale="65" orientation="landscape" r:id="rId1"/>
  <headerFooter alignWithMargins="0">
    <oddHeader>&amp;L&amp;"Arial,Bold"&amp;16This form was created using most current Excel version on file&amp;REnclosure 2</oddHeader>
    <oddFooter>&amp;LPage 1&amp;Rver 3 (12/2007)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1"/>
  <sheetViews>
    <sheetView zoomScale="80" zoomScaleNormal="80" workbookViewId="0">
      <selection sqref="A1:O1"/>
    </sheetView>
  </sheetViews>
  <sheetFormatPr defaultColWidth="0" defaultRowHeight="15" zeroHeight="1" x14ac:dyDescent="0.2"/>
  <cols>
    <col min="1" max="4" width="3.7109375" style="36" customWidth="1"/>
    <col min="5" max="5" width="36.5703125" style="36" customWidth="1"/>
    <col min="6" max="6" width="19.140625" style="36" customWidth="1"/>
    <col min="7" max="12" width="12.7109375" style="36" customWidth="1"/>
    <col min="13" max="13" width="16.7109375" style="36" customWidth="1"/>
    <col min="14" max="16" width="12.7109375" style="36" customWidth="1"/>
    <col min="17" max="18" width="12.7109375" hidden="1" customWidth="1"/>
    <col min="19" max="16384" width="9.140625" hidden="1"/>
  </cols>
  <sheetData>
    <row r="1" spans="1:18" ht="32.1" customHeight="1" x14ac:dyDescent="0.25">
      <c r="A1" s="139" t="s">
        <v>145</v>
      </c>
      <c r="B1" s="139"/>
      <c r="C1" s="139"/>
      <c r="D1" s="139"/>
      <c r="E1" s="139"/>
      <c r="F1" s="139"/>
      <c r="G1" s="139"/>
      <c r="H1" s="139"/>
      <c r="I1" s="139"/>
      <c r="J1" s="139"/>
      <c r="K1" s="139"/>
      <c r="L1" s="139"/>
      <c r="M1" s="139"/>
      <c r="N1" s="139"/>
      <c r="O1" s="139"/>
    </row>
    <row r="2" spans="1:18" ht="20.100000000000001" customHeight="1" x14ac:dyDescent="0.25">
      <c r="A2" s="137" t="s">
        <v>29</v>
      </c>
      <c r="B2" s="138"/>
      <c r="C2" s="138"/>
      <c r="D2" s="149" t="str">
        <f>'CSS Pgm 1'!D2:E2</f>
        <v>Inyo</v>
      </c>
      <c r="E2" s="149"/>
      <c r="N2" s="38" t="s">
        <v>30</v>
      </c>
      <c r="O2" s="39">
        <f>'CSS Pgm 1'!O2</f>
        <v>39552</v>
      </c>
    </row>
    <row r="3" spans="1:18" ht="20.100000000000001" customHeight="1" x14ac:dyDescent="0.25">
      <c r="A3" s="164" t="s">
        <v>174</v>
      </c>
      <c r="B3" s="165"/>
      <c r="C3" s="165"/>
      <c r="D3" s="165"/>
      <c r="E3" s="165"/>
    </row>
    <row r="4" spans="1:18" x14ac:dyDescent="0.2"/>
    <row r="5" spans="1:18" s="3" customFormat="1" ht="15" customHeight="1" x14ac:dyDescent="0.25">
      <c r="A5" s="142" t="s">
        <v>31</v>
      </c>
      <c r="B5" s="143"/>
      <c r="C5" s="143"/>
      <c r="D5" s="143"/>
      <c r="E5" s="144"/>
      <c r="F5" s="41" t="s">
        <v>20</v>
      </c>
      <c r="G5" s="49" t="s">
        <v>21</v>
      </c>
      <c r="H5" s="49" t="s">
        <v>28</v>
      </c>
      <c r="I5" s="49" t="s">
        <v>22</v>
      </c>
      <c r="J5" s="49" t="s">
        <v>23</v>
      </c>
      <c r="K5" s="49" t="s">
        <v>24</v>
      </c>
      <c r="L5" s="49" t="s">
        <v>25</v>
      </c>
      <c r="M5" s="49" t="s">
        <v>26</v>
      </c>
      <c r="N5" s="49" t="s">
        <v>27</v>
      </c>
      <c r="O5" s="49" t="s">
        <v>78</v>
      </c>
      <c r="P5" s="42"/>
    </row>
    <row r="6" spans="1:18" s="3" customFormat="1" ht="15" customHeight="1" x14ac:dyDescent="0.25">
      <c r="A6" s="145"/>
      <c r="B6" s="146"/>
      <c r="C6" s="146"/>
      <c r="D6" s="146"/>
      <c r="E6" s="147"/>
      <c r="F6" s="155" t="s">
        <v>7</v>
      </c>
      <c r="G6" s="158" t="s">
        <v>38</v>
      </c>
      <c r="H6" s="159"/>
      <c r="I6" s="159"/>
      <c r="J6" s="159"/>
      <c r="K6" s="159"/>
      <c r="L6" s="159"/>
      <c r="M6" s="159"/>
      <c r="N6" s="159"/>
      <c r="O6" s="160"/>
      <c r="P6" s="42"/>
    </row>
    <row r="7" spans="1:18" s="1" customFormat="1" ht="63" customHeight="1" x14ac:dyDescent="0.25">
      <c r="A7" s="148"/>
      <c r="B7" s="149"/>
      <c r="C7" s="149"/>
      <c r="D7" s="149"/>
      <c r="E7" s="150"/>
      <c r="F7" s="156"/>
      <c r="G7" s="87" t="s">
        <v>0</v>
      </c>
      <c r="H7" s="87" t="s">
        <v>37</v>
      </c>
      <c r="I7" s="87" t="s">
        <v>19</v>
      </c>
      <c r="J7" s="87" t="s">
        <v>1</v>
      </c>
      <c r="K7" s="87" t="s">
        <v>16</v>
      </c>
      <c r="L7" s="87" t="s">
        <v>17</v>
      </c>
      <c r="M7" s="87" t="s">
        <v>2</v>
      </c>
      <c r="N7" s="87" t="s">
        <v>18</v>
      </c>
      <c r="O7" s="43" t="s">
        <v>77</v>
      </c>
      <c r="P7" s="44"/>
      <c r="Q7" s="2"/>
      <c r="R7" s="2"/>
    </row>
    <row r="8" spans="1:18" ht="15" customHeight="1" x14ac:dyDescent="0.25">
      <c r="A8" s="161" t="s">
        <v>49</v>
      </c>
      <c r="B8" s="162"/>
      <c r="C8" s="162"/>
      <c r="D8" s="162"/>
      <c r="E8" s="88"/>
      <c r="F8" s="45"/>
      <c r="G8" s="45"/>
      <c r="H8" s="45"/>
      <c r="I8" s="45"/>
      <c r="J8" s="45"/>
      <c r="K8" s="45"/>
      <c r="L8" s="45"/>
      <c r="M8" s="45"/>
      <c r="N8" s="45"/>
      <c r="O8" s="45"/>
    </row>
    <row r="9" spans="1:18" ht="15" customHeight="1" x14ac:dyDescent="0.2">
      <c r="A9" s="89"/>
      <c r="B9" s="151" t="s">
        <v>104</v>
      </c>
      <c r="C9" s="151"/>
      <c r="D9" s="151"/>
      <c r="E9" s="152"/>
      <c r="F9" s="46"/>
      <c r="G9" s="46"/>
      <c r="H9" s="46"/>
      <c r="I9" s="46"/>
      <c r="J9" s="46"/>
      <c r="K9" s="46"/>
      <c r="L9" s="46"/>
      <c r="M9" s="46"/>
      <c r="N9" s="46"/>
      <c r="O9" s="46"/>
    </row>
    <row r="10" spans="1:18" ht="15" customHeight="1" x14ac:dyDescent="0.2">
      <c r="A10" s="89"/>
      <c r="B10" s="51"/>
      <c r="C10" s="130" t="s">
        <v>4</v>
      </c>
      <c r="D10" s="132"/>
      <c r="E10" s="131"/>
      <c r="F10" s="46"/>
      <c r="G10" s="46"/>
      <c r="H10" s="46"/>
      <c r="I10" s="46"/>
      <c r="J10" s="46"/>
      <c r="K10" s="46"/>
      <c r="L10" s="46"/>
      <c r="M10" s="46"/>
      <c r="N10" s="46"/>
      <c r="O10" s="46"/>
    </row>
    <row r="11" spans="1:18" ht="15" customHeight="1" x14ac:dyDescent="0.2">
      <c r="A11" s="89"/>
      <c r="B11" s="51"/>
      <c r="C11" s="72"/>
      <c r="D11" s="130" t="s">
        <v>11</v>
      </c>
      <c r="E11" s="131"/>
      <c r="F11" s="46"/>
      <c r="G11" s="46"/>
      <c r="H11" s="46"/>
      <c r="I11" s="46"/>
      <c r="J11" s="46"/>
      <c r="K11" s="46"/>
      <c r="L11" s="46"/>
      <c r="M11" s="46"/>
      <c r="N11" s="46"/>
      <c r="O11" s="46"/>
    </row>
    <row r="12" spans="1:18" ht="15" customHeight="1" x14ac:dyDescent="0.2">
      <c r="A12" s="89"/>
      <c r="B12" s="51"/>
      <c r="C12" s="72"/>
      <c r="D12" s="130" t="s">
        <v>12</v>
      </c>
      <c r="E12" s="131"/>
      <c r="F12" s="46"/>
      <c r="G12" s="46"/>
      <c r="H12" s="46"/>
      <c r="I12" s="46"/>
      <c r="J12" s="46"/>
      <c r="K12" s="46"/>
      <c r="L12" s="46"/>
      <c r="M12" s="46"/>
      <c r="N12" s="46"/>
      <c r="O12" s="46"/>
    </row>
    <row r="13" spans="1:18" ht="15" customHeight="1" x14ac:dyDescent="0.2">
      <c r="A13" s="89"/>
      <c r="B13" s="51"/>
      <c r="C13" s="72"/>
      <c r="D13" s="130" t="s">
        <v>39</v>
      </c>
      <c r="E13" s="131"/>
      <c r="F13" s="46"/>
      <c r="G13" s="46"/>
      <c r="H13" s="46"/>
      <c r="I13" s="46"/>
      <c r="J13" s="46"/>
      <c r="K13" s="46"/>
      <c r="L13" s="46"/>
      <c r="M13" s="46"/>
      <c r="N13" s="46"/>
      <c r="O13" s="46"/>
    </row>
    <row r="14" spans="1:18" ht="15" customHeight="1" x14ac:dyDescent="0.2">
      <c r="A14" s="89"/>
      <c r="B14" s="51"/>
      <c r="C14" s="72"/>
      <c r="D14" s="130" t="s">
        <v>5</v>
      </c>
      <c r="E14" s="131"/>
      <c r="F14" s="46"/>
      <c r="G14" s="46"/>
      <c r="H14" s="46"/>
      <c r="I14" s="46"/>
      <c r="J14" s="46"/>
      <c r="K14" s="46"/>
      <c r="L14" s="46"/>
      <c r="M14" s="46"/>
      <c r="N14" s="46"/>
      <c r="O14" s="46"/>
    </row>
    <row r="15" spans="1:18" ht="15" customHeight="1" x14ac:dyDescent="0.2">
      <c r="A15" s="89"/>
      <c r="B15" s="51"/>
      <c r="C15" s="130" t="s">
        <v>8</v>
      </c>
      <c r="D15" s="132"/>
      <c r="E15" s="131"/>
      <c r="F15" s="46">
        <f>SUM(F11:F14)</f>
        <v>0</v>
      </c>
      <c r="G15" s="46">
        <f t="shared" ref="G15:O15" si="0">SUM(G11:G14)</f>
        <v>0</v>
      </c>
      <c r="H15" s="46">
        <f t="shared" si="0"/>
        <v>0</v>
      </c>
      <c r="I15" s="46">
        <f t="shared" si="0"/>
        <v>0</v>
      </c>
      <c r="J15" s="46">
        <f t="shared" si="0"/>
        <v>0</v>
      </c>
      <c r="K15" s="46">
        <f t="shared" si="0"/>
        <v>0</v>
      </c>
      <c r="L15" s="46">
        <f t="shared" si="0"/>
        <v>0</v>
      </c>
      <c r="M15" s="46">
        <f t="shared" si="0"/>
        <v>0</v>
      </c>
      <c r="N15" s="46">
        <f t="shared" si="0"/>
        <v>0</v>
      </c>
      <c r="O15" s="46">
        <f t="shared" si="0"/>
        <v>0</v>
      </c>
    </row>
    <row r="16" spans="1:18" ht="15" customHeight="1" x14ac:dyDescent="0.2">
      <c r="A16" s="89"/>
      <c r="B16" s="51"/>
      <c r="C16" s="130" t="s">
        <v>6</v>
      </c>
      <c r="D16" s="132"/>
      <c r="E16" s="131"/>
      <c r="F16" s="46"/>
      <c r="G16" s="46"/>
      <c r="H16" s="46"/>
      <c r="I16" s="46"/>
      <c r="J16" s="46"/>
      <c r="K16" s="46"/>
      <c r="L16" s="46"/>
      <c r="M16" s="46"/>
      <c r="N16" s="46"/>
      <c r="O16" s="46"/>
    </row>
    <row r="17" spans="1:15" ht="15" customHeight="1" x14ac:dyDescent="0.2">
      <c r="A17" s="89"/>
      <c r="B17" s="51"/>
      <c r="C17" s="72"/>
      <c r="D17" s="130" t="s">
        <v>11</v>
      </c>
      <c r="E17" s="131"/>
      <c r="F17" s="46"/>
      <c r="G17" s="46"/>
      <c r="H17" s="46"/>
      <c r="I17" s="46"/>
      <c r="J17" s="46"/>
      <c r="K17" s="46"/>
      <c r="L17" s="46"/>
      <c r="M17" s="46"/>
      <c r="N17" s="46"/>
      <c r="O17" s="46"/>
    </row>
    <row r="18" spans="1:15" ht="15" customHeight="1" x14ac:dyDescent="0.2">
      <c r="A18" s="89"/>
      <c r="B18" s="51"/>
      <c r="C18" s="72"/>
      <c r="D18" s="130" t="s">
        <v>12</v>
      </c>
      <c r="E18" s="131"/>
      <c r="F18" s="46"/>
      <c r="G18" s="46"/>
      <c r="H18" s="46"/>
      <c r="I18" s="46"/>
      <c r="J18" s="46"/>
      <c r="K18" s="46"/>
      <c r="L18" s="46"/>
      <c r="M18" s="46"/>
      <c r="N18" s="46"/>
      <c r="O18" s="46"/>
    </row>
    <row r="19" spans="1:15" ht="15" customHeight="1" x14ac:dyDescent="0.2">
      <c r="A19" s="89"/>
      <c r="B19" s="51"/>
      <c r="C19" s="51"/>
      <c r="D19" s="130" t="s">
        <v>39</v>
      </c>
      <c r="E19" s="131"/>
      <c r="F19" s="46"/>
      <c r="G19" s="46"/>
      <c r="H19" s="46"/>
      <c r="I19" s="46"/>
      <c r="J19" s="46"/>
      <c r="K19" s="46"/>
      <c r="L19" s="46"/>
      <c r="M19" s="46"/>
      <c r="N19" s="46"/>
      <c r="O19" s="46"/>
    </row>
    <row r="20" spans="1:15" ht="15" customHeight="1" x14ac:dyDescent="0.2">
      <c r="A20" s="89"/>
      <c r="B20" s="51"/>
      <c r="C20" s="72"/>
      <c r="D20" s="130" t="s">
        <v>5</v>
      </c>
      <c r="E20" s="131"/>
      <c r="F20" s="46"/>
      <c r="G20" s="46"/>
      <c r="H20" s="46"/>
      <c r="I20" s="46"/>
      <c r="J20" s="46"/>
      <c r="K20" s="46"/>
      <c r="L20" s="46"/>
      <c r="M20" s="46"/>
      <c r="N20" s="46"/>
      <c r="O20" s="46"/>
    </row>
    <row r="21" spans="1:15" ht="15" customHeight="1" x14ac:dyDescent="0.2">
      <c r="A21" s="89"/>
      <c r="B21" s="51"/>
      <c r="C21" s="130" t="s">
        <v>9</v>
      </c>
      <c r="D21" s="132"/>
      <c r="E21" s="131"/>
      <c r="F21" s="46">
        <f>SUM(F17:F20)</f>
        <v>0</v>
      </c>
      <c r="G21" s="46">
        <f t="shared" ref="G21:O21" si="1">SUM(G17:G20)</f>
        <v>0</v>
      </c>
      <c r="H21" s="46">
        <f t="shared" si="1"/>
        <v>0</v>
      </c>
      <c r="I21" s="46">
        <f t="shared" si="1"/>
        <v>0</v>
      </c>
      <c r="J21" s="46">
        <f t="shared" si="1"/>
        <v>0</v>
      </c>
      <c r="K21" s="46">
        <f t="shared" si="1"/>
        <v>0</v>
      </c>
      <c r="L21" s="46">
        <f t="shared" si="1"/>
        <v>0</v>
      </c>
      <c r="M21" s="46">
        <f t="shared" si="1"/>
        <v>0</v>
      </c>
      <c r="N21" s="46">
        <f t="shared" si="1"/>
        <v>0</v>
      </c>
      <c r="O21" s="46">
        <f t="shared" si="1"/>
        <v>0</v>
      </c>
    </row>
    <row r="22" spans="1:15" ht="15" customHeight="1" x14ac:dyDescent="0.2">
      <c r="A22" s="90"/>
      <c r="B22" s="133" t="s">
        <v>10</v>
      </c>
      <c r="C22" s="133"/>
      <c r="D22" s="133"/>
      <c r="E22" s="56"/>
      <c r="F22" s="47">
        <f>F15+F21</f>
        <v>0</v>
      </c>
      <c r="G22" s="47">
        <f t="shared" ref="G22:O22" si="2">G15+G21</f>
        <v>0</v>
      </c>
      <c r="H22" s="47">
        <f t="shared" si="2"/>
        <v>0</v>
      </c>
      <c r="I22" s="47">
        <f t="shared" si="2"/>
        <v>0</v>
      </c>
      <c r="J22" s="47">
        <f t="shared" si="2"/>
        <v>0</v>
      </c>
      <c r="K22" s="47">
        <f t="shared" si="2"/>
        <v>0</v>
      </c>
      <c r="L22" s="47">
        <f t="shared" si="2"/>
        <v>0</v>
      </c>
      <c r="M22" s="47">
        <f t="shared" si="2"/>
        <v>0</v>
      </c>
      <c r="N22" s="47">
        <f t="shared" si="2"/>
        <v>0</v>
      </c>
      <c r="O22" s="47">
        <f t="shared" si="2"/>
        <v>0</v>
      </c>
    </row>
    <row r="23" spans="1:15" ht="15" customHeight="1" x14ac:dyDescent="0.2">
      <c r="A23" s="50"/>
      <c r="B23" s="153" t="s">
        <v>96</v>
      </c>
      <c r="C23" s="153"/>
      <c r="D23" s="153"/>
      <c r="E23" s="154"/>
      <c r="F23" s="46"/>
      <c r="G23" s="46"/>
      <c r="H23" s="46"/>
      <c r="I23" s="46"/>
      <c r="J23" s="46"/>
      <c r="K23" s="46"/>
      <c r="L23" s="46"/>
      <c r="M23" s="46"/>
      <c r="N23" s="46"/>
      <c r="O23" s="46"/>
    </row>
    <row r="24" spans="1:15" ht="15" customHeight="1" x14ac:dyDescent="0.2">
      <c r="A24" s="50"/>
      <c r="B24" s="51"/>
      <c r="C24" s="130" t="s">
        <v>32</v>
      </c>
      <c r="D24" s="132"/>
      <c r="E24" s="131"/>
      <c r="F24" s="46"/>
      <c r="G24" s="46"/>
      <c r="H24" s="46"/>
      <c r="I24" s="46"/>
      <c r="J24" s="46"/>
      <c r="K24" s="46"/>
      <c r="L24" s="46"/>
      <c r="M24" s="46"/>
      <c r="N24" s="46"/>
      <c r="O24" s="46"/>
    </row>
    <row r="25" spans="1:15" ht="15" customHeight="1" x14ac:dyDescent="0.2">
      <c r="A25" s="50"/>
      <c r="B25" s="51"/>
      <c r="C25" s="51"/>
      <c r="D25" s="130" t="s">
        <v>4</v>
      </c>
      <c r="E25" s="131"/>
      <c r="F25" s="46"/>
      <c r="G25" s="46"/>
      <c r="H25" s="46"/>
      <c r="I25" s="46"/>
      <c r="J25" s="46"/>
      <c r="K25" s="46"/>
      <c r="L25" s="46"/>
      <c r="M25" s="46"/>
      <c r="N25" s="46"/>
      <c r="O25" s="46"/>
    </row>
    <row r="26" spans="1:15" ht="15" customHeight="1" x14ac:dyDescent="0.2">
      <c r="A26" s="50"/>
      <c r="B26" s="51"/>
      <c r="C26" s="51"/>
      <c r="D26" s="130" t="s">
        <v>39</v>
      </c>
      <c r="E26" s="131"/>
      <c r="F26" s="46">
        <f>0.8*2752</f>
        <v>2201.6</v>
      </c>
      <c r="G26" s="46">
        <f>2301*0.8</f>
        <v>1840.8000000000002</v>
      </c>
      <c r="H26" s="46">
        <f>3*0.8</f>
        <v>2.4000000000000004</v>
      </c>
      <c r="I26" s="46"/>
      <c r="J26" s="46">
        <f>448*0.8</f>
        <v>358.40000000000003</v>
      </c>
      <c r="K26" s="46"/>
      <c r="L26" s="46"/>
      <c r="M26" s="46"/>
      <c r="N26" s="46"/>
      <c r="O26" s="46"/>
    </row>
    <row r="27" spans="1:15" ht="15" customHeight="1" x14ac:dyDescent="0.2">
      <c r="A27" s="50"/>
      <c r="B27" s="51"/>
      <c r="C27" s="51"/>
      <c r="D27" s="130" t="s">
        <v>5</v>
      </c>
      <c r="E27" s="131"/>
      <c r="F27" s="46">
        <f>2752*0.2</f>
        <v>550.4</v>
      </c>
      <c r="G27" s="46">
        <f>2301*0.2</f>
        <v>460.20000000000005</v>
      </c>
      <c r="H27" s="46">
        <f>3*0.2</f>
        <v>0.60000000000000009</v>
      </c>
      <c r="I27" s="46"/>
      <c r="J27" s="46">
        <f>448*0.2</f>
        <v>89.600000000000009</v>
      </c>
      <c r="K27" s="46"/>
      <c r="L27" s="46"/>
      <c r="M27" s="46"/>
      <c r="N27" s="46"/>
      <c r="O27" s="46"/>
    </row>
    <row r="28" spans="1:15" ht="15" customHeight="1" x14ac:dyDescent="0.2">
      <c r="A28" s="50"/>
      <c r="B28" s="51"/>
      <c r="C28" s="51"/>
      <c r="D28" s="130" t="s">
        <v>8</v>
      </c>
      <c r="E28" s="131"/>
      <c r="F28" s="46">
        <f>SUM(F26:F27)</f>
        <v>2752</v>
      </c>
      <c r="G28" s="46">
        <f t="shared" ref="G28:O28" si="3">SUM(G26:G27)</f>
        <v>2301</v>
      </c>
      <c r="H28" s="46">
        <f t="shared" si="3"/>
        <v>3.0000000000000004</v>
      </c>
      <c r="I28" s="46">
        <f t="shared" si="3"/>
        <v>0</v>
      </c>
      <c r="J28" s="46">
        <f t="shared" si="3"/>
        <v>448.00000000000006</v>
      </c>
      <c r="K28" s="46">
        <f t="shared" si="3"/>
        <v>0</v>
      </c>
      <c r="L28" s="46">
        <f t="shared" si="3"/>
        <v>0</v>
      </c>
      <c r="M28" s="46">
        <f t="shared" si="3"/>
        <v>0</v>
      </c>
      <c r="N28" s="46">
        <f t="shared" si="3"/>
        <v>0</v>
      </c>
      <c r="O28" s="46">
        <f t="shared" si="3"/>
        <v>0</v>
      </c>
    </row>
    <row r="29" spans="1:15" ht="15" customHeight="1" x14ac:dyDescent="0.2">
      <c r="A29" s="50"/>
      <c r="B29" s="51"/>
      <c r="C29" s="51"/>
      <c r="D29" s="130" t="s">
        <v>6</v>
      </c>
      <c r="E29" s="131"/>
      <c r="F29" s="46"/>
      <c r="G29" s="46"/>
      <c r="H29" s="46"/>
      <c r="I29" s="46"/>
      <c r="J29" s="46"/>
      <c r="K29" s="46"/>
      <c r="L29" s="46"/>
      <c r="M29" s="46"/>
      <c r="N29" s="46"/>
      <c r="O29" s="46"/>
    </row>
    <row r="30" spans="1:15" ht="15" customHeight="1" x14ac:dyDescent="0.2">
      <c r="A30" s="50"/>
      <c r="B30" s="51"/>
      <c r="C30" s="51"/>
      <c r="D30" s="130" t="s">
        <v>39</v>
      </c>
      <c r="E30" s="131"/>
      <c r="F30" s="46"/>
      <c r="G30" s="46"/>
      <c r="H30" s="46"/>
      <c r="I30" s="46"/>
      <c r="J30" s="46"/>
      <c r="K30" s="46"/>
      <c r="L30" s="46"/>
      <c r="M30" s="46"/>
      <c r="N30" s="46"/>
      <c r="O30" s="46"/>
    </row>
    <row r="31" spans="1:15" ht="15" customHeight="1" x14ac:dyDescent="0.2">
      <c r="A31" s="50"/>
      <c r="B31" s="51"/>
      <c r="C31" s="51"/>
      <c r="D31" s="130" t="s">
        <v>5</v>
      </c>
      <c r="E31" s="131"/>
      <c r="F31" s="46"/>
      <c r="G31" s="46"/>
      <c r="H31" s="46"/>
      <c r="I31" s="46"/>
      <c r="J31" s="46"/>
      <c r="K31" s="46"/>
      <c r="L31" s="46"/>
      <c r="M31" s="46"/>
      <c r="N31" s="46"/>
      <c r="O31" s="46"/>
    </row>
    <row r="32" spans="1:15" ht="15" customHeight="1" x14ac:dyDescent="0.2">
      <c r="A32" s="50"/>
      <c r="B32" s="51"/>
      <c r="C32" s="51"/>
      <c r="D32" s="130" t="s">
        <v>9</v>
      </c>
      <c r="E32" s="131"/>
      <c r="F32" s="46">
        <f>SUM(F30:F31)</f>
        <v>0</v>
      </c>
      <c r="G32" s="46">
        <f t="shared" ref="G32:O32" si="4">SUM(G30:G31)</f>
        <v>0</v>
      </c>
      <c r="H32" s="46">
        <f t="shared" si="4"/>
        <v>0</v>
      </c>
      <c r="I32" s="46">
        <f t="shared" si="4"/>
        <v>0</v>
      </c>
      <c r="J32" s="46">
        <f t="shared" si="4"/>
        <v>0</v>
      </c>
      <c r="K32" s="46">
        <f t="shared" si="4"/>
        <v>0</v>
      </c>
      <c r="L32" s="46">
        <f t="shared" si="4"/>
        <v>0</v>
      </c>
      <c r="M32" s="46">
        <f t="shared" si="4"/>
        <v>0</v>
      </c>
      <c r="N32" s="46">
        <f t="shared" si="4"/>
        <v>0</v>
      </c>
      <c r="O32" s="46">
        <f t="shared" si="4"/>
        <v>0</v>
      </c>
    </row>
    <row r="33" spans="1:15" ht="15" customHeight="1" x14ac:dyDescent="0.2">
      <c r="A33" s="50"/>
      <c r="B33" s="51"/>
      <c r="C33" s="130" t="s">
        <v>33</v>
      </c>
      <c r="D33" s="132"/>
      <c r="E33" s="131"/>
      <c r="F33" s="46">
        <f>F28+F32</f>
        <v>2752</v>
      </c>
      <c r="G33" s="46">
        <f t="shared" ref="G33:O33" si="5">G28+G32</f>
        <v>2301</v>
      </c>
      <c r="H33" s="46">
        <f t="shared" si="5"/>
        <v>3.0000000000000004</v>
      </c>
      <c r="I33" s="46">
        <f t="shared" si="5"/>
        <v>0</v>
      </c>
      <c r="J33" s="46">
        <f t="shared" si="5"/>
        <v>448.00000000000006</v>
      </c>
      <c r="K33" s="46">
        <f t="shared" si="5"/>
        <v>0</v>
      </c>
      <c r="L33" s="46">
        <f t="shared" si="5"/>
        <v>0</v>
      </c>
      <c r="M33" s="46">
        <f t="shared" si="5"/>
        <v>0</v>
      </c>
      <c r="N33" s="46">
        <f t="shared" si="5"/>
        <v>0</v>
      </c>
      <c r="O33" s="46">
        <f t="shared" si="5"/>
        <v>0</v>
      </c>
    </row>
    <row r="34" spans="1:15" ht="15" customHeight="1" x14ac:dyDescent="0.2">
      <c r="A34" s="50"/>
      <c r="B34" s="51"/>
      <c r="C34" s="130" t="s">
        <v>34</v>
      </c>
      <c r="D34" s="132"/>
      <c r="E34" s="131"/>
      <c r="F34" s="46"/>
      <c r="G34" s="46"/>
      <c r="H34" s="46"/>
      <c r="I34" s="46"/>
      <c r="J34" s="46"/>
      <c r="K34" s="46"/>
      <c r="L34" s="46"/>
      <c r="M34" s="46"/>
      <c r="N34" s="46"/>
      <c r="O34" s="46"/>
    </row>
    <row r="35" spans="1:15" ht="15" customHeight="1" x14ac:dyDescent="0.2">
      <c r="A35" s="50"/>
      <c r="B35" s="51"/>
      <c r="C35" s="51"/>
      <c r="D35" s="130" t="s">
        <v>4</v>
      </c>
      <c r="E35" s="131"/>
      <c r="F35" s="46"/>
      <c r="G35" s="46"/>
      <c r="H35" s="46"/>
      <c r="I35" s="46"/>
      <c r="J35" s="46"/>
      <c r="K35" s="46"/>
      <c r="L35" s="46"/>
      <c r="M35" s="46"/>
      <c r="N35" s="46"/>
      <c r="O35" s="46"/>
    </row>
    <row r="36" spans="1:15" ht="15" customHeight="1" x14ac:dyDescent="0.2">
      <c r="A36" s="50"/>
      <c r="B36" s="51"/>
      <c r="C36" s="51"/>
      <c r="D36" s="51"/>
      <c r="E36" s="55" t="s">
        <v>39</v>
      </c>
      <c r="F36" s="46"/>
      <c r="G36" s="46"/>
      <c r="H36" s="46"/>
      <c r="I36" s="46"/>
      <c r="J36" s="46"/>
      <c r="K36" s="46"/>
      <c r="L36" s="46"/>
      <c r="M36" s="46"/>
      <c r="N36" s="46"/>
      <c r="O36" s="46"/>
    </row>
    <row r="37" spans="1:15" ht="15" customHeight="1" x14ac:dyDescent="0.2">
      <c r="A37" s="50"/>
      <c r="B37" s="51"/>
      <c r="C37" s="51"/>
      <c r="D37" s="51"/>
      <c r="E37" s="55" t="s">
        <v>5</v>
      </c>
      <c r="F37" s="46"/>
      <c r="G37" s="46"/>
      <c r="H37" s="46"/>
      <c r="I37" s="46"/>
      <c r="J37" s="46"/>
      <c r="K37" s="46"/>
      <c r="L37" s="46"/>
      <c r="M37" s="46"/>
      <c r="N37" s="46"/>
      <c r="O37" s="46"/>
    </row>
    <row r="38" spans="1:15" ht="15" customHeight="1" x14ac:dyDescent="0.2">
      <c r="A38" s="50"/>
      <c r="B38" s="51"/>
      <c r="C38" s="51"/>
      <c r="D38" s="130" t="s">
        <v>8</v>
      </c>
      <c r="E38" s="131"/>
      <c r="F38" s="46">
        <f>SUM(F36:F37)</f>
        <v>0</v>
      </c>
      <c r="G38" s="46">
        <f t="shared" ref="G38:O38" si="6">SUM(G36:G37)</f>
        <v>0</v>
      </c>
      <c r="H38" s="46">
        <f t="shared" si="6"/>
        <v>0</v>
      </c>
      <c r="I38" s="46">
        <f t="shared" si="6"/>
        <v>0</v>
      </c>
      <c r="J38" s="46">
        <f t="shared" si="6"/>
        <v>0</v>
      </c>
      <c r="K38" s="46">
        <f t="shared" si="6"/>
        <v>0</v>
      </c>
      <c r="L38" s="46">
        <f t="shared" si="6"/>
        <v>0</v>
      </c>
      <c r="M38" s="46">
        <f t="shared" si="6"/>
        <v>0</v>
      </c>
      <c r="N38" s="46">
        <f t="shared" si="6"/>
        <v>0</v>
      </c>
      <c r="O38" s="46">
        <f t="shared" si="6"/>
        <v>0</v>
      </c>
    </row>
    <row r="39" spans="1:15" ht="15" customHeight="1" x14ac:dyDescent="0.2">
      <c r="A39" s="50"/>
      <c r="B39" s="51"/>
      <c r="C39" s="51"/>
      <c r="D39" s="130" t="s">
        <v>6</v>
      </c>
      <c r="E39" s="131"/>
      <c r="F39" s="46"/>
      <c r="G39" s="46"/>
      <c r="H39" s="46"/>
      <c r="I39" s="46"/>
      <c r="J39" s="46"/>
      <c r="K39" s="46"/>
      <c r="L39" s="46"/>
      <c r="M39" s="46"/>
      <c r="N39" s="46"/>
      <c r="O39" s="46"/>
    </row>
    <row r="40" spans="1:15" ht="15" customHeight="1" x14ac:dyDescent="0.2">
      <c r="A40" s="50"/>
      <c r="B40" s="51"/>
      <c r="C40" s="51"/>
      <c r="D40" s="130" t="s">
        <v>39</v>
      </c>
      <c r="E40" s="131"/>
      <c r="F40" s="46"/>
      <c r="G40" s="46"/>
      <c r="H40" s="46"/>
      <c r="I40" s="46"/>
      <c r="J40" s="46"/>
      <c r="K40" s="46"/>
      <c r="L40" s="46"/>
      <c r="M40" s="46"/>
      <c r="N40" s="46"/>
      <c r="O40" s="46"/>
    </row>
    <row r="41" spans="1:15" ht="15" customHeight="1" x14ac:dyDescent="0.2">
      <c r="A41" s="50"/>
      <c r="B41" s="51"/>
      <c r="C41" s="51"/>
      <c r="D41" s="130" t="s">
        <v>5</v>
      </c>
      <c r="E41" s="131"/>
      <c r="F41" s="46"/>
      <c r="G41" s="46"/>
      <c r="H41" s="46"/>
      <c r="I41" s="46"/>
      <c r="J41" s="46"/>
      <c r="K41" s="46"/>
      <c r="L41" s="46"/>
      <c r="M41" s="46"/>
      <c r="N41" s="46"/>
      <c r="O41" s="46"/>
    </row>
    <row r="42" spans="1:15" ht="15" customHeight="1" x14ac:dyDescent="0.2">
      <c r="A42" s="50"/>
      <c r="B42" s="51"/>
      <c r="C42" s="51"/>
      <c r="D42" s="130" t="s">
        <v>9</v>
      </c>
      <c r="E42" s="131"/>
      <c r="F42" s="46">
        <f>SUM(F40:F41)</f>
        <v>0</v>
      </c>
      <c r="G42" s="46">
        <f t="shared" ref="G42:O42" si="7">SUM(G40:G41)</f>
        <v>0</v>
      </c>
      <c r="H42" s="46">
        <f t="shared" si="7"/>
        <v>0</v>
      </c>
      <c r="I42" s="46">
        <f t="shared" si="7"/>
        <v>0</v>
      </c>
      <c r="J42" s="46">
        <f t="shared" si="7"/>
        <v>0</v>
      </c>
      <c r="K42" s="46">
        <f t="shared" si="7"/>
        <v>0</v>
      </c>
      <c r="L42" s="46">
        <f t="shared" si="7"/>
        <v>0</v>
      </c>
      <c r="M42" s="46">
        <f t="shared" si="7"/>
        <v>0</v>
      </c>
      <c r="N42" s="46">
        <f t="shared" si="7"/>
        <v>0</v>
      </c>
      <c r="O42" s="46">
        <f t="shared" si="7"/>
        <v>0</v>
      </c>
    </row>
    <row r="43" spans="1:15" ht="15" customHeight="1" x14ac:dyDescent="0.2">
      <c r="A43" s="50"/>
      <c r="B43" s="51"/>
      <c r="C43" s="130" t="s">
        <v>35</v>
      </c>
      <c r="D43" s="132"/>
      <c r="E43" s="131"/>
      <c r="F43" s="46">
        <f>F38+F42</f>
        <v>0</v>
      </c>
      <c r="G43" s="46">
        <f t="shared" ref="G43:O43" si="8">G38+G42</f>
        <v>0</v>
      </c>
      <c r="H43" s="46">
        <f t="shared" si="8"/>
        <v>0</v>
      </c>
      <c r="I43" s="46">
        <f t="shared" si="8"/>
        <v>0</v>
      </c>
      <c r="J43" s="46">
        <f t="shared" si="8"/>
        <v>0</v>
      </c>
      <c r="K43" s="46">
        <f t="shared" si="8"/>
        <v>0</v>
      </c>
      <c r="L43" s="46">
        <f t="shared" si="8"/>
        <v>0</v>
      </c>
      <c r="M43" s="46">
        <f t="shared" si="8"/>
        <v>0</v>
      </c>
      <c r="N43" s="46">
        <f t="shared" si="8"/>
        <v>0</v>
      </c>
      <c r="O43" s="46">
        <f t="shared" si="8"/>
        <v>0</v>
      </c>
    </row>
    <row r="44" spans="1:15" ht="15" customHeight="1" x14ac:dyDescent="0.2">
      <c r="A44" s="52"/>
      <c r="B44" s="133" t="s">
        <v>97</v>
      </c>
      <c r="C44" s="133"/>
      <c r="D44" s="133"/>
      <c r="E44" s="56"/>
      <c r="F44" s="47">
        <f>F33+F43</f>
        <v>2752</v>
      </c>
      <c r="G44" s="47">
        <f t="shared" ref="G44:O44" si="9">G33+G43</f>
        <v>2301</v>
      </c>
      <c r="H44" s="47">
        <f t="shared" si="9"/>
        <v>3.0000000000000004</v>
      </c>
      <c r="I44" s="47">
        <f t="shared" si="9"/>
        <v>0</v>
      </c>
      <c r="J44" s="47">
        <f t="shared" si="9"/>
        <v>448.00000000000006</v>
      </c>
      <c r="K44" s="47">
        <f t="shared" si="9"/>
        <v>0</v>
      </c>
      <c r="L44" s="47">
        <f t="shared" si="9"/>
        <v>0</v>
      </c>
      <c r="M44" s="47">
        <f t="shared" si="9"/>
        <v>0</v>
      </c>
      <c r="N44" s="47">
        <f t="shared" si="9"/>
        <v>0</v>
      </c>
      <c r="O44" s="47">
        <f t="shared" si="9"/>
        <v>0</v>
      </c>
    </row>
    <row r="45" spans="1:15" ht="15" customHeight="1" x14ac:dyDescent="0.2">
      <c r="A45" s="50"/>
      <c r="B45" s="140" t="s">
        <v>13</v>
      </c>
      <c r="C45" s="140"/>
      <c r="D45" s="140"/>
      <c r="E45" s="141"/>
      <c r="F45" s="46"/>
      <c r="G45" s="46"/>
      <c r="H45" s="46"/>
      <c r="I45" s="46"/>
      <c r="J45" s="46"/>
      <c r="K45" s="46"/>
      <c r="L45" s="46"/>
      <c r="M45" s="46"/>
      <c r="N45" s="46"/>
      <c r="O45" s="46"/>
    </row>
    <row r="46" spans="1:15" ht="15" customHeight="1" x14ac:dyDescent="0.2">
      <c r="A46" s="50"/>
      <c r="B46" s="51"/>
      <c r="C46" s="130" t="s">
        <v>4</v>
      </c>
      <c r="D46" s="132"/>
      <c r="E46" s="55"/>
      <c r="F46" s="46"/>
      <c r="G46" s="46"/>
      <c r="H46" s="46"/>
      <c r="I46" s="46"/>
      <c r="J46" s="46"/>
      <c r="K46" s="46"/>
      <c r="L46" s="46"/>
      <c r="M46" s="46"/>
      <c r="N46" s="46"/>
      <c r="O46" s="46"/>
    </row>
    <row r="47" spans="1:15" ht="15" customHeight="1" x14ac:dyDescent="0.2">
      <c r="A47" s="50"/>
      <c r="B47" s="51"/>
      <c r="C47" s="51"/>
      <c r="D47" s="130" t="s">
        <v>11</v>
      </c>
      <c r="E47" s="131"/>
      <c r="F47" s="46"/>
      <c r="G47" s="46"/>
      <c r="H47" s="46"/>
      <c r="I47" s="46"/>
      <c r="J47" s="46"/>
      <c r="K47" s="46"/>
      <c r="L47" s="46"/>
      <c r="M47" s="46"/>
      <c r="N47" s="46"/>
      <c r="O47" s="46"/>
    </row>
    <row r="48" spans="1:15" ht="15" customHeight="1" x14ac:dyDescent="0.2">
      <c r="A48" s="50"/>
      <c r="B48" s="51"/>
      <c r="C48" s="51"/>
      <c r="D48" s="130" t="s">
        <v>12</v>
      </c>
      <c r="E48" s="131"/>
      <c r="F48" s="46"/>
      <c r="G48" s="46"/>
      <c r="H48" s="46"/>
      <c r="I48" s="46"/>
      <c r="J48" s="46"/>
      <c r="K48" s="46"/>
      <c r="L48" s="46"/>
      <c r="M48" s="46"/>
      <c r="N48" s="46"/>
      <c r="O48" s="46"/>
    </row>
    <row r="49" spans="1:15" ht="15" customHeight="1" x14ac:dyDescent="0.2">
      <c r="A49" s="50"/>
      <c r="B49" s="51"/>
      <c r="C49" s="51"/>
      <c r="D49" s="130" t="s">
        <v>39</v>
      </c>
      <c r="E49" s="131"/>
      <c r="F49" s="46">
        <f>20930*0.8</f>
        <v>16744</v>
      </c>
      <c r="G49" s="46">
        <v>16744</v>
      </c>
      <c r="H49" s="46"/>
      <c r="I49" s="46"/>
      <c r="J49" s="46"/>
      <c r="K49" s="46"/>
      <c r="L49" s="46"/>
      <c r="M49" s="46"/>
      <c r="N49" s="46"/>
      <c r="O49" s="46"/>
    </row>
    <row r="50" spans="1:15" ht="15" customHeight="1" x14ac:dyDescent="0.2">
      <c r="A50" s="50"/>
      <c r="B50" s="51"/>
      <c r="C50" s="51"/>
      <c r="D50" s="130" t="s">
        <v>5</v>
      </c>
      <c r="E50" s="131"/>
      <c r="F50" s="46">
        <f>20930*0.2</f>
        <v>4186</v>
      </c>
      <c r="G50" s="46">
        <v>4186</v>
      </c>
      <c r="H50" s="46"/>
      <c r="I50" s="46"/>
      <c r="J50" s="46"/>
      <c r="K50" s="46"/>
      <c r="L50" s="46"/>
      <c r="M50" s="46"/>
      <c r="N50" s="46"/>
      <c r="O50" s="46"/>
    </row>
    <row r="51" spans="1:15" ht="15" customHeight="1" x14ac:dyDescent="0.2">
      <c r="A51" s="50"/>
      <c r="B51" s="51"/>
      <c r="C51" s="130" t="s">
        <v>8</v>
      </c>
      <c r="D51" s="132"/>
      <c r="E51" s="131"/>
      <c r="F51" s="46">
        <f>SUM(F47:F50)</f>
        <v>20930</v>
      </c>
      <c r="G51" s="46">
        <f t="shared" ref="G51:O51" si="10">SUM(G47:G50)</f>
        <v>20930</v>
      </c>
      <c r="H51" s="46">
        <f t="shared" si="10"/>
        <v>0</v>
      </c>
      <c r="I51" s="46">
        <f t="shared" si="10"/>
        <v>0</v>
      </c>
      <c r="J51" s="46">
        <f t="shared" si="10"/>
        <v>0</v>
      </c>
      <c r="K51" s="46">
        <f t="shared" si="10"/>
        <v>0</v>
      </c>
      <c r="L51" s="46">
        <f t="shared" si="10"/>
        <v>0</v>
      </c>
      <c r="M51" s="46">
        <f t="shared" si="10"/>
        <v>0</v>
      </c>
      <c r="N51" s="46">
        <f t="shared" si="10"/>
        <v>0</v>
      </c>
      <c r="O51" s="46">
        <f t="shared" si="10"/>
        <v>0</v>
      </c>
    </row>
    <row r="52" spans="1:15" ht="15" customHeight="1" x14ac:dyDescent="0.2">
      <c r="A52" s="50"/>
      <c r="B52" s="51"/>
      <c r="C52" s="130" t="s">
        <v>6</v>
      </c>
      <c r="D52" s="132"/>
      <c r="E52" s="131"/>
      <c r="F52" s="46"/>
      <c r="G52" s="46"/>
      <c r="H52" s="46"/>
      <c r="I52" s="46"/>
      <c r="J52" s="46"/>
      <c r="K52" s="46"/>
      <c r="L52" s="46"/>
      <c r="M52" s="46"/>
      <c r="N52" s="46"/>
      <c r="O52" s="46"/>
    </row>
    <row r="53" spans="1:15" ht="15" customHeight="1" x14ac:dyDescent="0.2">
      <c r="A53" s="50"/>
      <c r="B53" s="51"/>
      <c r="C53" s="51"/>
      <c r="D53" s="130" t="s">
        <v>11</v>
      </c>
      <c r="E53" s="131"/>
      <c r="F53" s="46"/>
      <c r="G53" s="46"/>
      <c r="H53" s="46"/>
      <c r="I53" s="46"/>
      <c r="J53" s="46"/>
      <c r="K53" s="46"/>
      <c r="L53" s="46"/>
      <c r="M53" s="46"/>
      <c r="N53" s="46"/>
      <c r="O53" s="46"/>
    </row>
    <row r="54" spans="1:15" ht="15" customHeight="1" x14ac:dyDescent="0.2">
      <c r="A54" s="50"/>
      <c r="B54" s="51"/>
      <c r="C54" s="51"/>
      <c r="D54" s="130" t="s">
        <v>12</v>
      </c>
      <c r="E54" s="131"/>
      <c r="F54" s="46"/>
      <c r="G54" s="46"/>
      <c r="H54" s="46"/>
      <c r="I54" s="46"/>
      <c r="J54" s="46"/>
      <c r="K54" s="46"/>
      <c r="L54" s="46"/>
      <c r="M54" s="46"/>
      <c r="N54" s="46"/>
      <c r="O54" s="46"/>
    </row>
    <row r="55" spans="1:15" ht="15" customHeight="1" x14ac:dyDescent="0.2">
      <c r="A55" s="50"/>
      <c r="B55" s="51"/>
      <c r="C55" s="51"/>
      <c r="D55" s="130" t="s">
        <v>39</v>
      </c>
      <c r="E55" s="131"/>
      <c r="F55" s="46"/>
      <c r="G55" s="46"/>
      <c r="H55" s="46"/>
      <c r="I55" s="46"/>
      <c r="J55" s="46"/>
      <c r="K55" s="46"/>
      <c r="L55" s="46"/>
      <c r="M55" s="46"/>
      <c r="N55" s="46"/>
      <c r="O55" s="46"/>
    </row>
    <row r="56" spans="1:15" ht="15" customHeight="1" x14ac:dyDescent="0.2">
      <c r="A56" s="50"/>
      <c r="B56" s="51"/>
      <c r="C56" s="51"/>
      <c r="D56" s="130" t="s">
        <v>5</v>
      </c>
      <c r="E56" s="131"/>
      <c r="F56" s="46"/>
      <c r="G56" s="46"/>
      <c r="H56" s="46"/>
      <c r="I56" s="46"/>
      <c r="J56" s="46"/>
      <c r="K56" s="46"/>
      <c r="L56" s="46"/>
      <c r="M56" s="46"/>
      <c r="N56" s="46"/>
      <c r="O56" s="46"/>
    </row>
    <row r="57" spans="1:15" ht="15" customHeight="1" x14ac:dyDescent="0.2">
      <c r="A57" s="50"/>
      <c r="B57" s="51"/>
      <c r="C57" s="130" t="s">
        <v>9</v>
      </c>
      <c r="D57" s="132"/>
      <c r="E57" s="131"/>
      <c r="F57" s="46">
        <f>SUM(F53:F56)</f>
        <v>0</v>
      </c>
      <c r="G57" s="46">
        <f t="shared" ref="G57:O57" si="11">SUM(G53:G56)</f>
        <v>0</v>
      </c>
      <c r="H57" s="46">
        <f t="shared" si="11"/>
        <v>0</v>
      </c>
      <c r="I57" s="46">
        <f t="shared" si="11"/>
        <v>0</v>
      </c>
      <c r="J57" s="46">
        <f t="shared" si="11"/>
        <v>0</v>
      </c>
      <c r="K57" s="46">
        <f t="shared" si="11"/>
        <v>0</v>
      </c>
      <c r="L57" s="46">
        <f t="shared" si="11"/>
        <v>0</v>
      </c>
      <c r="M57" s="46">
        <f t="shared" si="11"/>
        <v>0</v>
      </c>
      <c r="N57" s="46">
        <f t="shared" si="11"/>
        <v>0</v>
      </c>
      <c r="O57" s="46">
        <f t="shared" si="11"/>
        <v>0</v>
      </c>
    </row>
    <row r="58" spans="1:15" ht="15" customHeight="1" x14ac:dyDescent="0.2">
      <c r="A58" s="52"/>
      <c r="B58" s="133" t="s">
        <v>14</v>
      </c>
      <c r="C58" s="133"/>
      <c r="D58" s="133"/>
      <c r="E58" s="56"/>
      <c r="F58" s="47">
        <f>F57+F51</f>
        <v>20930</v>
      </c>
      <c r="G58" s="47">
        <f t="shared" ref="G58:O58" si="12">G57+G51</f>
        <v>20930</v>
      </c>
      <c r="H58" s="47">
        <f t="shared" si="12"/>
        <v>0</v>
      </c>
      <c r="I58" s="47">
        <f t="shared" si="12"/>
        <v>0</v>
      </c>
      <c r="J58" s="47">
        <f t="shared" si="12"/>
        <v>0</v>
      </c>
      <c r="K58" s="47">
        <f t="shared" si="12"/>
        <v>0</v>
      </c>
      <c r="L58" s="47">
        <f t="shared" si="12"/>
        <v>0</v>
      </c>
      <c r="M58" s="47">
        <f t="shared" si="12"/>
        <v>0</v>
      </c>
      <c r="N58" s="47">
        <f t="shared" si="12"/>
        <v>0</v>
      </c>
      <c r="O58" s="47">
        <f t="shared" si="12"/>
        <v>0</v>
      </c>
    </row>
    <row r="59" spans="1:15" ht="15" customHeight="1" x14ac:dyDescent="0.25">
      <c r="A59" s="134" t="s">
        <v>88</v>
      </c>
      <c r="B59" s="135"/>
      <c r="C59" s="135"/>
      <c r="D59" s="135"/>
      <c r="E59" s="136"/>
      <c r="F59" s="48">
        <f>F22+F44+F58</f>
        <v>23682</v>
      </c>
      <c r="G59" s="48">
        <f t="shared" ref="G59:O59" si="13">G22+G44+G58</f>
        <v>23231</v>
      </c>
      <c r="H59" s="48">
        <f t="shared" si="13"/>
        <v>3.0000000000000004</v>
      </c>
      <c r="I59" s="48">
        <f t="shared" si="13"/>
        <v>0</v>
      </c>
      <c r="J59" s="48">
        <f t="shared" si="13"/>
        <v>448.00000000000006</v>
      </c>
      <c r="K59" s="48">
        <f t="shared" si="13"/>
        <v>0</v>
      </c>
      <c r="L59" s="48">
        <f t="shared" si="13"/>
        <v>0</v>
      </c>
      <c r="M59" s="48">
        <f t="shared" si="13"/>
        <v>0</v>
      </c>
      <c r="N59" s="48">
        <f t="shared" si="13"/>
        <v>0</v>
      </c>
      <c r="O59" s="48">
        <f t="shared" si="13"/>
        <v>0</v>
      </c>
    </row>
    <row r="60" spans="1:15" x14ac:dyDescent="0.2"/>
    <row r="61" spans="1:15" x14ac:dyDescent="0.2"/>
  </sheetData>
  <sheetProtection sheet="1" objects="1" scenarios="1" selectLockedCells="1"/>
  <mergeCells count="57">
    <mergeCell ref="A59:E59"/>
    <mergeCell ref="A1:O1"/>
    <mergeCell ref="B45:E45"/>
    <mergeCell ref="A5:E7"/>
    <mergeCell ref="B9:E9"/>
    <mergeCell ref="B23:E23"/>
    <mergeCell ref="F6:F7"/>
    <mergeCell ref="D2:E2"/>
    <mergeCell ref="G6:O6"/>
    <mergeCell ref="A3:E3"/>
    <mergeCell ref="A2:C2"/>
    <mergeCell ref="A8:D8"/>
    <mergeCell ref="D11:E11"/>
    <mergeCell ref="D12:E12"/>
    <mergeCell ref="D13:E13"/>
    <mergeCell ref="D20:E20"/>
    <mergeCell ref="C21:E21"/>
    <mergeCell ref="B22:D22"/>
    <mergeCell ref="C24:E24"/>
    <mergeCell ref="C10:E10"/>
    <mergeCell ref="C15:E15"/>
    <mergeCell ref="C16:E16"/>
    <mergeCell ref="D17:E17"/>
    <mergeCell ref="D18:E18"/>
    <mergeCell ref="D19:E19"/>
    <mergeCell ref="D14:E14"/>
    <mergeCell ref="D38:E38"/>
    <mergeCell ref="D25:E25"/>
    <mergeCell ref="D26:E26"/>
    <mergeCell ref="D27:E27"/>
    <mergeCell ref="D28:E28"/>
    <mergeCell ref="D29:E29"/>
    <mergeCell ref="D30:E30"/>
    <mergeCell ref="D31:E31"/>
    <mergeCell ref="D32:E32"/>
    <mergeCell ref="C33:E33"/>
    <mergeCell ref="C34:E34"/>
    <mergeCell ref="D35:E35"/>
    <mergeCell ref="C51:E51"/>
    <mergeCell ref="D39:E39"/>
    <mergeCell ref="D40:E40"/>
    <mergeCell ref="D41:E41"/>
    <mergeCell ref="D42:E42"/>
    <mergeCell ref="C43:E43"/>
    <mergeCell ref="B44:D44"/>
    <mergeCell ref="C46:D46"/>
    <mergeCell ref="D47:E47"/>
    <mergeCell ref="D48:E48"/>
    <mergeCell ref="D49:E49"/>
    <mergeCell ref="D50:E50"/>
    <mergeCell ref="C52:E52"/>
    <mergeCell ref="B58:D58"/>
    <mergeCell ref="D53:E53"/>
    <mergeCell ref="D54:E54"/>
    <mergeCell ref="D55:E55"/>
    <mergeCell ref="D56:E56"/>
    <mergeCell ref="C57:E57"/>
  </mergeCells>
  <phoneticPr fontId="0" type="noConversion"/>
  <printOptions horizontalCentered="1"/>
  <pageMargins left="0.5" right="0.5" top="0.75" bottom="0.75" header="0.5" footer="0.5"/>
  <pageSetup scale="55" orientation="landscape" r:id="rId1"/>
  <headerFooter alignWithMargins="0">
    <oddHeader>&amp;L&amp;"Arial,Bold"&amp;16This form was created using most current Excel version on file&amp;REnclosure 2</oddHeader>
    <oddFooter>&amp;LPage 1&amp;Rver 3 (12/2007)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63"/>
  <sheetViews>
    <sheetView zoomScale="70" zoomScaleNormal="70" workbookViewId="0">
      <selection sqref="A1:O1"/>
    </sheetView>
  </sheetViews>
  <sheetFormatPr defaultColWidth="0" defaultRowHeight="12.75" zeroHeight="1" x14ac:dyDescent="0.2"/>
  <cols>
    <col min="1" max="4" width="3.7109375" customWidth="1"/>
    <col min="5" max="5" width="34.42578125" customWidth="1"/>
    <col min="6" max="6" width="18.7109375" customWidth="1"/>
    <col min="7" max="12" width="12.7109375" customWidth="1"/>
    <col min="13" max="13" width="20.42578125" customWidth="1"/>
    <col min="14" max="14" width="12.7109375" customWidth="1"/>
    <col min="15" max="15" width="15.7109375" customWidth="1"/>
    <col min="16" max="16" width="12.7109375" customWidth="1"/>
    <col min="17" max="17" width="12.7109375" style="28" customWidth="1"/>
    <col min="18" max="18" width="12.7109375" customWidth="1"/>
    <col min="19" max="19" width="10.140625" bestFit="1" customWidth="1"/>
    <col min="20" max="20" width="9.140625" customWidth="1"/>
    <col min="21" max="16384" width="9.140625" hidden="1"/>
  </cols>
  <sheetData>
    <row r="1" spans="1:20" ht="32.1" customHeight="1" x14ac:dyDescent="0.25">
      <c r="A1" s="139" t="s">
        <v>149</v>
      </c>
      <c r="B1" s="139"/>
      <c r="C1" s="139"/>
      <c r="D1" s="139"/>
      <c r="E1" s="139"/>
      <c r="F1" s="139"/>
      <c r="G1" s="139"/>
      <c r="H1" s="139"/>
      <c r="I1" s="139"/>
      <c r="J1" s="139"/>
      <c r="K1" s="139"/>
      <c r="L1" s="139"/>
      <c r="M1" s="139"/>
      <c r="N1" s="139"/>
      <c r="O1" s="139"/>
      <c r="P1" s="35"/>
      <c r="Q1" s="96"/>
      <c r="R1" s="35"/>
      <c r="S1" s="35"/>
      <c r="T1" s="36"/>
    </row>
    <row r="2" spans="1:20" ht="20.100000000000001" customHeight="1" x14ac:dyDescent="0.25">
      <c r="A2" s="37" t="s">
        <v>29</v>
      </c>
      <c r="B2" s="37"/>
      <c r="C2" s="37"/>
      <c r="D2" s="149" t="str">
        <f>'CSS Pgm 1'!D2:E2</f>
        <v>Inyo</v>
      </c>
      <c r="E2" s="149"/>
      <c r="F2" s="35"/>
      <c r="G2" s="35"/>
      <c r="H2" s="35"/>
      <c r="I2" s="35"/>
      <c r="J2" s="35"/>
      <c r="K2" s="35"/>
      <c r="L2" s="35"/>
      <c r="M2" s="35"/>
      <c r="N2" s="38" t="s">
        <v>30</v>
      </c>
      <c r="O2" s="39">
        <f>'CSS Pgm 1'!O2</f>
        <v>39552</v>
      </c>
      <c r="P2" s="35"/>
      <c r="Q2" s="96"/>
      <c r="R2" s="35"/>
      <c r="S2" s="35"/>
      <c r="T2" s="36"/>
    </row>
    <row r="3" spans="1:20" ht="15" customHeight="1" x14ac:dyDescent="0.25">
      <c r="A3" s="40"/>
      <c r="B3" s="40"/>
      <c r="C3" s="40"/>
      <c r="D3" s="143"/>
      <c r="E3" s="143"/>
      <c r="F3" s="35"/>
      <c r="G3" s="35"/>
      <c r="H3" s="35"/>
      <c r="I3" s="35"/>
      <c r="J3" s="35"/>
      <c r="K3" s="35"/>
      <c r="L3" s="35"/>
      <c r="M3" s="35"/>
      <c r="N3" s="35"/>
      <c r="O3" s="35"/>
      <c r="P3" s="35"/>
      <c r="Q3" s="96"/>
      <c r="R3" s="35"/>
      <c r="S3" s="35"/>
      <c r="T3" s="36"/>
    </row>
    <row r="4" spans="1:20" ht="15" x14ac:dyDescent="0.2">
      <c r="A4" s="35"/>
      <c r="B4" s="35"/>
      <c r="C4" s="35"/>
      <c r="D4" s="35"/>
      <c r="E4" s="35"/>
      <c r="F4" s="35"/>
      <c r="G4" s="35"/>
      <c r="H4" s="35"/>
      <c r="I4" s="35"/>
      <c r="J4" s="35"/>
      <c r="K4" s="35"/>
      <c r="L4" s="35"/>
      <c r="M4" s="35"/>
      <c r="N4" s="35"/>
      <c r="O4" s="35"/>
      <c r="P4" s="35"/>
      <c r="Q4" s="96"/>
      <c r="R4" s="35"/>
      <c r="S4" s="35"/>
      <c r="T4" s="36"/>
    </row>
    <row r="5" spans="1:20" s="3" customFormat="1" ht="15" customHeight="1" x14ac:dyDescent="0.25">
      <c r="A5" s="142"/>
      <c r="B5" s="143"/>
      <c r="C5" s="143"/>
      <c r="D5" s="143"/>
      <c r="E5" s="144"/>
      <c r="F5" s="41" t="s">
        <v>20</v>
      </c>
      <c r="G5" s="49" t="s">
        <v>21</v>
      </c>
      <c r="H5" s="49" t="s">
        <v>28</v>
      </c>
      <c r="I5" s="49" t="s">
        <v>22</v>
      </c>
      <c r="J5" s="49" t="s">
        <v>23</v>
      </c>
      <c r="K5" s="49" t="s">
        <v>24</v>
      </c>
      <c r="L5" s="49" t="s">
        <v>25</v>
      </c>
      <c r="M5" s="49" t="s">
        <v>26</v>
      </c>
      <c r="N5" s="49" t="s">
        <v>27</v>
      </c>
      <c r="O5" s="49" t="s">
        <v>78</v>
      </c>
      <c r="P5" s="97"/>
      <c r="Q5" s="97"/>
      <c r="R5" s="97"/>
      <c r="S5" s="97"/>
      <c r="T5" s="42"/>
    </row>
    <row r="6" spans="1:20" s="3" customFormat="1" ht="15" customHeight="1" x14ac:dyDescent="0.25">
      <c r="A6" s="145"/>
      <c r="B6" s="146"/>
      <c r="C6" s="146"/>
      <c r="D6" s="146"/>
      <c r="E6" s="147"/>
      <c r="F6" s="155" t="s">
        <v>7</v>
      </c>
      <c r="G6" s="158" t="s">
        <v>38</v>
      </c>
      <c r="H6" s="159"/>
      <c r="I6" s="159"/>
      <c r="J6" s="159"/>
      <c r="K6" s="159"/>
      <c r="L6" s="159"/>
      <c r="M6" s="159"/>
      <c r="N6" s="159"/>
      <c r="O6" s="160"/>
      <c r="P6" s="97"/>
      <c r="Q6" s="97"/>
      <c r="R6" s="97"/>
      <c r="S6" s="97"/>
      <c r="T6" s="42"/>
    </row>
    <row r="7" spans="1:20" s="1" customFormat="1" ht="69.75" customHeight="1" x14ac:dyDescent="0.25">
      <c r="A7" s="148"/>
      <c r="B7" s="149"/>
      <c r="C7" s="149"/>
      <c r="D7" s="149"/>
      <c r="E7" s="150"/>
      <c r="F7" s="156"/>
      <c r="G7" s="43" t="s">
        <v>0</v>
      </c>
      <c r="H7" s="43" t="s">
        <v>37</v>
      </c>
      <c r="I7" s="43" t="s">
        <v>19</v>
      </c>
      <c r="J7" s="43" t="s">
        <v>1</v>
      </c>
      <c r="K7" s="43" t="s">
        <v>16</v>
      </c>
      <c r="L7" s="43" t="s">
        <v>17</v>
      </c>
      <c r="M7" s="43" t="s">
        <v>2</v>
      </c>
      <c r="N7" s="43" t="s">
        <v>18</v>
      </c>
      <c r="O7" s="43" t="s">
        <v>77</v>
      </c>
      <c r="P7" s="59" t="s">
        <v>169</v>
      </c>
      <c r="Q7" s="59" t="s">
        <v>170</v>
      </c>
      <c r="R7" s="59" t="s">
        <v>171</v>
      </c>
      <c r="S7" s="98"/>
      <c r="T7" s="94"/>
    </row>
    <row r="8" spans="1:20" ht="24.95" customHeight="1" x14ac:dyDescent="0.25">
      <c r="A8" s="192" t="s">
        <v>83</v>
      </c>
      <c r="B8" s="200"/>
      <c r="C8" s="200"/>
      <c r="D8" s="200"/>
      <c r="E8" s="201"/>
      <c r="F8" s="45"/>
      <c r="G8" s="45"/>
      <c r="H8" s="45"/>
      <c r="I8" s="45"/>
      <c r="J8" s="45"/>
      <c r="K8" s="45"/>
      <c r="L8" s="45"/>
      <c r="M8" s="45"/>
      <c r="N8" s="45"/>
      <c r="O8" s="45"/>
      <c r="P8" s="60">
        <f t="shared" ref="P8:P17" si="0">SUM(G8:O8)</f>
        <v>0</v>
      </c>
      <c r="Q8" s="61" t="b">
        <f t="shared" ref="Q8:Q17" si="1">EXACT(P8,R8)</f>
        <v>1</v>
      </c>
      <c r="R8" s="60">
        <f t="shared" ref="R8:R17" si="2">F8</f>
        <v>0</v>
      </c>
      <c r="S8" s="35"/>
      <c r="T8" s="36"/>
    </row>
    <row r="9" spans="1:20" ht="24.95" customHeight="1" x14ac:dyDescent="0.2">
      <c r="A9" s="99">
        <v>1</v>
      </c>
      <c r="B9" s="100" t="s">
        <v>72</v>
      </c>
      <c r="C9" s="100"/>
      <c r="D9" s="100"/>
      <c r="E9" s="101"/>
      <c r="F9" s="46">
        <f>CPP!F11</f>
        <v>20090</v>
      </c>
      <c r="G9" s="46">
        <f>CPP!G11</f>
        <v>20090</v>
      </c>
      <c r="H9" s="46">
        <f>CPP!H11</f>
        <v>0</v>
      </c>
      <c r="I9" s="46">
        <f>CPP!I11</f>
        <v>0</v>
      </c>
      <c r="J9" s="46">
        <f>CPP!J11</f>
        <v>0</v>
      </c>
      <c r="K9" s="46">
        <f>CPP!K11</f>
        <v>0</v>
      </c>
      <c r="L9" s="46">
        <f>CPP!L11</f>
        <v>0</v>
      </c>
      <c r="M9" s="46">
        <f>CPP!M11</f>
        <v>0</v>
      </c>
      <c r="N9" s="46">
        <f>CPP!N11</f>
        <v>0</v>
      </c>
      <c r="O9" s="46">
        <f>CPP!O11</f>
        <v>0</v>
      </c>
      <c r="P9" s="60">
        <f t="shared" si="0"/>
        <v>20090</v>
      </c>
      <c r="Q9" s="61" t="b">
        <f t="shared" si="1"/>
        <v>1</v>
      </c>
      <c r="R9" s="60">
        <f t="shared" si="2"/>
        <v>20090</v>
      </c>
      <c r="S9" s="35"/>
      <c r="T9" s="36"/>
    </row>
    <row r="10" spans="1:20" ht="24.95" customHeight="1" x14ac:dyDescent="0.2">
      <c r="A10" s="99">
        <v>2</v>
      </c>
      <c r="B10" s="189" t="s">
        <v>66</v>
      </c>
      <c r="C10" s="189"/>
      <c r="D10" s="189"/>
      <c r="E10" s="202"/>
      <c r="F10" s="46">
        <f>'CSS Summary'!F54</f>
        <v>356010</v>
      </c>
      <c r="G10" s="46">
        <f>'CSS Summary'!G54</f>
        <v>338506</v>
      </c>
      <c r="H10" s="46">
        <f>'CSS Summary'!H54</f>
        <v>3.0000000000000004</v>
      </c>
      <c r="I10" s="46">
        <f>'CSS Summary'!I54</f>
        <v>0</v>
      </c>
      <c r="J10" s="46">
        <f>'CSS Summary'!J54</f>
        <v>17501</v>
      </c>
      <c r="K10" s="46">
        <f>'CSS Summary'!K54</f>
        <v>0</v>
      </c>
      <c r="L10" s="46">
        <f>'CSS Summary'!L54</f>
        <v>0</v>
      </c>
      <c r="M10" s="46">
        <f>'CSS Summary'!M54</f>
        <v>0</v>
      </c>
      <c r="N10" s="46">
        <f>'CSS Summary'!N54</f>
        <v>0</v>
      </c>
      <c r="O10" s="46">
        <f>'CSS Summary'!O54</f>
        <v>0</v>
      </c>
      <c r="P10" s="60">
        <f t="shared" si="0"/>
        <v>356010</v>
      </c>
      <c r="Q10" s="61" t="b">
        <f t="shared" si="1"/>
        <v>1</v>
      </c>
      <c r="R10" s="60">
        <f t="shared" si="2"/>
        <v>356010</v>
      </c>
      <c r="S10" s="35"/>
      <c r="T10" s="36"/>
    </row>
    <row r="11" spans="1:20" ht="24.95" customHeight="1" x14ac:dyDescent="0.2">
      <c r="A11" s="99">
        <v>3</v>
      </c>
      <c r="B11" s="189" t="s">
        <v>67</v>
      </c>
      <c r="C11" s="189"/>
      <c r="D11" s="189"/>
      <c r="E11" s="202"/>
      <c r="F11" s="46">
        <f>'WET Planning'!F13</f>
        <v>0</v>
      </c>
      <c r="G11" s="46">
        <f>'WET Planning'!G13</f>
        <v>0</v>
      </c>
      <c r="H11" s="46">
        <f>'WET Planning'!H13</f>
        <v>0</v>
      </c>
      <c r="I11" s="46">
        <f>'WET Planning'!I13</f>
        <v>0</v>
      </c>
      <c r="J11" s="46">
        <f>'WET Planning'!J13</f>
        <v>0</v>
      </c>
      <c r="K11" s="46">
        <f>'WET Planning'!K13</f>
        <v>0</v>
      </c>
      <c r="L11" s="46">
        <f>'WET Planning'!L13</f>
        <v>0</v>
      </c>
      <c r="M11" s="46">
        <f>'WET Planning'!M13</f>
        <v>0</v>
      </c>
      <c r="N11" s="46">
        <f>'WET Planning'!N13</f>
        <v>0</v>
      </c>
      <c r="O11" s="46">
        <f>'WET Planning'!O13</f>
        <v>0</v>
      </c>
      <c r="P11" s="60">
        <f t="shared" si="0"/>
        <v>0</v>
      </c>
      <c r="Q11" s="61" t="b">
        <f t="shared" si="1"/>
        <v>1</v>
      </c>
      <c r="R11" s="60">
        <f t="shared" si="2"/>
        <v>0</v>
      </c>
      <c r="S11" s="35"/>
      <c r="T11" s="36"/>
    </row>
    <row r="12" spans="1:20" ht="24.95" customHeight="1" x14ac:dyDescent="0.2">
      <c r="A12" s="99">
        <v>4</v>
      </c>
      <c r="B12" s="189" t="s">
        <v>69</v>
      </c>
      <c r="C12" s="189"/>
      <c r="D12" s="189"/>
      <c r="E12" s="202"/>
      <c r="F12" s="102"/>
      <c r="G12" s="102"/>
      <c r="H12" s="102"/>
      <c r="I12" s="102"/>
      <c r="J12" s="102"/>
      <c r="K12" s="102"/>
      <c r="L12" s="102"/>
      <c r="M12" s="102"/>
      <c r="N12" s="102"/>
      <c r="O12" s="102"/>
      <c r="P12" s="60">
        <f t="shared" si="0"/>
        <v>0</v>
      </c>
      <c r="Q12" s="61" t="b">
        <f t="shared" si="1"/>
        <v>1</v>
      </c>
      <c r="R12" s="60">
        <f t="shared" si="2"/>
        <v>0</v>
      </c>
      <c r="S12" s="35"/>
      <c r="T12" s="36"/>
    </row>
    <row r="13" spans="1:20" ht="24.95" customHeight="1" x14ac:dyDescent="0.2">
      <c r="A13" s="99">
        <v>5</v>
      </c>
      <c r="B13" s="189" t="s">
        <v>68</v>
      </c>
      <c r="C13" s="189"/>
      <c r="D13" s="189"/>
      <c r="E13" s="202"/>
      <c r="F13" s="102"/>
      <c r="G13" s="102"/>
      <c r="H13" s="102"/>
      <c r="I13" s="102"/>
      <c r="J13" s="102"/>
      <c r="K13" s="102"/>
      <c r="L13" s="102"/>
      <c r="M13" s="102"/>
      <c r="N13" s="102"/>
      <c r="O13" s="102"/>
      <c r="P13" s="60">
        <f t="shared" si="0"/>
        <v>0</v>
      </c>
      <c r="Q13" s="61" t="b">
        <f t="shared" si="1"/>
        <v>1</v>
      </c>
      <c r="R13" s="60">
        <f t="shared" si="2"/>
        <v>0</v>
      </c>
      <c r="S13" s="35"/>
      <c r="T13" s="36"/>
    </row>
    <row r="14" spans="1:20" ht="24.95" customHeight="1" x14ac:dyDescent="0.2">
      <c r="A14" s="103"/>
      <c r="B14" s="64" t="s">
        <v>84</v>
      </c>
      <c r="C14" s="64"/>
      <c r="D14" s="64"/>
      <c r="E14" s="65"/>
      <c r="F14" s="47">
        <f>SUM(F9:F13)</f>
        <v>376100</v>
      </c>
      <c r="G14" s="47">
        <f t="shared" ref="G14:O14" si="3">SUM(G9:G13)</f>
        <v>358596</v>
      </c>
      <c r="H14" s="47">
        <f t="shared" si="3"/>
        <v>3.0000000000000004</v>
      </c>
      <c r="I14" s="47">
        <f t="shared" si="3"/>
        <v>0</v>
      </c>
      <c r="J14" s="47">
        <f t="shared" si="3"/>
        <v>17501</v>
      </c>
      <c r="K14" s="47">
        <f t="shared" si="3"/>
        <v>0</v>
      </c>
      <c r="L14" s="47">
        <f t="shared" si="3"/>
        <v>0</v>
      </c>
      <c r="M14" s="47">
        <f t="shared" si="3"/>
        <v>0</v>
      </c>
      <c r="N14" s="47">
        <f t="shared" si="3"/>
        <v>0</v>
      </c>
      <c r="O14" s="47">
        <f t="shared" si="3"/>
        <v>0</v>
      </c>
      <c r="P14" s="60">
        <f t="shared" si="0"/>
        <v>376100</v>
      </c>
      <c r="Q14" s="61" t="b">
        <f t="shared" si="1"/>
        <v>1</v>
      </c>
      <c r="R14" s="60">
        <f t="shared" si="2"/>
        <v>376100</v>
      </c>
      <c r="S14" s="35"/>
      <c r="T14" s="36"/>
    </row>
    <row r="15" spans="1:20" ht="24.95" customHeight="1" x14ac:dyDescent="0.25">
      <c r="A15" s="66" t="s">
        <v>86</v>
      </c>
      <c r="B15" s="67"/>
      <c r="C15" s="67"/>
      <c r="D15" s="67"/>
      <c r="E15" s="68"/>
      <c r="F15" s="45"/>
      <c r="G15" s="45"/>
      <c r="H15" s="45"/>
      <c r="I15" s="45"/>
      <c r="J15" s="45"/>
      <c r="K15" s="45"/>
      <c r="L15" s="45"/>
      <c r="M15" s="45"/>
      <c r="N15" s="45"/>
      <c r="O15" s="45"/>
      <c r="P15" s="60">
        <f t="shared" si="0"/>
        <v>0</v>
      </c>
      <c r="Q15" s="61" t="b">
        <f t="shared" si="1"/>
        <v>1</v>
      </c>
      <c r="R15" s="60">
        <f t="shared" si="2"/>
        <v>0</v>
      </c>
      <c r="S15" s="35"/>
      <c r="T15" s="36"/>
    </row>
    <row r="16" spans="1:20" ht="24.95" customHeight="1" x14ac:dyDescent="0.25">
      <c r="A16" s="71"/>
      <c r="B16" s="72" t="s">
        <v>92</v>
      </c>
      <c r="C16" s="72"/>
      <c r="D16" s="72"/>
      <c r="E16" s="55"/>
      <c r="F16" s="46">
        <f>2859097-F14</f>
        <v>2482997</v>
      </c>
      <c r="G16" s="102"/>
      <c r="H16" s="46">
        <f>198827+271798-H14</f>
        <v>470622</v>
      </c>
      <c r="I16" s="46">
        <f>14354+51339-I14</f>
        <v>65693</v>
      </c>
      <c r="J16" s="46">
        <f>633059+1304-J14</f>
        <v>616862</v>
      </c>
      <c r="K16" s="46"/>
      <c r="L16" s="46">
        <f>160313+35725-L14</f>
        <v>196038</v>
      </c>
      <c r="M16" s="46">
        <f>O21</f>
        <v>1130819</v>
      </c>
      <c r="N16" s="46"/>
      <c r="O16" s="46">
        <f>2963-O14</f>
        <v>2963</v>
      </c>
      <c r="P16" s="60">
        <f t="shared" si="0"/>
        <v>2482997</v>
      </c>
      <c r="Q16" s="61" t="b">
        <f t="shared" si="1"/>
        <v>1</v>
      </c>
      <c r="R16" s="60">
        <f t="shared" si="2"/>
        <v>2482997</v>
      </c>
      <c r="S16" s="104">
        <f>R16-P16</f>
        <v>0</v>
      </c>
      <c r="T16" s="36"/>
    </row>
    <row r="17" spans="1:20" ht="24.95" customHeight="1" x14ac:dyDescent="0.25">
      <c r="A17" s="75" t="s">
        <v>85</v>
      </c>
      <c r="B17" s="76"/>
      <c r="C17" s="76"/>
      <c r="D17" s="76"/>
      <c r="E17" s="77"/>
      <c r="F17" s="78">
        <f>F14+F16</f>
        <v>2859097</v>
      </c>
      <c r="G17" s="78">
        <f t="shared" ref="G17:O17" si="4">G14+G16</f>
        <v>358596</v>
      </c>
      <c r="H17" s="78">
        <f t="shared" si="4"/>
        <v>470625</v>
      </c>
      <c r="I17" s="78">
        <f t="shared" si="4"/>
        <v>65693</v>
      </c>
      <c r="J17" s="78">
        <f t="shared" si="4"/>
        <v>634363</v>
      </c>
      <c r="K17" s="78">
        <f t="shared" si="4"/>
        <v>0</v>
      </c>
      <c r="L17" s="78">
        <f t="shared" si="4"/>
        <v>196038</v>
      </c>
      <c r="M17" s="78">
        <f t="shared" si="4"/>
        <v>1130819</v>
      </c>
      <c r="N17" s="78">
        <f t="shared" si="4"/>
        <v>0</v>
      </c>
      <c r="O17" s="78">
        <f t="shared" si="4"/>
        <v>2963</v>
      </c>
      <c r="P17" s="60">
        <f t="shared" si="0"/>
        <v>2859097</v>
      </c>
      <c r="Q17" s="61" t="b">
        <f t="shared" si="1"/>
        <v>1</v>
      </c>
      <c r="R17" s="60">
        <f t="shared" si="2"/>
        <v>2859097</v>
      </c>
      <c r="S17" s="35"/>
      <c r="T17" s="36"/>
    </row>
    <row r="18" spans="1:20" ht="15" x14ac:dyDescent="0.2">
      <c r="A18" s="35"/>
      <c r="B18" s="35"/>
      <c r="C18" s="35"/>
      <c r="D18" s="35"/>
      <c r="E18" s="35"/>
      <c r="F18" s="35"/>
      <c r="G18" s="35"/>
      <c r="H18" s="96" t="s">
        <v>162</v>
      </c>
      <c r="I18" s="96" t="s">
        <v>163</v>
      </c>
      <c r="J18" s="96" t="s">
        <v>164</v>
      </c>
      <c r="K18" s="35"/>
      <c r="L18" s="96" t="s">
        <v>165</v>
      </c>
      <c r="M18" s="105"/>
      <c r="N18" s="35"/>
      <c r="O18" s="96" t="s">
        <v>163</v>
      </c>
      <c r="P18" s="106"/>
      <c r="Q18" s="107"/>
      <c r="R18" s="106"/>
      <c r="S18" s="35"/>
      <c r="T18" s="36"/>
    </row>
    <row r="19" spans="1:20" ht="15" x14ac:dyDescent="0.2">
      <c r="A19" s="35"/>
      <c r="B19" s="35"/>
      <c r="C19" s="35"/>
      <c r="D19" s="35"/>
      <c r="E19" s="35"/>
      <c r="F19" s="35"/>
      <c r="G19" s="108" t="s">
        <v>167</v>
      </c>
      <c r="H19" s="35"/>
      <c r="I19" s="35"/>
      <c r="J19" s="35"/>
      <c r="K19" s="35"/>
      <c r="L19" s="35"/>
      <c r="M19" s="105"/>
      <c r="N19" s="35"/>
      <c r="O19" s="109">
        <f>F17</f>
        <v>2859097</v>
      </c>
      <c r="P19" s="106"/>
      <c r="Q19" s="107"/>
      <c r="R19" s="106"/>
      <c r="S19" s="35"/>
      <c r="T19" s="36"/>
    </row>
    <row r="20" spans="1:20" ht="15" x14ac:dyDescent="0.2">
      <c r="A20" s="35"/>
      <c r="B20" s="35"/>
      <c r="C20" s="35"/>
      <c r="D20" s="35"/>
      <c r="E20" s="35"/>
      <c r="F20" s="35"/>
      <c r="G20" s="108" t="s">
        <v>166</v>
      </c>
      <c r="H20" s="35"/>
      <c r="I20" s="35"/>
      <c r="J20" s="35"/>
      <c r="K20" s="35"/>
      <c r="L20" s="35"/>
      <c r="M20" s="35"/>
      <c r="N20" s="35"/>
      <c r="O20" s="109">
        <f>-(SUM(G17:L17)+SUM(N17:O17))</f>
        <v>-1728278</v>
      </c>
      <c r="P20" s="106"/>
      <c r="Q20" s="107"/>
      <c r="R20" s="106"/>
      <c r="S20" s="35"/>
      <c r="T20" s="36"/>
    </row>
    <row r="21" spans="1:20" ht="15" x14ac:dyDescent="0.2">
      <c r="A21" s="35"/>
      <c r="B21" s="35"/>
      <c r="C21" s="35"/>
      <c r="D21" s="35"/>
      <c r="E21" s="35"/>
      <c r="F21" s="35"/>
      <c r="G21" s="108" t="s">
        <v>168</v>
      </c>
      <c r="H21" s="35"/>
      <c r="I21" s="35"/>
      <c r="J21" s="35"/>
      <c r="K21" s="35"/>
      <c r="L21" s="35"/>
      <c r="M21" s="35"/>
      <c r="N21" s="35"/>
      <c r="O21" s="109">
        <f>SUM(O19:O20)</f>
        <v>1130819</v>
      </c>
      <c r="P21" s="106"/>
      <c r="Q21" s="107"/>
      <c r="R21" s="106"/>
      <c r="S21" s="35"/>
      <c r="T21" s="36"/>
    </row>
    <row r="22" spans="1:20" ht="15" x14ac:dyDescent="0.2">
      <c r="A22" s="36"/>
      <c r="B22" s="36"/>
      <c r="C22" s="36"/>
      <c r="D22" s="36"/>
      <c r="E22" s="36"/>
      <c r="F22" s="36"/>
      <c r="G22" s="36"/>
      <c r="H22" s="36"/>
      <c r="I22" s="36"/>
      <c r="J22" s="36"/>
      <c r="K22" s="36"/>
      <c r="L22" s="36"/>
      <c r="M22" s="36"/>
      <c r="N22" s="36"/>
      <c r="O22" s="36"/>
      <c r="P22" s="83"/>
      <c r="Q22" s="84"/>
      <c r="R22" s="83"/>
      <c r="S22" s="36"/>
      <c r="T22" s="36"/>
    </row>
    <row r="23" spans="1:20" ht="15" x14ac:dyDescent="0.2">
      <c r="A23" s="36"/>
      <c r="B23" s="36"/>
      <c r="C23" s="36"/>
      <c r="D23" s="36"/>
      <c r="E23" s="36"/>
      <c r="F23" s="36"/>
      <c r="G23" s="36"/>
      <c r="H23" s="36"/>
      <c r="I23" s="36"/>
      <c r="J23" s="36"/>
      <c r="K23" s="36"/>
      <c r="L23" s="36"/>
      <c r="M23" s="36"/>
      <c r="N23" s="36"/>
      <c r="O23" s="36"/>
      <c r="P23" s="83"/>
      <c r="Q23" s="84"/>
      <c r="R23" s="83"/>
      <c r="S23" s="36"/>
      <c r="T23" s="36"/>
    </row>
    <row r="24" spans="1:20" hidden="1" x14ac:dyDescent="0.2">
      <c r="P24" s="30"/>
      <c r="Q24" s="31"/>
      <c r="R24" s="30"/>
    </row>
    <row r="25" spans="1:20" hidden="1" x14ac:dyDescent="0.2">
      <c r="P25" s="30"/>
      <c r="Q25" s="31"/>
      <c r="R25" s="30"/>
    </row>
    <row r="26" spans="1:20" hidden="1" x14ac:dyDescent="0.2">
      <c r="P26" s="30"/>
      <c r="Q26" s="31"/>
      <c r="R26" s="30"/>
    </row>
    <row r="27" spans="1:20" hidden="1" x14ac:dyDescent="0.2">
      <c r="P27" s="30"/>
      <c r="Q27" s="31"/>
      <c r="R27" s="30"/>
    </row>
    <row r="28" spans="1:20" hidden="1" x14ac:dyDescent="0.2">
      <c r="P28" s="30"/>
      <c r="Q28" s="31"/>
      <c r="R28" s="30"/>
    </row>
    <row r="29" spans="1:20" hidden="1" x14ac:dyDescent="0.2">
      <c r="P29" s="30"/>
      <c r="Q29" s="31"/>
      <c r="R29" s="30"/>
    </row>
    <row r="30" spans="1:20" hidden="1" x14ac:dyDescent="0.2">
      <c r="P30" s="30"/>
      <c r="Q30" s="31"/>
      <c r="R30" s="30"/>
    </row>
    <row r="31" spans="1:20" hidden="1" x14ac:dyDescent="0.2">
      <c r="P31" s="30"/>
      <c r="Q31" s="31"/>
      <c r="R31" s="30"/>
    </row>
    <row r="32" spans="1:20" hidden="1" x14ac:dyDescent="0.2">
      <c r="P32" s="30"/>
      <c r="Q32" s="31"/>
      <c r="R32" s="30"/>
    </row>
    <row r="33" spans="16:18" hidden="1" x14ac:dyDescent="0.2">
      <c r="P33" s="30"/>
      <c r="Q33" s="31"/>
      <c r="R33" s="30"/>
    </row>
    <row r="34" spans="16:18" hidden="1" x14ac:dyDescent="0.2">
      <c r="P34" s="30"/>
      <c r="Q34" s="31"/>
      <c r="R34" s="30"/>
    </row>
    <row r="35" spans="16:18" hidden="1" x14ac:dyDescent="0.2">
      <c r="P35" s="30"/>
      <c r="Q35" s="31"/>
      <c r="R35" s="30"/>
    </row>
    <row r="36" spans="16:18" hidden="1" x14ac:dyDescent="0.2">
      <c r="P36" s="30"/>
      <c r="Q36" s="31"/>
      <c r="R36" s="30"/>
    </row>
    <row r="37" spans="16:18" hidden="1" x14ac:dyDescent="0.2">
      <c r="P37" s="30"/>
      <c r="Q37" s="31"/>
      <c r="R37" s="30"/>
    </row>
    <row r="38" spans="16:18" hidden="1" x14ac:dyDescent="0.2">
      <c r="P38" s="30"/>
      <c r="Q38" s="31"/>
      <c r="R38" s="30"/>
    </row>
    <row r="39" spans="16:18" hidden="1" x14ac:dyDescent="0.2">
      <c r="P39" s="30"/>
      <c r="Q39" s="31"/>
      <c r="R39" s="30"/>
    </row>
    <row r="40" spans="16:18" hidden="1" x14ac:dyDescent="0.2">
      <c r="P40" s="30"/>
      <c r="Q40" s="31"/>
      <c r="R40" s="30"/>
    </row>
    <row r="41" spans="16:18" hidden="1" x14ac:dyDescent="0.2">
      <c r="P41" s="30"/>
      <c r="Q41" s="31"/>
      <c r="R41" s="30"/>
    </row>
    <row r="42" spans="16:18" hidden="1" x14ac:dyDescent="0.2">
      <c r="P42" s="30"/>
      <c r="Q42" s="31"/>
      <c r="R42" s="30"/>
    </row>
    <row r="43" spans="16:18" hidden="1" x14ac:dyDescent="0.2">
      <c r="P43" s="30"/>
      <c r="Q43" s="31"/>
      <c r="R43" s="30"/>
    </row>
    <row r="44" spans="16:18" hidden="1" x14ac:dyDescent="0.2">
      <c r="P44" s="30"/>
      <c r="Q44" s="31"/>
      <c r="R44" s="30"/>
    </row>
    <row r="45" spans="16:18" hidden="1" x14ac:dyDescent="0.2">
      <c r="P45" s="30"/>
      <c r="Q45" s="31"/>
      <c r="R45" s="30"/>
    </row>
    <row r="46" spans="16:18" hidden="1" x14ac:dyDescent="0.2">
      <c r="P46" s="30"/>
      <c r="Q46" s="31"/>
      <c r="R46" s="30"/>
    </row>
    <row r="47" spans="16:18" hidden="1" x14ac:dyDescent="0.2">
      <c r="P47" s="30"/>
      <c r="Q47" s="31"/>
      <c r="R47" s="30"/>
    </row>
    <row r="48" spans="16:18" hidden="1" x14ac:dyDescent="0.2">
      <c r="P48" s="30"/>
      <c r="Q48" s="31"/>
      <c r="R48" s="30"/>
    </row>
    <row r="49" spans="16:18" hidden="1" x14ac:dyDescent="0.2">
      <c r="P49" s="30"/>
      <c r="Q49" s="31"/>
      <c r="R49" s="30"/>
    </row>
    <row r="50" spans="16:18" hidden="1" x14ac:dyDescent="0.2">
      <c r="P50" s="30"/>
      <c r="Q50" s="31"/>
      <c r="R50" s="30"/>
    </row>
    <row r="51" spans="16:18" hidden="1" x14ac:dyDescent="0.2">
      <c r="P51" s="30"/>
      <c r="Q51" s="31"/>
      <c r="R51" s="30"/>
    </row>
    <row r="52" spans="16:18" hidden="1" x14ac:dyDescent="0.2">
      <c r="P52" s="30"/>
      <c r="Q52" s="31"/>
      <c r="R52" s="30"/>
    </row>
    <row r="53" spans="16:18" hidden="1" x14ac:dyDescent="0.2">
      <c r="P53" s="30"/>
      <c r="Q53" s="31"/>
      <c r="R53" s="30"/>
    </row>
    <row r="54" spans="16:18" hidden="1" x14ac:dyDescent="0.2">
      <c r="P54" s="30"/>
      <c r="Q54" s="31"/>
      <c r="R54" s="30"/>
    </row>
    <row r="55" spans="16:18" hidden="1" x14ac:dyDescent="0.2">
      <c r="P55" s="30"/>
      <c r="Q55" s="31"/>
      <c r="R55" s="30"/>
    </row>
    <row r="56" spans="16:18" hidden="1" x14ac:dyDescent="0.2">
      <c r="P56" s="30"/>
      <c r="Q56" s="31"/>
      <c r="R56" s="30"/>
    </row>
    <row r="57" spans="16:18" hidden="1" x14ac:dyDescent="0.2">
      <c r="P57" s="30"/>
      <c r="Q57" s="31"/>
      <c r="R57" s="30"/>
    </row>
    <row r="58" spans="16:18" hidden="1" x14ac:dyDescent="0.2">
      <c r="P58" s="30"/>
      <c r="Q58" s="31"/>
      <c r="R58" s="30"/>
    </row>
    <row r="59" spans="16:18" hidden="1" x14ac:dyDescent="0.2">
      <c r="P59" s="30"/>
      <c r="Q59" s="31"/>
      <c r="R59" s="30"/>
    </row>
    <row r="60" spans="16:18" hidden="1" x14ac:dyDescent="0.2">
      <c r="P60" s="29"/>
      <c r="Q60" s="31"/>
      <c r="R60" s="29"/>
    </row>
    <row r="61" spans="16:18" hidden="1" x14ac:dyDescent="0.2">
      <c r="P61" s="29"/>
      <c r="Q61" s="31"/>
      <c r="R61" s="29"/>
    </row>
    <row r="62" spans="16:18" hidden="1" x14ac:dyDescent="0.2">
      <c r="P62" s="29"/>
      <c r="Q62" s="31"/>
      <c r="R62" s="29"/>
    </row>
    <row r="63" spans="16:18" hidden="1" x14ac:dyDescent="0.2">
      <c r="P63" s="29"/>
      <c r="Q63" s="31"/>
      <c r="R63" s="29"/>
    </row>
  </sheetData>
  <sheetProtection sheet="1" objects="1" scenarios="1" selectLockedCells="1"/>
  <mergeCells count="11">
    <mergeCell ref="A1:O1"/>
    <mergeCell ref="A5:E7"/>
    <mergeCell ref="B10:E10"/>
    <mergeCell ref="F6:F7"/>
    <mergeCell ref="D3:E3"/>
    <mergeCell ref="D2:E2"/>
    <mergeCell ref="A8:E8"/>
    <mergeCell ref="B12:E12"/>
    <mergeCell ref="B13:E13"/>
    <mergeCell ref="B11:E11"/>
    <mergeCell ref="G6:O6"/>
  </mergeCells>
  <phoneticPr fontId="0" type="noConversion"/>
  <printOptions horizontalCentered="1"/>
  <pageMargins left="0.5" right="0.5" top="0.75" bottom="0.75" header="0.5" footer="0.5"/>
  <pageSetup scale="58" orientation="landscape" r:id="rId1"/>
  <headerFooter alignWithMargins="0">
    <oddHeader>&amp;L&amp;"Arial,Bold"&amp;16This form was created using most current Excel version on file&amp;REnclosure 2</oddHeader>
    <oddFooter>&amp;LPage 1&amp;Rver 3 (12/2007)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19"/>
  <sheetViews>
    <sheetView zoomScale="75" workbookViewId="0">
      <selection sqref="A1:K1"/>
    </sheetView>
  </sheetViews>
  <sheetFormatPr defaultColWidth="0" defaultRowHeight="12.75" zeroHeight="1" x14ac:dyDescent="0.2"/>
  <cols>
    <col min="1" max="4" width="3.7109375" customWidth="1"/>
    <col min="5" max="5" width="58.7109375" customWidth="1"/>
    <col min="6" max="11" width="15.7109375" customWidth="1"/>
    <col min="12" max="15" width="12.7109375" customWidth="1"/>
    <col min="16" max="16384" width="9.140625" hidden="1"/>
  </cols>
  <sheetData>
    <row r="1" spans="1:15" ht="32.1" customHeight="1" x14ac:dyDescent="0.25">
      <c r="A1" s="139" t="s">
        <v>150</v>
      </c>
      <c r="B1" s="139"/>
      <c r="C1" s="139"/>
      <c r="D1" s="139"/>
      <c r="E1" s="139"/>
      <c r="F1" s="139"/>
      <c r="G1" s="139"/>
      <c r="H1" s="139"/>
      <c r="I1" s="139"/>
      <c r="J1" s="139"/>
      <c r="K1" s="139"/>
      <c r="L1" s="35"/>
      <c r="M1" s="35"/>
      <c r="N1" s="35"/>
      <c r="O1" s="36"/>
    </row>
    <row r="2" spans="1:15" ht="20.100000000000001" customHeight="1" x14ac:dyDescent="0.25">
      <c r="A2" s="37" t="s">
        <v>29</v>
      </c>
      <c r="B2" s="37"/>
      <c r="C2" s="37"/>
      <c r="D2" s="149" t="str">
        <f>'CSS Pgm 1'!D2:E2</f>
        <v>Inyo</v>
      </c>
      <c r="E2" s="149"/>
      <c r="F2" s="35"/>
      <c r="G2" s="35"/>
      <c r="H2" s="35"/>
      <c r="I2" s="35"/>
      <c r="J2" s="38" t="s">
        <v>30</v>
      </c>
      <c r="K2" s="39">
        <f>'CSS Pgm 1'!O2</f>
        <v>39552</v>
      </c>
      <c r="L2" s="35"/>
      <c r="M2" s="35"/>
      <c r="N2" s="35"/>
      <c r="O2" s="121"/>
    </row>
    <row r="3" spans="1:15" ht="15" customHeight="1" x14ac:dyDescent="0.25">
      <c r="A3" s="40"/>
      <c r="B3" s="40"/>
      <c r="C3" s="40"/>
      <c r="D3" s="143"/>
      <c r="E3" s="143"/>
      <c r="F3" s="35"/>
      <c r="G3" s="35"/>
      <c r="H3" s="35"/>
      <c r="I3" s="35"/>
      <c r="J3" s="35"/>
      <c r="K3" s="35"/>
      <c r="L3" s="35"/>
      <c r="M3" s="35"/>
      <c r="N3" s="35"/>
      <c r="O3" s="36"/>
    </row>
    <row r="4" spans="1:15" ht="15" x14ac:dyDescent="0.2">
      <c r="A4" s="35"/>
      <c r="B4" s="35"/>
      <c r="C4" s="35"/>
      <c r="D4" s="35"/>
      <c r="E4" s="35"/>
      <c r="F4" s="35"/>
      <c r="G4" s="35"/>
      <c r="H4" s="35"/>
      <c r="I4" s="35"/>
      <c r="J4" s="35"/>
      <c r="K4" s="35"/>
      <c r="L4" s="35"/>
      <c r="M4" s="35"/>
      <c r="N4" s="35"/>
      <c r="O4" s="36"/>
    </row>
    <row r="5" spans="1:15" s="3" customFormat="1" ht="15" customHeight="1" x14ac:dyDescent="0.25">
      <c r="A5" s="142" t="s">
        <v>73</v>
      </c>
      <c r="B5" s="143"/>
      <c r="C5" s="143"/>
      <c r="D5" s="143"/>
      <c r="E5" s="144"/>
      <c r="F5" s="41" t="s">
        <v>20</v>
      </c>
      <c r="G5" s="41" t="s">
        <v>21</v>
      </c>
      <c r="H5" s="41" t="s">
        <v>28</v>
      </c>
      <c r="I5" s="41" t="s">
        <v>22</v>
      </c>
      <c r="J5" s="41" t="s">
        <v>23</v>
      </c>
      <c r="K5" s="41" t="s">
        <v>24</v>
      </c>
      <c r="L5" s="97"/>
      <c r="M5" s="97"/>
      <c r="N5" s="97"/>
      <c r="O5" s="42"/>
    </row>
    <row r="6" spans="1:15" s="3" customFormat="1" ht="15" customHeight="1" x14ac:dyDescent="0.25">
      <c r="A6" s="145"/>
      <c r="B6" s="146"/>
      <c r="C6" s="146"/>
      <c r="D6" s="146"/>
      <c r="E6" s="147"/>
      <c r="F6" s="155" t="s">
        <v>72</v>
      </c>
      <c r="G6" s="155" t="s">
        <v>66</v>
      </c>
      <c r="H6" s="155" t="s">
        <v>67</v>
      </c>
      <c r="I6" s="155" t="s">
        <v>69</v>
      </c>
      <c r="J6" s="155" t="s">
        <v>68</v>
      </c>
      <c r="K6" s="155" t="s">
        <v>70</v>
      </c>
      <c r="L6" s="97"/>
      <c r="M6" s="97"/>
      <c r="N6" s="97"/>
      <c r="O6" s="42"/>
    </row>
    <row r="7" spans="1:15" s="1" customFormat="1" ht="63.75" customHeight="1" x14ac:dyDescent="0.25">
      <c r="A7" s="148"/>
      <c r="B7" s="149"/>
      <c r="C7" s="149"/>
      <c r="D7" s="149"/>
      <c r="E7" s="150"/>
      <c r="F7" s="156"/>
      <c r="G7" s="156"/>
      <c r="H7" s="156"/>
      <c r="I7" s="156"/>
      <c r="J7" s="156"/>
      <c r="K7" s="156"/>
      <c r="L7" s="59" t="s">
        <v>169</v>
      </c>
      <c r="M7" s="59" t="s">
        <v>170</v>
      </c>
      <c r="N7" s="59" t="s">
        <v>171</v>
      </c>
      <c r="O7" s="44"/>
    </row>
    <row r="8" spans="1:15" ht="24.95" customHeight="1" x14ac:dyDescent="0.25">
      <c r="A8" s="71" t="s">
        <v>177</v>
      </c>
      <c r="B8" s="72"/>
      <c r="C8" s="72"/>
      <c r="D8" s="72"/>
      <c r="E8" s="55"/>
      <c r="F8" s="110"/>
      <c r="G8" s="46"/>
      <c r="H8" s="46"/>
      <c r="I8" s="46"/>
      <c r="J8" s="46"/>
      <c r="K8" s="46"/>
      <c r="L8" s="111"/>
      <c r="M8" s="111"/>
      <c r="N8" s="111"/>
      <c r="O8" s="36"/>
    </row>
    <row r="9" spans="1:15" ht="24.95" customHeight="1" x14ac:dyDescent="0.2">
      <c r="A9" s="63"/>
      <c r="B9" s="64" t="s">
        <v>178</v>
      </c>
      <c r="C9" s="64"/>
      <c r="D9" s="64"/>
      <c r="E9" s="65"/>
      <c r="F9" s="47">
        <v>20090</v>
      </c>
      <c r="G9" s="47">
        <f>61347</f>
        <v>61347</v>
      </c>
      <c r="H9" s="112"/>
      <c r="I9" s="112"/>
      <c r="J9" s="112"/>
      <c r="K9" s="47">
        <f>SUM(F9:J9)</f>
        <v>81437</v>
      </c>
      <c r="L9" s="60">
        <f>SUM(F9:J9)</f>
        <v>81437</v>
      </c>
      <c r="M9" s="111" t="b">
        <f>EXACT(L9,N9)</f>
        <v>1</v>
      </c>
      <c r="N9" s="60">
        <f>K9</f>
        <v>81437</v>
      </c>
      <c r="O9" s="36"/>
    </row>
    <row r="10" spans="1:15" ht="24.95" customHeight="1" x14ac:dyDescent="0.25">
      <c r="A10" s="71" t="s">
        <v>89</v>
      </c>
      <c r="B10" s="72"/>
      <c r="C10" s="72"/>
      <c r="D10" s="72"/>
      <c r="E10" s="55"/>
      <c r="F10" s="102"/>
      <c r="G10" s="102"/>
      <c r="H10" s="102"/>
      <c r="I10" s="102"/>
      <c r="J10" s="102"/>
      <c r="K10" s="46"/>
      <c r="L10" s="60">
        <f t="shared" ref="L10:L17" si="0">SUM(F10:J10)</f>
        <v>0</v>
      </c>
      <c r="M10" s="111" t="b">
        <f t="shared" ref="M10:M17" si="1">EXACT(L10,N10)</f>
        <v>1</v>
      </c>
      <c r="N10" s="60">
        <f t="shared" ref="N10:N17" si="2">K10</f>
        <v>0</v>
      </c>
      <c r="O10" s="36"/>
    </row>
    <row r="11" spans="1:15" ht="24.95" customHeight="1" x14ac:dyDescent="0.2">
      <c r="A11" s="62"/>
      <c r="B11" s="72" t="s">
        <v>79</v>
      </c>
      <c r="C11" s="72"/>
      <c r="D11" s="72"/>
      <c r="E11" s="55"/>
      <c r="F11" s="46"/>
      <c r="G11" s="46">
        <f>186855+93427+64400+32727+32200+16363+15000</f>
        <v>440972</v>
      </c>
      <c r="H11" s="102"/>
      <c r="I11" s="102"/>
      <c r="J11" s="102"/>
      <c r="K11" s="46">
        <f t="shared" ref="K11:K17" si="3">SUM(F11:J11)</f>
        <v>440972</v>
      </c>
      <c r="L11" s="60">
        <f t="shared" si="0"/>
        <v>440972</v>
      </c>
      <c r="M11" s="111" t="b">
        <f t="shared" si="1"/>
        <v>1</v>
      </c>
      <c r="N11" s="60">
        <f t="shared" si="2"/>
        <v>440972</v>
      </c>
      <c r="O11" s="36"/>
    </row>
    <row r="12" spans="1:15" ht="24.95" customHeight="1" x14ac:dyDescent="0.2">
      <c r="A12" s="62"/>
      <c r="B12" s="72" t="s">
        <v>80</v>
      </c>
      <c r="C12" s="72"/>
      <c r="D12" s="72"/>
      <c r="E12" s="55"/>
      <c r="F12" s="46"/>
      <c r="G12" s="46">
        <v>8453</v>
      </c>
      <c r="H12" s="102"/>
      <c r="I12" s="102"/>
      <c r="J12" s="102"/>
      <c r="K12" s="46">
        <f t="shared" si="3"/>
        <v>8453</v>
      </c>
      <c r="L12" s="60">
        <f t="shared" si="0"/>
        <v>8453</v>
      </c>
      <c r="M12" s="111" t="b">
        <f t="shared" si="1"/>
        <v>1</v>
      </c>
      <c r="N12" s="60">
        <f t="shared" si="2"/>
        <v>8453</v>
      </c>
      <c r="O12" s="36"/>
    </row>
    <row r="13" spans="1:15" ht="24.95" customHeight="1" x14ac:dyDescent="0.2">
      <c r="A13" s="63"/>
      <c r="B13" s="113" t="s">
        <v>81</v>
      </c>
      <c r="C13" s="113"/>
      <c r="D13" s="64"/>
      <c r="E13" s="65"/>
      <c r="F13" s="47">
        <f>SUM(F11:F12)</f>
        <v>0</v>
      </c>
      <c r="G13" s="47">
        <f>SUM(G11:G12)</f>
        <v>449425</v>
      </c>
      <c r="H13" s="112">
        <f>SUM(H11:H12)</f>
        <v>0</v>
      </c>
      <c r="I13" s="112">
        <f>SUM(I11:I12)</f>
        <v>0</v>
      </c>
      <c r="J13" s="112">
        <f>SUM(J11:J12)</f>
        <v>0</v>
      </c>
      <c r="K13" s="47">
        <f t="shared" si="3"/>
        <v>449425</v>
      </c>
      <c r="L13" s="60">
        <f t="shared" si="0"/>
        <v>449425</v>
      </c>
      <c r="M13" s="111" t="b">
        <f t="shared" si="1"/>
        <v>1</v>
      </c>
      <c r="N13" s="60">
        <f t="shared" si="2"/>
        <v>449425</v>
      </c>
      <c r="O13" s="36"/>
    </row>
    <row r="14" spans="1:15" ht="24.95" customHeight="1" x14ac:dyDescent="0.25">
      <c r="A14" s="114" t="s">
        <v>71</v>
      </c>
      <c r="B14" s="115"/>
      <c r="C14" s="115"/>
      <c r="D14" s="115"/>
      <c r="E14" s="116"/>
      <c r="F14" s="117">
        <f>'County Summary'!G9</f>
        <v>20090</v>
      </c>
      <c r="G14" s="117">
        <f>'County Summary'!G10</f>
        <v>338506</v>
      </c>
      <c r="H14" s="118">
        <f>'County Summary'!G11</f>
        <v>0</v>
      </c>
      <c r="I14" s="119"/>
      <c r="J14" s="119"/>
      <c r="K14" s="117">
        <f t="shared" si="3"/>
        <v>358596</v>
      </c>
      <c r="L14" s="60">
        <f t="shared" si="0"/>
        <v>358596</v>
      </c>
      <c r="M14" s="111" t="b">
        <f t="shared" si="1"/>
        <v>1</v>
      </c>
      <c r="N14" s="60">
        <f t="shared" si="2"/>
        <v>358596</v>
      </c>
      <c r="O14" s="36"/>
    </row>
    <row r="15" spans="1:15" ht="24.95" customHeight="1" x14ac:dyDescent="0.25">
      <c r="A15" s="114" t="s">
        <v>95</v>
      </c>
      <c r="B15" s="115"/>
      <c r="C15" s="115"/>
      <c r="D15" s="115"/>
      <c r="E15" s="116"/>
      <c r="F15" s="119"/>
      <c r="G15" s="119"/>
      <c r="H15" s="119"/>
      <c r="I15" s="119"/>
      <c r="J15" s="119"/>
      <c r="K15" s="117">
        <f t="shared" si="3"/>
        <v>0</v>
      </c>
      <c r="L15" s="60">
        <f t="shared" si="0"/>
        <v>0</v>
      </c>
      <c r="M15" s="111" t="b">
        <f t="shared" si="1"/>
        <v>1</v>
      </c>
      <c r="N15" s="60">
        <f t="shared" si="2"/>
        <v>0</v>
      </c>
      <c r="O15" s="36"/>
    </row>
    <row r="16" spans="1:15" ht="24.95" customHeight="1" x14ac:dyDescent="0.25">
      <c r="A16" s="71" t="s">
        <v>87</v>
      </c>
      <c r="B16" s="72"/>
      <c r="C16" s="72"/>
      <c r="D16" s="72"/>
      <c r="E16" s="55"/>
      <c r="F16" s="46"/>
      <c r="G16" s="102"/>
      <c r="H16" s="102"/>
      <c r="I16" s="102"/>
      <c r="J16" s="102"/>
      <c r="K16" s="46">
        <f t="shared" si="3"/>
        <v>0</v>
      </c>
      <c r="L16" s="60">
        <f t="shared" si="0"/>
        <v>0</v>
      </c>
      <c r="M16" s="111" t="b">
        <f t="shared" si="1"/>
        <v>1</v>
      </c>
      <c r="N16" s="60">
        <f t="shared" si="2"/>
        <v>0</v>
      </c>
      <c r="O16" s="36"/>
    </row>
    <row r="17" spans="1:15" ht="24.95" customHeight="1" x14ac:dyDescent="0.25">
      <c r="A17" s="75" t="s">
        <v>94</v>
      </c>
      <c r="B17" s="76"/>
      <c r="C17" s="76"/>
      <c r="D17" s="76"/>
      <c r="E17" s="77"/>
      <c r="F17" s="78">
        <f>F9+F13-F14-F15-F16</f>
        <v>0</v>
      </c>
      <c r="G17" s="78">
        <f>G9+G13-G14-G15-G16</f>
        <v>172266</v>
      </c>
      <c r="H17" s="79">
        <f>H9+H13-H14-H15-H16</f>
        <v>0</v>
      </c>
      <c r="I17" s="120">
        <f>I9+I13-I14-I15-I16</f>
        <v>0</v>
      </c>
      <c r="J17" s="120">
        <f>J9+J13-J14-J15-J16</f>
        <v>0</v>
      </c>
      <c r="K17" s="78">
        <f t="shared" si="3"/>
        <v>172266</v>
      </c>
      <c r="L17" s="60">
        <f t="shared" si="0"/>
        <v>172266</v>
      </c>
      <c r="M17" s="111" t="b">
        <f t="shared" si="1"/>
        <v>1</v>
      </c>
      <c r="N17" s="60">
        <f t="shared" si="2"/>
        <v>172266</v>
      </c>
      <c r="O17" s="36"/>
    </row>
    <row r="18" spans="1:15" ht="15" x14ac:dyDescent="0.2">
      <c r="A18" s="36"/>
      <c r="B18" s="36"/>
      <c r="C18" s="36"/>
      <c r="D18" s="36"/>
      <c r="E18" s="36"/>
      <c r="F18" s="36"/>
      <c r="G18" s="36"/>
      <c r="H18" s="36"/>
      <c r="I18" s="36"/>
      <c r="J18" s="36"/>
      <c r="K18" s="36"/>
      <c r="L18" s="36"/>
      <c r="M18" s="36"/>
      <c r="N18" s="36"/>
      <c r="O18" s="36"/>
    </row>
    <row r="19" spans="1:15" ht="15" x14ac:dyDescent="0.2">
      <c r="A19" s="36"/>
      <c r="B19" s="36"/>
      <c r="C19" s="36"/>
      <c r="D19" s="36"/>
      <c r="E19" s="36"/>
      <c r="F19" s="36"/>
      <c r="G19" s="36"/>
      <c r="H19" s="36"/>
      <c r="I19" s="36"/>
      <c r="J19" s="36"/>
      <c r="K19" s="36"/>
      <c r="L19" s="36"/>
      <c r="M19" s="36"/>
      <c r="N19" s="36"/>
      <c r="O19" s="36"/>
    </row>
  </sheetData>
  <sheetProtection sheet="1" objects="1" scenarios="1" selectLockedCells="1"/>
  <mergeCells count="10">
    <mergeCell ref="I6:I7"/>
    <mergeCell ref="J6:J7"/>
    <mergeCell ref="K6:K7"/>
    <mergeCell ref="A1:K1"/>
    <mergeCell ref="H6:H7"/>
    <mergeCell ref="F6:F7"/>
    <mergeCell ref="A5:E7"/>
    <mergeCell ref="G6:G7"/>
    <mergeCell ref="D3:E3"/>
    <mergeCell ref="D2:E2"/>
  </mergeCells>
  <phoneticPr fontId="0" type="noConversion"/>
  <printOptions horizontalCentered="1"/>
  <pageMargins left="0.5" right="0.5" top="0.75" bottom="0.75" header="0.5" footer="0.5"/>
  <pageSetup scale="68" orientation="landscape" r:id="rId1"/>
  <headerFooter alignWithMargins="0">
    <oddHeader>&amp;L&amp;"Arial,Bold"&amp;16This form was created using most current Excel version on file&amp;REnclosure 2</oddHeader>
    <oddFooter>&amp;LPage 1&amp;Rver 3 (12/2007)</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39"/>
  <sheetViews>
    <sheetView workbookViewId="0">
      <selection sqref="A1:H1"/>
    </sheetView>
  </sheetViews>
  <sheetFormatPr defaultColWidth="0" defaultRowHeight="15" zeroHeight="1" x14ac:dyDescent="0.2"/>
  <cols>
    <col min="1" max="4" width="3.7109375" style="80" customWidth="1"/>
    <col min="5" max="5" width="42.85546875" style="80" customWidth="1"/>
    <col min="6" max="8" width="20.7109375" style="80" customWidth="1"/>
    <col min="9" max="9" width="12.7109375" style="36" customWidth="1"/>
    <col min="10" max="12" width="12.7109375" hidden="1" customWidth="1"/>
    <col min="13" max="15" width="0" hidden="1" customWidth="1"/>
    <col min="16" max="16384" width="9.140625" hidden="1"/>
  </cols>
  <sheetData>
    <row r="1" spans="1:15" ht="32.1" customHeight="1" x14ac:dyDescent="0.25">
      <c r="A1" s="139" t="s">
        <v>151</v>
      </c>
      <c r="B1" s="139"/>
      <c r="C1" s="139"/>
      <c r="D1" s="139"/>
      <c r="E1" s="139"/>
      <c r="F1" s="139"/>
      <c r="G1" s="139"/>
      <c r="H1" s="139"/>
    </row>
    <row r="2" spans="1:15" ht="20.100000000000001" customHeight="1" x14ac:dyDescent="0.25">
      <c r="A2" s="37" t="s">
        <v>29</v>
      </c>
      <c r="B2" s="37"/>
      <c r="C2" s="37"/>
      <c r="D2" s="149" t="str">
        <f>'CSS Pgm 1'!D2:E2</f>
        <v>Inyo</v>
      </c>
      <c r="E2" s="149"/>
      <c r="F2" s="35"/>
      <c r="G2" s="38" t="s">
        <v>30</v>
      </c>
      <c r="H2" s="39">
        <f>'CSS Pgm 1'!O2</f>
        <v>39552</v>
      </c>
      <c r="K2" s="27"/>
      <c r="O2" s="27"/>
    </row>
    <row r="3" spans="1:15" ht="15" customHeight="1" x14ac:dyDescent="0.25">
      <c r="A3" s="40"/>
      <c r="B3" s="40"/>
      <c r="C3" s="40"/>
      <c r="D3" s="143"/>
      <c r="E3" s="143"/>
      <c r="F3" s="35"/>
      <c r="G3" s="35"/>
      <c r="H3" s="35"/>
    </row>
    <row r="4" spans="1:15" x14ac:dyDescent="0.2">
      <c r="A4" s="35"/>
      <c r="B4" s="35"/>
      <c r="C4" s="35"/>
      <c r="D4" s="35"/>
      <c r="E4" s="35"/>
      <c r="F4" s="35"/>
      <c r="G4" s="35"/>
      <c r="H4" s="35"/>
    </row>
    <row r="5" spans="1:15" s="3" customFormat="1" ht="15" customHeight="1" x14ac:dyDescent="0.25">
      <c r="A5" s="142" t="s">
        <v>64</v>
      </c>
      <c r="B5" s="143"/>
      <c r="C5" s="143"/>
      <c r="D5" s="143"/>
      <c r="E5" s="144"/>
      <c r="F5" s="41" t="s">
        <v>20</v>
      </c>
      <c r="G5" s="41" t="s">
        <v>21</v>
      </c>
      <c r="H5" s="41" t="s">
        <v>22</v>
      </c>
      <c r="I5" s="42"/>
    </row>
    <row r="6" spans="1:15" s="3" customFormat="1" ht="15" customHeight="1" x14ac:dyDescent="0.25">
      <c r="A6" s="145"/>
      <c r="B6" s="146"/>
      <c r="C6" s="146"/>
      <c r="D6" s="146"/>
      <c r="E6" s="147"/>
      <c r="F6" s="155" t="s">
        <v>62</v>
      </c>
      <c r="G6" s="155" t="s">
        <v>60</v>
      </c>
      <c r="H6" s="155" t="s">
        <v>61</v>
      </c>
      <c r="I6" s="42"/>
    </row>
    <row r="7" spans="1:15" s="1" customFormat="1" ht="42" customHeight="1" x14ac:dyDescent="0.2">
      <c r="A7" s="148"/>
      <c r="B7" s="149"/>
      <c r="C7" s="149"/>
      <c r="D7" s="149"/>
      <c r="E7" s="150"/>
      <c r="F7" s="156"/>
      <c r="G7" s="156"/>
      <c r="H7" s="156"/>
      <c r="I7" s="44"/>
      <c r="J7" s="2"/>
      <c r="K7" s="2"/>
      <c r="L7" s="2"/>
    </row>
    <row r="8" spans="1:15" ht="24.95" customHeight="1" x14ac:dyDescent="0.2">
      <c r="A8" s="122" t="s">
        <v>57</v>
      </c>
      <c r="B8" s="67"/>
      <c r="C8" s="67"/>
      <c r="D8" s="67"/>
      <c r="E8" s="68"/>
      <c r="F8" s="45">
        <v>61347</v>
      </c>
      <c r="G8" s="45">
        <v>61347</v>
      </c>
      <c r="H8" s="45">
        <f>F8-G8</f>
        <v>0</v>
      </c>
    </row>
    <row r="9" spans="1:15" ht="24.95" customHeight="1" x14ac:dyDescent="0.2">
      <c r="A9" s="62" t="s">
        <v>58</v>
      </c>
      <c r="B9" s="72"/>
      <c r="C9" s="72"/>
      <c r="D9" s="72"/>
      <c r="E9" s="55"/>
      <c r="F9" s="46">
        <v>0</v>
      </c>
      <c r="G9" s="46">
        <v>0</v>
      </c>
      <c r="H9" s="46">
        <f t="shared" ref="H9:H31" si="0">F9-G9</f>
        <v>0</v>
      </c>
    </row>
    <row r="10" spans="1:15" ht="24.95" customHeight="1" x14ac:dyDescent="0.2">
      <c r="A10" s="62" t="s">
        <v>59</v>
      </c>
      <c r="B10" s="72"/>
      <c r="C10" s="72"/>
      <c r="D10" s="72"/>
      <c r="E10" s="55"/>
      <c r="F10" s="46">
        <v>30000</v>
      </c>
      <c r="G10" s="46">
        <v>30000</v>
      </c>
      <c r="H10" s="46">
        <f t="shared" si="0"/>
        <v>0</v>
      </c>
    </row>
    <row r="11" spans="1:15" ht="24.95" customHeight="1" x14ac:dyDescent="0.2">
      <c r="A11" s="62" t="s">
        <v>65</v>
      </c>
      <c r="B11" s="72"/>
      <c r="C11" s="72"/>
      <c r="D11" s="72"/>
      <c r="E11" s="55"/>
      <c r="F11" s="73">
        <v>156690</v>
      </c>
      <c r="G11" s="46"/>
      <c r="H11" s="46">
        <f t="shared" si="0"/>
        <v>156690</v>
      </c>
    </row>
    <row r="12" spans="1:15" ht="24.95" customHeight="1" x14ac:dyDescent="0.2">
      <c r="A12" s="62">
        <v>1</v>
      </c>
      <c r="B12" s="189" t="s">
        <v>156</v>
      </c>
      <c r="C12" s="189"/>
      <c r="D12" s="189"/>
      <c r="E12" s="202"/>
      <c r="F12" s="73"/>
      <c r="G12" s="46">
        <v>6939.41</v>
      </c>
      <c r="H12" s="46">
        <f t="shared" si="0"/>
        <v>-6939.41</v>
      </c>
    </row>
    <row r="13" spans="1:15" ht="24.95" customHeight="1" x14ac:dyDescent="0.2">
      <c r="A13" s="62">
        <v>2</v>
      </c>
      <c r="B13" s="189" t="s">
        <v>157</v>
      </c>
      <c r="C13" s="189"/>
      <c r="D13" s="189"/>
      <c r="E13" s="202"/>
      <c r="F13" s="73"/>
      <c r="G13" s="46">
        <v>0</v>
      </c>
      <c r="H13" s="46">
        <f t="shared" si="0"/>
        <v>0</v>
      </c>
    </row>
    <row r="14" spans="1:15" ht="24.95" customHeight="1" x14ac:dyDescent="0.2">
      <c r="A14" s="62">
        <v>3</v>
      </c>
      <c r="B14" s="189" t="s">
        <v>158</v>
      </c>
      <c r="C14" s="189"/>
      <c r="D14" s="189"/>
      <c r="E14" s="202"/>
      <c r="F14" s="73"/>
      <c r="G14" s="46">
        <v>22000</v>
      </c>
      <c r="H14" s="46">
        <f t="shared" si="0"/>
        <v>-22000</v>
      </c>
    </row>
    <row r="15" spans="1:15" ht="24.95" customHeight="1" x14ac:dyDescent="0.2">
      <c r="A15" s="62">
        <v>4</v>
      </c>
      <c r="B15" s="189" t="s">
        <v>159</v>
      </c>
      <c r="C15" s="189"/>
      <c r="D15" s="189"/>
      <c r="E15" s="202"/>
      <c r="F15" s="73"/>
      <c r="G15" s="46">
        <v>0</v>
      </c>
      <c r="H15" s="46">
        <f t="shared" si="0"/>
        <v>0</v>
      </c>
    </row>
    <row r="16" spans="1:15" ht="24.95" customHeight="1" x14ac:dyDescent="0.2">
      <c r="A16" s="62">
        <v>5</v>
      </c>
      <c r="B16" s="189" t="s">
        <v>160</v>
      </c>
      <c r="C16" s="189"/>
      <c r="D16" s="189"/>
      <c r="E16" s="202"/>
      <c r="F16" s="73"/>
      <c r="G16" s="46">
        <v>2100</v>
      </c>
      <c r="H16" s="46">
        <f t="shared" si="0"/>
        <v>-2100</v>
      </c>
    </row>
    <row r="17" spans="1:8" ht="24.95" customHeight="1" x14ac:dyDescent="0.2">
      <c r="A17" s="62">
        <v>6</v>
      </c>
      <c r="B17" s="189" t="s">
        <v>161</v>
      </c>
      <c r="C17" s="189"/>
      <c r="D17" s="189"/>
      <c r="E17" s="202"/>
      <c r="F17" s="73"/>
      <c r="G17" s="46">
        <v>21190.240000000002</v>
      </c>
      <c r="H17" s="46">
        <f t="shared" si="0"/>
        <v>-21190.240000000002</v>
      </c>
    </row>
    <row r="18" spans="1:8" ht="24.95" customHeight="1" x14ac:dyDescent="0.2">
      <c r="A18" s="62">
        <v>7</v>
      </c>
      <c r="B18" s="189"/>
      <c r="C18" s="189"/>
      <c r="D18" s="189"/>
      <c r="E18" s="202"/>
      <c r="F18" s="46"/>
      <c r="G18" s="46"/>
      <c r="H18" s="46">
        <f t="shared" si="0"/>
        <v>0</v>
      </c>
    </row>
    <row r="19" spans="1:8" ht="24.95" customHeight="1" x14ac:dyDescent="0.2">
      <c r="A19" s="62">
        <v>8</v>
      </c>
      <c r="B19" s="189"/>
      <c r="C19" s="189"/>
      <c r="D19" s="189"/>
      <c r="E19" s="202"/>
      <c r="F19" s="46"/>
      <c r="G19" s="46"/>
      <c r="H19" s="46">
        <f t="shared" si="0"/>
        <v>0</v>
      </c>
    </row>
    <row r="20" spans="1:8" ht="24.95" customHeight="1" x14ac:dyDescent="0.2">
      <c r="A20" s="62">
        <v>9</v>
      </c>
      <c r="B20" s="189"/>
      <c r="C20" s="189"/>
      <c r="D20" s="189"/>
      <c r="E20" s="202"/>
      <c r="F20" s="46"/>
      <c r="G20" s="46"/>
      <c r="H20" s="46">
        <f t="shared" si="0"/>
        <v>0</v>
      </c>
    </row>
    <row r="21" spans="1:8" ht="24.95" customHeight="1" x14ac:dyDescent="0.2">
      <c r="A21" s="62">
        <v>10</v>
      </c>
      <c r="B21" s="189"/>
      <c r="C21" s="189"/>
      <c r="D21" s="189"/>
      <c r="E21" s="202"/>
      <c r="F21" s="46"/>
      <c r="G21" s="46"/>
      <c r="H21" s="46">
        <f t="shared" si="0"/>
        <v>0</v>
      </c>
    </row>
    <row r="22" spans="1:8" ht="24.95" customHeight="1" x14ac:dyDescent="0.2">
      <c r="A22" s="62">
        <v>11</v>
      </c>
      <c r="B22" s="189"/>
      <c r="C22" s="189"/>
      <c r="D22" s="189"/>
      <c r="E22" s="202"/>
      <c r="F22" s="46"/>
      <c r="G22" s="46"/>
      <c r="H22" s="46">
        <f t="shared" si="0"/>
        <v>0</v>
      </c>
    </row>
    <row r="23" spans="1:8" ht="24.95" customHeight="1" x14ac:dyDescent="0.2">
      <c r="A23" s="62">
        <v>12</v>
      </c>
      <c r="B23" s="189"/>
      <c r="C23" s="189"/>
      <c r="D23" s="189"/>
      <c r="E23" s="202"/>
      <c r="F23" s="46"/>
      <c r="G23" s="46"/>
      <c r="H23" s="46">
        <f t="shared" si="0"/>
        <v>0</v>
      </c>
    </row>
    <row r="24" spans="1:8" ht="24.95" customHeight="1" x14ac:dyDescent="0.2">
      <c r="A24" s="62">
        <v>13</v>
      </c>
      <c r="B24" s="189"/>
      <c r="C24" s="189"/>
      <c r="D24" s="189"/>
      <c r="E24" s="202"/>
      <c r="F24" s="46"/>
      <c r="G24" s="46"/>
      <c r="H24" s="46">
        <f t="shared" si="0"/>
        <v>0</v>
      </c>
    </row>
    <row r="25" spans="1:8" ht="24.95" customHeight="1" x14ac:dyDescent="0.2">
      <c r="A25" s="62">
        <v>14</v>
      </c>
      <c r="B25" s="189"/>
      <c r="C25" s="189"/>
      <c r="D25" s="189"/>
      <c r="E25" s="202"/>
      <c r="F25" s="46"/>
      <c r="G25" s="46"/>
      <c r="H25" s="46">
        <f t="shared" si="0"/>
        <v>0</v>
      </c>
    </row>
    <row r="26" spans="1:8" ht="24.95" customHeight="1" x14ac:dyDescent="0.2">
      <c r="A26" s="62">
        <v>15</v>
      </c>
      <c r="B26" s="189"/>
      <c r="C26" s="189"/>
      <c r="D26" s="189"/>
      <c r="E26" s="202"/>
      <c r="F26" s="46"/>
      <c r="G26" s="46"/>
      <c r="H26" s="46">
        <f t="shared" si="0"/>
        <v>0</v>
      </c>
    </row>
    <row r="27" spans="1:8" ht="24.95" customHeight="1" x14ac:dyDescent="0.2">
      <c r="A27" s="62">
        <v>16</v>
      </c>
      <c r="B27" s="189"/>
      <c r="C27" s="189"/>
      <c r="D27" s="189"/>
      <c r="E27" s="202"/>
      <c r="F27" s="46"/>
      <c r="G27" s="46"/>
      <c r="H27" s="46">
        <f t="shared" si="0"/>
        <v>0</v>
      </c>
    </row>
    <row r="28" spans="1:8" ht="24.95" customHeight="1" x14ac:dyDescent="0.2">
      <c r="A28" s="62">
        <v>17</v>
      </c>
      <c r="B28" s="189"/>
      <c r="C28" s="189"/>
      <c r="D28" s="189"/>
      <c r="E28" s="202"/>
      <c r="F28" s="46"/>
      <c r="G28" s="46"/>
      <c r="H28" s="46">
        <f t="shared" si="0"/>
        <v>0</v>
      </c>
    </row>
    <row r="29" spans="1:8" ht="24.95" customHeight="1" x14ac:dyDescent="0.2">
      <c r="A29" s="62">
        <v>18</v>
      </c>
      <c r="B29" s="189"/>
      <c r="C29" s="189"/>
      <c r="D29" s="189"/>
      <c r="E29" s="202"/>
      <c r="F29" s="46"/>
      <c r="G29" s="46"/>
      <c r="H29" s="46">
        <f t="shared" si="0"/>
        <v>0</v>
      </c>
    </row>
    <row r="30" spans="1:8" ht="24.95" customHeight="1" x14ac:dyDescent="0.2">
      <c r="A30" s="62">
        <v>19</v>
      </c>
      <c r="B30" s="189"/>
      <c r="C30" s="189"/>
      <c r="D30" s="189"/>
      <c r="E30" s="202"/>
      <c r="F30" s="46"/>
      <c r="G30" s="46"/>
      <c r="H30" s="46">
        <f t="shared" si="0"/>
        <v>0</v>
      </c>
    </row>
    <row r="31" spans="1:8" ht="24.95" customHeight="1" x14ac:dyDescent="0.2">
      <c r="A31" s="62">
        <v>20</v>
      </c>
      <c r="B31" s="189"/>
      <c r="C31" s="189"/>
      <c r="D31" s="189"/>
      <c r="E31" s="202"/>
      <c r="F31" s="46"/>
      <c r="G31" s="46"/>
      <c r="H31" s="46">
        <f t="shared" si="0"/>
        <v>0</v>
      </c>
    </row>
    <row r="32" spans="1:8" ht="24.95" customHeight="1" x14ac:dyDescent="0.2">
      <c r="A32" s="123" t="s">
        <v>36</v>
      </c>
      <c r="B32" s="124"/>
      <c r="C32" s="124"/>
      <c r="D32" s="124"/>
      <c r="E32" s="125"/>
      <c r="F32" s="48">
        <f>SUM(F8:F31)</f>
        <v>248037</v>
      </c>
      <c r="G32" s="48">
        <f>SUM(G8:G31)</f>
        <v>143576.65</v>
      </c>
      <c r="H32" s="48">
        <f>SUM(H8:H31)</f>
        <v>104460.34999999999</v>
      </c>
    </row>
    <row r="33" spans="1:10" ht="24.95" customHeight="1" x14ac:dyDescent="0.2">
      <c r="A33" s="123" t="s">
        <v>102</v>
      </c>
      <c r="B33" s="124"/>
      <c r="C33" s="124"/>
      <c r="D33" s="124"/>
      <c r="E33" s="125"/>
      <c r="F33" s="126"/>
      <c r="G33" s="48"/>
      <c r="H33" s="48">
        <f>F33-G33</f>
        <v>0</v>
      </c>
    </row>
    <row r="34" spans="1:10" ht="24.95" customHeight="1" x14ac:dyDescent="0.2">
      <c r="A34" s="123" t="s">
        <v>63</v>
      </c>
      <c r="B34" s="124"/>
      <c r="C34" s="124"/>
      <c r="D34" s="124"/>
      <c r="E34" s="125"/>
      <c r="F34" s="48">
        <f>F32</f>
        <v>248037</v>
      </c>
      <c r="G34" s="48">
        <f>G32+G33</f>
        <v>143576.65</v>
      </c>
      <c r="H34" s="48">
        <f>H32+H33</f>
        <v>104460.34999999999</v>
      </c>
    </row>
    <row r="35" spans="1:10" x14ac:dyDescent="0.2">
      <c r="A35" s="36"/>
      <c r="B35" s="36"/>
      <c r="C35" s="36"/>
      <c r="D35" s="36"/>
      <c r="E35" s="36"/>
      <c r="F35" s="36"/>
      <c r="G35" s="36"/>
      <c r="H35" s="36"/>
      <c r="I35" s="51"/>
      <c r="J35" s="10"/>
    </row>
    <row r="36" spans="1:10" x14ac:dyDescent="0.2">
      <c r="A36" s="36"/>
      <c r="B36" s="36"/>
      <c r="C36" s="36"/>
      <c r="D36" s="36"/>
      <c r="E36" s="36"/>
      <c r="F36" s="36"/>
      <c r="G36" s="36"/>
      <c r="H36" s="36"/>
      <c r="I36" s="51"/>
      <c r="J36" s="10"/>
    </row>
    <row r="37" spans="1:10" hidden="1" x14ac:dyDescent="0.2">
      <c r="I37" s="51"/>
      <c r="J37" s="10"/>
    </row>
    <row r="38" spans="1:10" hidden="1" x14ac:dyDescent="0.2">
      <c r="I38" s="51"/>
      <c r="J38" s="10"/>
    </row>
    <row r="39" spans="1:10" hidden="1" x14ac:dyDescent="0.2">
      <c r="I39" s="51"/>
      <c r="J39" s="10"/>
    </row>
  </sheetData>
  <sheetProtection sheet="1" objects="1" scenarios="1" selectLockedCells="1"/>
  <mergeCells count="27">
    <mergeCell ref="B29:E29"/>
    <mergeCell ref="H6:H7"/>
    <mergeCell ref="B27:E27"/>
    <mergeCell ref="A1:H1"/>
    <mergeCell ref="A5:E7"/>
    <mergeCell ref="F6:F7"/>
    <mergeCell ref="D3:E3"/>
    <mergeCell ref="D2:E2"/>
    <mergeCell ref="B12:E12"/>
    <mergeCell ref="B16:E16"/>
    <mergeCell ref="B17:E17"/>
    <mergeCell ref="G6:G7"/>
    <mergeCell ref="B31:E31"/>
    <mergeCell ref="B20:E20"/>
    <mergeCell ref="B21:E21"/>
    <mergeCell ref="B22:E22"/>
    <mergeCell ref="B23:E23"/>
    <mergeCell ref="B24:E24"/>
    <mergeCell ref="B25:E25"/>
    <mergeCell ref="B26:E26"/>
    <mergeCell ref="B28:E28"/>
    <mergeCell ref="B18:E18"/>
    <mergeCell ref="B19:E19"/>
    <mergeCell ref="B13:E13"/>
    <mergeCell ref="B14:E14"/>
    <mergeCell ref="B15:E15"/>
    <mergeCell ref="B30:E30"/>
  </mergeCells>
  <phoneticPr fontId="0" type="noConversion"/>
  <printOptions horizontalCentered="1"/>
  <pageMargins left="0.5" right="0.5" top="0.75" bottom="0.75" header="0.5" footer="0.5"/>
  <pageSetup scale="62" orientation="landscape" r:id="rId1"/>
  <headerFooter alignWithMargins="0">
    <oddHeader>&amp;L&amp;"Arial,Bold"&amp;16This form was created using most current Excel version on file&amp;REnclosure 2</oddHeader>
    <oddFooter>&amp;LPage 1&amp;Rver 3 (12/2007)</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34"/>
  <sheetViews>
    <sheetView workbookViewId="0">
      <selection sqref="A1:L1"/>
    </sheetView>
  </sheetViews>
  <sheetFormatPr defaultColWidth="0" defaultRowHeight="12.75" zeroHeight="1" x14ac:dyDescent="0.2"/>
  <cols>
    <col min="1" max="4" width="3.7109375" style="32" customWidth="1"/>
    <col min="5" max="5" width="27.5703125" style="32" customWidth="1"/>
    <col min="6" max="11" width="12.7109375" style="32" customWidth="1"/>
    <col min="12" max="12" width="16.28515625" style="32" customWidth="1"/>
    <col min="13" max="13" width="12.7109375" style="32" customWidth="1"/>
    <col min="14" max="15" width="12.7109375" hidden="1" customWidth="1"/>
    <col min="16" max="16384" width="9.140625" hidden="1"/>
  </cols>
  <sheetData>
    <row r="1" spans="1:15" ht="32.1" customHeight="1" x14ac:dyDescent="0.25">
      <c r="A1" s="139" t="s">
        <v>152</v>
      </c>
      <c r="B1" s="139"/>
      <c r="C1" s="139"/>
      <c r="D1" s="139"/>
      <c r="E1" s="139"/>
      <c r="F1" s="139"/>
      <c r="G1" s="139"/>
      <c r="H1" s="139"/>
      <c r="I1" s="139"/>
      <c r="J1" s="139"/>
      <c r="K1" s="139"/>
      <c r="L1" s="139"/>
      <c r="M1" s="36"/>
    </row>
    <row r="2" spans="1:15" ht="20.100000000000001" customHeight="1" x14ac:dyDescent="0.25">
      <c r="A2" s="37" t="s">
        <v>29</v>
      </c>
      <c r="B2" s="37"/>
      <c r="C2" s="37"/>
      <c r="D2" s="149" t="str">
        <f>'CSS Pgm 1'!D2:E2</f>
        <v>Inyo</v>
      </c>
      <c r="E2" s="149"/>
      <c r="F2" s="35"/>
      <c r="G2" s="35"/>
      <c r="H2" s="35"/>
      <c r="I2" s="35"/>
      <c r="J2" s="35"/>
      <c r="K2" s="127"/>
      <c r="L2" s="39">
        <f>'CSS Pgm 1'!O2</f>
        <v>39552</v>
      </c>
      <c r="M2" s="36"/>
      <c r="O2" s="27"/>
    </row>
    <row r="3" spans="1:15" ht="15" customHeight="1" x14ac:dyDescent="0.25">
      <c r="A3" s="40"/>
      <c r="B3" s="40"/>
      <c r="C3" s="40"/>
      <c r="D3" s="143"/>
      <c r="E3" s="143"/>
      <c r="F3" s="35"/>
      <c r="G3" s="35"/>
      <c r="H3" s="35"/>
      <c r="I3" s="35"/>
      <c r="J3" s="35"/>
      <c r="K3" s="35"/>
      <c r="L3" s="35"/>
      <c r="M3" s="36"/>
    </row>
    <row r="4" spans="1:15" ht="15" x14ac:dyDescent="0.2">
      <c r="A4" s="35"/>
      <c r="B4" s="35"/>
      <c r="C4" s="35"/>
      <c r="D4" s="35"/>
      <c r="E4" s="35"/>
      <c r="F4" s="35"/>
      <c r="G4" s="35"/>
      <c r="H4" s="35"/>
      <c r="I4" s="35"/>
      <c r="J4" s="35"/>
      <c r="K4" s="35"/>
      <c r="L4" s="35"/>
      <c r="M4" s="36"/>
    </row>
    <row r="5" spans="1:15" s="3" customFormat="1" ht="15" customHeight="1" x14ac:dyDescent="0.25">
      <c r="A5" s="142"/>
      <c r="B5" s="143"/>
      <c r="C5" s="143"/>
      <c r="D5" s="143"/>
      <c r="E5" s="144"/>
      <c r="F5" s="41" t="s">
        <v>20</v>
      </c>
      <c r="G5" s="49" t="s">
        <v>21</v>
      </c>
      <c r="H5" s="49" t="s">
        <v>28</v>
      </c>
      <c r="I5" s="49" t="s">
        <v>22</v>
      </c>
      <c r="J5" s="49" t="s">
        <v>23</v>
      </c>
      <c r="K5" s="49" t="s">
        <v>24</v>
      </c>
      <c r="L5" s="49" t="s">
        <v>25</v>
      </c>
      <c r="M5" s="42"/>
    </row>
    <row r="6" spans="1:15" s="3" customFormat="1" ht="15" customHeight="1" x14ac:dyDescent="0.25">
      <c r="A6" s="145"/>
      <c r="B6" s="146"/>
      <c r="C6" s="146"/>
      <c r="D6" s="146"/>
      <c r="E6" s="147"/>
      <c r="F6" s="203" t="s">
        <v>93</v>
      </c>
      <c r="G6" s="204"/>
      <c r="H6" s="204"/>
      <c r="I6" s="204"/>
      <c r="J6" s="204"/>
      <c r="K6" s="204"/>
      <c r="L6" s="205"/>
      <c r="M6" s="42"/>
    </row>
    <row r="7" spans="1:15" s="1" customFormat="1" ht="23.25" customHeight="1" x14ac:dyDescent="0.2">
      <c r="A7" s="148"/>
      <c r="B7" s="149"/>
      <c r="C7" s="149"/>
      <c r="D7" s="149"/>
      <c r="E7" s="150"/>
      <c r="F7" s="206"/>
      <c r="G7" s="207"/>
      <c r="H7" s="207"/>
      <c r="I7" s="207"/>
      <c r="J7" s="207"/>
      <c r="K7" s="207"/>
      <c r="L7" s="208"/>
      <c r="M7" s="44"/>
      <c r="N7" s="2"/>
      <c r="O7" s="2"/>
    </row>
    <row r="8" spans="1:15" ht="15" customHeight="1" x14ac:dyDescent="0.25">
      <c r="A8" s="192" t="s">
        <v>46</v>
      </c>
      <c r="B8" s="193"/>
      <c r="C8" s="193"/>
      <c r="D8" s="193"/>
      <c r="E8" s="194"/>
      <c r="F8" s="45"/>
      <c r="G8" s="45"/>
      <c r="H8" s="45"/>
      <c r="I8" s="45"/>
      <c r="J8" s="45"/>
      <c r="K8" s="45"/>
      <c r="L8" s="45"/>
      <c r="M8" s="36"/>
    </row>
    <row r="9" spans="1:15" ht="15" customHeight="1" x14ac:dyDescent="0.2">
      <c r="A9" s="62">
        <v>1</v>
      </c>
      <c r="B9" s="189">
        <f>CSS_Pgm1</f>
        <v>0</v>
      </c>
      <c r="C9" s="190"/>
      <c r="D9" s="190"/>
      <c r="E9" s="191"/>
      <c r="F9" s="128">
        <v>1400</v>
      </c>
      <c r="G9" s="128"/>
      <c r="H9" s="128"/>
      <c r="I9" s="128"/>
      <c r="J9" s="128"/>
      <c r="K9" s="128"/>
      <c r="L9" s="128"/>
      <c r="M9" s="36"/>
    </row>
    <row r="10" spans="1:15" ht="15" customHeight="1" x14ac:dyDescent="0.2">
      <c r="A10" s="62">
        <v>2</v>
      </c>
      <c r="B10" s="189">
        <f>_Pgm2</f>
        <v>0</v>
      </c>
      <c r="C10" s="190"/>
      <c r="D10" s="190"/>
      <c r="E10" s="191"/>
      <c r="F10" s="128">
        <v>1400</v>
      </c>
      <c r="G10" s="128"/>
      <c r="H10" s="128"/>
      <c r="I10" s="128"/>
      <c r="J10" s="128"/>
      <c r="K10" s="128"/>
      <c r="L10" s="128"/>
      <c r="M10" s="36"/>
    </row>
    <row r="11" spans="1:15" ht="15" customHeight="1" x14ac:dyDescent="0.2">
      <c r="A11" s="62">
        <v>3</v>
      </c>
      <c r="B11" s="189" t="str">
        <f>_Pgm3</f>
        <v>Adult Services</v>
      </c>
      <c r="C11" s="190"/>
      <c r="D11" s="190"/>
      <c r="E11" s="191"/>
      <c r="F11" s="128">
        <v>1400</v>
      </c>
      <c r="G11" s="128"/>
      <c r="H11" s="128"/>
      <c r="I11" s="128"/>
      <c r="J11" s="128"/>
      <c r="K11" s="128"/>
      <c r="L11" s="128"/>
      <c r="M11" s="36"/>
    </row>
    <row r="12" spans="1:15" ht="15" customHeight="1" x14ac:dyDescent="0.2">
      <c r="A12" s="62">
        <v>4</v>
      </c>
      <c r="B12" s="189" t="str">
        <f>_Pgm4</f>
        <v>Older Adult (Senior) Services</v>
      </c>
      <c r="C12" s="190"/>
      <c r="D12" s="190"/>
      <c r="E12" s="191"/>
      <c r="F12" s="128">
        <v>1400</v>
      </c>
      <c r="G12" s="128"/>
      <c r="H12" s="128"/>
      <c r="I12" s="128"/>
      <c r="J12" s="128"/>
      <c r="K12" s="128"/>
      <c r="L12" s="128"/>
      <c r="M12" s="36"/>
    </row>
    <row r="13" spans="1:15" ht="15" customHeight="1" x14ac:dyDescent="0.2">
      <c r="A13" s="62">
        <v>5</v>
      </c>
      <c r="B13" s="189">
        <f>_Pgm5</f>
        <v>0</v>
      </c>
      <c r="C13" s="190"/>
      <c r="D13" s="190"/>
      <c r="E13" s="191"/>
      <c r="F13" s="128"/>
      <c r="G13" s="128"/>
      <c r="H13" s="128"/>
      <c r="I13" s="128"/>
      <c r="J13" s="128"/>
      <c r="K13" s="128"/>
      <c r="L13" s="128"/>
      <c r="M13" s="36"/>
    </row>
    <row r="14" spans="1:15" ht="15" customHeight="1" x14ac:dyDescent="0.2">
      <c r="A14" s="62">
        <v>6</v>
      </c>
      <c r="B14" s="189">
        <f>_Pgm6</f>
        <v>0</v>
      </c>
      <c r="C14" s="190"/>
      <c r="D14" s="190"/>
      <c r="E14" s="191"/>
      <c r="F14" s="128"/>
      <c r="G14" s="128"/>
      <c r="H14" s="128"/>
      <c r="I14" s="128"/>
      <c r="J14" s="128"/>
      <c r="K14" s="128"/>
      <c r="L14" s="128"/>
      <c r="M14" s="36"/>
    </row>
    <row r="15" spans="1:15" ht="15" customHeight="1" x14ac:dyDescent="0.2">
      <c r="A15" s="62">
        <v>7</v>
      </c>
      <c r="B15" s="189">
        <f>_Pgm7</f>
        <v>0</v>
      </c>
      <c r="C15" s="190"/>
      <c r="D15" s="190"/>
      <c r="E15" s="191"/>
      <c r="F15" s="128"/>
      <c r="G15" s="128"/>
      <c r="H15" s="128"/>
      <c r="I15" s="128"/>
      <c r="J15" s="128"/>
      <c r="K15" s="128"/>
      <c r="L15" s="128"/>
      <c r="M15" s="36"/>
    </row>
    <row r="16" spans="1:15" ht="15" customHeight="1" x14ac:dyDescent="0.2">
      <c r="A16" s="62">
        <v>8</v>
      </c>
      <c r="B16" s="189">
        <f>_Pgm8</f>
        <v>0</v>
      </c>
      <c r="C16" s="190"/>
      <c r="D16" s="190"/>
      <c r="E16" s="191"/>
      <c r="F16" s="128"/>
      <c r="G16" s="128"/>
      <c r="H16" s="128"/>
      <c r="I16" s="128"/>
      <c r="J16" s="128"/>
      <c r="K16" s="128"/>
      <c r="L16" s="128"/>
      <c r="M16" s="36"/>
    </row>
    <row r="17" spans="1:13" ht="15" customHeight="1" x14ac:dyDescent="0.2">
      <c r="A17" s="62">
        <v>9</v>
      </c>
      <c r="B17" s="189">
        <f>_Pgm9</f>
        <v>0</v>
      </c>
      <c r="C17" s="190"/>
      <c r="D17" s="190"/>
      <c r="E17" s="191"/>
      <c r="F17" s="128"/>
      <c r="G17" s="128"/>
      <c r="H17" s="128"/>
      <c r="I17" s="128"/>
      <c r="J17" s="128"/>
      <c r="K17" s="128"/>
      <c r="L17" s="128"/>
      <c r="M17" s="36"/>
    </row>
    <row r="18" spans="1:13" ht="15" customHeight="1" x14ac:dyDescent="0.2">
      <c r="A18" s="62">
        <v>10</v>
      </c>
      <c r="B18" s="189">
        <f>_pgm10</f>
        <v>0</v>
      </c>
      <c r="C18" s="190"/>
      <c r="D18" s="190"/>
      <c r="E18" s="191"/>
      <c r="F18" s="128"/>
      <c r="G18" s="128"/>
      <c r="H18" s="128"/>
      <c r="I18" s="128"/>
      <c r="J18" s="128"/>
      <c r="K18" s="128"/>
      <c r="L18" s="128"/>
      <c r="M18" s="36"/>
    </row>
    <row r="19" spans="1:13" ht="15" customHeight="1" x14ac:dyDescent="0.2">
      <c r="A19" s="62">
        <v>11</v>
      </c>
      <c r="B19" s="189">
        <f>_Pgm11</f>
        <v>0</v>
      </c>
      <c r="C19" s="190"/>
      <c r="D19" s="190"/>
      <c r="E19" s="191"/>
      <c r="F19" s="128"/>
      <c r="G19" s="128"/>
      <c r="H19" s="128"/>
      <c r="I19" s="128"/>
      <c r="J19" s="128"/>
      <c r="K19" s="128"/>
      <c r="L19" s="128"/>
      <c r="M19" s="36"/>
    </row>
    <row r="20" spans="1:13" ht="15" customHeight="1" x14ac:dyDescent="0.2">
      <c r="A20" s="62">
        <v>12</v>
      </c>
      <c r="B20" s="189">
        <f>_Pgm12</f>
        <v>0</v>
      </c>
      <c r="C20" s="190"/>
      <c r="D20" s="190"/>
      <c r="E20" s="191"/>
      <c r="F20" s="128"/>
      <c r="G20" s="128"/>
      <c r="H20" s="128"/>
      <c r="I20" s="128"/>
      <c r="J20" s="128"/>
      <c r="K20" s="128"/>
      <c r="L20" s="128"/>
      <c r="M20" s="36"/>
    </row>
    <row r="21" spans="1:13" ht="15" customHeight="1" x14ac:dyDescent="0.2">
      <c r="A21" s="62">
        <v>13</v>
      </c>
      <c r="B21" s="189">
        <f>_Pgm13</f>
        <v>0</v>
      </c>
      <c r="C21" s="190"/>
      <c r="D21" s="190"/>
      <c r="E21" s="191"/>
      <c r="F21" s="128"/>
      <c r="G21" s="128"/>
      <c r="H21" s="128"/>
      <c r="I21" s="128"/>
      <c r="J21" s="128"/>
      <c r="K21" s="128"/>
      <c r="L21" s="128"/>
      <c r="M21" s="36"/>
    </row>
    <row r="22" spans="1:13" ht="15" customHeight="1" x14ac:dyDescent="0.2">
      <c r="A22" s="62">
        <v>14</v>
      </c>
      <c r="B22" s="189">
        <f>_Pgm14</f>
        <v>0</v>
      </c>
      <c r="C22" s="190"/>
      <c r="D22" s="190"/>
      <c r="E22" s="191"/>
      <c r="F22" s="128"/>
      <c r="G22" s="128"/>
      <c r="H22" s="128"/>
      <c r="I22" s="128"/>
      <c r="J22" s="128"/>
      <c r="K22" s="128"/>
      <c r="L22" s="128"/>
      <c r="M22" s="36"/>
    </row>
    <row r="23" spans="1:13" ht="15" customHeight="1" x14ac:dyDescent="0.2">
      <c r="A23" s="62">
        <v>15</v>
      </c>
      <c r="B23" s="189">
        <f>_Pgm15</f>
        <v>0</v>
      </c>
      <c r="C23" s="190"/>
      <c r="D23" s="190"/>
      <c r="E23" s="191"/>
      <c r="F23" s="128"/>
      <c r="G23" s="128"/>
      <c r="H23" s="128"/>
      <c r="I23" s="128"/>
      <c r="J23" s="128"/>
      <c r="K23" s="128"/>
      <c r="L23" s="128"/>
      <c r="M23" s="36"/>
    </row>
    <row r="24" spans="1:13" ht="15" customHeight="1" x14ac:dyDescent="0.2">
      <c r="A24" s="62">
        <v>16</v>
      </c>
      <c r="B24" s="189"/>
      <c r="C24" s="209"/>
      <c r="D24" s="209"/>
      <c r="E24" s="191"/>
      <c r="F24" s="128"/>
      <c r="G24" s="128"/>
      <c r="H24" s="128"/>
      <c r="I24" s="128"/>
      <c r="J24" s="128"/>
      <c r="K24" s="128"/>
      <c r="L24" s="128"/>
      <c r="M24" s="36"/>
    </row>
    <row r="25" spans="1:13" ht="15" customHeight="1" x14ac:dyDescent="0.2">
      <c r="A25" s="62">
        <v>17</v>
      </c>
      <c r="B25" s="189"/>
      <c r="C25" s="209"/>
      <c r="D25" s="209"/>
      <c r="E25" s="191"/>
      <c r="F25" s="128"/>
      <c r="G25" s="128"/>
      <c r="H25" s="128"/>
      <c r="I25" s="128"/>
      <c r="J25" s="128"/>
      <c r="K25" s="128"/>
      <c r="L25" s="128"/>
      <c r="M25" s="36"/>
    </row>
    <row r="26" spans="1:13" ht="15" customHeight="1" x14ac:dyDescent="0.2">
      <c r="A26" s="62">
        <v>18</v>
      </c>
      <c r="B26" s="189"/>
      <c r="C26" s="209"/>
      <c r="D26" s="209"/>
      <c r="E26" s="191"/>
      <c r="F26" s="128"/>
      <c r="G26" s="128"/>
      <c r="H26" s="128"/>
      <c r="I26" s="128"/>
      <c r="J26" s="128"/>
      <c r="K26" s="128"/>
      <c r="L26" s="128"/>
      <c r="M26" s="36"/>
    </row>
    <row r="27" spans="1:13" ht="15" customHeight="1" x14ac:dyDescent="0.2">
      <c r="A27" s="62">
        <v>19</v>
      </c>
      <c r="B27" s="189"/>
      <c r="C27" s="209"/>
      <c r="D27" s="209"/>
      <c r="E27" s="191"/>
      <c r="F27" s="128"/>
      <c r="G27" s="128"/>
      <c r="H27" s="128"/>
      <c r="I27" s="128"/>
      <c r="J27" s="128"/>
      <c r="K27" s="128"/>
      <c r="L27" s="128"/>
      <c r="M27" s="36"/>
    </row>
    <row r="28" spans="1:13" ht="15" customHeight="1" x14ac:dyDescent="0.2">
      <c r="A28" s="62">
        <v>20</v>
      </c>
      <c r="B28" s="189"/>
      <c r="C28" s="209"/>
      <c r="D28" s="209"/>
      <c r="E28" s="191"/>
      <c r="F28" s="128"/>
      <c r="G28" s="128"/>
      <c r="H28" s="128"/>
      <c r="I28" s="128"/>
      <c r="J28" s="128"/>
      <c r="K28" s="128"/>
      <c r="L28" s="128"/>
      <c r="M28" s="36"/>
    </row>
    <row r="29" spans="1:13" ht="15" customHeight="1" x14ac:dyDescent="0.2">
      <c r="A29" s="62">
        <v>21</v>
      </c>
      <c r="B29" s="189"/>
      <c r="C29" s="209"/>
      <c r="D29" s="209"/>
      <c r="E29" s="191"/>
      <c r="F29" s="128"/>
      <c r="G29" s="128"/>
      <c r="H29" s="128"/>
      <c r="I29" s="128"/>
      <c r="J29" s="128"/>
      <c r="K29" s="128"/>
      <c r="L29" s="128"/>
      <c r="M29" s="36"/>
    </row>
    <row r="30" spans="1:13" ht="15" customHeight="1" x14ac:dyDescent="0.2">
      <c r="A30" s="62">
        <v>22</v>
      </c>
      <c r="B30" s="189"/>
      <c r="C30" s="209"/>
      <c r="D30" s="209"/>
      <c r="E30" s="191"/>
      <c r="F30" s="128"/>
      <c r="G30" s="128"/>
      <c r="H30" s="128"/>
      <c r="I30" s="128"/>
      <c r="J30" s="128"/>
      <c r="K30" s="128"/>
      <c r="L30" s="128"/>
      <c r="M30" s="36"/>
    </row>
    <row r="31" spans="1:13" ht="15" customHeight="1" x14ac:dyDescent="0.2">
      <c r="A31" s="62">
        <v>23</v>
      </c>
      <c r="B31" s="189"/>
      <c r="C31" s="209"/>
      <c r="D31" s="209"/>
      <c r="E31" s="191"/>
      <c r="F31" s="128"/>
      <c r="G31" s="128"/>
      <c r="H31" s="128"/>
      <c r="I31" s="128"/>
      <c r="J31" s="128"/>
      <c r="K31" s="128"/>
      <c r="L31" s="128"/>
      <c r="M31" s="36"/>
    </row>
    <row r="32" spans="1:13" ht="15" customHeight="1" x14ac:dyDescent="0.2">
      <c r="A32" s="62">
        <v>24</v>
      </c>
      <c r="B32" s="189"/>
      <c r="C32" s="209"/>
      <c r="D32" s="209"/>
      <c r="E32" s="191"/>
      <c r="F32" s="128"/>
      <c r="G32" s="128"/>
      <c r="H32" s="128"/>
      <c r="I32" s="128"/>
      <c r="J32" s="128"/>
      <c r="K32" s="128"/>
      <c r="L32" s="128"/>
      <c r="M32" s="36"/>
    </row>
    <row r="33" spans="1:13" ht="15" customHeight="1" x14ac:dyDescent="0.2">
      <c r="A33" s="123">
        <v>25</v>
      </c>
      <c r="B33" s="210"/>
      <c r="C33" s="211"/>
      <c r="D33" s="211"/>
      <c r="E33" s="212"/>
      <c r="F33" s="129"/>
      <c r="G33" s="129"/>
      <c r="H33" s="129"/>
      <c r="I33" s="129"/>
      <c r="J33" s="129"/>
      <c r="K33" s="129"/>
      <c r="L33" s="129"/>
      <c r="M33" s="36"/>
    </row>
    <row r="34" spans="1:13" ht="15" x14ac:dyDescent="0.2">
      <c r="A34" s="36"/>
      <c r="B34" s="36"/>
      <c r="C34" s="36"/>
      <c r="D34" s="36"/>
      <c r="E34" s="36"/>
      <c r="F34" s="36"/>
      <c r="G34" s="36"/>
      <c r="H34" s="36"/>
      <c r="I34" s="36"/>
      <c r="J34" s="36"/>
      <c r="K34" s="36"/>
      <c r="L34" s="36"/>
      <c r="M34" s="36"/>
    </row>
  </sheetData>
  <sheetProtection sheet="1" objects="1" scenarios="1" selectLockedCells="1"/>
  <mergeCells count="31">
    <mergeCell ref="A1:L1"/>
    <mergeCell ref="B31:E31"/>
    <mergeCell ref="B32:E32"/>
    <mergeCell ref="B33:E33"/>
    <mergeCell ref="A8:E8"/>
    <mergeCell ref="B27:E27"/>
    <mergeCell ref="B28:E28"/>
    <mergeCell ref="B29:E29"/>
    <mergeCell ref="B30:E30"/>
    <mergeCell ref="B23:E23"/>
    <mergeCell ref="B26:E26"/>
    <mergeCell ref="B19:E19"/>
    <mergeCell ref="B20:E20"/>
    <mergeCell ref="B21:E21"/>
    <mergeCell ref="B22:E22"/>
    <mergeCell ref="B16:E16"/>
    <mergeCell ref="B17:E17"/>
    <mergeCell ref="B18:E18"/>
    <mergeCell ref="B24:E24"/>
    <mergeCell ref="B25:E25"/>
    <mergeCell ref="B11:E11"/>
    <mergeCell ref="B12:E12"/>
    <mergeCell ref="B13:E13"/>
    <mergeCell ref="B14:E14"/>
    <mergeCell ref="B15:E15"/>
    <mergeCell ref="D2:E2"/>
    <mergeCell ref="F6:L7"/>
    <mergeCell ref="B10:E10"/>
    <mergeCell ref="A5:E7"/>
    <mergeCell ref="B9:E9"/>
    <mergeCell ref="D3:E3"/>
  </mergeCells>
  <phoneticPr fontId="0" type="noConversion"/>
  <printOptions horizontalCentered="1"/>
  <pageMargins left="0.5" right="0.5" top="0.75" bottom="0.75" header="0.5" footer="0.5"/>
  <pageSetup scale="99" orientation="landscape" r:id="rId1"/>
  <headerFooter alignWithMargins="0">
    <oddHeader>&amp;L&amp;"Arial,Bold"&amp;16This form was created using most current Excel version on file&amp;REnclosure 2</oddHeader>
    <oddFooter>&amp;LPage 1&amp;Rver 3 (12/2007)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1"/>
  <sheetViews>
    <sheetView zoomScale="80" zoomScaleNormal="80" workbookViewId="0">
      <selection sqref="A1:O1"/>
    </sheetView>
  </sheetViews>
  <sheetFormatPr defaultColWidth="0" defaultRowHeight="15" zeroHeight="1" x14ac:dyDescent="0.2"/>
  <cols>
    <col min="1" max="4" width="3.7109375" style="35" customWidth="1"/>
    <col min="5" max="5" width="28.140625" style="35" customWidth="1"/>
    <col min="6" max="6" width="17.7109375" style="35" customWidth="1"/>
    <col min="7" max="7" width="14.28515625" style="35" customWidth="1"/>
    <col min="8" max="8" width="15.7109375" style="35" customWidth="1"/>
    <col min="9" max="11" width="12.7109375" style="35" customWidth="1"/>
    <col min="12" max="12" width="16.85546875" style="35" customWidth="1"/>
    <col min="13" max="13" width="16" style="35" customWidth="1"/>
    <col min="14" max="15" width="12.7109375" style="35" customWidth="1"/>
    <col min="16" max="16" width="12.7109375" style="36" customWidth="1"/>
    <col min="17" max="18" width="12.7109375" hidden="1" customWidth="1"/>
    <col min="19" max="16384" width="9.140625" hidden="1"/>
  </cols>
  <sheetData>
    <row r="1" spans="1:18" ht="32.1" customHeight="1" x14ac:dyDescent="0.25">
      <c r="A1" s="139" t="s">
        <v>145</v>
      </c>
      <c r="B1" s="139"/>
      <c r="C1" s="139"/>
      <c r="D1" s="139"/>
      <c r="E1" s="139"/>
      <c r="F1" s="139"/>
      <c r="G1" s="139"/>
      <c r="H1" s="139"/>
      <c r="I1" s="139"/>
      <c r="J1" s="139"/>
      <c r="K1" s="139"/>
      <c r="L1" s="139"/>
      <c r="M1" s="139"/>
      <c r="N1" s="139"/>
      <c r="O1" s="139"/>
    </row>
    <row r="2" spans="1:18" ht="20.100000000000001" customHeight="1" x14ac:dyDescent="0.25">
      <c r="A2" s="137" t="s">
        <v>29</v>
      </c>
      <c r="B2" s="138"/>
      <c r="C2" s="138"/>
      <c r="D2" s="149" t="str">
        <f>'CSS Pgm 1'!D2:E2</f>
        <v>Inyo</v>
      </c>
      <c r="E2" s="149"/>
      <c r="F2" s="36"/>
      <c r="G2" s="36"/>
      <c r="H2" s="36"/>
      <c r="I2" s="36"/>
      <c r="J2" s="36"/>
      <c r="K2" s="36"/>
      <c r="L2" s="36"/>
      <c r="M2" s="36"/>
      <c r="N2" s="38" t="s">
        <v>30</v>
      </c>
      <c r="O2" s="39">
        <f>'CSS Pgm 1'!O2</f>
        <v>39552</v>
      </c>
    </row>
    <row r="3" spans="1:18" ht="20.100000000000001" customHeight="1" x14ac:dyDescent="0.25">
      <c r="A3" s="164" t="s">
        <v>106</v>
      </c>
      <c r="B3" s="165"/>
      <c r="C3" s="165"/>
      <c r="D3" s="159" t="s">
        <v>154</v>
      </c>
      <c r="E3" s="159"/>
      <c r="F3" s="36"/>
      <c r="G3" s="36"/>
      <c r="H3" s="36"/>
      <c r="I3" s="36"/>
      <c r="J3" s="36"/>
      <c r="K3" s="36"/>
      <c r="L3" s="36"/>
      <c r="M3" s="36"/>
      <c r="N3" s="36"/>
      <c r="O3" s="36"/>
    </row>
    <row r="4" spans="1:18" x14ac:dyDescent="0.2">
      <c r="A4" s="36"/>
      <c r="B4" s="36"/>
      <c r="C4" s="36"/>
      <c r="D4" s="36"/>
      <c r="E4" s="36"/>
      <c r="F4" s="36"/>
      <c r="G4" s="36"/>
      <c r="H4" s="36"/>
      <c r="I4" s="36"/>
      <c r="J4" s="36"/>
      <c r="K4" s="36"/>
      <c r="L4" s="36"/>
      <c r="M4" s="36"/>
      <c r="N4" s="36"/>
      <c r="O4" s="36"/>
    </row>
    <row r="5" spans="1:18" s="3" customFormat="1" ht="15" customHeight="1" x14ac:dyDescent="0.25">
      <c r="A5" s="142" t="s">
        <v>31</v>
      </c>
      <c r="B5" s="143"/>
      <c r="C5" s="143"/>
      <c r="D5" s="143"/>
      <c r="E5" s="144"/>
      <c r="F5" s="41" t="s">
        <v>20</v>
      </c>
      <c r="G5" s="49" t="s">
        <v>21</v>
      </c>
      <c r="H5" s="49" t="s">
        <v>28</v>
      </c>
      <c r="I5" s="49" t="s">
        <v>22</v>
      </c>
      <c r="J5" s="49" t="s">
        <v>23</v>
      </c>
      <c r="K5" s="49" t="s">
        <v>24</v>
      </c>
      <c r="L5" s="49" t="s">
        <v>25</v>
      </c>
      <c r="M5" s="49" t="s">
        <v>26</v>
      </c>
      <c r="N5" s="49" t="s">
        <v>27</v>
      </c>
      <c r="O5" s="49" t="s">
        <v>78</v>
      </c>
      <c r="P5" s="42"/>
    </row>
    <row r="6" spans="1:18" s="3" customFormat="1" ht="15" customHeight="1" x14ac:dyDescent="0.25">
      <c r="A6" s="145"/>
      <c r="B6" s="146"/>
      <c r="C6" s="146"/>
      <c r="D6" s="146"/>
      <c r="E6" s="147"/>
      <c r="F6" s="155" t="s">
        <v>7</v>
      </c>
      <c r="G6" s="158" t="s">
        <v>38</v>
      </c>
      <c r="H6" s="159"/>
      <c r="I6" s="159"/>
      <c r="J6" s="159"/>
      <c r="K6" s="159"/>
      <c r="L6" s="159"/>
      <c r="M6" s="159"/>
      <c r="N6" s="159"/>
      <c r="O6" s="160"/>
      <c r="P6" s="42"/>
    </row>
    <row r="7" spans="1:18" s="1" customFormat="1" ht="67.5" customHeight="1" x14ac:dyDescent="0.25">
      <c r="A7" s="148"/>
      <c r="B7" s="149"/>
      <c r="C7" s="149"/>
      <c r="D7" s="149"/>
      <c r="E7" s="150"/>
      <c r="F7" s="156"/>
      <c r="G7" s="87" t="s">
        <v>0</v>
      </c>
      <c r="H7" s="87" t="s">
        <v>37</v>
      </c>
      <c r="I7" s="87" t="s">
        <v>19</v>
      </c>
      <c r="J7" s="87" t="s">
        <v>1</v>
      </c>
      <c r="K7" s="87" t="s">
        <v>16</v>
      </c>
      <c r="L7" s="87" t="s">
        <v>17</v>
      </c>
      <c r="M7" s="87" t="s">
        <v>2</v>
      </c>
      <c r="N7" s="87" t="s">
        <v>18</v>
      </c>
      <c r="O7" s="43" t="s">
        <v>77</v>
      </c>
      <c r="P7" s="44"/>
      <c r="Q7" s="2"/>
      <c r="R7" s="2"/>
    </row>
    <row r="8" spans="1:18" ht="15" customHeight="1" x14ac:dyDescent="0.25">
      <c r="A8" s="161" t="s">
        <v>105</v>
      </c>
      <c r="B8" s="162"/>
      <c r="C8" s="162"/>
      <c r="D8" s="91"/>
      <c r="E8" s="88"/>
      <c r="F8" s="45"/>
      <c r="G8" s="45"/>
      <c r="H8" s="45"/>
      <c r="I8" s="45"/>
      <c r="J8" s="45"/>
      <c r="K8" s="45"/>
      <c r="L8" s="45"/>
      <c r="M8" s="45"/>
      <c r="N8" s="45"/>
      <c r="O8" s="45"/>
    </row>
    <row r="9" spans="1:18" ht="15" customHeight="1" x14ac:dyDescent="0.2">
      <c r="A9" s="50"/>
      <c r="B9" s="151" t="s">
        <v>104</v>
      </c>
      <c r="C9" s="151"/>
      <c r="D9" s="151"/>
      <c r="E9" s="152"/>
      <c r="F9" s="46"/>
      <c r="G9" s="46"/>
      <c r="H9" s="46"/>
      <c r="I9" s="46"/>
      <c r="J9" s="46"/>
      <c r="K9" s="46"/>
      <c r="L9" s="46"/>
      <c r="M9" s="46"/>
      <c r="N9" s="46"/>
      <c r="O9" s="46"/>
    </row>
    <row r="10" spans="1:18" ht="15" customHeight="1" x14ac:dyDescent="0.2">
      <c r="A10" s="50"/>
      <c r="B10" s="51"/>
      <c r="C10" s="130" t="s">
        <v>4</v>
      </c>
      <c r="D10" s="132"/>
      <c r="E10" s="92"/>
      <c r="F10" s="46"/>
      <c r="G10" s="46"/>
      <c r="H10" s="46"/>
      <c r="I10" s="46"/>
      <c r="J10" s="46"/>
      <c r="K10" s="46"/>
      <c r="L10" s="46"/>
      <c r="M10" s="46"/>
      <c r="N10" s="46"/>
      <c r="O10" s="46"/>
    </row>
    <row r="11" spans="1:18" ht="15" customHeight="1" x14ac:dyDescent="0.2">
      <c r="A11" s="50"/>
      <c r="B11" s="51"/>
      <c r="C11" s="51"/>
      <c r="D11" s="130" t="s">
        <v>11</v>
      </c>
      <c r="E11" s="131"/>
      <c r="F11" s="46"/>
      <c r="G11" s="46"/>
      <c r="H11" s="46"/>
      <c r="I11" s="46"/>
      <c r="J11" s="46"/>
      <c r="K11" s="46"/>
      <c r="L11" s="46"/>
      <c r="M11" s="46"/>
      <c r="N11" s="46"/>
      <c r="O11" s="46"/>
    </row>
    <row r="12" spans="1:18" ht="15" customHeight="1" x14ac:dyDescent="0.2">
      <c r="A12" s="50"/>
      <c r="B12" s="51"/>
      <c r="C12" s="51"/>
      <c r="D12" s="130" t="s">
        <v>12</v>
      </c>
      <c r="E12" s="131"/>
      <c r="F12" s="46"/>
      <c r="G12" s="46"/>
      <c r="H12" s="46"/>
      <c r="I12" s="46"/>
      <c r="J12" s="46"/>
      <c r="K12" s="46"/>
      <c r="L12" s="46"/>
      <c r="M12" s="46"/>
      <c r="N12" s="46"/>
      <c r="O12" s="46"/>
    </row>
    <row r="13" spans="1:18" ht="15" customHeight="1" x14ac:dyDescent="0.2">
      <c r="A13" s="50"/>
      <c r="B13" s="51"/>
      <c r="C13" s="51"/>
      <c r="D13" s="130" t="s">
        <v>39</v>
      </c>
      <c r="E13" s="131"/>
      <c r="F13" s="46"/>
      <c r="G13" s="46"/>
      <c r="H13" s="46"/>
      <c r="I13" s="46"/>
      <c r="J13" s="46"/>
      <c r="K13" s="46"/>
      <c r="L13" s="46"/>
      <c r="M13" s="46"/>
      <c r="N13" s="46"/>
      <c r="O13" s="46"/>
    </row>
    <row r="14" spans="1:18" ht="15" customHeight="1" x14ac:dyDescent="0.2">
      <c r="A14" s="50"/>
      <c r="B14" s="51"/>
      <c r="C14" s="51"/>
      <c r="D14" s="130" t="s">
        <v>5</v>
      </c>
      <c r="E14" s="131"/>
      <c r="F14" s="46"/>
      <c r="G14" s="46"/>
      <c r="H14" s="46"/>
      <c r="I14" s="46"/>
      <c r="J14" s="46"/>
      <c r="K14" s="46"/>
      <c r="L14" s="46"/>
      <c r="M14" s="46"/>
      <c r="N14" s="46"/>
      <c r="O14" s="46"/>
    </row>
    <row r="15" spans="1:18" ht="15" customHeight="1" x14ac:dyDescent="0.2">
      <c r="A15" s="50"/>
      <c r="B15" s="51"/>
      <c r="C15" s="130" t="s">
        <v>8</v>
      </c>
      <c r="D15" s="132"/>
      <c r="E15" s="131"/>
      <c r="F15" s="46">
        <f t="shared" ref="F15:O15" si="0">SUM(F11:F14)</f>
        <v>0</v>
      </c>
      <c r="G15" s="46">
        <f t="shared" si="0"/>
        <v>0</v>
      </c>
      <c r="H15" s="46">
        <f t="shared" si="0"/>
        <v>0</v>
      </c>
      <c r="I15" s="46">
        <f t="shared" si="0"/>
        <v>0</v>
      </c>
      <c r="J15" s="46">
        <f t="shared" si="0"/>
        <v>0</v>
      </c>
      <c r="K15" s="46">
        <f t="shared" si="0"/>
        <v>0</v>
      </c>
      <c r="L15" s="46">
        <f t="shared" si="0"/>
        <v>0</v>
      </c>
      <c r="M15" s="46">
        <f t="shared" si="0"/>
        <v>0</v>
      </c>
      <c r="N15" s="46">
        <f t="shared" si="0"/>
        <v>0</v>
      </c>
      <c r="O15" s="46">
        <f t="shared" si="0"/>
        <v>0</v>
      </c>
    </row>
    <row r="16" spans="1:18" ht="15" customHeight="1" x14ac:dyDescent="0.2">
      <c r="A16" s="50"/>
      <c r="B16" s="51"/>
      <c r="C16" s="130" t="s">
        <v>6</v>
      </c>
      <c r="D16" s="132"/>
      <c r="E16" s="131"/>
      <c r="F16" s="46"/>
      <c r="G16" s="46"/>
      <c r="H16" s="46"/>
      <c r="I16" s="46"/>
      <c r="J16" s="46"/>
      <c r="K16" s="46"/>
      <c r="L16" s="46"/>
      <c r="M16" s="46"/>
      <c r="N16" s="46"/>
      <c r="O16" s="46"/>
    </row>
    <row r="17" spans="1:15" ht="15" customHeight="1" x14ac:dyDescent="0.2">
      <c r="A17" s="50"/>
      <c r="B17" s="51"/>
      <c r="C17" s="51"/>
      <c r="D17" s="130" t="s">
        <v>11</v>
      </c>
      <c r="E17" s="131"/>
      <c r="F17" s="46"/>
      <c r="G17" s="46"/>
      <c r="H17" s="46"/>
      <c r="I17" s="46"/>
      <c r="J17" s="46"/>
      <c r="K17" s="46"/>
      <c r="L17" s="46"/>
      <c r="M17" s="46"/>
      <c r="N17" s="46"/>
      <c r="O17" s="46"/>
    </row>
    <row r="18" spans="1:15" ht="15" customHeight="1" x14ac:dyDescent="0.2">
      <c r="A18" s="50"/>
      <c r="B18" s="51"/>
      <c r="C18" s="51"/>
      <c r="D18" s="130" t="s">
        <v>12</v>
      </c>
      <c r="E18" s="131"/>
      <c r="F18" s="46"/>
      <c r="G18" s="46"/>
      <c r="H18" s="46"/>
      <c r="I18" s="46"/>
      <c r="J18" s="46"/>
      <c r="K18" s="46"/>
      <c r="L18" s="46"/>
      <c r="M18" s="46"/>
      <c r="N18" s="46"/>
      <c r="O18" s="46"/>
    </row>
    <row r="19" spans="1:15" ht="15" customHeight="1" x14ac:dyDescent="0.2">
      <c r="A19" s="50"/>
      <c r="B19" s="51"/>
      <c r="C19" s="51"/>
      <c r="D19" s="130" t="s">
        <v>39</v>
      </c>
      <c r="E19" s="131"/>
      <c r="F19" s="46"/>
      <c r="G19" s="46"/>
      <c r="H19" s="46"/>
      <c r="I19" s="46"/>
      <c r="J19" s="46"/>
      <c r="K19" s="46"/>
      <c r="L19" s="46"/>
      <c r="M19" s="46"/>
      <c r="N19" s="46"/>
      <c r="O19" s="46"/>
    </row>
    <row r="20" spans="1:15" ht="15" customHeight="1" x14ac:dyDescent="0.2">
      <c r="A20" s="50"/>
      <c r="B20" s="51"/>
      <c r="C20" s="51"/>
      <c r="D20" s="130" t="s">
        <v>5</v>
      </c>
      <c r="E20" s="131"/>
      <c r="F20" s="46"/>
      <c r="G20" s="46"/>
      <c r="H20" s="46"/>
      <c r="I20" s="46"/>
      <c r="J20" s="46"/>
      <c r="K20" s="46"/>
      <c r="L20" s="46"/>
      <c r="M20" s="46"/>
      <c r="N20" s="46"/>
      <c r="O20" s="46"/>
    </row>
    <row r="21" spans="1:15" ht="15" customHeight="1" x14ac:dyDescent="0.2">
      <c r="A21" s="50"/>
      <c r="B21" s="51"/>
      <c r="C21" s="130" t="s">
        <v>9</v>
      </c>
      <c r="D21" s="132"/>
      <c r="E21" s="131"/>
      <c r="F21" s="46">
        <f t="shared" ref="F21:O21" si="1">SUM(F17:F20)</f>
        <v>0</v>
      </c>
      <c r="G21" s="46">
        <f t="shared" si="1"/>
        <v>0</v>
      </c>
      <c r="H21" s="46">
        <f t="shared" si="1"/>
        <v>0</v>
      </c>
      <c r="I21" s="46">
        <f t="shared" si="1"/>
        <v>0</v>
      </c>
      <c r="J21" s="46">
        <f t="shared" si="1"/>
        <v>0</v>
      </c>
      <c r="K21" s="46">
        <f t="shared" si="1"/>
        <v>0</v>
      </c>
      <c r="L21" s="46">
        <f t="shared" si="1"/>
        <v>0</v>
      </c>
      <c r="M21" s="46">
        <f t="shared" si="1"/>
        <v>0</v>
      </c>
      <c r="N21" s="46">
        <f t="shared" si="1"/>
        <v>0</v>
      </c>
      <c r="O21" s="46">
        <f t="shared" si="1"/>
        <v>0</v>
      </c>
    </row>
    <row r="22" spans="1:15" ht="15" customHeight="1" x14ac:dyDescent="0.2">
      <c r="A22" s="52"/>
      <c r="B22" s="133" t="s">
        <v>10</v>
      </c>
      <c r="C22" s="133"/>
      <c r="D22" s="133"/>
      <c r="E22" s="56"/>
      <c r="F22" s="47">
        <f t="shared" ref="F22:O22" si="2">F15+F21</f>
        <v>0</v>
      </c>
      <c r="G22" s="47">
        <f t="shared" si="2"/>
        <v>0</v>
      </c>
      <c r="H22" s="47">
        <f t="shared" si="2"/>
        <v>0</v>
      </c>
      <c r="I22" s="47">
        <f t="shared" si="2"/>
        <v>0</v>
      </c>
      <c r="J22" s="47">
        <f t="shared" si="2"/>
        <v>0</v>
      </c>
      <c r="K22" s="47">
        <f t="shared" si="2"/>
        <v>0</v>
      </c>
      <c r="L22" s="47">
        <f t="shared" si="2"/>
        <v>0</v>
      </c>
      <c r="M22" s="47">
        <f t="shared" si="2"/>
        <v>0</v>
      </c>
      <c r="N22" s="47">
        <f t="shared" si="2"/>
        <v>0</v>
      </c>
      <c r="O22" s="47">
        <f t="shared" si="2"/>
        <v>0</v>
      </c>
    </row>
    <row r="23" spans="1:15" ht="15" customHeight="1" x14ac:dyDescent="0.2">
      <c r="A23" s="50"/>
      <c r="B23" s="153" t="s">
        <v>96</v>
      </c>
      <c r="C23" s="153"/>
      <c r="D23" s="153"/>
      <c r="E23" s="154"/>
      <c r="F23" s="46"/>
      <c r="G23" s="46"/>
      <c r="H23" s="46"/>
      <c r="I23" s="46"/>
      <c r="J23" s="46"/>
      <c r="K23" s="46"/>
      <c r="L23" s="46"/>
      <c r="M23" s="46"/>
      <c r="N23" s="46"/>
      <c r="O23" s="46"/>
    </row>
    <row r="24" spans="1:15" ht="15" customHeight="1" x14ac:dyDescent="0.2">
      <c r="A24" s="50"/>
      <c r="B24" s="51"/>
      <c r="C24" s="130" t="s">
        <v>32</v>
      </c>
      <c r="D24" s="132"/>
      <c r="E24" s="131"/>
      <c r="F24" s="46"/>
      <c r="G24" s="46"/>
      <c r="H24" s="46"/>
      <c r="I24" s="46"/>
      <c r="J24" s="46"/>
      <c r="K24" s="46"/>
      <c r="L24" s="46"/>
      <c r="M24" s="46"/>
      <c r="N24" s="46"/>
      <c r="O24" s="46"/>
    </row>
    <row r="25" spans="1:15" ht="15" customHeight="1" x14ac:dyDescent="0.2">
      <c r="A25" s="50"/>
      <c r="B25" s="51"/>
      <c r="C25" s="51"/>
      <c r="D25" s="130" t="s">
        <v>4</v>
      </c>
      <c r="E25" s="131"/>
      <c r="F25" s="46"/>
      <c r="G25" s="46"/>
      <c r="H25" s="46"/>
      <c r="I25" s="46"/>
      <c r="J25" s="46"/>
      <c r="K25" s="46"/>
      <c r="L25" s="46"/>
      <c r="M25" s="46"/>
      <c r="N25" s="46"/>
      <c r="O25" s="46"/>
    </row>
    <row r="26" spans="1:15" ht="15" customHeight="1" x14ac:dyDescent="0.2">
      <c r="A26" s="50"/>
      <c r="B26" s="51"/>
      <c r="C26" s="51"/>
      <c r="D26" s="51"/>
      <c r="E26" s="55" t="s">
        <v>39</v>
      </c>
      <c r="F26" s="46">
        <f>90275*0.8</f>
        <v>72220</v>
      </c>
      <c r="G26" s="46">
        <f>75568*0.8</f>
        <v>60454.400000000001</v>
      </c>
      <c r="H26" s="46"/>
      <c r="I26" s="46"/>
      <c r="J26" s="46">
        <f>14707*0.8</f>
        <v>11765.6</v>
      </c>
      <c r="K26" s="46"/>
      <c r="L26" s="46"/>
      <c r="M26" s="46"/>
      <c r="N26" s="46"/>
      <c r="O26" s="46"/>
    </row>
    <row r="27" spans="1:15" ht="15" customHeight="1" x14ac:dyDescent="0.2">
      <c r="A27" s="50"/>
      <c r="B27" s="51"/>
      <c r="C27" s="51"/>
      <c r="D27" s="51"/>
      <c r="E27" s="55" t="s">
        <v>5</v>
      </c>
      <c r="F27" s="46">
        <f>90275*0.2</f>
        <v>18055</v>
      </c>
      <c r="G27" s="46">
        <f>75568*0.2</f>
        <v>15113.6</v>
      </c>
      <c r="H27" s="46"/>
      <c r="I27" s="46"/>
      <c r="J27" s="46">
        <f>14707*0.2</f>
        <v>2941.4</v>
      </c>
      <c r="K27" s="46"/>
      <c r="L27" s="46"/>
      <c r="M27" s="46"/>
      <c r="N27" s="46"/>
      <c r="O27" s="46"/>
    </row>
    <row r="28" spans="1:15" ht="15" customHeight="1" x14ac:dyDescent="0.2">
      <c r="A28" s="50"/>
      <c r="B28" s="51"/>
      <c r="C28" s="51"/>
      <c r="D28" s="130" t="s">
        <v>8</v>
      </c>
      <c r="E28" s="131"/>
      <c r="F28" s="46">
        <f t="shared" ref="F28:O28" si="3">SUM(F26:F27)</f>
        <v>90275</v>
      </c>
      <c r="G28" s="46">
        <f t="shared" si="3"/>
        <v>75568</v>
      </c>
      <c r="H28" s="46">
        <f t="shared" si="3"/>
        <v>0</v>
      </c>
      <c r="I28" s="46">
        <f t="shared" si="3"/>
        <v>0</v>
      </c>
      <c r="J28" s="46">
        <f t="shared" si="3"/>
        <v>14707</v>
      </c>
      <c r="K28" s="46">
        <f t="shared" si="3"/>
        <v>0</v>
      </c>
      <c r="L28" s="46">
        <f t="shared" si="3"/>
        <v>0</v>
      </c>
      <c r="M28" s="46">
        <f t="shared" si="3"/>
        <v>0</v>
      </c>
      <c r="N28" s="46">
        <f t="shared" si="3"/>
        <v>0</v>
      </c>
      <c r="O28" s="46">
        <f t="shared" si="3"/>
        <v>0</v>
      </c>
    </row>
    <row r="29" spans="1:15" ht="15" customHeight="1" x14ac:dyDescent="0.2">
      <c r="A29" s="50"/>
      <c r="B29" s="51"/>
      <c r="C29" s="51"/>
      <c r="D29" s="130" t="s">
        <v>6</v>
      </c>
      <c r="E29" s="131"/>
      <c r="F29" s="46"/>
      <c r="G29" s="46"/>
      <c r="H29" s="46"/>
      <c r="I29" s="46"/>
      <c r="J29" s="46"/>
      <c r="K29" s="46"/>
      <c r="L29" s="46"/>
      <c r="M29" s="46"/>
      <c r="N29" s="46"/>
      <c r="O29" s="46"/>
    </row>
    <row r="30" spans="1:15" ht="15" customHeight="1" x14ac:dyDescent="0.2">
      <c r="A30" s="50"/>
      <c r="B30" s="51"/>
      <c r="C30" s="51"/>
      <c r="D30" s="51"/>
      <c r="E30" s="55" t="s">
        <v>39</v>
      </c>
      <c r="F30" s="46"/>
      <c r="G30" s="46"/>
      <c r="H30" s="46"/>
      <c r="I30" s="46"/>
      <c r="J30" s="46"/>
      <c r="K30" s="46"/>
      <c r="L30" s="46"/>
      <c r="M30" s="46"/>
      <c r="N30" s="46"/>
      <c r="O30" s="46"/>
    </row>
    <row r="31" spans="1:15" ht="15" customHeight="1" x14ac:dyDescent="0.2">
      <c r="A31" s="50"/>
      <c r="B31" s="51"/>
      <c r="C31" s="51"/>
      <c r="D31" s="51"/>
      <c r="E31" s="55" t="s">
        <v>5</v>
      </c>
      <c r="F31" s="46"/>
      <c r="G31" s="46"/>
      <c r="H31" s="46"/>
      <c r="I31" s="46"/>
      <c r="J31" s="46"/>
      <c r="K31" s="46"/>
      <c r="L31" s="46"/>
      <c r="M31" s="46"/>
      <c r="N31" s="46"/>
      <c r="O31" s="46"/>
    </row>
    <row r="32" spans="1:15" ht="15" customHeight="1" x14ac:dyDescent="0.2">
      <c r="A32" s="50"/>
      <c r="B32" s="51"/>
      <c r="C32" s="51"/>
      <c r="D32" s="130" t="s">
        <v>9</v>
      </c>
      <c r="E32" s="131"/>
      <c r="F32" s="46">
        <f t="shared" ref="F32:O32" si="4">SUM(F30:F31)</f>
        <v>0</v>
      </c>
      <c r="G32" s="46">
        <f t="shared" si="4"/>
        <v>0</v>
      </c>
      <c r="H32" s="46">
        <f t="shared" si="4"/>
        <v>0</v>
      </c>
      <c r="I32" s="46">
        <f t="shared" si="4"/>
        <v>0</v>
      </c>
      <c r="J32" s="46">
        <f t="shared" si="4"/>
        <v>0</v>
      </c>
      <c r="K32" s="46">
        <f t="shared" si="4"/>
        <v>0</v>
      </c>
      <c r="L32" s="46">
        <f t="shared" si="4"/>
        <v>0</v>
      </c>
      <c r="M32" s="46">
        <f t="shared" si="4"/>
        <v>0</v>
      </c>
      <c r="N32" s="46">
        <f t="shared" si="4"/>
        <v>0</v>
      </c>
      <c r="O32" s="46">
        <f t="shared" si="4"/>
        <v>0</v>
      </c>
    </row>
    <row r="33" spans="1:15" ht="15" customHeight="1" x14ac:dyDescent="0.2">
      <c r="A33" s="50"/>
      <c r="B33" s="51"/>
      <c r="C33" s="130" t="s">
        <v>33</v>
      </c>
      <c r="D33" s="132"/>
      <c r="E33" s="131"/>
      <c r="F33" s="46">
        <f t="shared" ref="F33:O33" si="5">F28+F32</f>
        <v>90275</v>
      </c>
      <c r="G33" s="46">
        <f t="shared" si="5"/>
        <v>75568</v>
      </c>
      <c r="H33" s="46">
        <f t="shared" si="5"/>
        <v>0</v>
      </c>
      <c r="I33" s="46">
        <f t="shared" si="5"/>
        <v>0</v>
      </c>
      <c r="J33" s="46">
        <f t="shared" si="5"/>
        <v>14707</v>
      </c>
      <c r="K33" s="46">
        <f t="shared" si="5"/>
        <v>0</v>
      </c>
      <c r="L33" s="46">
        <f t="shared" si="5"/>
        <v>0</v>
      </c>
      <c r="M33" s="46">
        <f t="shared" si="5"/>
        <v>0</v>
      </c>
      <c r="N33" s="46">
        <f t="shared" si="5"/>
        <v>0</v>
      </c>
      <c r="O33" s="46">
        <f t="shared" si="5"/>
        <v>0</v>
      </c>
    </row>
    <row r="34" spans="1:15" ht="15" customHeight="1" x14ac:dyDescent="0.2">
      <c r="A34" s="50"/>
      <c r="B34" s="51"/>
      <c r="C34" s="130" t="s">
        <v>34</v>
      </c>
      <c r="D34" s="132"/>
      <c r="E34" s="131"/>
      <c r="F34" s="46"/>
      <c r="G34" s="46"/>
      <c r="H34" s="46"/>
      <c r="I34" s="46"/>
      <c r="J34" s="46"/>
      <c r="K34" s="46"/>
      <c r="L34" s="46"/>
      <c r="M34" s="46"/>
      <c r="N34" s="46"/>
      <c r="O34" s="46"/>
    </row>
    <row r="35" spans="1:15" ht="15" customHeight="1" x14ac:dyDescent="0.2">
      <c r="A35" s="50"/>
      <c r="B35" s="51"/>
      <c r="C35" s="51"/>
      <c r="D35" s="130" t="s">
        <v>4</v>
      </c>
      <c r="E35" s="131"/>
      <c r="F35" s="46"/>
      <c r="G35" s="46"/>
      <c r="H35" s="46"/>
      <c r="I35" s="46"/>
      <c r="J35" s="46"/>
      <c r="K35" s="46"/>
      <c r="L35" s="46"/>
      <c r="M35" s="46"/>
      <c r="N35" s="46"/>
      <c r="O35" s="46"/>
    </row>
    <row r="36" spans="1:15" ht="15" customHeight="1" x14ac:dyDescent="0.2">
      <c r="A36" s="50"/>
      <c r="B36" s="51"/>
      <c r="C36" s="51"/>
      <c r="D36" s="51"/>
      <c r="E36" s="54" t="s">
        <v>39</v>
      </c>
      <c r="F36" s="46"/>
      <c r="G36" s="46"/>
      <c r="H36" s="46"/>
      <c r="I36" s="46"/>
      <c r="J36" s="46"/>
      <c r="K36" s="46"/>
      <c r="L36" s="46"/>
      <c r="M36" s="46"/>
      <c r="N36" s="46"/>
      <c r="O36" s="46"/>
    </row>
    <row r="37" spans="1:15" ht="15" customHeight="1" x14ac:dyDescent="0.2">
      <c r="A37" s="50"/>
      <c r="B37" s="51"/>
      <c r="C37" s="51"/>
      <c r="D37" s="51"/>
      <c r="E37" s="55" t="s">
        <v>5</v>
      </c>
      <c r="F37" s="46"/>
      <c r="G37" s="46"/>
      <c r="H37" s="46"/>
      <c r="I37" s="46"/>
      <c r="J37" s="46"/>
      <c r="K37" s="46"/>
      <c r="L37" s="46"/>
      <c r="M37" s="46"/>
      <c r="N37" s="46"/>
      <c r="O37" s="46"/>
    </row>
    <row r="38" spans="1:15" ht="15" customHeight="1" x14ac:dyDescent="0.2">
      <c r="A38" s="50"/>
      <c r="B38" s="51"/>
      <c r="C38" s="51"/>
      <c r="D38" s="130" t="s">
        <v>8</v>
      </c>
      <c r="E38" s="131"/>
      <c r="F38" s="46">
        <f t="shared" ref="F38:O38" si="6">SUM(F36:F37)</f>
        <v>0</v>
      </c>
      <c r="G38" s="46">
        <f t="shared" si="6"/>
        <v>0</v>
      </c>
      <c r="H38" s="46">
        <f t="shared" si="6"/>
        <v>0</v>
      </c>
      <c r="I38" s="46">
        <f t="shared" si="6"/>
        <v>0</v>
      </c>
      <c r="J38" s="46">
        <f t="shared" si="6"/>
        <v>0</v>
      </c>
      <c r="K38" s="46">
        <f t="shared" si="6"/>
        <v>0</v>
      </c>
      <c r="L38" s="46">
        <f t="shared" si="6"/>
        <v>0</v>
      </c>
      <c r="M38" s="46">
        <f t="shared" si="6"/>
        <v>0</v>
      </c>
      <c r="N38" s="46">
        <f t="shared" si="6"/>
        <v>0</v>
      </c>
      <c r="O38" s="46">
        <f t="shared" si="6"/>
        <v>0</v>
      </c>
    </row>
    <row r="39" spans="1:15" ht="15" customHeight="1" x14ac:dyDescent="0.2">
      <c r="A39" s="50"/>
      <c r="B39" s="51"/>
      <c r="C39" s="51"/>
      <c r="D39" s="130" t="s">
        <v>6</v>
      </c>
      <c r="E39" s="131"/>
      <c r="F39" s="46"/>
      <c r="G39" s="46"/>
      <c r="H39" s="46"/>
      <c r="I39" s="46"/>
      <c r="J39" s="46"/>
      <c r="K39" s="46"/>
      <c r="L39" s="46"/>
      <c r="M39" s="46"/>
      <c r="N39" s="46"/>
      <c r="O39" s="46"/>
    </row>
    <row r="40" spans="1:15" ht="15" customHeight="1" x14ac:dyDescent="0.2">
      <c r="A40" s="50"/>
      <c r="B40" s="51"/>
      <c r="C40" s="51"/>
      <c r="D40" s="51"/>
      <c r="E40" s="55" t="s">
        <v>39</v>
      </c>
      <c r="F40" s="46"/>
      <c r="G40" s="46"/>
      <c r="H40" s="46"/>
      <c r="I40" s="46"/>
      <c r="J40" s="46"/>
      <c r="K40" s="46"/>
      <c r="L40" s="46"/>
      <c r="M40" s="46"/>
      <c r="N40" s="46"/>
      <c r="O40" s="46"/>
    </row>
    <row r="41" spans="1:15" ht="15" customHeight="1" x14ac:dyDescent="0.2">
      <c r="A41" s="50"/>
      <c r="B41" s="51"/>
      <c r="C41" s="51"/>
      <c r="D41" s="51"/>
      <c r="E41" s="55" t="s">
        <v>5</v>
      </c>
      <c r="F41" s="46"/>
      <c r="G41" s="46"/>
      <c r="H41" s="46"/>
      <c r="I41" s="46"/>
      <c r="J41" s="46"/>
      <c r="K41" s="46"/>
      <c r="L41" s="46"/>
      <c r="M41" s="46"/>
      <c r="N41" s="46"/>
      <c r="O41" s="46"/>
    </row>
    <row r="42" spans="1:15" ht="15" customHeight="1" x14ac:dyDescent="0.2">
      <c r="A42" s="50"/>
      <c r="B42" s="51"/>
      <c r="C42" s="51"/>
      <c r="D42" s="130" t="s">
        <v>9</v>
      </c>
      <c r="E42" s="131"/>
      <c r="F42" s="46">
        <f t="shared" ref="F42:O42" si="7">SUM(F40:F41)</f>
        <v>0</v>
      </c>
      <c r="G42" s="46">
        <f t="shared" si="7"/>
        <v>0</v>
      </c>
      <c r="H42" s="46">
        <f t="shared" si="7"/>
        <v>0</v>
      </c>
      <c r="I42" s="46">
        <f t="shared" si="7"/>
        <v>0</v>
      </c>
      <c r="J42" s="46">
        <f t="shared" si="7"/>
        <v>0</v>
      </c>
      <c r="K42" s="46">
        <f t="shared" si="7"/>
        <v>0</v>
      </c>
      <c r="L42" s="46">
        <f t="shared" si="7"/>
        <v>0</v>
      </c>
      <c r="M42" s="46">
        <f t="shared" si="7"/>
        <v>0</v>
      </c>
      <c r="N42" s="46">
        <f t="shared" si="7"/>
        <v>0</v>
      </c>
      <c r="O42" s="46">
        <f t="shared" si="7"/>
        <v>0</v>
      </c>
    </row>
    <row r="43" spans="1:15" ht="15" customHeight="1" x14ac:dyDescent="0.2">
      <c r="A43" s="50"/>
      <c r="B43" s="51"/>
      <c r="C43" s="130" t="s">
        <v>35</v>
      </c>
      <c r="D43" s="132"/>
      <c r="E43" s="131"/>
      <c r="F43" s="46">
        <f t="shared" ref="F43:O43" si="8">F38+F42</f>
        <v>0</v>
      </c>
      <c r="G43" s="46">
        <f t="shared" si="8"/>
        <v>0</v>
      </c>
      <c r="H43" s="46">
        <f t="shared" si="8"/>
        <v>0</v>
      </c>
      <c r="I43" s="46">
        <f t="shared" si="8"/>
        <v>0</v>
      </c>
      <c r="J43" s="46">
        <f t="shared" si="8"/>
        <v>0</v>
      </c>
      <c r="K43" s="46">
        <f t="shared" si="8"/>
        <v>0</v>
      </c>
      <c r="L43" s="46">
        <f t="shared" si="8"/>
        <v>0</v>
      </c>
      <c r="M43" s="46">
        <f t="shared" si="8"/>
        <v>0</v>
      </c>
      <c r="N43" s="46">
        <f t="shared" si="8"/>
        <v>0</v>
      </c>
      <c r="O43" s="46">
        <f t="shared" si="8"/>
        <v>0</v>
      </c>
    </row>
    <row r="44" spans="1:15" ht="15" customHeight="1" x14ac:dyDescent="0.2">
      <c r="A44" s="52"/>
      <c r="B44" s="133" t="s">
        <v>97</v>
      </c>
      <c r="C44" s="133"/>
      <c r="D44" s="133"/>
      <c r="E44" s="56"/>
      <c r="F44" s="47">
        <f t="shared" ref="F44:O44" si="9">F33+F43</f>
        <v>90275</v>
      </c>
      <c r="G44" s="47">
        <f t="shared" si="9"/>
        <v>75568</v>
      </c>
      <c r="H44" s="47">
        <f t="shared" si="9"/>
        <v>0</v>
      </c>
      <c r="I44" s="47">
        <f t="shared" si="9"/>
        <v>0</v>
      </c>
      <c r="J44" s="47">
        <f t="shared" si="9"/>
        <v>14707</v>
      </c>
      <c r="K44" s="47">
        <f t="shared" si="9"/>
        <v>0</v>
      </c>
      <c r="L44" s="47">
        <f t="shared" si="9"/>
        <v>0</v>
      </c>
      <c r="M44" s="47">
        <f t="shared" si="9"/>
        <v>0</v>
      </c>
      <c r="N44" s="47">
        <f t="shared" si="9"/>
        <v>0</v>
      </c>
      <c r="O44" s="47">
        <f t="shared" si="9"/>
        <v>0</v>
      </c>
    </row>
    <row r="45" spans="1:15" ht="15" customHeight="1" x14ac:dyDescent="0.2">
      <c r="A45" s="50"/>
      <c r="B45" s="140" t="s">
        <v>13</v>
      </c>
      <c r="C45" s="140"/>
      <c r="D45" s="140"/>
      <c r="E45" s="141"/>
      <c r="F45" s="46"/>
      <c r="G45" s="46"/>
      <c r="H45" s="46"/>
      <c r="I45" s="46"/>
      <c r="J45" s="46"/>
      <c r="K45" s="46"/>
      <c r="L45" s="46"/>
      <c r="M45" s="46"/>
      <c r="N45" s="46"/>
      <c r="O45" s="46"/>
    </row>
    <row r="46" spans="1:15" ht="15" customHeight="1" x14ac:dyDescent="0.2">
      <c r="A46" s="50"/>
      <c r="B46" s="51"/>
      <c r="C46" s="130" t="s">
        <v>4</v>
      </c>
      <c r="D46" s="132"/>
      <c r="E46" s="92"/>
      <c r="F46" s="46"/>
      <c r="G46" s="46"/>
      <c r="H46" s="46"/>
      <c r="I46" s="46"/>
      <c r="J46" s="46"/>
      <c r="K46" s="46"/>
      <c r="L46" s="46"/>
      <c r="M46" s="46"/>
      <c r="N46" s="46"/>
      <c r="O46" s="46"/>
    </row>
    <row r="47" spans="1:15" ht="15" customHeight="1" x14ac:dyDescent="0.2">
      <c r="A47" s="50"/>
      <c r="B47" s="51"/>
      <c r="C47" s="51"/>
      <c r="D47" s="130" t="s">
        <v>11</v>
      </c>
      <c r="E47" s="131"/>
      <c r="F47" s="46"/>
      <c r="G47" s="46"/>
      <c r="H47" s="46"/>
      <c r="I47" s="46"/>
      <c r="J47" s="46"/>
      <c r="K47" s="46"/>
      <c r="L47" s="46"/>
      <c r="M47" s="46"/>
      <c r="N47" s="46"/>
      <c r="O47" s="46"/>
    </row>
    <row r="48" spans="1:15" ht="15" customHeight="1" x14ac:dyDescent="0.2">
      <c r="A48" s="50"/>
      <c r="B48" s="51"/>
      <c r="C48" s="51"/>
      <c r="D48" s="130" t="s">
        <v>12</v>
      </c>
      <c r="E48" s="131"/>
      <c r="F48" s="46"/>
      <c r="G48" s="46"/>
      <c r="H48" s="46"/>
      <c r="I48" s="46"/>
      <c r="J48" s="46"/>
      <c r="K48" s="46"/>
      <c r="L48" s="46"/>
      <c r="M48" s="46"/>
      <c r="N48" s="46"/>
      <c r="O48" s="46"/>
    </row>
    <row r="49" spans="1:15" ht="15" customHeight="1" x14ac:dyDescent="0.2">
      <c r="A49" s="50"/>
      <c r="B49" s="51"/>
      <c r="C49" s="51"/>
      <c r="D49" s="130" t="s">
        <v>39</v>
      </c>
      <c r="E49" s="131"/>
      <c r="F49" s="46">
        <f>68711*0.8</f>
        <v>54968.800000000003</v>
      </c>
      <c r="G49" s="46">
        <v>54969</v>
      </c>
      <c r="H49" s="46"/>
      <c r="I49" s="46"/>
      <c r="J49" s="46"/>
      <c r="K49" s="46"/>
      <c r="L49" s="46"/>
      <c r="M49" s="46"/>
      <c r="N49" s="46"/>
      <c r="O49" s="46"/>
    </row>
    <row r="50" spans="1:15" ht="15" customHeight="1" x14ac:dyDescent="0.2">
      <c r="A50" s="50"/>
      <c r="B50" s="51"/>
      <c r="C50" s="51"/>
      <c r="D50" s="130" t="s">
        <v>5</v>
      </c>
      <c r="E50" s="131"/>
      <c r="F50" s="46">
        <f>68711*0.2</f>
        <v>13742.2</v>
      </c>
      <c r="G50" s="46">
        <v>13742</v>
      </c>
      <c r="H50" s="46"/>
      <c r="I50" s="46"/>
      <c r="J50" s="46"/>
      <c r="K50" s="46"/>
      <c r="L50" s="46"/>
      <c r="M50" s="46"/>
      <c r="N50" s="46"/>
      <c r="O50" s="46"/>
    </row>
    <row r="51" spans="1:15" ht="15" customHeight="1" x14ac:dyDescent="0.2">
      <c r="A51" s="50"/>
      <c r="B51" s="51"/>
      <c r="C51" s="130" t="s">
        <v>8</v>
      </c>
      <c r="D51" s="132"/>
      <c r="E51" s="131"/>
      <c r="F51" s="46">
        <f t="shared" ref="F51:O51" si="10">SUM(F47:F50)</f>
        <v>68711</v>
      </c>
      <c r="G51" s="46">
        <f t="shared" si="10"/>
        <v>68711</v>
      </c>
      <c r="H51" s="46">
        <f t="shared" si="10"/>
        <v>0</v>
      </c>
      <c r="I51" s="46">
        <f t="shared" si="10"/>
        <v>0</v>
      </c>
      <c r="J51" s="46">
        <f t="shared" si="10"/>
        <v>0</v>
      </c>
      <c r="K51" s="46">
        <f t="shared" si="10"/>
        <v>0</v>
      </c>
      <c r="L51" s="46">
        <f t="shared" si="10"/>
        <v>0</v>
      </c>
      <c r="M51" s="46">
        <f t="shared" si="10"/>
        <v>0</v>
      </c>
      <c r="N51" s="46">
        <f t="shared" si="10"/>
        <v>0</v>
      </c>
      <c r="O51" s="46">
        <f t="shared" si="10"/>
        <v>0</v>
      </c>
    </row>
    <row r="52" spans="1:15" ht="15" customHeight="1" x14ac:dyDescent="0.2">
      <c r="A52" s="50"/>
      <c r="B52" s="51"/>
      <c r="C52" s="130" t="s">
        <v>6</v>
      </c>
      <c r="D52" s="132"/>
      <c r="E52" s="131"/>
      <c r="F52" s="46"/>
      <c r="G52" s="46"/>
      <c r="H52" s="46"/>
      <c r="I52" s="46"/>
      <c r="J52" s="46"/>
      <c r="K52" s="46"/>
      <c r="L52" s="46"/>
      <c r="M52" s="46"/>
      <c r="N52" s="46"/>
      <c r="O52" s="46"/>
    </row>
    <row r="53" spans="1:15" ht="15" customHeight="1" x14ac:dyDescent="0.2">
      <c r="A53" s="50"/>
      <c r="B53" s="51"/>
      <c r="C53" s="51"/>
      <c r="D53" s="130" t="s">
        <v>11</v>
      </c>
      <c r="E53" s="131"/>
      <c r="F53" s="46"/>
      <c r="G53" s="46"/>
      <c r="H53" s="46"/>
      <c r="I53" s="46"/>
      <c r="J53" s="46"/>
      <c r="K53" s="46"/>
      <c r="L53" s="46"/>
      <c r="M53" s="46"/>
      <c r="N53" s="46"/>
      <c r="O53" s="46"/>
    </row>
    <row r="54" spans="1:15" ht="15" customHeight="1" x14ac:dyDescent="0.2">
      <c r="A54" s="50"/>
      <c r="B54" s="51"/>
      <c r="C54" s="51"/>
      <c r="D54" s="130" t="s">
        <v>12</v>
      </c>
      <c r="E54" s="131"/>
      <c r="F54" s="46"/>
      <c r="G54" s="46"/>
      <c r="H54" s="46"/>
      <c r="I54" s="46"/>
      <c r="J54" s="46"/>
      <c r="K54" s="46"/>
      <c r="L54" s="46"/>
      <c r="M54" s="46"/>
      <c r="N54" s="46"/>
      <c r="O54" s="46"/>
    </row>
    <row r="55" spans="1:15" ht="15" customHeight="1" x14ac:dyDescent="0.2">
      <c r="A55" s="50"/>
      <c r="B55" s="51"/>
      <c r="C55" s="51"/>
      <c r="D55" s="130" t="s">
        <v>39</v>
      </c>
      <c r="E55" s="131"/>
      <c r="F55" s="46"/>
      <c r="G55" s="46"/>
      <c r="H55" s="46"/>
      <c r="I55" s="46"/>
      <c r="J55" s="46"/>
      <c r="K55" s="46"/>
      <c r="L55" s="46"/>
      <c r="M55" s="46"/>
      <c r="N55" s="46"/>
      <c r="O55" s="46"/>
    </row>
    <row r="56" spans="1:15" ht="15" customHeight="1" x14ac:dyDescent="0.2">
      <c r="A56" s="50"/>
      <c r="B56" s="51"/>
      <c r="C56" s="51"/>
      <c r="D56" s="130" t="s">
        <v>5</v>
      </c>
      <c r="E56" s="131"/>
      <c r="F56" s="46"/>
      <c r="G56" s="46"/>
      <c r="H56" s="46"/>
      <c r="I56" s="46"/>
      <c r="J56" s="46"/>
      <c r="K56" s="46"/>
      <c r="L56" s="46"/>
      <c r="M56" s="46"/>
      <c r="N56" s="46"/>
      <c r="O56" s="46"/>
    </row>
    <row r="57" spans="1:15" ht="15" customHeight="1" x14ac:dyDescent="0.2">
      <c r="A57" s="50"/>
      <c r="B57" s="51"/>
      <c r="C57" s="130" t="s">
        <v>9</v>
      </c>
      <c r="D57" s="132"/>
      <c r="E57" s="131"/>
      <c r="F57" s="46">
        <f t="shared" ref="F57:O57" si="11">SUM(F53:F56)</f>
        <v>0</v>
      </c>
      <c r="G57" s="46">
        <f t="shared" si="11"/>
        <v>0</v>
      </c>
      <c r="H57" s="46">
        <f t="shared" si="11"/>
        <v>0</v>
      </c>
      <c r="I57" s="46">
        <f t="shared" si="11"/>
        <v>0</v>
      </c>
      <c r="J57" s="46">
        <f t="shared" si="11"/>
        <v>0</v>
      </c>
      <c r="K57" s="46">
        <f t="shared" si="11"/>
        <v>0</v>
      </c>
      <c r="L57" s="46">
        <f t="shared" si="11"/>
        <v>0</v>
      </c>
      <c r="M57" s="46">
        <f t="shared" si="11"/>
        <v>0</v>
      </c>
      <c r="N57" s="46">
        <f t="shared" si="11"/>
        <v>0</v>
      </c>
      <c r="O57" s="46">
        <f t="shared" si="11"/>
        <v>0</v>
      </c>
    </row>
    <row r="58" spans="1:15" ht="15" customHeight="1" x14ac:dyDescent="0.2">
      <c r="A58" s="52"/>
      <c r="B58" s="133" t="s">
        <v>14</v>
      </c>
      <c r="C58" s="133"/>
      <c r="D58" s="133"/>
      <c r="E58" s="56"/>
      <c r="F58" s="47">
        <f t="shared" ref="F58:O58" si="12">F57+F51</f>
        <v>68711</v>
      </c>
      <c r="G58" s="47">
        <f t="shared" si="12"/>
        <v>68711</v>
      </c>
      <c r="H58" s="47">
        <f t="shared" si="12"/>
        <v>0</v>
      </c>
      <c r="I58" s="47">
        <f t="shared" si="12"/>
        <v>0</v>
      </c>
      <c r="J58" s="47">
        <f t="shared" si="12"/>
        <v>0</v>
      </c>
      <c r="K58" s="47">
        <f t="shared" si="12"/>
        <v>0</v>
      </c>
      <c r="L58" s="47">
        <f t="shared" si="12"/>
        <v>0</v>
      </c>
      <c r="M58" s="47">
        <f t="shared" si="12"/>
        <v>0</v>
      </c>
      <c r="N58" s="47">
        <f t="shared" si="12"/>
        <v>0</v>
      </c>
      <c r="O58" s="47">
        <f t="shared" si="12"/>
        <v>0</v>
      </c>
    </row>
    <row r="59" spans="1:15" ht="15" customHeight="1" x14ac:dyDescent="0.25">
      <c r="A59" s="134" t="s">
        <v>143</v>
      </c>
      <c r="B59" s="135"/>
      <c r="C59" s="135"/>
      <c r="D59" s="135"/>
      <c r="E59" s="136"/>
      <c r="F59" s="48">
        <f t="shared" ref="F59:O59" si="13">F22+F44+F58</f>
        <v>158986</v>
      </c>
      <c r="G59" s="48">
        <f t="shared" si="13"/>
        <v>144279</v>
      </c>
      <c r="H59" s="48">
        <f t="shared" si="13"/>
        <v>0</v>
      </c>
      <c r="I59" s="48">
        <f t="shared" si="13"/>
        <v>0</v>
      </c>
      <c r="J59" s="48">
        <f t="shared" si="13"/>
        <v>14707</v>
      </c>
      <c r="K59" s="48">
        <f t="shared" si="13"/>
        <v>0</v>
      </c>
      <c r="L59" s="48">
        <f t="shared" si="13"/>
        <v>0</v>
      </c>
      <c r="M59" s="48">
        <f t="shared" si="13"/>
        <v>0</v>
      </c>
      <c r="N59" s="48">
        <f t="shared" si="13"/>
        <v>0</v>
      </c>
      <c r="O59" s="48">
        <f t="shared" si="13"/>
        <v>0</v>
      </c>
    </row>
    <row r="60" spans="1:15" x14ac:dyDescent="0.2">
      <c r="A60" s="36"/>
      <c r="B60" s="36"/>
      <c r="C60" s="36"/>
      <c r="D60" s="36"/>
      <c r="E60" s="36"/>
      <c r="F60" s="36"/>
      <c r="G60" s="36"/>
      <c r="H60" s="36"/>
      <c r="I60" s="36"/>
      <c r="J60" s="36"/>
      <c r="K60" s="36"/>
      <c r="L60" s="36"/>
      <c r="M60" s="36"/>
      <c r="N60" s="36"/>
      <c r="O60" s="36"/>
    </row>
    <row r="61" spans="1:15" x14ac:dyDescent="0.2">
      <c r="A61" s="36"/>
      <c r="B61" s="36"/>
      <c r="C61" s="36"/>
      <c r="D61" s="36"/>
      <c r="E61" s="36"/>
      <c r="F61" s="36"/>
      <c r="G61" s="36"/>
      <c r="H61" s="36"/>
      <c r="I61" s="36"/>
      <c r="J61" s="36"/>
      <c r="K61" s="36"/>
      <c r="L61" s="36"/>
      <c r="M61" s="36"/>
      <c r="N61" s="36"/>
      <c r="O61" s="36"/>
    </row>
  </sheetData>
  <sheetProtection sheet="1" selectLockedCells="1"/>
  <mergeCells count="52">
    <mergeCell ref="C16:E16"/>
    <mergeCell ref="A1:O1"/>
    <mergeCell ref="B45:E45"/>
    <mergeCell ref="A5:E7"/>
    <mergeCell ref="B9:E9"/>
    <mergeCell ref="B23:E23"/>
    <mergeCell ref="F6:F7"/>
    <mergeCell ref="D3:E3"/>
    <mergeCell ref="D2:E2"/>
    <mergeCell ref="G6:O6"/>
    <mergeCell ref="C10:D10"/>
    <mergeCell ref="D11:E11"/>
    <mergeCell ref="D12:E12"/>
    <mergeCell ref="D13:E13"/>
    <mergeCell ref="D14:E14"/>
    <mergeCell ref="C15:E15"/>
    <mergeCell ref="C33:E33"/>
    <mergeCell ref="D17:E17"/>
    <mergeCell ref="D18:E18"/>
    <mergeCell ref="D19:E19"/>
    <mergeCell ref="D20:E20"/>
    <mergeCell ref="C21:E21"/>
    <mergeCell ref="B22:D22"/>
    <mergeCell ref="A2:C2"/>
    <mergeCell ref="A8:C8"/>
    <mergeCell ref="A3:C3"/>
    <mergeCell ref="C52:E52"/>
    <mergeCell ref="D53:E53"/>
    <mergeCell ref="C34:E34"/>
    <mergeCell ref="D35:E35"/>
    <mergeCell ref="D38:E38"/>
    <mergeCell ref="D39:E39"/>
    <mergeCell ref="D42:E42"/>
    <mergeCell ref="C43:E43"/>
    <mergeCell ref="C24:E24"/>
    <mergeCell ref="D25:E25"/>
    <mergeCell ref="D28:E28"/>
    <mergeCell ref="D29:E29"/>
    <mergeCell ref="D32:E32"/>
    <mergeCell ref="B44:D44"/>
    <mergeCell ref="C46:D46"/>
    <mergeCell ref="C57:E57"/>
    <mergeCell ref="B58:D58"/>
    <mergeCell ref="A59:E59"/>
    <mergeCell ref="D54:E54"/>
    <mergeCell ref="D55:E55"/>
    <mergeCell ref="D56:E56"/>
    <mergeCell ref="D47:E47"/>
    <mergeCell ref="D48:E48"/>
    <mergeCell ref="D49:E49"/>
    <mergeCell ref="D50:E50"/>
    <mergeCell ref="C51:E51"/>
  </mergeCells>
  <phoneticPr fontId="0" type="noConversion"/>
  <printOptions horizontalCentered="1"/>
  <pageMargins left="0.5" right="0.5" top="0.75" bottom="0.75" header="0.5" footer="0.5"/>
  <pageSetup scale="55" orientation="landscape" r:id="rId1"/>
  <headerFooter alignWithMargins="0">
    <oddHeader>&amp;L&amp;"Arial,Bold"&amp;16This form was created using most current Excel version on file&amp;REnclosure 2</oddHeader>
    <oddFooter>&amp;LPage 1&amp;Rver 3 (12/2007)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1"/>
  <sheetViews>
    <sheetView zoomScale="80" zoomScaleNormal="80" workbookViewId="0">
      <selection sqref="A1:O1"/>
    </sheetView>
  </sheetViews>
  <sheetFormatPr defaultColWidth="0" defaultRowHeight="15" zeroHeight="1" x14ac:dyDescent="0.2"/>
  <cols>
    <col min="1" max="2" width="3.7109375" style="36" customWidth="1"/>
    <col min="3" max="3" width="3.5703125" style="36" customWidth="1"/>
    <col min="4" max="4" width="6.28515625" style="36" customWidth="1"/>
    <col min="5" max="5" width="29.28515625" style="36" customWidth="1"/>
    <col min="6" max="6" width="17.42578125" style="36" customWidth="1"/>
    <col min="7" max="12" width="12.7109375" style="36" customWidth="1"/>
    <col min="13" max="13" width="18.5703125" style="36" customWidth="1"/>
    <col min="14" max="16" width="12.7109375" style="36" customWidth="1"/>
    <col min="17" max="18" width="12.7109375" hidden="1" customWidth="1"/>
    <col min="19" max="16384" width="9.140625" hidden="1"/>
  </cols>
  <sheetData>
    <row r="1" spans="1:18" ht="32.1" customHeight="1" x14ac:dyDescent="0.25">
      <c r="A1" s="139" t="s">
        <v>145</v>
      </c>
      <c r="B1" s="139"/>
      <c r="C1" s="139"/>
      <c r="D1" s="139"/>
      <c r="E1" s="139"/>
      <c r="F1" s="139"/>
      <c r="G1" s="139"/>
      <c r="H1" s="139"/>
      <c r="I1" s="139"/>
      <c r="J1" s="139"/>
      <c r="K1" s="139"/>
      <c r="L1" s="139"/>
      <c r="M1" s="139"/>
      <c r="N1" s="139"/>
      <c r="O1" s="139"/>
    </row>
    <row r="2" spans="1:18" ht="20.100000000000001" customHeight="1" x14ac:dyDescent="0.25">
      <c r="A2" s="137" t="s">
        <v>29</v>
      </c>
      <c r="B2" s="138"/>
      <c r="C2" s="138"/>
      <c r="D2" s="149" t="str">
        <f>'CSS Pgm 1'!D2:E2</f>
        <v>Inyo</v>
      </c>
      <c r="E2" s="149"/>
      <c r="N2" s="38" t="s">
        <v>30</v>
      </c>
      <c r="O2" s="39">
        <f>'CSS Pgm 1'!O2</f>
        <v>39552</v>
      </c>
    </row>
    <row r="3" spans="1:18" ht="20.100000000000001" customHeight="1" x14ac:dyDescent="0.25">
      <c r="A3" s="164" t="s">
        <v>108</v>
      </c>
      <c r="B3" s="165"/>
      <c r="C3" s="165"/>
      <c r="D3" s="159" t="s">
        <v>155</v>
      </c>
      <c r="E3" s="159"/>
    </row>
    <row r="4" spans="1:18" x14ac:dyDescent="0.2"/>
    <row r="5" spans="1:18" s="3" customFormat="1" ht="15" customHeight="1" x14ac:dyDescent="0.25">
      <c r="A5" s="142" t="s">
        <v>31</v>
      </c>
      <c r="B5" s="143"/>
      <c r="C5" s="143"/>
      <c r="D5" s="143"/>
      <c r="E5" s="144"/>
      <c r="F5" s="41" t="s">
        <v>20</v>
      </c>
      <c r="G5" s="49" t="s">
        <v>21</v>
      </c>
      <c r="H5" s="49" t="s">
        <v>28</v>
      </c>
      <c r="I5" s="49" t="s">
        <v>22</v>
      </c>
      <c r="J5" s="49" t="s">
        <v>23</v>
      </c>
      <c r="K5" s="49" t="s">
        <v>24</v>
      </c>
      <c r="L5" s="49" t="s">
        <v>25</v>
      </c>
      <c r="M5" s="49" t="s">
        <v>26</v>
      </c>
      <c r="N5" s="49" t="s">
        <v>27</v>
      </c>
      <c r="O5" s="49" t="s">
        <v>78</v>
      </c>
      <c r="P5" s="42"/>
    </row>
    <row r="6" spans="1:18" s="3" customFormat="1" ht="15" customHeight="1" x14ac:dyDescent="0.25">
      <c r="A6" s="145"/>
      <c r="B6" s="146"/>
      <c r="C6" s="146"/>
      <c r="D6" s="146"/>
      <c r="E6" s="147"/>
      <c r="F6" s="155" t="s">
        <v>7</v>
      </c>
      <c r="G6" s="158" t="s">
        <v>38</v>
      </c>
      <c r="H6" s="159"/>
      <c r="I6" s="159"/>
      <c r="J6" s="159"/>
      <c r="K6" s="159"/>
      <c r="L6" s="159"/>
      <c r="M6" s="159"/>
      <c r="N6" s="159"/>
      <c r="O6" s="160"/>
      <c r="P6" s="42"/>
    </row>
    <row r="7" spans="1:18" s="1" customFormat="1" ht="59.25" customHeight="1" x14ac:dyDescent="0.25">
      <c r="A7" s="148"/>
      <c r="B7" s="149"/>
      <c r="C7" s="149"/>
      <c r="D7" s="149"/>
      <c r="E7" s="150"/>
      <c r="F7" s="156"/>
      <c r="G7" s="87" t="s">
        <v>0</v>
      </c>
      <c r="H7" s="87" t="s">
        <v>37</v>
      </c>
      <c r="I7" s="87" t="s">
        <v>19</v>
      </c>
      <c r="J7" s="87" t="s">
        <v>1</v>
      </c>
      <c r="K7" s="87" t="s">
        <v>16</v>
      </c>
      <c r="L7" s="87" t="s">
        <v>17</v>
      </c>
      <c r="M7" s="87" t="s">
        <v>2</v>
      </c>
      <c r="N7" s="87" t="s">
        <v>18</v>
      </c>
      <c r="O7" s="43" t="s">
        <v>77</v>
      </c>
      <c r="P7" s="44"/>
      <c r="Q7" s="2"/>
      <c r="R7" s="2"/>
    </row>
    <row r="8" spans="1:18" ht="15" customHeight="1" x14ac:dyDescent="0.25">
      <c r="A8" s="161" t="s">
        <v>107</v>
      </c>
      <c r="B8" s="162"/>
      <c r="C8" s="162"/>
      <c r="D8" s="91"/>
      <c r="E8" s="88"/>
      <c r="F8" s="45"/>
      <c r="G8" s="45"/>
      <c r="H8" s="45"/>
      <c r="I8" s="45"/>
      <c r="J8" s="45"/>
      <c r="K8" s="45"/>
      <c r="L8" s="45"/>
      <c r="M8" s="45"/>
      <c r="N8" s="45"/>
      <c r="O8" s="45"/>
    </row>
    <row r="9" spans="1:18" ht="15" customHeight="1" x14ac:dyDescent="0.2">
      <c r="A9" s="50"/>
      <c r="B9" s="151" t="s">
        <v>104</v>
      </c>
      <c r="C9" s="151"/>
      <c r="D9" s="151"/>
      <c r="E9" s="152"/>
      <c r="F9" s="46"/>
      <c r="G9" s="46"/>
      <c r="H9" s="46"/>
      <c r="I9" s="46"/>
      <c r="J9" s="46"/>
      <c r="K9" s="46"/>
      <c r="L9" s="46"/>
      <c r="M9" s="46"/>
      <c r="N9" s="46"/>
      <c r="O9" s="46"/>
    </row>
    <row r="10" spans="1:18" ht="15" customHeight="1" x14ac:dyDescent="0.2">
      <c r="A10" s="50"/>
      <c r="B10" s="51"/>
      <c r="C10" s="130" t="s">
        <v>4</v>
      </c>
      <c r="D10" s="132"/>
      <c r="E10" s="92"/>
      <c r="F10" s="46"/>
      <c r="G10" s="46"/>
      <c r="H10" s="46"/>
      <c r="I10" s="46"/>
      <c r="J10" s="46"/>
      <c r="K10" s="46"/>
      <c r="L10" s="46"/>
      <c r="M10" s="46"/>
      <c r="N10" s="46"/>
      <c r="O10" s="46"/>
    </row>
    <row r="11" spans="1:18" ht="15" customHeight="1" x14ac:dyDescent="0.2">
      <c r="A11" s="50"/>
      <c r="B11" s="51"/>
      <c r="C11" s="51"/>
      <c r="D11" s="130" t="s">
        <v>11</v>
      </c>
      <c r="E11" s="131"/>
      <c r="F11" s="46"/>
      <c r="G11" s="46"/>
      <c r="H11" s="46"/>
      <c r="I11" s="46"/>
      <c r="J11" s="46"/>
      <c r="K11" s="46"/>
      <c r="L11" s="46"/>
      <c r="M11" s="46"/>
      <c r="N11" s="46"/>
      <c r="O11" s="46"/>
    </row>
    <row r="12" spans="1:18" ht="15" customHeight="1" x14ac:dyDescent="0.2">
      <c r="A12" s="50"/>
      <c r="B12" s="51"/>
      <c r="C12" s="51"/>
      <c r="D12" s="130" t="s">
        <v>12</v>
      </c>
      <c r="E12" s="131"/>
      <c r="F12" s="46"/>
      <c r="G12" s="46"/>
      <c r="H12" s="46"/>
      <c r="I12" s="46"/>
      <c r="J12" s="46"/>
      <c r="K12" s="46"/>
      <c r="L12" s="46"/>
      <c r="M12" s="46"/>
      <c r="N12" s="46"/>
      <c r="O12" s="46"/>
    </row>
    <row r="13" spans="1:18" ht="15" customHeight="1" x14ac:dyDescent="0.2">
      <c r="A13" s="50"/>
      <c r="B13" s="51"/>
      <c r="C13" s="51"/>
      <c r="D13" s="130" t="s">
        <v>39</v>
      </c>
      <c r="E13" s="131"/>
      <c r="F13" s="46"/>
      <c r="G13" s="46"/>
      <c r="H13" s="46"/>
      <c r="I13" s="46"/>
      <c r="J13" s="46"/>
      <c r="K13" s="46"/>
      <c r="L13" s="46"/>
      <c r="M13" s="46"/>
      <c r="N13" s="46"/>
      <c r="O13" s="46"/>
    </row>
    <row r="14" spans="1:18" ht="15" customHeight="1" x14ac:dyDescent="0.2">
      <c r="A14" s="50"/>
      <c r="B14" s="51"/>
      <c r="C14" s="51"/>
      <c r="D14" s="72" t="s">
        <v>5</v>
      </c>
      <c r="E14" s="92"/>
      <c r="F14" s="46"/>
      <c r="G14" s="46"/>
      <c r="H14" s="46"/>
      <c r="I14" s="46"/>
      <c r="J14" s="46"/>
      <c r="K14" s="46"/>
      <c r="L14" s="46"/>
      <c r="M14" s="46"/>
      <c r="N14" s="46"/>
      <c r="O14" s="46"/>
    </row>
    <row r="15" spans="1:18" ht="15" customHeight="1" x14ac:dyDescent="0.2">
      <c r="A15" s="50"/>
      <c r="B15" s="51"/>
      <c r="C15" s="130" t="s">
        <v>8</v>
      </c>
      <c r="D15" s="132"/>
      <c r="E15" s="131"/>
      <c r="F15" s="46">
        <f t="shared" ref="F15:O15" si="0">SUM(F11:F14)</f>
        <v>0</v>
      </c>
      <c r="G15" s="46">
        <f t="shared" si="0"/>
        <v>0</v>
      </c>
      <c r="H15" s="46">
        <f t="shared" si="0"/>
        <v>0</v>
      </c>
      <c r="I15" s="46">
        <f t="shared" si="0"/>
        <v>0</v>
      </c>
      <c r="J15" s="46">
        <f t="shared" si="0"/>
        <v>0</v>
      </c>
      <c r="K15" s="46">
        <f t="shared" si="0"/>
        <v>0</v>
      </c>
      <c r="L15" s="46">
        <f t="shared" si="0"/>
        <v>0</v>
      </c>
      <c r="M15" s="46">
        <f t="shared" si="0"/>
        <v>0</v>
      </c>
      <c r="N15" s="46">
        <f t="shared" si="0"/>
        <v>0</v>
      </c>
      <c r="O15" s="46">
        <f t="shared" si="0"/>
        <v>0</v>
      </c>
    </row>
    <row r="16" spans="1:18" ht="15" customHeight="1" x14ac:dyDescent="0.2">
      <c r="A16" s="50"/>
      <c r="B16" s="51"/>
      <c r="C16" s="130" t="s">
        <v>6</v>
      </c>
      <c r="D16" s="132"/>
      <c r="E16" s="131"/>
      <c r="F16" s="46"/>
      <c r="G16" s="46"/>
      <c r="H16" s="46"/>
      <c r="I16" s="46"/>
      <c r="J16" s="46"/>
      <c r="K16" s="46"/>
      <c r="L16" s="46"/>
      <c r="M16" s="46"/>
      <c r="N16" s="46"/>
      <c r="O16" s="46"/>
    </row>
    <row r="17" spans="1:15" ht="15" customHeight="1" x14ac:dyDescent="0.2">
      <c r="A17" s="50"/>
      <c r="B17" s="51"/>
      <c r="C17" s="51"/>
      <c r="D17" s="130" t="s">
        <v>11</v>
      </c>
      <c r="E17" s="131"/>
      <c r="F17" s="46"/>
      <c r="G17" s="46"/>
      <c r="H17" s="46"/>
      <c r="I17" s="46"/>
      <c r="J17" s="46"/>
      <c r="K17" s="46"/>
      <c r="L17" s="46"/>
      <c r="M17" s="46"/>
      <c r="N17" s="46"/>
      <c r="O17" s="46"/>
    </row>
    <row r="18" spans="1:15" ht="15" customHeight="1" x14ac:dyDescent="0.2">
      <c r="A18" s="50"/>
      <c r="B18" s="51"/>
      <c r="C18" s="51"/>
      <c r="D18" s="130" t="s">
        <v>12</v>
      </c>
      <c r="E18" s="131"/>
      <c r="F18" s="46"/>
      <c r="G18" s="46"/>
      <c r="H18" s="46"/>
      <c r="I18" s="46"/>
      <c r="J18" s="46"/>
      <c r="K18" s="46"/>
      <c r="L18" s="46"/>
      <c r="M18" s="46"/>
      <c r="N18" s="46"/>
      <c r="O18" s="46"/>
    </row>
    <row r="19" spans="1:15" ht="15" customHeight="1" x14ac:dyDescent="0.2">
      <c r="A19" s="50"/>
      <c r="B19" s="51"/>
      <c r="C19" s="51"/>
      <c r="D19" s="130" t="s">
        <v>39</v>
      </c>
      <c r="E19" s="131"/>
      <c r="F19" s="46"/>
      <c r="G19" s="46"/>
      <c r="H19" s="46"/>
      <c r="I19" s="46"/>
      <c r="J19" s="46"/>
      <c r="K19" s="46"/>
      <c r="L19" s="46"/>
      <c r="M19" s="46"/>
      <c r="N19" s="46"/>
      <c r="O19" s="46"/>
    </row>
    <row r="20" spans="1:15" ht="15" customHeight="1" x14ac:dyDescent="0.2">
      <c r="A20" s="50"/>
      <c r="B20" s="51"/>
      <c r="C20" s="51"/>
      <c r="D20" s="72" t="s">
        <v>5</v>
      </c>
      <c r="E20" s="92"/>
      <c r="F20" s="46"/>
      <c r="G20" s="46"/>
      <c r="H20" s="46"/>
      <c r="I20" s="46"/>
      <c r="J20" s="46"/>
      <c r="K20" s="46"/>
      <c r="L20" s="46"/>
      <c r="M20" s="46"/>
      <c r="N20" s="46"/>
      <c r="O20" s="46"/>
    </row>
    <row r="21" spans="1:15" ht="15" customHeight="1" x14ac:dyDescent="0.2">
      <c r="A21" s="50"/>
      <c r="B21" s="51"/>
      <c r="C21" s="130" t="s">
        <v>9</v>
      </c>
      <c r="D21" s="132"/>
      <c r="E21" s="131"/>
      <c r="F21" s="46">
        <f t="shared" ref="F21:O21" si="1">SUM(F17:F20)</f>
        <v>0</v>
      </c>
      <c r="G21" s="46">
        <f t="shared" si="1"/>
        <v>0</v>
      </c>
      <c r="H21" s="46">
        <f t="shared" si="1"/>
        <v>0</v>
      </c>
      <c r="I21" s="46">
        <f t="shared" si="1"/>
        <v>0</v>
      </c>
      <c r="J21" s="46">
        <f t="shared" si="1"/>
        <v>0</v>
      </c>
      <c r="K21" s="46">
        <f t="shared" si="1"/>
        <v>0</v>
      </c>
      <c r="L21" s="46">
        <f t="shared" si="1"/>
        <v>0</v>
      </c>
      <c r="M21" s="46">
        <f t="shared" si="1"/>
        <v>0</v>
      </c>
      <c r="N21" s="46">
        <f t="shared" si="1"/>
        <v>0</v>
      </c>
      <c r="O21" s="46">
        <f t="shared" si="1"/>
        <v>0</v>
      </c>
    </row>
    <row r="22" spans="1:15" ht="15" customHeight="1" x14ac:dyDescent="0.2">
      <c r="A22" s="52"/>
      <c r="B22" s="133" t="s">
        <v>10</v>
      </c>
      <c r="C22" s="133"/>
      <c r="D22" s="133"/>
      <c r="E22" s="56"/>
      <c r="F22" s="47">
        <f t="shared" ref="F22:O22" si="2">F15+F21</f>
        <v>0</v>
      </c>
      <c r="G22" s="47">
        <f t="shared" si="2"/>
        <v>0</v>
      </c>
      <c r="H22" s="47">
        <f t="shared" si="2"/>
        <v>0</v>
      </c>
      <c r="I22" s="47">
        <f t="shared" si="2"/>
        <v>0</v>
      </c>
      <c r="J22" s="47">
        <f t="shared" si="2"/>
        <v>0</v>
      </c>
      <c r="K22" s="47">
        <f t="shared" si="2"/>
        <v>0</v>
      </c>
      <c r="L22" s="47">
        <f t="shared" si="2"/>
        <v>0</v>
      </c>
      <c r="M22" s="47">
        <f t="shared" si="2"/>
        <v>0</v>
      </c>
      <c r="N22" s="47">
        <f t="shared" si="2"/>
        <v>0</v>
      </c>
      <c r="O22" s="47">
        <f t="shared" si="2"/>
        <v>0</v>
      </c>
    </row>
    <row r="23" spans="1:15" ht="15" customHeight="1" x14ac:dyDescent="0.2">
      <c r="A23" s="50"/>
      <c r="B23" s="153" t="s">
        <v>96</v>
      </c>
      <c r="C23" s="153"/>
      <c r="D23" s="153"/>
      <c r="E23" s="154"/>
      <c r="F23" s="46"/>
      <c r="G23" s="46"/>
      <c r="H23" s="46"/>
      <c r="I23" s="46"/>
      <c r="J23" s="46"/>
      <c r="K23" s="46"/>
      <c r="L23" s="46"/>
      <c r="M23" s="46"/>
      <c r="N23" s="46"/>
      <c r="O23" s="46"/>
    </row>
    <row r="24" spans="1:15" ht="15" customHeight="1" x14ac:dyDescent="0.2">
      <c r="A24" s="50"/>
      <c r="B24" s="51"/>
      <c r="C24" s="130" t="s">
        <v>32</v>
      </c>
      <c r="D24" s="132"/>
      <c r="E24" s="131"/>
      <c r="F24" s="46"/>
      <c r="G24" s="46"/>
      <c r="H24" s="46"/>
      <c r="I24" s="46"/>
      <c r="J24" s="46"/>
      <c r="K24" s="46"/>
      <c r="L24" s="46"/>
      <c r="M24" s="46"/>
      <c r="N24" s="46"/>
      <c r="O24" s="46"/>
    </row>
    <row r="25" spans="1:15" ht="15" customHeight="1" x14ac:dyDescent="0.2">
      <c r="A25" s="50"/>
      <c r="B25" s="51"/>
      <c r="C25" s="51"/>
      <c r="D25" s="72" t="s">
        <v>4</v>
      </c>
      <c r="E25" s="92"/>
      <c r="F25" s="46"/>
      <c r="G25" s="46"/>
      <c r="H25" s="46"/>
      <c r="I25" s="46"/>
      <c r="J25" s="46"/>
      <c r="K25" s="46"/>
      <c r="L25" s="46"/>
      <c r="M25" s="46"/>
      <c r="N25" s="46"/>
      <c r="O25" s="46"/>
    </row>
    <row r="26" spans="1:15" ht="15" customHeight="1" x14ac:dyDescent="0.2">
      <c r="A26" s="50"/>
      <c r="B26" s="51"/>
      <c r="C26" s="51"/>
      <c r="D26" s="51"/>
      <c r="E26" s="55" t="s">
        <v>39</v>
      </c>
      <c r="F26" s="46">
        <f>389*0.8</f>
        <v>311.20000000000005</v>
      </c>
      <c r="G26" s="46">
        <f>326*0.8</f>
        <v>260.8</v>
      </c>
      <c r="H26" s="46"/>
      <c r="I26" s="46"/>
      <c r="J26" s="46">
        <f>63*0.8</f>
        <v>50.400000000000006</v>
      </c>
      <c r="K26" s="46"/>
      <c r="L26" s="46"/>
      <c r="M26" s="46"/>
      <c r="N26" s="46"/>
      <c r="O26" s="46"/>
    </row>
    <row r="27" spans="1:15" ht="15" customHeight="1" x14ac:dyDescent="0.2">
      <c r="A27" s="50"/>
      <c r="B27" s="51"/>
      <c r="C27" s="51"/>
      <c r="D27" s="51"/>
      <c r="E27" s="55" t="s">
        <v>5</v>
      </c>
      <c r="F27" s="46">
        <f>389*0.2</f>
        <v>77.800000000000011</v>
      </c>
      <c r="G27" s="46">
        <f>326*0.2</f>
        <v>65.2</v>
      </c>
      <c r="H27" s="46"/>
      <c r="I27" s="46"/>
      <c r="J27" s="46">
        <f>63*0.2</f>
        <v>12.600000000000001</v>
      </c>
      <c r="K27" s="46"/>
      <c r="L27" s="46"/>
      <c r="M27" s="46"/>
      <c r="N27" s="46"/>
      <c r="O27" s="46"/>
    </row>
    <row r="28" spans="1:15" ht="15" customHeight="1" x14ac:dyDescent="0.2">
      <c r="A28" s="50"/>
      <c r="B28" s="51"/>
      <c r="C28" s="51"/>
      <c r="D28" s="130" t="s">
        <v>8</v>
      </c>
      <c r="E28" s="131"/>
      <c r="F28" s="46">
        <f t="shared" ref="F28:O28" si="3">SUM(F26:F27)</f>
        <v>389.00000000000006</v>
      </c>
      <c r="G28" s="46">
        <f t="shared" si="3"/>
        <v>326</v>
      </c>
      <c r="H28" s="46">
        <f t="shared" si="3"/>
        <v>0</v>
      </c>
      <c r="I28" s="46">
        <f t="shared" si="3"/>
        <v>0</v>
      </c>
      <c r="J28" s="46">
        <f t="shared" si="3"/>
        <v>63.000000000000007</v>
      </c>
      <c r="K28" s="46">
        <f t="shared" si="3"/>
        <v>0</v>
      </c>
      <c r="L28" s="46">
        <f t="shared" si="3"/>
        <v>0</v>
      </c>
      <c r="M28" s="46">
        <f t="shared" si="3"/>
        <v>0</v>
      </c>
      <c r="N28" s="46">
        <f t="shared" si="3"/>
        <v>0</v>
      </c>
      <c r="O28" s="46">
        <f t="shared" si="3"/>
        <v>0</v>
      </c>
    </row>
    <row r="29" spans="1:15" ht="15" customHeight="1" x14ac:dyDescent="0.2">
      <c r="A29" s="50"/>
      <c r="B29" s="51"/>
      <c r="C29" s="51"/>
      <c r="D29" s="130" t="s">
        <v>6</v>
      </c>
      <c r="E29" s="131"/>
      <c r="F29" s="46"/>
      <c r="G29" s="46"/>
      <c r="H29" s="46"/>
      <c r="I29" s="46"/>
      <c r="J29" s="46"/>
      <c r="K29" s="46"/>
      <c r="L29" s="46"/>
      <c r="M29" s="46"/>
      <c r="N29" s="46"/>
      <c r="O29" s="46"/>
    </row>
    <row r="30" spans="1:15" ht="15" customHeight="1" x14ac:dyDescent="0.2">
      <c r="A30" s="50"/>
      <c r="B30" s="51"/>
      <c r="C30" s="51"/>
      <c r="D30" s="51"/>
      <c r="E30" s="55" t="s">
        <v>39</v>
      </c>
      <c r="F30" s="46"/>
      <c r="G30" s="46"/>
      <c r="H30" s="46"/>
      <c r="I30" s="46"/>
      <c r="J30" s="46"/>
      <c r="K30" s="46"/>
      <c r="L30" s="46"/>
      <c r="M30" s="46"/>
      <c r="N30" s="46"/>
      <c r="O30" s="46"/>
    </row>
    <row r="31" spans="1:15" ht="15" customHeight="1" x14ac:dyDescent="0.2">
      <c r="A31" s="50"/>
      <c r="B31" s="51"/>
      <c r="C31" s="51"/>
      <c r="D31" s="51"/>
      <c r="E31" s="55" t="s">
        <v>5</v>
      </c>
      <c r="F31" s="46"/>
      <c r="G31" s="46"/>
      <c r="H31" s="46"/>
      <c r="I31" s="46"/>
      <c r="J31" s="46"/>
      <c r="K31" s="46"/>
      <c r="L31" s="46"/>
      <c r="M31" s="46"/>
      <c r="N31" s="46"/>
      <c r="O31" s="46"/>
    </row>
    <row r="32" spans="1:15" ht="15" customHeight="1" x14ac:dyDescent="0.2">
      <c r="A32" s="50"/>
      <c r="B32" s="51"/>
      <c r="C32" s="51"/>
      <c r="D32" s="130" t="s">
        <v>9</v>
      </c>
      <c r="E32" s="131"/>
      <c r="F32" s="46">
        <f t="shared" ref="F32:O32" si="4">SUM(F30:F31)</f>
        <v>0</v>
      </c>
      <c r="G32" s="46">
        <f t="shared" si="4"/>
        <v>0</v>
      </c>
      <c r="H32" s="46">
        <f t="shared" si="4"/>
        <v>0</v>
      </c>
      <c r="I32" s="46">
        <f t="shared" si="4"/>
        <v>0</v>
      </c>
      <c r="J32" s="46">
        <f t="shared" si="4"/>
        <v>0</v>
      </c>
      <c r="K32" s="46">
        <f t="shared" si="4"/>
        <v>0</v>
      </c>
      <c r="L32" s="46">
        <f t="shared" si="4"/>
        <v>0</v>
      </c>
      <c r="M32" s="46">
        <f t="shared" si="4"/>
        <v>0</v>
      </c>
      <c r="N32" s="46">
        <f t="shared" si="4"/>
        <v>0</v>
      </c>
      <c r="O32" s="46">
        <f t="shared" si="4"/>
        <v>0</v>
      </c>
    </row>
    <row r="33" spans="1:15" ht="15" customHeight="1" x14ac:dyDescent="0.2">
      <c r="A33" s="50"/>
      <c r="B33" s="51"/>
      <c r="C33" s="130" t="s">
        <v>33</v>
      </c>
      <c r="D33" s="132"/>
      <c r="E33" s="131"/>
      <c r="F33" s="46">
        <f t="shared" ref="F33:O33" si="5">F28+F32</f>
        <v>389.00000000000006</v>
      </c>
      <c r="G33" s="46">
        <f t="shared" si="5"/>
        <v>326</v>
      </c>
      <c r="H33" s="46">
        <f t="shared" si="5"/>
        <v>0</v>
      </c>
      <c r="I33" s="46">
        <f t="shared" si="5"/>
        <v>0</v>
      </c>
      <c r="J33" s="46">
        <f t="shared" si="5"/>
        <v>63.000000000000007</v>
      </c>
      <c r="K33" s="46">
        <f t="shared" si="5"/>
        <v>0</v>
      </c>
      <c r="L33" s="46">
        <f t="shared" si="5"/>
        <v>0</v>
      </c>
      <c r="M33" s="46">
        <f t="shared" si="5"/>
        <v>0</v>
      </c>
      <c r="N33" s="46">
        <f t="shared" si="5"/>
        <v>0</v>
      </c>
      <c r="O33" s="46">
        <f t="shared" si="5"/>
        <v>0</v>
      </c>
    </row>
    <row r="34" spans="1:15" ht="15" customHeight="1" x14ac:dyDescent="0.2">
      <c r="A34" s="50"/>
      <c r="B34" s="51"/>
      <c r="C34" s="130" t="s">
        <v>34</v>
      </c>
      <c r="D34" s="132"/>
      <c r="E34" s="131"/>
      <c r="F34" s="46"/>
      <c r="G34" s="46"/>
      <c r="H34" s="46"/>
      <c r="I34" s="46"/>
      <c r="J34" s="46"/>
      <c r="K34" s="46"/>
      <c r="L34" s="46"/>
      <c r="M34" s="46"/>
      <c r="N34" s="46"/>
      <c r="O34" s="46"/>
    </row>
    <row r="35" spans="1:15" ht="15" customHeight="1" x14ac:dyDescent="0.2">
      <c r="A35" s="50"/>
      <c r="B35" s="51"/>
      <c r="C35" s="51"/>
      <c r="D35" s="72" t="s">
        <v>4</v>
      </c>
      <c r="E35" s="55"/>
      <c r="F35" s="46"/>
      <c r="G35" s="46"/>
      <c r="H35" s="46"/>
      <c r="I35" s="46"/>
      <c r="J35" s="46"/>
      <c r="K35" s="46"/>
      <c r="L35" s="46"/>
      <c r="M35" s="46"/>
      <c r="N35" s="46"/>
      <c r="O35" s="46"/>
    </row>
    <row r="36" spans="1:15" ht="15" customHeight="1" x14ac:dyDescent="0.2">
      <c r="A36" s="50"/>
      <c r="B36" s="51"/>
      <c r="C36" s="51"/>
      <c r="D36" s="51"/>
      <c r="E36" s="55" t="s">
        <v>39</v>
      </c>
      <c r="F36" s="46"/>
      <c r="G36" s="46"/>
      <c r="H36" s="46"/>
      <c r="I36" s="46"/>
      <c r="J36" s="46"/>
      <c r="K36" s="46"/>
      <c r="L36" s="46"/>
      <c r="M36" s="46"/>
      <c r="N36" s="46"/>
      <c r="O36" s="46"/>
    </row>
    <row r="37" spans="1:15" ht="15" customHeight="1" x14ac:dyDescent="0.2">
      <c r="A37" s="50"/>
      <c r="B37" s="51"/>
      <c r="C37" s="51"/>
      <c r="D37" s="51"/>
      <c r="E37" s="55" t="s">
        <v>5</v>
      </c>
      <c r="F37" s="46"/>
      <c r="G37" s="46"/>
      <c r="H37" s="46"/>
      <c r="I37" s="46"/>
      <c r="J37" s="46"/>
      <c r="K37" s="46"/>
      <c r="L37" s="46"/>
      <c r="M37" s="46"/>
      <c r="N37" s="46"/>
      <c r="O37" s="46"/>
    </row>
    <row r="38" spans="1:15" ht="15" customHeight="1" x14ac:dyDescent="0.2">
      <c r="A38" s="50"/>
      <c r="B38" s="51"/>
      <c r="C38" s="51"/>
      <c r="D38" s="130" t="s">
        <v>8</v>
      </c>
      <c r="E38" s="131"/>
      <c r="F38" s="46">
        <f t="shared" ref="F38:O38" si="6">SUM(F36:F37)</f>
        <v>0</v>
      </c>
      <c r="G38" s="46">
        <f t="shared" si="6"/>
        <v>0</v>
      </c>
      <c r="H38" s="46">
        <f t="shared" si="6"/>
        <v>0</v>
      </c>
      <c r="I38" s="46">
        <f t="shared" si="6"/>
        <v>0</v>
      </c>
      <c r="J38" s="46">
        <f t="shared" si="6"/>
        <v>0</v>
      </c>
      <c r="K38" s="46">
        <f t="shared" si="6"/>
        <v>0</v>
      </c>
      <c r="L38" s="46">
        <f t="shared" si="6"/>
        <v>0</v>
      </c>
      <c r="M38" s="46">
        <f t="shared" si="6"/>
        <v>0</v>
      </c>
      <c r="N38" s="46">
        <f t="shared" si="6"/>
        <v>0</v>
      </c>
      <c r="O38" s="46">
        <f t="shared" si="6"/>
        <v>0</v>
      </c>
    </row>
    <row r="39" spans="1:15" ht="15" customHeight="1" x14ac:dyDescent="0.2">
      <c r="A39" s="50"/>
      <c r="B39" s="51"/>
      <c r="C39" s="51"/>
      <c r="D39" s="130" t="s">
        <v>6</v>
      </c>
      <c r="E39" s="131"/>
      <c r="F39" s="46"/>
      <c r="G39" s="46"/>
      <c r="H39" s="46"/>
      <c r="I39" s="46"/>
      <c r="J39" s="46"/>
      <c r="K39" s="46"/>
      <c r="L39" s="46"/>
      <c r="M39" s="46"/>
      <c r="N39" s="46"/>
      <c r="O39" s="46"/>
    </row>
    <row r="40" spans="1:15" ht="15" customHeight="1" x14ac:dyDescent="0.2">
      <c r="A40" s="50"/>
      <c r="B40" s="51"/>
      <c r="C40" s="51"/>
      <c r="D40" s="72"/>
      <c r="E40" s="55" t="s">
        <v>39</v>
      </c>
      <c r="F40" s="46"/>
      <c r="G40" s="46"/>
      <c r="H40" s="46"/>
      <c r="I40" s="46"/>
      <c r="J40" s="46"/>
      <c r="K40" s="46"/>
      <c r="L40" s="46"/>
      <c r="M40" s="46"/>
      <c r="N40" s="46"/>
      <c r="O40" s="46"/>
    </row>
    <row r="41" spans="1:15" ht="15" customHeight="1" x14ac:dyDescent="0.2">
      <c r="A41" s="50"/>
      <c r="B41" s="51"/>
      <c r="C41" s="51"/>
      <c r="D41" s="72"/>
      <c r="E41" s="55" t="s">
        <v>5</v>
      </c>
      <c r="F41" s="46"/>
      <c r="G41" s="46"/>
      <c r="H41" s="46"/>
      <c r="I41" s="46"/>
      <c r="J41" s="46"/>
      <c r="K41" s="46"/>
      <c r="L41" s="46"/>
      <c r="M41" s="46"/>
      <c r="N41" s="46"/>
      <c r="O41" s="46"/>
    </row>
    <row r="42" spans="1:15" ht="15" customHeight="1" x14ac:dyDescent="0.2">
      <c r="A42" s="50"/>
      <c r="B42" s="51"/>
      <c r="C42" s="51"/>
      <c r="D42" s="130" t="s">
        <v>9</v>
      </c>
      <c r="E42" s="131"/>
      <c r="F42" s="46">
        <f t="shared" ref="F42:O42" si="7">SUM(F40:F41)</f>
        <v>0</v>
      </c>
      <c r="G42" s="46">
        <f t="shared" si="7"/>
        <v>0</v>
      </c>
      <c r="H42" s="46">
        <f t="shared" si="7"/>
        <v>0</v>
      </c>
      <c r="I42" s="46">
        <f t="shared" si="7"/>
        <v>0</v>
      </c>
      <c r="J42" s="46">
        <f t="shared" si="7"/>
        <v>0</v>
      </c>
      <c r="K42" s="46">
        <f t="shared" si="7"/>
        <v>0</v>
      </c>
      <c r="L42" s="46">
        <f t="shared" si="7"/>
        <v>0</v>
      </c>
      <c r="M42" s="46">
        <f t="shared" si="7"/>
        <v>0</v>
      </c>
      <c r="N42" s="46">
        <f t="shared" si="7"/>
        <v>0</v>
      </c>
      <c r="O42" s="46">
        <f t="shared" si="7"/>
        <v>0</v>
      </c>
    </row>
    <row r="43" spans="1:15" ht="15" customHeight="1" x14ac:dyDescent="0.2">
      <c r="A43" s="50"/>
      <c r="B43" s="51"/>
      <c r="C43" s="130" t="s">
        <v>35</v>
      </c>
      <c r="D43" s="132"/>
      <c r="E43" s="131"/>
      <c r="F43" s="46">
        <f t="shared" ref="F43:O43" si="8">F38+F42</f>
        <v>0</v>
      </c>
      <c r="G43" s="46">
        <f t="shared" si="8"/>
        <v>0</v>
      </c>
      <c r="H43" s="46">
        <f t="shared" si="8"/>
        <v>0</v>
      </c>
      <c r="I43" s="46">
        <f t="shared" si="8"/>
        <v>0</v>
      </c>
      <c r="J43" s="46">
        <f t="shared" si="8"/>
        <v>0</v>
      </c>
      <c r="K43" s="46">
        <f t="shared" si="8"/>
        <v>0</v>
      </c>
      <c r="L43" s="46">
        <f t="shared" si="8"/>
        <v>0</v>
      </c>
      <c r="M43" s="46">
        <f t="shared" si="8"/>
        <v>0</v>
      </c>
      <c r="N43" s="46">
        <f t="shared" si="8"/>
        <v>0</v>
      </c>
      <c r="O43" s="46">
        <f t="shared" si="8"/>
        <v>0</v>
      </c>
    </row>
    <row r="44" spans="1:15" ht="15" customHeight="1" x14ac:dyDescent="0.2">
      <c r="A44" s="52"/>
      <c r="B44" s="133" t="s">
        <v>97</v>
      </c>
      <c r="C44" s="133"/>
      <c r="D44" s="133"/>
      <c r="E44" s="56"/>
      <c r="F44" s="47">
        <f t="shared" ref="F44:O44" si="9">F33+F43</f>
        <v>389.00000000000006</v>
      </c>
      <c r="G44" s="47">
        <f t="shared" si="9"/>
        <v>326</v>
      </c>
      <c r="H44" s="47">
        <f t="shared" si="9"/>
        <v>0</v>
      </c>
      <c r="I44" s="47">
        <f t="shared" si="9"/>
        <v>0</v>
      </c>
      <c r="J44" s="47">
        <f t="shared" si="9"/>
        <v>63.000000000000007</v>
      </c>
      <c r="K44" s="47">
        <f t="shared" si="9"/>
        <v>0</v>
      </c>
      <c r="L44" s="47">
        <f t="shared" si="9"/>
        <v>0</v>
      </c>
      <c r="M44" s="47">
        <f t="shared" si="9"/>
        <v>0</v>
      </c>
      <c r="N44" s="47">
        <f t="shared" si="9"/>
        <v>0</v>
      </c>
      <c r="O44" s="47">
        <f t="shared" si="9"/>
        <v>0</v>
      </c>
    </row>
    <row r="45" spans="1:15" ht="15" customHeight="1" x14ac:dyDescent="0.2">
      <c r="A45" s="50"/>
      <c r="B45" s="140" t="s">
        <v>13</v>
      </c>
      <c r="C45" s="140"/>
      <c r="D45" s="140"/>
      <c r="E45" s="141"/>
      <c r="F45" s="46"/>
      <c r="G45" s="46"/>
      <c r="H45" s="46"/>
      <c r="I45" s="46"/>
      <c r="J45" s="46"/>
      <c r="K45" s="46"/>
      <c r="L45" s="46"/>
      <c r="M45" s="46"/>
      <c r="N45" s="46"/>
      <c r="O45" s="46"/>
    </row>
    <row r="46" spans="1:15" ht="15" customHeight="1" x14ac:dyDescent="0.2">
      <c r="A46" s="50"/>
      <c r="B46" s="51"/>
      <c r="C46" s="130" t="s">
        <v>4</v>
      </c>
      <c r="D46" s="132"/>
      <c r="E46" s="92"/>
      <c r="F46" s="46"/>
      <c r="G46" s="46"/>
      <c r="H46" s="46"/>
      <c r="I46" s="46"/>
      <c r="J46" s="46"/>
      <c r="K46" s="46"/>
      <c r="L46" s="46"/>
      <c r="M46" s="46"/>
      <c r="N46" s="46"/>
      <c r="O46" s="46"/>
    </row>
    <row r="47" spans="1:15" ht="15" customHeight="1" x14ac:dyDescent="0.2">
      <c r="A47" s="50"/>
      <c r="B47" s="51"/>
      <c r="C47" s="72"/>
      <c r="D47" s="130" t="s">
        <v>11</v>
      </c>
      <c r="E47" s="131"/>
      <c r="F47" s="46"/>
      <c r="G47" s="46"/>
      <c r="H47" s="46"/>
      <c r="I47" s="46"/>
      <c r="J47" s="46"/>
      <c r="K47" s="46"/>
      <c r="L47" s="46"/>
      <c r="M47" s="46"/>
      <c r="N47" s="46"/>
      <c r="O47" s="46"/>
    </row>
    <row r="48" spans="1:15" ht="15" customHeight="1" x14ac:dyDescent="0.2">
      <c r="A48" s="50"/>
      <c r="B48" s="51"/>
      <c r="C48" s="72"/>
      <c r="D48" s="130" t="s">
        <v>12</v>
      </c>
      <c r="E48" s="131"/>
      <c r="F48" s="46"/>
      <c r="G48" s="46"/>
      <c r="H48" s="46"/>
      <c r="I48" s="46"/>
      <c r="J48" s="46"/>
      <c r="K48" s="46"/>
      <c r="L48" s="46"/>
      <c r="M48" s="46"/>
      <c r="N48" s="46"/>
      <c r="O48" s="46"/>
    </row>
    <row r="49" spans="1:15" ht="15" customHeight="1" x14ac:dyDescent="0.2">
      <c r="A49" s="50"/>
      <c r="B49" s="51"/>
      <c r="C49" s="72"/>
      <c r="D49" s="130" t="s">
        <v>39</v>
      </c>
      <c r="E49" s="131"/>
      <c r="F49" s="46">
        <f>5003*0.8</f>
        <v>4002.4</v>
      </c>
      <c r="G49" s="46">
        <v>4002</v>
      </c>
      <c r="H49" s="46"/>
      <c r="I49" s="46"/>
      <c r="J49" s="46"/>
      <c r="K49" s="46"/>
      <c r="L49" s="46"/>
      <c r="M49" s="46"/>
      <c r="N49" s="46"/>
      <c r="O49" s="46"/>
    </row>
    <row r="50" spans="1:15" ht="15" customHeight="1" x14ac:dyDescent="0.2">
      <c r="A50" s="50"/>
      <c r="B50" s="51"/>
      <c r="C50" s="72"/>
      <c r="D50" s="72" t="s">
        <v>5</v>
      </c>
      <c r="E50" s="92"/>
      <c r="F50" s="46">
        <f>5003*0.2</f>
        <v>1000.6</v>
      </c>
      <c r="G50" s="46">
        <v>1001</v>
      </c>
      <c r="H50" s="46"/>
      <c r="I50" s="46"/>
      <c r="J50" s="46"/>
      <c r="K50" s="46"/>
      <c r="L50" s="46"/>
      <c r="M50" s="46"/>
      <c r="N50" s="46"/>
      <c r="O50" s="46"/>
    </row>
    <row r="51" spans="1:15" ht="15" customHeight="1" x14ac:dyDescent="0.2">
      <c r="A51" s="50"/>
      <c r="B51" s="51"/>
      <c r="C51" s="130" t="s">
        <v>8</v>
      </c>
      <c r="D51" s="132"/>
      <c r="E51" s="131"/>
      <c r="F51" s="46">
        <f t="shared" ref="F51:O51" si="10">SUM(F47:F50)</f>
        <v>5003</v>
      </c>
      <c r="G51" s="46">
        <f t="shared" si="10"/>
        <v>5003</v>
      </c>
      <c r="H51" s="46">
        <f t="shared" si="10"/>
        <v>0</v>
      </c>
      <c r="I51" s="46">
        <f t="shared" si="10"/>
        <v>0</v>
      </c>
      <c r="J51" s="46">
        <f t="shared" si="10"/>
        <v>0</v>
      </c>
      <c r="K51" s="46">
        <f t="shared" si="10"/>
        <v>0</v>
      </c>
      <c r="L51" s="46">
        <f t="shared" si="10"/>
        <v>0</v>
      </c>
      <c r="M51" s="46">
        <f t="shared" si="10"/>
        <v>0</v>
      </c>
      <c r="N51" s="46">
        <f t="shared" si="10"/>
        <v>0</v>
      </c>
      <c r="O51" s="46">
        <f t="shared" si="10"/>
        <v>0</v>
      </c>
    </row>
    <row r="52" spans="1:15" ht="15" customHeight="1" x14ac:dyDescent="0.2">
      <c r="A52" s="50"/>
      <c r="B52" s="51"/>
      <c r="C52" s="130" t="s">
        <v>6</v>
      </c>
      <c r="D52" s="132"/>
      <c r="E52" s="131"/>
      <c r="F52" s="46"/>
      <c r="G52" s="46"/>
      <c r="H52" s="46"/>
      <c r="I52" s="46"/>
      <c r="J52" s="46"/>
      <c r="K52" s="46"/>
      <c r="L52" s="46"/>
      <c r="M52" s="46"/>
      <c r="N52" s="46"/>
      <c r="O52" s="46"/>
    </row>
    <row r="53" spans="1:15" ht="15" customHeight="1" x14ac:dyDescent="0.2">
      <c r="A53" s="50"/>
      <c r="B53" s="51"/>
      <c r="C53" s="72"/>
      <c r="D53" s="130" t="s">
        <v>11</v>
      </c>
      <c r="E53" s="131"/>
      <c r="F53" s="46"/>
      <c r="G53" s="46"/>
      <c r="H53" s="46"/>
      <c r="I53" s="46"/>
      <c r="J53" s="46"/>
      <c r="K53" s="46"/>
      <c r="L53" s="46"/>
      <c r="M53" s="46"/>
      <c r="N53" s="46"/>
      <c r="O53" s="46"/>
    </row>
    <row r="54" spans="1:15" ht="15" customHeight="1" x14ac:dyDescent="0.2">
      <c r="A54" s="50"/>
      <c r="B54" s="51"/>
      <c r="C54" s="72"/>
      <c r="D54" s="130" t="s">
        <v>12</v>
      </c>
      <c r="E54" s="131"/>
      <c r="F54" s="46"/>
      <c r="G54" s="46"/>
      <c r="H54" s="46"/>
      <c r="I54" s="46"/>
      <c r="J54" s="46"/>
      <c r="K54" s="46"/>
      <c r="L54" s="46"/>
      <c r="M54" s="46"/>
      <c r="N54" s="46"/>
      <c r="O54" s="46"/>
    </row>
    <row r="55" spans="1:15" ht="15" customHeight="1" x14ac:dyDescent="0.2">
      <c r="A55" s="50"/>
      <c r="B55" s="51"/>
      <c r="C55" s="72"/>
      <c r="D55" s="130" t="s">
        <v>39</v>
      </c>
      <c r="E55" s="131"/>
      <c r="F55" s="46"/>
      <c r="G55" s="46"/>
      <c r="H55" s="46"/>
      <c r="I55" s="46"/>
      <c r="J55" s="46"/>
      <c r="K55" s="46"/>
      <c r="L55" s="46"/>
      <c r="M55" s="46"/>
      <c r="N55" s="46"/>
      <c r="O55" s="46"/>
    </row>
    <row r="56" spans="1:15" ht="15" customHeight="1" x14ac:dyDescent="0.2">
      <c r="A56" s="50"/>
      <c r="B56" s="51"/>
      <c r="C56" s="72"/>
      <c r="D56" s="72" t="s">
        <v>5</v>
      </c>
      <c r="E56" s="92"/>
      <c r="F56" s="46"/>
      <c r="G56" s="46"/>
      <c r="H56" s="46"/>
      <c r="I56" s="46"/>
      <c r="J56" s="46"/>
      <c r="K56" s="46"/>
      <c r="L56" s="46"/>
      <c r="M56" s="46"/>
      <c r="N56" s="46"/>
      <c r="O56" s="46"/>
    </row>
    <row r="57" spans="1:15" ht="15" customHeight="1" x14ac:dyDescent="0.2">
      <c r="A57" s="50"/>
      <c r="B57" s="51"/>
      <c r="C57" s="130" t="s">
        <v>9</v>
      </c>
      <c r="D57" s="132"/>
      <c r="E57" s="131"/>
      <c r="F57" s="46">
        <f t="shared" ref="F57:O57" si="11">SUM(F53:F56)</f>
        <v>0</v>
      </c>
      <c r="G57" s="46">
        <f t="shared" si="11"/>
        <v>0</v>
      </c>
      <c r="H57" s="46">
        <f t="shared" si="11"/>
        <v>0</v>
      </c>
      <c r="I57" s="46">
        <f t="shared" si="11"/>
        <v>0</v>
      </c>
      <c r="J57" s="46">
        <f t="shared" si="11"/>
        <v>0</v>
      </c>
      <c r="K57" s="46">
        <f t="shared" si="11"/>
        <v>0</v>
      </c>
      <c r="L57" s="46">
        <f t="shared" si="11"/>
        <v>0</v>
      </c>
      <c r="M57" s="46">
        <f t="shared" si="11"/>
        <v>0</v>
      </c>
      <c r="N57" s="46">
        <f t="shared" si="11"/>
        <v>0</v>
      </c>
      <c r="O57" s="46">
        <f t="shared" si="11"/>
        <v>0</v>
      </c>
    </row>
    <row r="58" spans="1:15" ht="15" customHeight="1" x14ac:dyDescent="0.2">
      <c r="A58" s="52"/>
      <c r="B58" s="133" t="s">
        <v>14</v>
      </c>
      <c r="C58" s="133"/>
      <c r="D58" s="133"/>
      <c r="E58" s="56"/>
      <c r="F58" s="47">
        <f t="shared" ref="F58:O58" si="12">F57+F51</f>
        <v>5003</v>
      </c>
      <c r="G58" s="47">
        <f t="shared" si="12"/>
        <v>5003</v>
      </c>
      <c r="H58" s="47">
        <f t="shared" si="12"/>
        <v>0</v>
      </c>
      <c r="I58" s="47">
        <f t="shared" si="12"/>
        <v>0</v>
      </c>
      <c r="J58" s="47">
        <f t="shared" si="12"/>
        <v>0</v>
      </c>
      <c r="K58" s="47">
        <f t="shared" si="12"/>
        <v>0</v>
      </c>
      <c r="L58" s="47">
        <f t="shared" si="12"/>
        <v>0</v>
      </c>
      <c r="M58" s="47">
        <f t="shared" si="12"/>
        <v>0</v>
      </c>
      <c r="N58" s="47">
        <f t="shared" si="12"/>
        <v>0</v>
      </c>
      <c r="O58" s="47">
        <f t="shared" si="12"/>
        <v>0</v>
      </c>
    </row>
    <row r="59" spans="1:15" ht="15" customHeight="1" x14ac:dyDescent="0.25">
      <c r="A59" s="134" t="s">
        <v>142</v>
      </c>
      <c r="B59" s="135"/>
      <c r="C59" s="135"/>
      <c r="D59" s="135"/>
      <c r="E59" s="93"/>
      <c r="F59" s="48">
        <f t="shared" ref="F59:O59" si="13">F22+F44+F58</f>
        <v>5392</v>
      </c>
      <c r="G59" s="48">
        <f t="shared" si="13"/>
        <v>5329</v>
      </c>
      <c r="H59" s="48">
        <f t="shared" si="13"/>
        <v>0</v>
      </c>
      <c r="I59" s="48">
        <f t="shared" si="13"/>
        <v>0</v>
      </c>
      <c r="J59" s="48">
        <f t="shared" si="13"/>
        <v>63.000000000000007</v>
      </c>
      <c r="K59" s="48">
        <f t="shared" si="13"/>
        <v>0</v>
      </c>
      <c r="L59" s="48">
        <f t="shared" si="13"/>
        <v>0</v>
      </c>
      <c r="M59" s="48">
        <f t="shared" si="13"/>
        <v>0</v>
      </c>
      <c r="N59" s="48">
        <f t="shared" si="13"/>
        <v>0</v>
      </c>
      <c r="O59" s="48">
        <f t="shared" si="13"/>
        <v>0</v>
      </c>
    </row>
    <row r="60" spans="1:15" x14ac:dyDescent="0.2"/>
    <row r="61" spans="1:15" x14ac:dyDescent="0.2"/>
  </sheetData>
  <sheetProtection sheet="1" objects="1" scenarios="1" selectLockedCells="1"/>
  <mergeCells count="46">
    <mergeCell ref="D12:E12"/>
    <mergeCell ref="A1:O1"/>
    <mergeCell ref="B45:E45"/>
    <mergeCell ref="A5:E7"/>
    <mergeCell ref="B9:E9"/>
    <mergeCell ref="B23:E23"/>
    <mergeCell ref="F6:F7"/>
    <mergeCell ref="D3:E3"/>
    <mergeCell ref="D2:E2"/>
    <mergeCell ref="G6:O6"/>
    <mergeCell ref="B22:D22"/>
    <mergeCell ref="A2:C2"/>
    <mergeCell ref="A3:C3"/>
    <mergeCell ref="A8:C8"/>
    <mergeCell ref="C10:D10"/>
    <mergeCell ref="D11:E11"/>
    <mergeCell ref="C33:E33"/>
    <mergeCell ref="D13:E13"/>
    <mergeCell ref="C15:E15"/>
    <mergeCell ref="C16:E16"/>
    <mergeCell ref="D17:E17"/>
    <mergeCell ref="D18:E18"/>
    <mergeCell ref="D19:E19"/>
    <mergeCell ref="C21:E21"/>
    <mergeCell ref="C24:E24"/>
    <mergeCell ref="D28:E28"/>
    <mergeCell ref="D29:E29"/>
    <mergeCell ref="D32:E32"/>
    <mergeCell ref="B58:D58"/>
    <mergeCell ref="A59:D59"/>
    <mergeCell ref="C34:E34"/>
    <mergeCell ref="D38:E38"/>
    <mergeCell ref="D39:E39"/>
    <mergeCell ref="D42:E42"/>
    <mergeCell ref="C43:E43"/>
    <mergeCell ref="B44:D44"/>
    <mergeCell ref="D54:E54"/>
    <mergeCell ref="D47:E47"/>
    <mergeCell ref="D48:E48"/>
    <mergeCell ref="D55:E55"/>
    <mergeCell ref="C57:E57"/>
    <mergeCell ref="C46:D46"/>
    <mergeCell ref="D49:E49"/>
    <mergeCell ref="C51:E51"/>
    <mergeCell ref="C52:E52"/>
    <mergeCell ref="D53:E53"/>
  </mergeCells>
  <phoneticPr fontId="0" type="noConversion"/>
  <printOptions horizontalCentered="1"/>
  <pageMargins left="0.5" right="0.5" top="0.75" bottom="0.75" header="0.5" footer="0.5"/>
  <pageSetup scale="55" orientation="landscape" r:id="rId1"/>
  <headerFooter alignWithMargins="0">
    <oddHeader>&amp;L&amp;"Arial,Bold"&amp;16This form was created using most current Excel version on file&amp;REnclosure 2</oddHeader>
    <oddFooter>&amp;LPage 1&amp;Rver 3 (12/2007)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109</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110</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141</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5&amp;Rver 3 (12/2007)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112</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111</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140</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6&amp;Rver 3 (12/2007)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113</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114</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139</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7&amp;Rver 3 (12/2007)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116</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115</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138</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8&amp;Rver 3 (12/2007)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59"/>
  <sheetViews>
    <sheetView workbookViewId="0">
      <pane xSplit="5" ySplit="7" topLeftCell="F8" activePane="bottomRight" state="frozen"/>
      <selection activeCell="O2" sqref="O2"/>
      <selection pane="topRight" activeCell="O2" sqref="O2"/>
      <selection pane="bottomLeft" activeCell="O2" sqref="O2"/>
      <selection pane="bottomRight" activeCell="O2" sqref="O2"/>
    </sheetView>
  </sheetViews>
  <sheetFormatPr defaultRowHeight="12.75" x14ac:dyDescent="0.2"/>
  <cols>
    <col min="1" max="4" width="3.7109375" customWidth="1"/>
    <col min="5" max="5" width="22.7109375" customWidth="1"/>
    <col min="6" max="18" width="12.7109375" customWidth="1"/>
  </cols>
  <sheetData>
    <row r="1" spans="1:18" ht="32.1" customHeight="1" x14ac:dyDescent="0.25">
      <c r="A1" s="166" t="s">
        <v>145</v>
      </c>
      <c r="B1" s="166"/>
      <c r="C1" s="166"/>
      <c r="D1" s="166"/>
      <c r="E1" s="166"/>
      <c r="F1" s="166"/>
      <c r="G1" s="166"/>
      <c r="H1" s="166"/>
      <c r="I1" s="166"/>
      <c r="J1" s="166"/>
      <c r="K1" s="166"/>
      <c r="L1" s="166"/>
      <c r="M1" s="166"/>
      <c r="N1" s="166"/>
      <c r="O1" s="166"/>
    </row>
    <row r="2" spans="1:18" ht="20.100000000000001" customHeight="1" x14ac:dyDescent="0.2">
      <c r="A2" s="22" t="s">
        <v>29</v>
      </c>
      <c r="B2" s="22"/>
      <c r="C2" s="22"/>
      <c r="D2" s="176" t="str">
        <f>'CSS Pgm 1'!D2:E2</f>
        <v>Inyo</v>
      </c>
      <c r="E2" s="176"/>
      <c r="N2" s="23" t="s">
        <v>30</v>
      </c>
      <c r="O2" s="26">
        <f>'CSS Pgm 1'!O2</f>
        <v>39552</v>
      </c>
    </row>
    <row r="3" spans="1:18" ht="20.100000000000001" customHeight="1" x14ac:dyDescent="0.2">
      <c r="A3" s="22" t="s">
        <v>117</v>
      </c>
      <c r="B3" s="22"/>
      <c r="C3" s="22"/>
      <c r="D3" s="184"/>
      <c r="E3" s="184"/>
    </row>
    <row r="5" spans="1:18" s="3" customFormat="1" ht="15" customHeight="1" x14ac:dyDescent="0.2">
      <c r="A5" s="169" t="s">
        <v>31</v>
      </c>
      <c r="B5" s="170"/>
      <c r="C5" s="170"/>
      <c r="D5" s="170"/>
      <c r="E5" s="171"/>
      <c r="F5" s="4" t="s">
        <v>20</v>
      </c>
      <c r="G5" s="25" t="s">
        <v>21</v>
      </c>
      <c r="H5" s="25" t="s">
        <v>28</v>
      </c>
      <c r="I5" s="25" t="s">
        <v>22</v>
      </c>
      <c r="J5" s="25" t="s">
        <v>23</v>
      </c>
      <c r="K5" s="25" t="s">
        <v>24</v>
      </c>
      <c r="L5" s="25" t="s">
        <v>25</v>
      </c>
      <c r="M5" s="25" t="s">
        <v>26</v>
      </c>
      <c r="N5" s="25" t="s">
        <v>27</v>
      </c>
      <c r="O5" s="25" t="s">
        <v>78</v>
      </c>
    </row>
    <row r="6" spans="1:18" s="3" customFormat="1" ht="15" customHeight="1" x14ac:dyDescent="0.2">
      <c r="A6" s="172"/>
      <c r="B6" s="173"/>
      <c r="C6" s="173"/>
      <c r="D6" s="173"/>
      <c r="E6" s="174"/>
      <c r="F6" s="182" t="s">
        <v>7</v>
      </c>
      <c r="G6" s="185" t="s">
        <v>38</v>
      </c>
      <c r="H6" s="184"/>
      <c r="I6" s="184"/>
      <c r="J6" s="184"/>
      <c r="K6" s="184"/>
      <c r="L6" s="184"/>
      <c r="M6" s="184"/>
      <c r="N6" s="184"/>
      <c r="O6" s="186"/>
    </row>
    <row r="7" spans="1:18" s="1" customFormat="1" ht="42" customHeight="1" x14ac:dyDescent="0.2">
      <c r="A7" s="175"/>
      <c r="B7" s="176"/>
      <c r="C7" s="176"/>
      <c r="D7" s="176"/>
      <c r="E7" s="177"/>
      <c r="F7" s="183"/>
      <c r="G7" s="24" t="s">
        <v>0</v>
      </c>
      <c r="H7" s="24" t="s">
        <v>37</v>
      </c>
      <c r="I7" s="24" t="s">
        <v>19</v>
      </c>
      <c r="J7" s="24" t="s">
        <v>1</v>
      </c>
      <c r="K7" s="24" t="s">
        <v>16</v>
      </c>
      <c r="L7" s="24" t="s">
        <v>17</v>
      </c>
      <c r="M7" s="24" t="s">
        <v>2</v>
      </c>
      <c r="N7" s="24" t="s">
        <v>18</v>
      </c>
      <c r="O7" s="5" t="s">
        <v>77</v>
      </c>
      <c r="P7" s="2"/>
      <c r="Q7" s="2"/>
      <c r="R7" s="2"/>
    </row>
    <row r="8" spans="1:18" ht="15" customHeight="1" x14ac:dyDescent="0.2">
      <c r="A8" s="6" t="s">
        <v>118</v>
      </c>
      <c r="B8" s="7"/>
      <c r="C8" s="7"/>
      <c r="D8" s="7"/>
      <c r="E8" s="8"/>
      <c r="F8" s="15"/>
      <c r="G8" s="15"/>
      <c r="H8" s="15"/>
      <c r="I8" s="15"/>
      <c r="J8" s="15"/>
      <c r="K8" s="15"/>
      <c r="L8" s="15"/>
      <c r="M8" s="15"/>
      <c r="N8" s="15"/>
      <c r="O8" s="15"/>
    </row>
    <row r="9" spans="1:18" ht="15" customHeight="1" x14ac:dyDescent="0.2">
      <c r="A9" s="9"/>
      <c r="B9" s="178" t="s">
        <v>104</v>
      </c>
      <c r="C9" s="178"/>
      <c r="D9" s="178"/>
      <c r="E9" s="179"/>
      <c r="F9" s="16"/>
      <c r="G9" s="16"/>
      <c r="H9" s="16"/>
      <c r="I9" s="16"/>
      <c r="J9" s="16"/>
      <c r="K9" s="16"/>
      <c r="L9" s="16"/>
      <c r="M9" s="16"/>
      <c r="N9" s="16"/>
      <c r="O9" s="16"/>
    </row>
    <row r="10" spans="1:18" ht="15" customHeight="1" x14ac:dyDescent="0.2">
      <c r="A10" s="9"/>
      <c r="B10" s="10"/>
      <c r="C10" s="10" t="s">
        <v>4</v>
      </c>
      <c r="D10" s="10"/>
      <c r="E10" s="11"/>
      <c r="F10" s="16"/>
      <c r="G10" s="16"/>
      <c r="H10" s="16"/>
      <c r="I10" s="16"/>
      <c r="J10" s="16"/>
      <c r="K10" s="16"/>
      <c r="L10" s="16"/>
      <c r="M10" s="16"/>
      <c r="N10" s="16"/>
      <c r="O10" s="16"/>
    </row>
    <row r="11" spans="1:18" ht="15" customHeight="1" x14ac:dyDescent="0.2">
      <c r="A11" s="9"/>
      <c r="B11" s="10"/>
      <c r="C11" s="10"/>
      <c r="D11" s="10" t="s">
        <v>11</v>
      </c>
      <c r="E11" s="11"/>
      <c r="F11" s="16"/>
      <c r="G11" s="16"/>
      <c r="H11" s="16"/>
      <c r="I11" s="16"/>
      <c r="J11" s="16"/>
      <c r="K11" s="16"/>
      <c r="L11" s="16"/>
      <c r="M11" s="16"/>
      <c r="N11" s="16"/>
      <c r="O11" s="16"/>
    </row>
    <row r="12" spans="1:18" ht="15" customHeight="1" x14ac:dyDescent="0.2">
      <c r="A12" s="9"/>
      <c r="B12" s="10"/>
      <c r="C12" s="10"/>
      <c r="D12" s="10" t="s">
        <v>12</v>
      </c>
      <c r="E12" s="11"/>
      <c r="F12" s="16"/>
      <c r="G12" s="16"/>
      <c r="H12" s="16"/>
      <c r="I12" s="16"/>
      <c r="J12" s="16"/>
      <c r="K12" s="16"/>
      <c r="L12" s="16"/>
      <c r="M12" s="16"/>
      <c r="N12" s="16"/>
      <c r="O12" s="16"/>
    </row>
    <row r="13" spans="1:18" ht="15" customHeight="1" x14ac:dyDescent="0.2">
      <c r="A13" s="9"/>
      <c r="B13" s="10"/>
      <c r="C13" s="10"/>
      <c r="D13" s="10" t="s">
        <v>39</v>
      </c>
      <c r="E13" s="11"/>
      <c r="F13" s="16"/>
      <c r="G13" s="16"/>
      <c r="H13" s="16"/>
      <c r="I13" s="16"/>
      <c r="J13" s="16"/>
      <c r="K13" s="16"/>
      <c r="L13" s="16"/>
      <c r="M13" s="16"/>
      <c r="N13" s="16"/>
      <c r="O13" s="16"/>
    </row>
    <row r="14" spans="1:18" ht="15" customHeight="1" x14ac:dyDescent="0.2">
      <c r="A14" s="9"/>
      <c r="B14" s="10"/>
      <c r="C14" s="10"/>
      <c r="D14" s="10" t="s">
        <v>5</v>
      </c>
      <c r="E14" s="11"/>
      <c r="F14" s="16"/>
      <c r="G14" s="16"/>
      <c r="H14" s="16"/>
      <c r="I14" s="16"/>
      <c r="J14" s="16"/>
      <c r="K14" s="16"/>
      <c r="L14" s="16"/>
      <c r="M14" s="16"/>
      <c r="N14" s="16"/>
      <c r="O14" s="16"/>
    </row>
    <row r="15" spans="1:18" ht="15" customHeight="1" x14ac:dyDescent="0.2">
      <c r="A15" s="9"/>
      <c r="B15" s="10"/>
      <c r="C15" s="10" t="s">
        <v>8</v>
      </c>
      <c r="D15" s="10"/>
      <c r="E15" s="11"/>
      <c r="F15" s="16">
        <f t="shared" ref="F15:O15" si="0">SUM(F11:F14)</f>
        <v>0</v>
      </c>
      <c r="G15" s="16">
        <f t="shared" si="0"/>
        <v>0</v>
      </c>
      <c r="H15" s="16">
        <f t="shared" si="0"/>
        <v>0</v>
      </c>
      <c r="I15" s="16">
        <f t="shared" si="0"/>
        <v>0</v>
      </c>
      <c r="J15" s="16">
        <f t="shared" si="0"/>
        <v>0</v>
      </c>
      <c r="K15" s="16">
        <f t="shared" si="0"/>
        <v>0</v>
      </c>
      <c r="L15" s="16">
        <f t="shared" si="0"/>
        <v>0</v>
      </c>
      <c r="M15" s="16">
        <f t="shared" si="0"/>
        <v>0</v>
      </c>
      <c r="N15" s="16">
        <f t="shared" si="0"/>
        <v>0</v>
      </c>
      <c r="O15" s="16">
        <f t="shared" si="0"/>
        <v>0</v>
      </c>
    </row>
    <row r="16" spans="1:18" ht="15" customHeight="1" x14ac:dyDescent="0.2">
      <c r="A16" s="9"/>
      <c r="B16" s="10"/>
      <c r="C16" s="10" t="s">
        <v>6</v>
      </c>
      <c r="D16" s="10"/>
      <c r="E16" s="11"/>
      <c r="F16" s="16"/>
      <c r="G16" s="16"/>
      <c r="H16" s="16"/>
      <c r="I16" s="16"/>
      <c r="J16" s="16"/>
      <c r="K16" s="16"/>
      <c r="L16" s="16"/>
      <c r="M16" s="16"/>
      <c r="N16" s="16"/>
      <c r="O16" s="16"/>
    </row>
    <row r="17" spans="1:15" ht="15" customHeight="1" x14ac:dyDescent="0.2">
      <c r="A17" s="9"/>
      <c r="B17" s="10"/>
      <c r="C17" s="10"/>
      <c r="D17" s="10" t="s">
        <v>11</v>
      </c>
      <c r="E17" s="11"/>
      <c r="F17" s="16"/>
      <c r="G17" s="16"/>
      <c r="H17" s="16"/>
      <c r="I17" s="16"/>
      <c r="J17" s="16"/>
      <c r="K17" s="16"/>
      <c r="L17" s="16"/>
      <c r="M17" s="16"/>
      <c r="N17" s="16"/>
      <c r="O17" s="16"/>
    </row>
    <row r="18" spans="1:15" ht="15" customHeight="1" x14ac:dyDescent="0.2">
      <c r="A18" s="9"/>
      <c r="B18" s="10"/>
      <c r="C18" s="10"/>
      <c r="D18" s="10" t="s">
        <v>12</v>
      </c>
      <c r="E18" s="11"/>
      <c r="F18" s="16"/>
      <c r="G18" s="16"/>
      <c r="H18" s="16"/>
      <c r="I18" s="16"/>
      <c r="J18" s="16"/>
      <c r="K18" s="16"/>
      <c r="L18" s="16"/>
      <c r="M18" s="16"/>
      <c r="N18" s="16"/>
      <c r="O18" s="16"/>
    </row>
    <row r="19" spans="1:15" ht="15" customHeight="1" x14ac:dyDescent="0.2">
      <c r="A19" s="9"/>
      <c r="B19" s="10"/>
      <c r="C19" s="10"/>
      <c r="D19" s="10" t="s">
        <v>39</v>
      </c>
      <c r="E19" s="11"/>
      <c r="F19" s="16"/>
      <c r="G19" s="16"/>
      <c r="H19" s="16"/>
      <c r="I19" s="16"/>
      <c r="J19" s="16"/>
      <c r="K19" s="16"/>
      <c r="L19" s="16"/>
      <c r="M19" s="16"/>
      <c r="N19" s="16"/>
      <c r="O19" s="16"/>
    </row>
    <row r="20" spans="1:15" ht="15" customHeight="1" x14ac:dyDescent="0.2">
      <c r="A20" s="9"/>
      <c r="B20" s="10"/>
      <c r="C20" s="10"/>
      <c r="D20" s="10" t="s">
        <v>5</v>
      </c>
      <c r="E20" s="11"/>
      <c r="F20" s="16"/>
      <c r="G20" s="16"/>
      <c r="H20" s="16"/>
      <c r="I20" s="16"/>
      <c r="J20" s="16"/>
      <c r="K20" s="16"/>
      <c r="L20" s="16"/>
      <c r="M20" s="16"/>
      <c r="N20" s="16"/>
      <c r="O20" s="16"/>
    </row>
    <row r="21" spans="1:15" ht="15" customHeight="1" x14ac:dyDescent="0.2">
      <c r="A21" s="9"/>
      <c r="B21" s="10"/>
      <c r="C21" s="10" t="s">
        <v>9</v>
      </c>
      <c r="D21" s="10"/>
      <c r="E21" s="11"/>
      <c r="F21" s="16">
        <f t="shared" ref="F21:O21" si="1">SUM(F17:F20)</f>
        <v>0</v>
      </c>
      <c r="G21" s="16">
        <f t="shared" si="1"/>
        <v>0</v>
      </c>
      <c r="H21" s="16">
        <f t="shared" si="1"/>
        <v>0</v>
      </c>
      <c r="I21" s="16">
        <f t="shared" si="1"/>
        <v>0</v>
      </c>
      <c r="J21" s="16">
        <f t="shared" si="1"/>
        <v>0</v>
      </c>
      <c r="K21" s="16">
        <f t="shared" si="1"/>
        <v>0</v>
      </c>
      <c r="L21" s="16">
        <f t="shared" si="1"/>
        <v>0</v>
      </c>
      <c r="M21" s="16">
        <f t="shared" si="1"/>
        <v>0</v>
      </c>
      <c r="N21" s="16">
        <f t="shared" si="1"/>
        <v>0</v>
      </c>
      <c r="O21" s="16">
        <f t="shared" si="1"/>
        <v>0</v>
      </c>
    </row>
    <row r="22" spans="1:15" ht="15" customHeight="1" x14ac:dyDescent="0.2">
      <c r="A22" s="18"/>
      <c r="B22" s="19" t="s">
        <v>10</v>
      </c>
      <c r="C22" s="19"/>
      <c r="D22" s="19"/>
      <c r="E22" s="20"/>
      <c r="F22" s="21">
        <f t="shared" ref="F22:O22" si="2">F15+F21</f>
        <v>0</v>
      </c>
      <c r="G22" s="21">
        <f t="shared" si="2"/>
        <v>0</v>
      </c>
      <c r="H22" s="21">
        <f t="shared" si="2"/>
        <v>0</v>
      </c>
      <c r="I22" s="21">
        <f t="shared" si="2"/>
        <v>0</v>
      </c>
      <c r="J22" s="21">
        <f t="shared" si="2"/>
        <v>0</v>
      </c>
      <c r="K22" s="21">
        <f t="shared" si="2"/>
        <v>0</v>
      </c>
      <c r="L22" s="21">
        <f t="shared" si="2"/>
        <v>0</v>
      </c>
      <c r="M22" s="21">
        <f t="shared" si="2"/>
        <v>0</v>
      </c>
      <c r="N22" s="21">
        <f t="shared" si="2"/>
        <v>0</v>
      </c>
      <c r="O22" s="21">
        <f t="shared" si="2"/>
        <v>0</v>
      </c>
    </row>
    <row r="23" spans="1:15" ht="15" customHeight="1" x14ac:dyDescent="0.2">
      <c r="A23" s="9"/>
      <c r="B23" s="180" t="s">
        <v>96</v>
      </c>
      <c r="C23" s="180"/>
      <c r="D23" s="180"/>
      <c r="E23" s="181"/>
      <c r="F23" s="16"/>
      <c r="G23" s="16"/>
      <c r="H23" s="16"/>
      <c r="I23" s="16"/>
      <c r="J23" s="16"/>
      <c r="K23" s="16"/>
      <c r="L23" s="16"/>
      <c r="M23" s="16"/>
      <c r="N23" s="16"/>
      <c r="O23" s="16"/>
    </row>
    <row r="24" spans="1:15" ht="15" customHeight="1" x14ac:dyDescent="0.2">
      <c r="A24" s="9"/>
      <c r="B24" s="10"/>
      <c r="C24" s="10" t="s">
        <v>32</v>
      </c>
      <c r="D24" s="10"/>
      <c r="E24" s="11"/>
      <c r="F24" s="16"/>
      <c r="G24" s="16"/>
      <c r="H24" s="16"/>
      <c r="I24" s="16"/>
      <c r="J24" s="16"/>
      <c r="K24" s="16"/>
      <c r="L24" s="16"/>
      <c r="M24" s="16"/>
      <c r="N24" s="16"/>
      <c r="O24" s="16"/>
    </row>
    <row r="25" spans="1:15" ht="15" customHeight="1" x14ac:dyDescent="0.2">
      <c r="A25" s="9"/>
      <c r="B25" s="10"/>
      <c r="C25" s="10"/>
      <c r="D25" s="10" t="s">
        <v>4</v>
      </c>
      <c r="E25" s="11"/>
      <c r="F25" s="16"/>
      <c r="G25" s="16"/>
      <c r="H25" s="16"/>
      <c r="I25" s="16"/>
      <c r="J25" s="16"/>
      <c r="K25" s="16"/>
      <c r="L25" s="16"/>
      <c r="M25" s="16"/>
      <c r="N25" s="16"/>
      <c r="O25" s="16"/>
    </row>
    <row r="26" spans="1:15" ht="15" customHeight="1" x14ac:dyDescent="0.2">
      <c r="A26" s="9"/>
      <c r="B26" s="10"/>
      <c r="C26" s="10"/>
      <c r="D26" s="10"/>
      <c r="E26" s="11" t="s">
        <v>39</v>
      </c>
      <c r="F26" s="16"/>
      <c r="G26" s="16"/>
      <c r="H26" s="16"/>
      <c r="I26" s="16"/>
      <c r="J26" s="16"/>
      <c r="K26" s="16"/>
      <c r="L26" s="16"/>
      <c r="M26" s="16"/>
      <c r="N26" s="16"/>
      <c r="O26" s="16"/>
    </row>
    <row r="27" spans="1:15" ht="15" customHeight="1" x14ac:dyDescent="0.2">
      <c r="A27" s="9"/>
      <c r="B27" s="10"/>
      <c r="C27" s="10"/>
      <c r="D27" s="10"/>
      <c r="E27" s="11" t="s">
        <v>5</v>
      </c>
      <c r="F27" s="16"/>
      <c r="G27" s="16"/>
      <c r="H27" s="16"/>
      <c r="I27" s="16"/>
      <c r="J27" s="16"/>
      <c r="K27" s="16"/>
      <c r="L27" s="16"/>
      <c r="M27" s="16"/>
      <c r="N27" s="16"/>
      <c r="O27" s="16"/>
    </row>
    <row r="28" spans="1:15" ht="15" customHeight="1" x14ac:dyDescent="0.2">
      <c r="A28" s="9"/>
      <c r="B28" s="10"/>
      <c r="C28" s="10"/>
      <c r="D28" s="10" t="s">
        <v>8</v>
      </c>
      <c r="E28" s="11"/>
      <c r="F28" s="16">
        <f t="shared" ref="F28:O28" si="3">SUM(F26:F27)</f>
        <v>0</v>
      </c>
      <c r="G28" s="16">
        <f t="shared" si="3"/>
        <v>0</v>
      </c>
      <c r="H28" s="16">
        <f t="shared" si="3"/>
        <v>0</v>
      </c>
      <c r="I28" s="16">
        <f t="shared" si="3"/>
        <v>0</v>
      </c>
      <c r="J28" s="16">
        <f t="shared" si="3"/>
        <v>0</v>
      </c>
      <c r="K28" s="16">
        <f t="shared" si="3"/>
        <v>0</v>
      </c>
      <c r="L28" s="16">
        <f t="shared" si="3"/>
        <v>0</v>
      </c>
      <c r="M28" s="16">
        <f t="shared" si="3"/>
        <v>0</v>
      </c>
      <c r="N28" s="16">
        <f t="shared" si="3"/>
        <v>0</v>
      </c>
      <c r="O28" s="16">
        <f t="shared" si="3"/>
        <v>0</v>
      </c>
    </row>
    <row r="29" spans="1:15" ht="15" customHeight="1" x14ac:dyDescent="0.2">
      <c r="A29" s="9"/>
      <c r="B29" s="10"/>
      <c r="C29" s="10"/>
      <c r="D29" s="10" t="s">
        <v>6</v>
      </c>
      <c r="E29" s="11"/>
      <c r="F29" s="16"/>
      <c r="G29" s="16"/>
      <c r="H29" s="16"/>
      <c r="I29" s="16"/>
      <c r="J29" s="16"/>
      <c r="K29" s="16"/>
      <c r="L29" s="16"/>
      <c r="M29" s="16"/>
      <c r="N29" s="16"/>
      <c r="O29" s="16"/>
    </row>
    <row r="30" spans="1:15" ht="15" customHeight="1" x14ac:dyDescent="0.2">
      <c r="A30" s="9"/>
      <c r="B30" s="10"/>
      <c r="C30" s="10"/>
      <c r="D30" s="10"/>
      <c r="E30" s="11" t="s">
        <v>39</v>
      </c>
      <c r="F30" s="16"/>
      <c r="G30" s="16"/>
      <c r="H30" s="16"/>
      <c r="I30" s="16"/>
      <c r="J30" s="16"/>
      <c r="K30" s="16"/>
      <c r="L30" s="16"/>
      <c r="M30" s="16"/>
      <c r="N30" s="16"/>
      <c r="O30" s="16"/>
    </row>
    <row r="31" spans="1:15" ht="15" customHeight="1" x14ac:dyDescent="0.2">
      <c r="A31" s="9"/>
      <c r="B31" s="10"/>
      <c r="C31" s="10"/>
      <c r="D31" s="10"/>
      <c r="E31" s="11" t="s">
        <v>5</v>
      </c>
      <c r="F31" s="16"/>
      <c r="G31" s="16"/>
      <c r="H31" s="16"/>
      <c r="I31" s="16"/>
      <c r="J31" s="16"/>
      <c r="K31" s="16"/>
      <c r="L31" s="16"/>
      <c r="M31" s="16"/>
      <c r="N31" s="16"/>
      <c r="O31" s="16"/>
    </row>
    <row r="32" spans="1:15" ht="15" customHeight="1" x14ac:dyDescent="0.2">
      <c r="A32" s="9"/>
      <c r="B32" s="10"/>
      <c r="C32" s="10"/>
      <c r="D32" s="10" t="s">
        <v>9</v>
      </c>
      <c r="E32" s="11"/>
      <c r="F32" s="16">
        <f t="shared" ref="F32:O32" si="4">SUM(F30:F31)</f>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ht="15" customHeight="1" x14ac:dyDescent="0.2">
      <c r="A33" s="9"/>
      <c r="B33" s="10"/>
      <c r="C33" s="10" t="s">
        <v>33</v>
      </c>
      <c r="D33" s="10"/>
      <c r="E33" s="11"/>
      <c r="F33" s="16">
        <f t="shared" ref="F33:O33" si="5">F28+F32</f>
        <v>0</v>
      </c>
      <c r="G33" s="16">
        <f t="shared" si="5"/>
        <v>0</v>
      </c>
      <c r="H33" s="16">
        <f t="shared" si="5"/>
        <v>0</v>
      </c>
      <c r="I33" s="16">
        <f t="shared" si="5"/>
        <v>0</v>
      </c>
      <c r="J33" s="16">
        <f t="shared" si="5"/>
        <v>0</v>
      </c>
      <c r="K33" s="16">
        <f t="shared" si="5"/>
        <v>0</v>
      </c>
      <c r="L33" s="16">
        <f t="shared" si="5"/>
        <v>0</v>
      </c>
      <c r="M33" s="16">
        <f t="shared" si="5"/>
        <v>0</v>
      </c>
      <c r="N33" s="16">
        <f t="shared" si="5"/>
        <v>0</v>
      </c>
      <c r="O33" s="16">
        <f t="shared" si="5"/>
        <v>0</v>
      </c>
    </row>
    <row r="34" spans="1:15" ht="15" customHeight="1" x14ac:dyDescent="0.2">
      <c r="A34" s="9"/>
      <c r="B34" s="10"/>
      <c r="C34" s="10" t="s">
        <v>34</v>
      </c>
      <c r="D34" s="10"/>
      <c r="E34" s="11"/>
      <c r="F34" s="16"/>
      <c r="G34" s="16"/>
      <c r="H34" s="16"/>
      <c r="I34" s="16"/>
      <c r="J34" s="16"/>
      <c r="K34" s="16"/>
      <c r="L34" s="16"/>
      <c r="M34" s="16"/>
      <c r="N34" s="16"/>
      <c r="O34" s="16"/>
    </row>
    <row r="35" spans="1:15" ht="15" customHeight="1" x14ac:dyDescent="0.2">
      <c r="A35" s="9"/>
      <c r="B35" s="10"/>
      <c r="C35" s="10"/>
      <c r="D35" s="10" t="s">
        <v>4</v>
      </c>
      <c r="E35" s="11"/>
      <c r="F35" s="16"/>
      <c r="G35" s="16"/>
      <c r="H35" s="16"/>
      <c r="I35" s="16"/>
      <c r="J35" s="16"/>
      <c r="K35" s="16"/>
      <c r="L35" s="16"/>
      <c r="M35" s="16"/>
      <c r="N35" s="16"/>
      <c r="O35" s="16"/>
    </row>
    <row r="36" spans="1:15" ht="15" customHeight="1" x14ac:dyDescent="0.2">
      <c r="A36" s="9"/>
      <c r="B36" s="10"/>
      <c r="C36" s="10"/>
      <c r="D36" s="10"/>
      <c r="E36" s="11" t="s">
        <v>39</v>
      </c>
      <c r="F36" s="16"/>
      <c r="G36" s="16"/>
      <c r="H36" s="16"/>
      <c r="I36" s="16"/>
      <c r="J36" s="16"/>
      <c r="K36" s="16"/>
      <c r="L36" s="16"/>
      <c r="M36" s="16"/>
      <c r="N36" s="16"/>
      <c r="O36" s="16"/>
    </row>
    <row r="37" spans="1:15" ht="15" customHeight="1" x14ac:dyDescent="0.2">
      <c r="A37" s="9"/>
      <c r="B37" s="10"/>
      <c r="C37" s="10"/>
      <c r="D37" s="10"/>
      <c r="E37" s="11" t="s">
        <v>5</v>
      </c>
      <c r="F37" s="16"/>
      <c r="G37" s="16"/>
      <c r="H37" s="16"/>
      <c r="I37" s="16"/>
      <c r="J37" s="16"/>
      <c r="K37" s="16"/>
      <c r="L37" s="16"/>
      <c r="M37" s="16"/>
      <c r="N37" s="16"/>
      <c r="O37" s="16"/>
    </row>
    <row r="38" spans="1:15" ht="15" customHeight="1" x14ac:dyDescent="0.2">
      <c r="A38" s="9"/>
      <c r="B38" s="10"/>
      <c r="C38" s="10"/>
      <c r="D38" s="10" t="s">
        <v>8</v>
      </c>
      <c r="E38" s="11"/>
      <c r="F38" s="16">
        <f t="shared" ref="F38:O38" si="6">SUM(F36:F37)</f>
        <v>0</v>
      </c>
      <c r="G38" s="16">
        <f t="shared" si="6"/>
        <v>0</v>
      </c>
      <c r="H38" s="16">
        <f t="shared" si="6"/>
        <v>0</v>
      </c>
      <c r="I38" s="16">
        <f t="shared" si="6"/>
        <v>0</v>
      </c>
      <c r="J38" s="16">
        <f t="shared" si="6"/>
        <v>0</v>
      </c>
      <c r="K38" s="16">
        <f t="shared" si="6"/>
        <v>0</v>
      </c>
      <c r="L38" s="16">
        <f t="shared" si="6"/>
        <v>0</v>
      </c>
      <c r="M38" s="16">
        <f t="shared" si="6"/>
        <v>0</v>
      </c>
      <c r="N38" s="16">
        <f t="shared" si="6"/>
        <v>0</v>
      </c>
      <c r="O38" s="16">
        <f t="shared" si="6"/>
        <v>0</v>
      </c>
    </row>
    <row r="39" spans="1:15" ht="15" customHeight="1" x14ac:dyDescent="0.2">
      <c r="A39" s="9"/>
      <c r="B39" s="10"/>
      <c r="C39" s="10"/>
      <c r="D39" s="10" t="s">
        <v>6</v>
      </c>
      <c r="E39" s="11"/>
      <c r="F39" s="16"/>
      <c r="G39" s="16"/>
      <c r="H39" s="16"/>
      <c r="I39" s="16"/>
      <c r="J39" s="16"/>
      <c r="K39" s="16"/>
      <c r="L39" s="16"/>
      <c r="M39" s="16"/>
      <c r="N39" s="16"/>
      <c r="O39" s="16"/>
    </row>
    <row r="40" spans="1:15" ht="15" customHeight="1" x14ac:dyDescent="0.2">
      <c r="A40" s="9"/>
      <c r="B40" s="10"/>
      <c r="C40" s="10"/>
      <c r="D40" s="10"/>
      <c r="E40" s="11" t="s">
        <v>39</v>
      </c>
      <c r="F40" s="16"/>
      <c r="G40" s="16"/>
      <c r="H40" s="16"/>
      <c r="I40" s="16"/>
      <c r="J40" s="16"/>
      <c r="K40" s="16"/>
      <c r="L40" s="16"/>
      <c r="M40" s="16"/>
      <c r="N40" s="16"/>
      <c r="O40" s="16"/>
    </row>
    <row r="41" spans="1:15" ht="15" customHeight="1" x14ac:dyDescent="0.2">
      <c r="A41" s="9"/>
      <c r="B41" s="10"/>
      <c r="C41" s="10"/>
      <c r="D41" s="10"/>
      <c r="E41" s="11" t="s">
        <v>5</v>
      </c>
      <c r="F41" s="16"/>
      <c r="G41" s="16"/>
      <c r="H41" s="16"/>
      <c r="I41" s="16"/>
      <c r="J41" s="16"/>
      <c r="K41" s="16"/>
      <c r="L41" s="16"/>
      <c r="M41" s="16"/>
      <c r="N41" s="16"/>
      <c r="O41" s="16"/>
    </row>
    <row r="42" spans="1:15" ht="15" customHeight="1" x14ac:dyDescent="0.2">
      <c r="A42" s="9"/>
      <c r="B42" s="10"/>
      <c r="C42" s="10"/>
      <c r="D42" s="10" t="s">
        <v>9</v>
      </c>
      <c r="E42" s="11"/>
      <c r="F42" s="16">
        <f t="shared" ref="F42:O42" si="7">SUM(F40:F41)</f>
        <v>0</v>
      </c>
      <c r="G42" s="16">
        <f t="shared" si="7"/>
        <v>0</v>
      </c>
      <c r="H42" s="16">
        <f t="shared" si="7"/>
        <v>0</v>
      </c>
      <c r="I42" s="16">
        <f t="shared" si="7"/>
        <v>0</v>
      </c>
      <c r="J42" s="16">
        <f t="shared" si="7"/>
        <v>0</v>
      </c>
      <c r="K42" s="16">
        <f t="shared" si="7"/>
        <v>0</v>
      </c>
      <c r="L42" s="16">
        <f t="shared" si="7"/>
        <v>0</v>
      </c>
      <c r="M42" s="16">
        <f t="shared" si="7"/>
        <v>0</v>
      </c>
      <c r="N42" s="16">
        <f t="shared" si="7"/>
        <v>0</v>
      </c>
      <c r="O42" s="16">
        <f t="shared" si="7"/>
        <v>0</v>
      </c>
    </row>
    <row r="43" spans="1:15" ht="15" customHeight="1" x14ac:dyDescent="0.2">
      <c r="A43" s="9"/>
      <c r="B43" s="10"/>
      <c r="C43" s="10" t="s">
        <v>35</v>
      </c>
      <c r="D43" s="10"/>
      <c r="E43" s="11"/>
      <c r="F43" s="16">
        <f t="shared" ref="F43:O43" si="8">F38+F42</f>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ht="15" customHeight="1" x14ac:dyDescent="0.2">
      <c r="A44" s="18"/>
      <c r="B44" s="19" t="s">
        <v>97</v>
      </c>
      <c r="C44" s="19"/>
      <c r="D44" s="19"/>
      <c r="E44" s="20"/>
      <c r="F44" s="21">
        <f t="shared" ref="F44:O44" si="9">F33+F43</f>
        <v>0</v>
      </c>
      <c r="G44" s="21">
        <f t="shared" si="9"/>
        <v>0</v>
      </c>
      <c r="H44" s="21">
        <f t="shared" si="9"/>
        <v>0</v>
      </c>
      <c r="I44" s="21">
        <f t="shared" si="9"/>
        <v>0</v>
      </c>
      <c r="J44" s="21">
        <f t="shared" si="9"/>
        <v>0</v>
      </c>
      <c r="K44" s="21">
        <f t="shared" si="9"/>
        <v>0</v>
      </c>
      <c r="L44" s="21">
        <f t="shared" si="9"/>
        <v>0</v>
      </c>
      <c r="M44" s="21">
        <f t="shared" si="9"/>
        <v>0</v>
      </c>
      <c r="N44" s="21">
        <f t="shared" si="9"/>
        <v>0</v>
      </c>
      <c r="O44" s="21">
        <f t="shared" si="9"/>
        <v>0</v>
      </c>
    </row>
    <row r="45" spans="1:15" ht="15" customHeight="1" x14ac:dyDescent="0.2">
      <c r="A45" s="9"/>
      <c r="B45" s="167" t="s">
        <v>13</v>
      </c>
      <c r="C45" s="167"/>
      <c r="D45" s="167"/>
      <c r="E45" s="168"/>
      <c r="F45" s="16"/>
      <c r="G45" s="16"/>
      <c r="H45" s="16"/>
      <c r="I45" s="16"/>
      <c r="J45" s="16"/>
      <c r="K45" s="16"/>
      <c r="L45" s="16"/>
      <c r="M45" s="16"/>
      <c r="N45" s="16"/>
      <c r="O45" s="16"/>
    </row>
    <row r="46" spans="1:15" ht="15" customHeight="1" x14ac:dyDescent="0.2">
      <c r="A46" s="9"/>
      <c r="B46" s="10"/>
      <c r="C46" s="10" t="s">
        <v>4</v>
      </c>
      <c r="D46" s="10"/>
      <c r="E46" s="11"/>
      <c r="F46" s="16"/>
      <c r="G46" s="16"/>
      <c r="H46" s="16"/>
      <c r="I46" s="16"/>
      <c r="J46" s="16"/>
      <c r="K46" s="16"/>
      <c r="L46" s="16"/>
      <c r="M46" s="16"/>
      <c r="N46" s="16"/>
      <c r="O46" s="16"/>
    </row>
    <row r="47" spans="1:15" ht="15" customHeight="1" x14ac:dyDescent="0.2">
      <c r="A47" s="9"/>
      <c r="B47" s="10"/>
      <c r="C47" s="10"/>
      <c r="D47" s="10" t="s">
        <v>11</v>
      </c>
      <c r="E47" s="11"/>
      <c r="F47" s="16"/>
      <c r="G47" s="16"/>
      <c r="H47" s="16"/>
      <c r="I47" s="16"/>
      <c r="J47" s="16"/>
      <c r="K47" s="16"/>
      <c r="L47" s="16"/>
      <c r="M47" s="16"/>
      <c r="N47" s="16"/>
      <c r="O47" s="16"/>
    </row>
    <row r="48" spans="1:15" ht="15" customHeight="1" x14ac:dyDescent="0.2">
      <c r="A48" s="9"/>
      <c r="B48" s="10"/>
      <c r="C48" s="10"/>
      <c r="D48" s="10" t="s">
        <v>12</v>
      </c>
      <c r="E48" s="11"/>
      <c r="F48" s="16"/>
      <c r="G48" s="16"/>
      <c r="H48" s="16"/>
      <c r="I48" s="16"/>
      <c r="J48" s="16"/>
      <c r="K48" s="16"/>
      <c r="L48" s="16"/>
      <c r="M48" s="16"/>
      <c r="N48" s="16"/>
      <c r="O48" s="16"/>
    </row>
    <row r="49" spans="1:15" ht="15" customHeight="1" x14ac:dyDescent="0.2">
      <c r="A49" s="9"/>
      <c r="B49" s="10"/>
      <c r="C49" s="10"/>
      <c r="D49" s="10" t="s">
        <v>39</v>
      </c>
      <c r="E49" s="11"/>
      <c r="F49" s="16"/>
      <c r="G49" s="16"/>
      <c r="H49" s="16"/>
      <c r="I49" s="16"/>
      <c r="J49" s="16"/>
      <c r="K49" s="16"/>
      <c r="L49" s="16"/>
      <c r="M49" s="16"/>
      <c r="N49" s="16"/>
      <c r="O49" s="16"/>
    </row>
    <row r="50" spans="1:15" ht="15" customHeight="1" x14ac:dyDescent="0.2">
      <c r="A50" s="9"/>
      <c r="B50" s="10"/>
      <c r="C50" s="10"/>
      <c r="D50" s="10" t="s">
        <v>5</v>
      </c>
      <c r="E50" s="11"/>
      <c r="F50" s="16"/>
      <c r="G50" s="16"/>
      <c r="H50" s="16"/>
      <c r="I50" s="16"/>
      <c r="J50" s="16"/>
      <c r="K50" s="16"/>
      <c r="L50" s="16"/>
      <c r="M50" s="16"/>
      <c r="N50" s="16"/>
      <c r="O50" s="16"/>
    </row>
    <row r="51" spans="1:15" ht="15" customHeight="1" x14ac:dyDescent="0.2">
      <c r="A51" s="9"/>
      <c r="B51" s="10"/>
      <c r="C51" s="10" t="s">
        <v>8</v>
      </c>
      <c r="D51" s="10"/>
      <c r="E51" s="11"/>
      <c r="F51" s="16">
        <f t="shared" ref="F51:O51" si="10">SUM(F47:F50)</f>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row>
    <row r="52" spans="1:15" ht="15" customHeight="1" x14ac:dyDescent="0.2">
      <c r="A52" s="9"/>
      <c r="B52" s="10"/>
      <c r="C52" s="10" t="s">
        <v>6</v>
      </c>
      <c r="D52" s="10"/>
      <c r="E52" s="11"/>
      <c r="F52" s="16"/>
      <c r="G52" s="16"/>
      <c r="H52" s="16"/>
      <c r="I52" s="16"/>
      <c r="J52" s="16"/>
      <c r="K52" s="16"/>
      <c r="L52" s="16"/>
      <c r="M52" s="16"/>
      <c r="N52" s="16"/>
      <c r="O52" s="16"/>
    </row>
    <row r="53" spans="1:15" ht="15" customHeight="1" x14ac:dyDescent="0.2">
      <c r="A53" s="9"/>
      <c r="B53" s="10"/>
      <c r="C53" s="10"/>
      <c r="D53" s="10" t="s">
        <v>11</v>
      </c>
      <c r="E53" s="11"/>
      <c r="F53" s="16"/>
      <c r="G53" s="16"/>
      <c r="H53" s="16"/>
      <c r="I53" s="16"/>
      <c r="J53" s="16"/>
      <c r="K53" s="16"/>
      <c r="L53" s="16"/>
      <c r="M53" s="16"/>
      <c r="N53" s="16"/>
      <c r="O53" s="16"/>
    </row>
    <row r="54" spans="1:15" ht="15" customHeight="1" x14ac:dyDescent="0.2">
      <c r="A54" s="9"/>
      <c r="B54" s="10"/>
      <c r="C54" s="10"/>
      <c r="D54" s="10" t="s">
        <v>12</v>
      </c>
      <c r="E54" s="11"/>
      <c r="F54" s="16"/>
      <c r="G54" s="16"/>
      <c r="H54" s="16"/>
      <c r="I54" s="16"/>
      <c r="J54" s="16"/>
      <c r="K54" s="16"/>
      <c r="L54" s="16"/>
      <c r="M54" s="16"/>
      <c r="N54" s="16"/>
      <c r="O54" s="16"/>
    </row>
    <row r="55" spans="1:15" ht="15" customHeight="1" x14ac:dyDescent="0.2">
      <c r="A55" s="9"/>
      <c r="B55" s="10"/>
      <c r="C55" s="10"/>
      <c r="D55" s="10" t="s">
        <v>39</v>
      </c>
      <c r="E55" s="11"/>
      <c r="F55" s="16"/>
      <c r="G55" s="16"/>
      <c r="H55" s="16"/>
      <c r="I55" s="16"/>
      <c r="J55" s="16"/>
      <c r="K55" s="16"/>
      <c r="L55" s="16"/>
      <c r="M55" s="16"/>
      <c r="N55" s="16"/>
      <c r="O55" s="16"/>
    </row>
    <row r="56" spans="1:15" ht="15" customHeight="1" x14ac:dyDescent="0.2">
      <c r="A56" s="9"/>
      <c r="B56" s="10"/>
      <c r="C56" s="10"/>
      <c r="D56" s="10" t="s">
        <v>5</v>
      </c>
      <c r="E56" s="11"/>
      <c r="F56" s="16"/>
      <c r="G56" s="16"/>
      <c r="H56" s="16"/>
      <c r="I56" s="16"/>
      <c r="J56" s="16"/>
      <c r="K56" s="16"/>
      <c r="L56" s="16"/>
      <c r="M56" s="16"/>
      <c r="N56" s="16"/>
      <c r="O56" s="16"/>
    </row>
    <row r="57" spans="1:15" ht="15" customHeight="1" x14ac:dyDescent="0.2">
      <c r="A57" s="9"/>
      <c r="B57" s="10"/>
      <c r="C57" s="10" t="s">
        <v>9</v>
      </c>
      <c r="D57" s="10"/>
      <c r="E57" s="11"/>
      <c r="F57" s="16">
        <f t="shared" ref="F57:O57" si="11">SUM(F53:F56)</f>
        <v>0</v>
      </c>
      <c r="G57" s="16">
        <f t="shared" si="11"/>
        <v>0</v>
      </c>
      <c r="H57" s="16">
        <f t="shared" si="11"/>
        <v>0</v>
      </c>
      <c r="I57" s="16">
        <f t="shared" si="11"/>
        <v>0</v>
      </c>
      <c r="J57" s="16">
        <f t="shared" si="11"/>
        <v>0</v>
      </c>
      <c r="K57" s="16">
        <f t="shared" si="11"/>
        <v>0</v>
      </c>
      <c r="L57" s="16">
        <f t="shared" si="11"/>
        <v>0</v>
      </c>
      <c r="M57" s="16">
        <f t="shared" si="11"/>
        <v>0</v>
      </c>
      <c r="N57" s="16">
        <f t="shared" si="11"/>
        <v>0</v>
      </c>
      <c r="O57" s="16">
        <f t="shared" si="11"/>
        <v>0</v>
      </c>
    </row>
    <row r="58" spans="1:15" ht="15" customHeight="1" x14ac:dyDescent="0.2">
      <c r="A58" s="18"/>
      <c r="B58" s="19" t="s">
        <v>14</v>
      </c>
      <c r="C58" s="19"/>
      <c r="D58" s="19"/>
      <c r="E58" s="20"/>
      <c r="F58" s="21">
        <f t="shared" ref="F58:O58" si="12">F57+F51</f>
        <v>0</v>
      </c>
      <c r="G58" s="21">
        <f t="shared" si="12"/>
        <v>0</v>
      </c>
      <c r="H58" s="21">
        <f t="shared" si="12"/>
        <v>0</v>
      </c>
      <c r="I58" s="21">
        <f t="shared" si="12"/>
        <v>0</v>
      </c>
      <c r="J58" s="21">
        <f t="shared" si="12"/>
        <v>0</v>
      </c>
      <c r="K58" s="21">
        <f t="shared" si="12"/>
        <v>0</v>
      </c>
      <c r="L58" s="21">
        <f t="shared" si="12"/>
        <v>0</v>
      </c>
      <c r="M58" s="21">
        <f t="shared" si="12"/>
        <v>0</v>
      </c>
      <c r="N58" s="21">
        <f t="shared" si="12"/>
        <v>0</v>
      </c>
      <c r="O58" s="21">
        <f t="shared" si="12"/>
        <v>0</v>
      </c>
    </row>
    <row r="59" spans="1:15" ht="15" customHeight="1" x14ac:dyDescent="0.2">
      <c r="A59" s="12" t="s">
        <v>137</v>
      </c>
      <c r="B59" s="13"/>
      <c r="C59" s="13"/>
      <c r="D59" s="13"/>
      <c r="E59" s="14"/>
      <c r="F59" s="17">
        <f t="shared" ref="F59:O59" si="13">F22+F44+F58</f>
        <v>0</v>
      </c>
      <c r="G59" s="17">
        <f t="shared" si="13"/>
        <v>0</v>
      </c>
      <c r="H59" s="17">
        <f t="shared" si="13"/>
        <v>0</v>
      </c>
      <c r="I59" s="17">
        <f t="shared" si="13"/>
        <v>0</v>
      </c>
      <c r="J59" s="17">
        <f t="shared" si="13"/>
        <v>0</v>
      </c>
      <c r="K59" s="17">
        <f t="shared" si="13"/>
        <v>0</v>
      </c>
      <c r="L59" s="17">
        <f t="shared" si="13"/>
        <v>0</v>
      </c>
      <c r="M59" s="17">
        <f t="shared" si="13"/>
        <v>0</v>
      </c>
      <c r="N59" s="17">
        <f t="shared" si="13"/>
        <v>0</v>
      </c>
      <c r="O59" s="17">
        <f t="shared" si="13"/>
        <v>0</v>
      </c>
    </row>
  </sheetData>
  <mergeCells count="9">
    <mergeCell ref="A1:O1"/>
    <mergeCell ref="B45:E45"/>
    <mergeCell ref="A5:E7"/>
    <mergeCell ref="B9:E9"/>
    <mergeCell ref="B23:E23"/>
    <mergeCell ref="F6:F7"/>
    <mergeCell ref="D3:E3"/>
    <mergeCell ref="D2:E2"/>
    <mergeCell ref="G6:O6"/>
  </mergeCells>
  <phoneticPr fontId="0" type="noConversion"/>
  <printOptions horizontalCentered="1"/>
  <pageMargins left="0.5" right="0.5" top="0.75" bottom="0.75" header="0.5" footer="0.5"/>
  <pageSetup scale="59" orientation="portrait" r:id="rId1"/>
  <headerFooter alignWithMargins="0">
    <oddHeader>&amp;REnclosure 2</oddHeader>
    <oddFooter>&amp;LPage 9&amp;Rver 3 (12/2007)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6B7427-E319-4BE3-B1D1-8FE55463964C}">
  <ds:schemaRefs>
    <ds:schemaRef ds:uri="http://schemas.microsoft.com/office/2006/metadata/longProperties"/>
  </ds:schemaRefs>
</ds:datastoreItem>
</file>

<file path=customXml/itemProps2.xml><?xml version="1.0" encoding="utf-8"?>
<ds:datastoreItem xmlns:ds="http://schemas.openxmlformats.org/officeDocument/2006/customXml" ds:itemID="{CFCA2311-E87A-407D-9181-2E7653EEC585}">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3.xml><?xml version="1.0" encoding="utf-8"?>
<ds:datastoreItem xmlns:ds="http://schemas.openxmlformats.org/officeDocument/2006/customXml" ds:itemID="{27530979-7C0B-438D-9C31-D85CE9849301}">
  <ds:schemaRefs>
    <ds:schemaRef ds:uri="http://schemas.microsoft.com/sharepoint/v3/contenttype/forms"/>
  </ds:schemaRefs>
</ds:datastoreItem>
</file>

<file path=customXml/itemProps4.xml><?xml version="1.0" encoding="utf-8"?>
<ds:datastoreItem xmlns:ds="http://schemas.openxmlformats.org/officeDocument/2006/customXml" ds:itemID="{0C3A97D8-5BB2-4157-B173-513D06636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0AA6957-24D0-4DB4-A620-B5DB85F21B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60</vt:i4>
      </vt:variant>
    </vt:vector>
  </HeadingPairs>
  <TitlesOfParts>
    <vt:vector size="83" baseType="lpstr">
      <vt:lpstr>CSS Pgm 1</vt:lpstr>
      <vt:lpstr>CSS Pgm 2</vt:lpstr>
      <vt:lpstr>CSS Pgm 3</vt:lpstr>
      <vt:lpstr>CSS Pgm 4</vt:lpstr>
      <vt:lpstr>CSS Pgm 5</vt:lpstr>
      <vt:lpstr>CSS Pgm 6</vt:lpstr>
      <vt:lpstr>CSS Pgm 7</vt:lpstr>
      <vt:lpstr>CSS Pgm 8</vt:lpstr>
      <vt:lpstr>CSS Pgm 9</vt:lpstr>
      <vt:lpstr>CSS Pgm 10</vt:lpstr>
      <vt:lpstr>CSS Pgm 11</vt:lpstr>
      <vt:lpstr>CSS Pgm 12</vt:lpstr>
      <vt:lpstr>CSS Pgm 13</vt:lpstr>
      <vt:lpstr>CSS Pgm 14</vt:lpstr>
      <vt:lpstr>CSS Pgm 15</vt:lpstr>
      <vt:lpstr>CSS Pgm Summary</vt:lpstr>
      <vt:lpstr>CSS Summary</vt:lpstr>
      <vt:lpstr>WET Planning</vt:lpstr>
      <vt:lpstr>CPP</vt:lpstr>
      <vt:lpstr>County Summary</vt:lpstr>
      <vt:lpstr>Unspent</vt:lpstr>
      <vt:lpstr>CSS 1 Time</vt:lpstr>
      <vt:lpstr>CSS Crosswalk</vt:lpstr>
      <vt:lpstr>'County Summary'!_Pgm1</vt:lpstr>
      <vt:lpstr>CPP!_Pgm1</vt:lpstr>
      <vt:lpstr>'CSS 1 Time'!_Pgm1</vt:lpstr>
      <vt:lpstr>'CSS Crosswalk'!_Pgm1</vt:lpstr>
      <vt:lpstr>'CSS Pgm Summary'!_Pgm1</vt:lpstr>
      <vt:lpstr>'CSS Summary'!_Pgm1</vt:lpstr>
      <vt:lpstr>Unspent!_Pgm1</vt:lpstr>
      <vt:lpstr>'WET Planning'!_Pgm1</vt:lpstr>
      <vt:lpstr>_Pgm1</vt:lpstr>
      <vt:lpstr>_pgm10</vt:lpstr>
      <vt:lpstr>_Pgm11</vt:lpstr>
      <vt:lpstr>_Pgm12</vt:lpstr>
      <vt:lpstr>_Pgm13</vt:lpstr>
      <vt:lpstr>_Pgm14</vt:lpstr>
      <vt:lpstr>_Pgm15</vt:lpstr>
      <vt:lpstr>'CSS Pgm 10'!_Pgm2</vt:lpstr>
      <vt:lpstr>'CSS Pgm 11'!_Pgm2</vt:lpstr>
      <vt:lpstr>'CSS Pgm 12'!_Pgm2</vt:lpstr>
      <vt:lpstr>'CSS Pgm 13'!_Pgm2</vt:lpstr>
      <vt:lpstr>'CSS Pgm 14'!_Pgm2</vt:lpstr>
      <vt:lpstr>'CSS Pgm 15'!_Pgm2</vt:lpstr>
      <vt:lpstr>'CSS Pgm 3'!_Pgm2</vt:lpstr>
      <vt:lpstr>'CSS Pgm 4'!_Pgm2</vt:lpstr>
      <vt:lpstr>'CSS Pgm 5'!_Pgm2</vt:lpstr>
      <vt:lpstr>'CSS Pgm 6'!_Pgm2</vt:lpstr>
      <vt:lpstr>'CSS Pgm 7'!_Pgm2</vt:lpstr>
      <vt:lpstr>'CSS Pgm 8'!_Pgm2</vt:lpstr>
      <vt:lpstr>'CSS Pgm 9'!_Pgm2</vt:lpstr>
      <vt:lpstr>_Pgm2</vt:lpstr>
      <vt:lpstr>_Pgm3</vt:lpstr>
      <vt:lpstr>_Pgm4</vt:lpstr>
      <vt:lpstr>_Pgm5</vt:lpstr>
      <vt:lpstr>_Pgm6</vt:lpstr>
      <vt:lpstr>_Pgm7</vt:lpstr>
      <vt:lpstr>_Pgm8</vt:lpstr>
      <vt:lpstr>_Pgm9</vt:lpstr>
      <vt:lpstr>CSS_Pgm1</vt:lpstr>
      <vt:lpstr>'County Summary'!Print_Area</vt:lpstr>
      <vt:lpstr>CPP!Print_Area</vt:lpstr>
      <vt:lpstr>'CSS 1 Time'!Print_Area</vt:lpstr>
      <vt:lpstr>'CSS Crosswalk'!Print_Area</vt:lpstr>
      <vt:lpstr>'CSS Pgm 1'!Print_Area</vt:lpstr>
      <vt:lpstr>'CSS Pgm 10'!Print_Area</vt:lpstr>
      <vt:lpstr>'CSS Pgm 11'!Print_Area</vt:lpstr>
      <vt:lpstr>'CSS Pgm 12'!Print_Area</vt:lpstr>
      <vt:lpstr>'CSS Pgm 13'!Print_Area</vt:lpstr>
      <vt:lpstr>'CSS Pgm 14'!Print_Area</vt:lpstr>
      <vt:lpstr>'CSS Pgm 15'!Print_Area</vt:lpstr>
      <vt:lpstr>'CSS Pgm 2'!Print_Area</vt:lpstr>
      <vt:lpstr>'CSS Pgm 3'!Print_Area</vt:lpstr>
      <vt:lpstr>'CSS Pgm 4'!Print_Area</vt:lpstr>
      <vt:lpstr>'CSS Pgm 5'!Print_Area</vt:lpstr>
      <vt:lpstr>'CSS Pgm 6'!Print_Area</vt:lpstr>
      <vt:lpstr>'CSS Pgm 7'!Print_Area</vt:lpstr>
      <vt:lpstr>'CSS Pgm 8'!Print_Area</vt:lpstr>
      <vt:lpstr>'CSS Pgm 9'!Print_Area</vt:lpstr>
      <vt:lpstr>'CSS Pgm Summary'!Print_Area</vt:lpstr>
      <vt:lpstr>'CSS Summary'!Print_Area</vt:lpstr>
      <vt:lpstr>Unspent!Print_Area</vt:lpstr>
      <vt:lpstr>'WET Planning'!Print_Area</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Inyo_FY06-07_RER_ADA</dc:title>
  <dc:creator>Mike Geiss</dc:creator>
  <cp:keywords>Inyo_FY06-07_RER_ADA</cp:keywords>
  <cp:lastModifiedBy>westj</cp:lastModifiedBy>
  <cp:lastPrinted>2017-10-05T15:22:32Z</cp:lastPrinted>
  <dcterms:created xsi:type="dcterms:W3CDTF">2007-09-20T19:02:25Z</dcterms:created>
  <dcterms:modified xsi:type="dcterms:W3CDTF">2020-11-04T03:11:23Z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John SS01. Trapper</vt:lpwstr>
  </property>
  <property fmtid="{D5CDD505-2E9C-101B-9397-08002B2CF9AE}" pid="4" name="_dlc_DocId">
    <vt:lpwstr>DHCSDOC-1363137784-1377</vt:lpwstr>
  </property>
  <property fmtid="{D5CDD505-2E9C-101B-9397-08002B2CF9AE}" pid="5" name="_dlc_DocIdItemGuid">
    <vt:lpwstr>218e3dc5-205f-4332-8087-b43675f38b2b</vt:lpwstr>
  </property>
  <property fmtid="{D5CDD505-2E9C-101B-9397-08002B2CF9AE}" pid="6" name="_dlc_DocIdUrl">
    <vt:lpwstr>http://dhcs2016prod:88/services/MH/_layouts/15/DocIdRedir.aspx?ID=DHCSDOC-1363137784-1377, DHCSDOC-1363137784-1377</vt:lpwstr>
  </property>
  <property fmtid="{D5CDD505-2E9C-101B-9397-08002B2CF9AE}" pid="7" name="ContentTypeId">
    <vt:lpwstr>0x0101000DD778A44A894D44A57135C48A267F0A</vt:lpwstr>
  </property>
</Properties>
</file>