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9.xml" ContentType="application/vnd.openxmlformats-officedocument.spreadsheetml.worksheet+xml"/>
  <Override PartName="/xl/styles.xml" ContentType="application/vnd.openxmlformats-officedocument.spreadsheetml.style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liu\Desktop\New folder\"/>
    </mc:Choice>
  </mc:AlternateContent>
  <bookViews>
    <workbookView xWindow="0" yWindow="0" windowWidth="24000" windowHeight="9600" firstSheet="1" activeTab="2"/>
  </bookViews>
  <sheets>
    <sheet name="Adjusted Resources" sheetId="1" state="hidden" r:id="rId1"/>
    <sheet name="Information" sheetId="9" r:id="rId2"/>
    <sheet name="Adjustment #1 ENC 7" sheetId="7" r:id="rId3"/>
    <sheet name="Adjustment #2 ENC 8" sheetId="5" state="hidden"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s>
  <definedNames>
    <definedName name="_xlnm.Print_Area" localSheetId="2">'Adjustment #1 ENC 7'!$A$2:$I$65</definedName>
    <definedName name="_xlnm.Print_Area" localSheetId="4">'Adjustment #3 ENC 9'!$S$1:$AC$64</definedName>
    <definedName name="_xlnm.Print_Titles" localSheetId="2">'Adjustment #1 ENC 7'!$5:$7</definedName>
    <definedName name="_xlnm.Print_Titles" localSheetId="3">'Adjustment #2 ENC 8'!$3:$6</definedName>
    <definedName name="_xlnm.Print_Titles" localSheetId="4">'Adjustment #3 ENC 9'!$3:$6</definedName>
    <definedName name="TitleRegion1.a4.i65.2">'Adjustment #1 ENC 7'!$A$5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7" l="1"/>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l="1"/>
  <c r="I64" i="8" l="1"/>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W55" i="6" l="1"/>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X19"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F33" i="1" l="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AI44" i="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A17" i="1"/>
  <c r="AC17" i="1" s="1"/>
  <c r="AH17" i="1" s="1"/>
  <c r="AI17" i="1" s="1"/>
  <c r="AI51" i="1" l="1"/>
  <c r="AI40" i="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<sst xmlns="http://schemas.openxmlformats.org/spreadsheetml/2006/main" count="1729" uniqueCount="198">
  <si>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</si>
  <si>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</si>
  <si>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</si>
  <si>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</si>
  <si>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</si>
  <si>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</si>
  <si>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</si>
  <si>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</si>
  <si>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</si>
  <si>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</si>
  <si>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</si>
  <si>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</si>
  <si>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</si>
  <si>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</si>
  <si>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</si>
  <si>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</si>
  <si>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</si>
  <si>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</si>
  <si>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</si>
  <si>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</si>
  <si>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</si>
  <si>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</si>
  <si>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</si>
  <si>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</si>
  <si>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</si>
  <si>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</si>
  <si>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</si>
  <si>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</si>
  <si>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</si>
  <si>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</si>
  <si>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</si>
  <si>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</si>
  <si>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</si>
  <si>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</si>
  <si>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</si>
  <si>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</si>
  <si>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</si>
  <si>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</si>
  <si>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</si>
  <si>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</si>
  <si>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</si>
  <si>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</si>
  <si>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</si>
  <si>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</si>
  <si>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</si>
  <si>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</si>
  <si>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</si>
  <si>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</si>
  <si>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</si>
  <si>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</si>
  <si>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</si>
  <si>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</si>
  <si>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</si>
  <si>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</si>
  <si>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</si>
  <si>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</si>
  <si>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</si>
  <si>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</si>
  <si>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</si>
  <si>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</si>
  <si>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</si>
  <si>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</si>
  <si>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</si>
  <si>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</si>
  <si>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</si>
  <si>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</si>
  <si>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</si>
  <si>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</si>
  <si>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</si>
  <si>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</si>
  <si>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</si>
  <si>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</si>
  <si>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</si>
  <si>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</si>
  <si>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</si>
  <si>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</si>
  <si>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</si>
  <si>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</si>
  <si>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</si>
  <si>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</si>
  <si>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</si>
  <si>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</si>
  <si>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</si>
  <si>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</si>
  <si>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</si>
  <si>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</si>
  <si>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</si>
  <si>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</si>
  <si>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</si>
  <si>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</si>
  <si>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</si>
  <si>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</si>
  <si>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</si>
  <si>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</si>
  <si>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</si>
  <si>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</si>
  <si>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</si>
  <si>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</si>
  <si>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</si>
  <si>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</si>
  <si>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</si>
  <si>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</si>
  <si>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</si>
  <si>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</si>
  <si>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</si>
  <si>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</si>
  <si>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</si>
  <si>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</si>
  <si>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</si>
  <si>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</si>
  <si>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</si>
  <si>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</si>
  <si>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</si>
  <si>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</si>
  <si>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</si>
  <si>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</si>
  <si>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</si>
  <si>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</si>
  <si>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</si>
  <si>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</si>
  <si>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</si>
  <si>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</si>
  <si>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</si>
  <si>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</si>
  <si>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</si>
  <si>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</si>
  <si>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</si>
  <si>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</si>
  <si>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</si>
  <si>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</si>
  <si>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</si>
  <si>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</si>
  <si>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</si>
  <si>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</si>
  <si>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</si>
  <si>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</si>
  <si>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</si>
  <si>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</si>
  <si>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</si>
  <si>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</si>
  <si>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</si>
  <si>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</si>
  <si>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</si>
  <si>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</si>
  <si>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</si>
  <si>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</si>
  <si>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</si>
  <si>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</si>
  <si>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</si>
  <si>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</si>
  <si>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</si>
  <si>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</si>
  <si>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</si>
  <si>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</si>
  <si>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</si>
  <si>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</si>
  <si>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</si>
  <si>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</si>
  <si>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</si>
  <si>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</si>
  <si>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</si>
  <si>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</si>
  <si>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</si>
  <si>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</si>
  <si>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</si>
  <si>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</si>
  <si>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</si>
  <si>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</si>
  <si>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</si>
  <si>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</si>
  <si>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</si>
  <si>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</si>
  <si>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</si>
  <si>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</si>
  <si>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</si>
  <si>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</si>
  <si>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</si>
  <si>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</si>
  <si>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</si>
  <si>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</si>
  <si>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</si>
  <si>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</si>
  <si>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</si>
  <si>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</si>
  <si>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</si>
  <si>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</si>
  <si>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</si>
  <si>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 xml:space="preserve">If the total need adjusted for self-sufficiency (Column B) is greater than resources (Column C), 20% of the total need is adjusted by the ratio of need to resources. The detailed calculations are described below.
</t>
  </si>
  <si>
    <t xml:space="preserve">Option 1: Revised Need Greater than Resources (Enclosure 7)
</t>
  </si>
  <si>
    <t xml:space="preserve">Column A displays the revised need as calculated previously on Enclosure 5, Column F.
</t>
  </si>
  <si>
    <t xml:space="preserve">Column C displays the revised need if it is greater than resources. This is determined by comparing Column A to Column B. If revised need is less than resources, Column C displays 0%.
</t>
  </si>
  <si>
    <t xml:space="preserve">Column D displays 20% of the revised need, if revised need is greater than resources. This is determined by multiplying Column C by 20%. This is the portion of revised need to be weighted by resources.
</t>
  </si>
  <si>
    <t xml:space="preserve">Column E displays 80% of the revised need. This is the total of Column C minus Column D. This is the unweighted portion of the revised need.
</t>
  </si>
  <si>
    <t xml:space="preserve">Column F displays the revised need divided by resources. This is equal to Column A divided by Column B. This is the weight applied to 20% to the revised need to adjust for resources.
</t>
  </si>
  <si>
    <t xml:space="preserve">Column G displays 20% of the revised need weighted by resources. This is equal to Column D multiplied by Column F.
</t>
  </si>
  <si>
    <t xml:space="preserve">Column H displays the revised need greater than resources, adjusted by resources.  This is equal to Column E plus Column G. 
</t>
  </si>
  <si>
    <t xml:space="preserve">Column B displays the FY 2020-21 resources as calculated previously on Enclosure 6, Column J.
</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</si>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</sst>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b/>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1">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3" fillId="0" borderId="0" xfId="3" applyFont="1" applyFill="1"/>
    <xf numFmtId="164" fontId="14" fillId="0" borderId="13" xfId="3" applyNumberFormat="1" applyFont="1" applyFill="1" applyBorder="1"/>
    <xf numFmtId="164" fontId="3" fillId="0" borderId="14" xfId="3" applyNumberFormat="1" applyFont="1" applyFill="1" applyBorder="1"/>
    <xf numFmtId="4" fontId="3" fillId="0" borderId="0" xfId="3" applyNumberFormat="1" applyFont="1" applyFill="1"/>
    <xf numFmtId="167" fontId="3" fillId="0" borderId="0" xfId="1" applyNumberFormat="1" applyFont="1" applyFill="1"/>
    <xf numFmtId="0" fontId="3" fillId="0" borderId="0" xfId="3" applyFont="1" applyFill="1" applyBorder="1"/>
    <xf numFmtId="0" fontId="17" fillId="0" borderId="0" xfId="0" applyFont="1" applyProtection="1"/>
    <xf numFmtId="0" fontId="0" fillId="0" borderId="0" xfId="0" applyProtection="1"/>
    <xf numFmtId="0" fontId="16" fillId="0" borderId="0" xfId="0" applyFont="1" applyAlignment="1" applyProtection="1">
      <alignment vertical="top" wrapText="1"/>
    </xf>
    <xf numFmtId="0" fontId="15" fillId="0" borderId="0" xfId="0" applyFont="1" applyAlignment="1" applyProtection="1">
      <alignment vertical="top" wrapText="1"/>
    </xf>
    <xf numFmtId="0" fontId="0" fillId="0" borderId="0" xfId="0" applyAlignment="1" applyProtection="1">
      <alignment wrapText="1"/>
    </xf>
    <xf numFmtId="0" fontId="3" fillId="0" borderId="0" xfId="3" applyFont="1" applyFill="1" applyProtection="1"/>
    <xf numFmtId="0" fontId="17"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2.%20Community%20Support%20Branch\4.%20PMF%20Section\2.%20Fiscal%20Unit\Allocation%20Methodology-SCO%20Distribution\2022-23%20Distribution\2022-23%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sheetName val="State Population"/>
      <sheetName val="City Population"/>
      <sheetName val="Poverty-Uninsured Population"/>
      <sheetName val="Prevalence"/>
      <sheetName val="Self Suff. Calc"/>
      <sheetName val="CA All Families 2021"/>
      <sheetName val="SSS"/>
      <sheetName val="About the Data"/>
      <sheetName val="Resources-new"/>
      <sheetName val="2009-10 Allocation"/>
    </sheetNames>
    <sheetDataSet>
      <sheetData sheetId="0">
        <row r="7">
          <cell r="I7">
            <v>3.9200883981825418E-2</v>
          </cell>
          <cell r="J7">
            <v>4.3130056752442719E-2</v>
          </cell>
        </row>
        <row r="8">
          <cell r="I8">
            <v>2.793975144891052E-5</v>
          </cell>
          <cell r="J8">
            <v>3.8669941114874125E-4</v>
          </cell>
        </row>
        <row r="9">
          <cell r="I9">
            <v>7.6436557951419296E-4</v>
          </cell>
          <cell r="J9">
            <v>1.0422439952261257E-3</v>
          </cell>
        </row>
        <row r="10">
          <cell r="I10">
            <v>5.3889700519450957E-3</v>
          </cell>
          <cell r="J10">
            <v>6.8171251446489441E-3</v>
          </cell>
        </row>
        <row r="11">
          <cell r="I11">
            <v>1.0122052482041688E-3</v>
          </cell>
          <cell r="J11">
            <v>1.265626719371768E-3</v>
          </cell>
        </row>
        <row r="12">
          <cell r="I12">
            <v>5.2920237506525532E-4</v>
          </cell>
          <cell r="J12">
            <v>1.0428028982389977E-3</v>
          </cell>
        </row>
        <row r="13">
          <cell r="I13">
            <v>2.6885509237303675E-2</v>
          </cell>
          <cell r="J13">
            <v>2.5384098750559296E-2</v>
          </cell>
        </row>
        <row r="14">
          <cell r="I14">
            <v>6.6216420787003837E-4</v>
          </cell>
          <cell r="J14">
            <v>1.196463356082251E-3</v>
          </cell>
        </row>
        <row r="15">
          <cell r="I15">
            <v>3.8398860588160669E-3</v>
          </cell>
          <cell r="J15">
            <v>3.3935714855279952E-3</v>
          </cell>
        </row>
        <row r="16">
          <cell r="I16">
            <v>2.7220615743952171E-2</v>
          </cell>
          <cell r="J16">
            <v>2.6627859184901952E-2</v>
          </cell>
        </row>
        <row r="17">
          <cell r="I17">
            <v>7.358482836519808E-4</v>
          </cell>
          <cell r="J17">
            <v>1.1800082256839407E-3</v>
          </cell>
        </row>
        <row r="18">
          <cell r="I18">
            <v>3.5656851917245328E-3</v>
          </cell>
          <cell r="J18">
            <v>4.2760314114531324E-3</v>
          </cell>
        </row>
        <row r="19">
          <cell r="I19">
            <v>4.8318225102171614E-3</v>
          </cell>
          <cell r="J19">
            <v>5.8722327837129138E-3</v>
          </cell>
        </row>
        <row r="20">
          <cell r="I20">
            <v>4.0036678553511984E-4</v>
          </cell>
          <cell r="J20">
            <v>8.261522185644334E-4</v>
          </cell>
        </row>
        <row r="21">
          <cell r="I21">
            <v>2.3896887421635354E-2</v>
          </cell>
          <cell r="J21">
            <v>2.2149519496426521E-2</v>
          </cell>
        </row>
        <row r="22">
          <cell r="I22">
            <v>3.7692163786877115E-3</v>
          </cell>
          <cell r="J22">
            <v>3.5875429510543746E-3</v>
          </cell>
        </row>
        <row r="23">
          <cell r="I23">
            <v>1.7211857320737428E-3</v>
          </cell>
          <cell r="J23">
            <v>2.1139098387602797E-3</v>
          </cell>
        </row>
        <row r="24">
          <cell r="I24">
            <v>5.7581881947502687E-4</v>
          </cell>
          <cell r="J24">
            <v>1.1153431795324193E-3</v>
          </cell>
        </row>
        <row r="25">
          <cell r="I25">
            <v>0.27810188476123954</v>
          </cell>
          <cell r="J25">
            <v>0.30520265404459151</v>
          </cell>
        </row>
        <row r="26">
          <cell r="I26">
            <v>4.1480889273799145E-3</v>
          </cell>
          <cell r="J26">
            <v>3.7950358022932284E-3</v>
          </cell>
        </row>
        <row r="27">
          <cell r="I27">
            <v>6.637893116132324E-3</v>
          </cell>
          <cell r="J27">
            <v>6.3652969767548509E-3</v>
          </cell>
        </row>
        <row r="28">
          <cell r="I28">
            <v>4.0186335475649081E-4</v>
          </cell>
          <cell r="J28">
            <v>7.7874027062636809E-4</v>
          </cell>
        </row>
        <row r="29">
          <cell r="I29">
            <v>2.2885051864863079E-3</v>
          </cell>
          <cell r="J29">
            <v>3.155027439433627E-3</v>
          </cell>
        </row>
        <row r="30">
          <cell r="I30">
            <v>7.7922310079387878E-3</v>
          </cell>
          <cell r="J30">
            <v>8.0243942367805628E-3</v>
          </cell>
        </row>
        <row r="31">
          <cell r="I31">
            <v>2.1752645003513517E-4</v>
          </cell>
          <cell r="J31">
            <v>6.4368559152832726E-4</v>
          </cell>
        </row>
        <row r="32">
          <cell r="I32">
            <v>3.0490548536300289E-4</v>
          </cell>
          <cell r="J32">
            <v>5.8386532466016164E-4</v>
          </cell>
        </row>
        <row r="33">
          <cell r="I33">
            <v>1.1381166901508829E-2</v>
          </cell>
          <cell r="J33">
            <v>1.1505549922398958E-2</v>
          </cell>
        </row>
        <row r="34">
          <cell r="I34">
            <v>3.0031324156520704E-3</v>
          </cell>
          <cell r="J34">
            <v>3.6351748803970518E-3</v>
          </cell>
        </row>
        <row r="35">
          <cell r="I35">
            <v>2.1548927396903839E-3</v>
          </cell>
          <cell r="J35">
            <v>2.628345277992369E-3</v>
          </cell>
        </row>
        <row r="36">
          <cell r="I36">
            <v>7.8463057332225014E-2</v>
          </cell>
          <cell r="J36">
            <v>6.3864359569358431E-2</v>
          </cell>
        </row>
        <row r="37">
          <cell r="I37">
            <v>7.805468833212776E-3</v>
          </cell>
          <cell r="J37">
            <v>5.5574219421869126E-3</v>
          </cell>
        </row>
        <row r="38">
          <cell r="I38">
            <v>3.9142415545844703E-4</v>
          </cell>
          <cell r="J38">
            <v>9.9718890844800669E-4</v>
          </cell>
        </row>
        <row r="39">
          <cell r="I39">
            <v>5.8260323757001707E-2</v>
          </cell>
          <cell r="J39">
            <v>4.4769164793855162E-2</v>
          </cell>
        </row>
        <row r="40">
          <cell r="I40">
            <v>3.7746390009684196E-2</v>
          </cell>
          <cell r="J40">
            <v>3.8395899934657779E-2</v>
          </cell>
        </row>
        <row r="41">
          <cell r="I41">
            <v>1.5041988572653529E-3</v>
          </cell>
          <cell r="J41">
            <v>1.3297484925317243E-3</v>
          </cell>
        </row>
        <row r="42">
          <cell r="I42">
            <v>5.4084475976712919E-2</v>
          </cell>
          <cell r="J42">
            <v>4.9255574340847631E-2</v>
          </cell>
        </row>
        <row r="43">
          <cell r="I43">
            <v>8.1458492188258999E-2</v>
          </cell>
          <cell r="J43">
            <v>7.2214615481944397E-2</v>
          </cell>
        </row>
        <row r="44">
          <cell r="I44">
            <v>2.3330286813524909E-2</v>
          </cell>
          <cell r="J44">
            <v>3.0441079620372652E-2</v>
          </cell>
        </row>
        <row r="45">
          <cell r="I45">
            <v>1.8976744230563409E-2</v>
          </cell>
          <cell r="J45">
            <v>1.7912711917879423E-2</v>
          </cell>
        </row>
        <row r="46">
          <cell r="I46">
            <v>6.2819658024348968E-3</v>
          </cell>
          <cell r="J46">
            <v>6.4428388981361421E-3</v>
          </cell>
        </row>
        <row r="47">
          <cell r="I47">
            <v>1.9234362148539436E-2</v>
          </cell>
          <cell r="J47">
            <v>1.7231011584384517E-2</v>
          </cell>
        </row>
        <row r="48">
          <cell r="I48">
            <v>1.2746616869217865E-2</v>
          </cell>
          <cell r="J48">
            <v>1.0529159305745732E-2</v>
          </cell>
        </row>
        <row r="49">
          <cell r="I49">
            <v>4.6121957275536682E-2</v>
          </cell>
          <cell r="J49">
            <v>4.9816736449063176E-2</v>
          </cell>
        </row>
        <row r="50">
          <cell r="I50">
            <v>7.41499256328203E-3</v>
          </cell>
          <cell r="J50">
            <v>7.1333393278709134E-3</v>
          </cell>
        </row>
        <row r="51">
          <cell r="I51">
            <v>4.3891571990362617E-3</v>
          </cell>
          <cell r="J51">
            <v>5.1040482403244677E-3</v>
          </cell>
        </row>
        <row r="52">
          <cell r="I52">
            <v>6.6541938294947976E-5</v>
          </cell>
          <cell r="J52">
            <v>4.726661602091501E-4</v>
          </cell>
        </row>
        <row r="53">
          <cell r="I53">
            <v>1.0916952140990765E-3</v>
          </cell>
          <cell r="J53">
            <v>1.5241235789052675E-3</v>
          </cell>
        </row>
        <row r="54">
          <cell r="I54">
            <v>9.4423856206484382E-3</v>
          </cell>
          <cell r="J54">
            <v>1.0062315514782889E-2</v>
          </cell>
        </row>
        <row r="55">
          <cell r="I55">
            <v>1.0630121267546066E-2</v>
          </cell>
          <cell r="J55">
            <v>1.0001224561782738E-2</v>
          </cell>
        </row>
        <row r="56">
          <cell r="I56">
            <v>1.3629425887432465E-2</v>
          </cell>
          <cell r="J56">
            <v>1.3296357529351863E-2</v>
          </cell>
        </row>
        <row r="57">
          <cell r="I57">
            <v>4.4081784431892019E-3</v>
          </cell>
          <cell r="J57">
            <v>5.0249982298215291E-3</v>
          </cell>
        </row>
        <row r="58">
          <cell r="I58">
            <v>1.6392939732268615E-3</v>
          </cell>
          <cell r="J58">
            <v>1.8903130468675131E-3</v>
          </cell>
        </row>
        <row r="59">
          <cell r="I59">
            <v>3.7328958970244877E-4</v>
          </cell>
          <cell r="J59">
            <v>7.5874112605127928E-4</v>
          </cell>
        </row>
        <row r="60">
          <cell r="I60">
            <v>1.3249984874236474E-2</v>
          </cell>
          <cell r="J60">
            <v>1.4415512990186031E-2</v>
          </cell>
        </row>
        <row r="61">
          <cell r="I61">
            <v>1.1515248733809998E-3</v>
          </cell>
          <cell r="J61">
            <v>1.3511869597905273E-3</v>
          </cell>
        </row>
        <row r="62">
          <cell r="I62">
            <v>1.8966185559432931E-2</v>
          </cell>
          <cell r="J62">
            <v>1.7829466777053465E-2</v>
          </cell>
        </row>
        <row r="63">
          <cell r="I63">
            <v>5.6807950417267338E-3</v>
          </cell>
          <cell r="J63">
            <v>4.6531371467967795E-3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53125" defaultRowHeight="13" x14ac:dyDescent="0.3"/>
  <cols>
    <col min="1" max="1" width="13.7265625" style="5" bestFit="1" customWidth="1"/>
    <col min="2" max="2" width="11.7265625" style="5" bestFit="1" customWidth="1"/>
    <col min="3" max="3" width="10.54296875" style="5" bestFit="1" customWidth="1"/>
    <col min="4" max="5" width="11.7265625" style="5" bestFit="1" customWidth="1"/>
    <col min="6" max="6" width="12.26953125" style="5" bestFit="1" customWidth="1"/>
    <col min="7" max="9" width="11.7265625" style="5" bestFit="1" customWidth="1"/>
    <col min="10" max="10" width="2.81640625" style="5" customWidth="1"/>
    <col min="11" max="11" width="13.7265625" style="8" bestFit="1" customWidth="1"/>
    <col min="12" max="12" width="11.7265625" style="5" bestFit="1" customWidth="1"/>
    <col min="13" max="13" width="9.54296875" style="5" bestFit="1" customWidth="1"/>
    <col min="14" max="14" width="12.1796875" style="5" bestFit="1" customWidth="1"/>
    <col min="15" max="16" width="11.7265625" style="5" bestFit="1" customWidth="1"/>
    <col min="17" max="18" width="2.81640625" style="8"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bestFit="1" customWidth="1"/>
    <col min="32" max="34" width="11.26953125" style="5" bestFit="1" customWidth="1"/>
    <col min="35" max="36" width="10.54296875" style="5" bestFit="1" customWidth="1"/>
    <col min="37" max="37" width="15.54296875" style="5" bestFit="1" customWidth="1"/>
    <col min="38" max="16384" width="11.453125" style="5"/>
  </cols>
  <sheetData>
    <row r="1" spans="1:37"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
      <c r="AE1" s="221" t="s">
        <v>141</v>
      </c>
      <c r="AF1" s="221"/>
      <c r="AG1" s="221"/>
      <c r="AH1" s="221"/>
      <c r="AI1" s="221"/>
      <c r="AJ1" s="221"/>
      <c r="AK1" s="221"/>
    </row>
    <row r="2" spans="1:37"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3"/>
      <c r="AE2" s="221"/>
      <c r="AF2" s="221"/>
      <c r="AG2" s="221"/>
      <c r="AH2" s="221"/>
      <c r="AI2" s="221"/>
      <c r="AJ2" s="221"/>
      <c r="AK2" s="221"/>
    </row>
    <row r="3" spans="1:37" s="15" customFormat="1" ht="97" customHeight="1" x14ac:dyDescent="0.3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2" t="s">
        <v>25</v>
      </c>
      <c r="AG3" s="213"/>
      <c r="AH3" s="213"/>
      <c r="AI3" s="214"/>
      <c r="AJ3" s="12" t="s">
        <v>26</v>
      </c>
      <c r="AK3" s="9" t="s">
        <v>142</v>
      </c>
    </row>
    <row r="4" spans="1:37"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3">
      <c r="B66" s="33"/>
      <c r="C66" s="34"/>
    </row>
    <row r="67" spans="1:37"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3">
      <c r="I70" s="8"/>
      <c r="J70" s="8"/>
      <c r="AC70" s="8"/>
      <c r="AD70" s="8"/>
    </row>
    <row r="71" spans="1:37" x14ac:dyDescent="0.3">
      <c r="I71" s="8"/>
      <c r="J71" s="8"/>
      <c r="AC71" s="8"/>
      <c r="AD71" s="8"/>
    </row>
    <row r="72" spans="1:37" x14ac:dyDescent="0.3">
      <c r="I72" s="8"/>
      <c r="J72" s="8"/>
      <c r="AC72" s="8"/>
      <c r="AD72" s="8"/>
    </row>
    <row r="73" spans="1:37" x14ac:dyDescent="0.3">
      <c r="I73" s="8"/>
      <c r="J73" s="8"/>
      <c r="AC73" s="8"/>
      <c r="AD73" s="8"/>
    </row>
    <row r="74" spans="1:37" x14ac:dyDescent="0.3">
      <c r="I74" s="8"/>
      <c r="J74" s="8"/>
      <c r="AC74" s="8"/>
      <c r="AD74" s="8"/>
    </row>
    <row r="75" spans="1:37" x14ac:dyDescent="0.3">
      <c r="I75" s="8"/>
      <c r="J75" s="8"/>
      <c r="AC75" s="8"/>
      <c r="AD75" s="8"/>
    </row>
    <row r="76" spans="1:37" x14ac:dyDescent="0.3">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zoomScale="80" zoomScaleNormal="80" workbookViewId="0">
      <selection activeCell="A5" sqref="A5"/>
    </sheetView>
  </sheetViews>
  <sheetFormatPr defaultColWidth="0" defaultRowHeight="14.5" zeroHeight="1" x14ac:dyDescent="0.35"/>
  <cols>
    <col min="1" max="1" width="95.7265625" style="197" customWidth="1"/>
    <col min="2" max="2" width="10.7265625" style="197" hidden="1" customWidth="1"/>
    <col min="3" max="16384" width="9.1796875" style="197" hidden="1"/>
  </cols>
  <sheetData>
    <row r="1" spans="1:1" ht="15.5" x14ac:dyDescent="0.35">
      <c r="A1" s="196" t="s">
        <v>197</v>
      </c>
    </row>
    <row r="2" spans="1:1" ht="31" x14ac:dyDescent="0.35">
      <c r="A2" s="198" t="s">
        <v>188</v>
      </c>
    </row>
    <row r="3" spans="1:1" ht="62" x14ac:dyDescent="0.35">
      <c r="A3" s="199" t="s">
        <v>187</v>
      </c>
    </row>
    <row r="4" spans="1:1" ht="31" x14ac:dyDescent="0.35">
      <c r="A4" s="199" t="s">
        <v>189</v>
      </c>
    </row>
    <row r="5" spans="1:1" ht="46.5" x14ac:dyDescent="0.35">
      <c r="A5" s="199" t="s">
        <v>196</v>
      </c>
    </row>
    <row r="6" spans="1:1" ht="62" x14ac:dyDescent="0.35">
      <c r="A6" s="199" t="s">
        <v>190</v>
      </c>
    </row>
    <row r="7" spans="1:1" ht="62" x14ac:dyDescent="0.35">
      <c r="A7" s="199" t="s">
        <v>191</v>
      </c>
    </row>
    <row r="8" spans="1:1" ht="46.5" x14ac:dyDescent="0.35">
      <c r="A8" s="199" t="s">
        <v>192</v>
      </c>
    </row>
    <row r="9" spans="1:1" ht="46.5" x14ac:dyDescent="0.35">
      <c r="A9" s="199" t="s">
        <v>193</v>
      </c>
    </row>
    <row r="10" spans="1:1" ht="46.5" x14ac:dyDescent="0.35">
      <c r="A10" s="199" t="s">
        <v>194</v>
      </c>
    </row>
    <row r="11" spans="1:1" ht="46.5" x14ac:dyDescent="0.35">
      <c r="A11" s="199" t="s">
        <v>195</v>
      </c>
    </row>
    <row r="12" spans="1:1" hidden="1" x14ac:dyDescent="0.35">
      <c r="A12" s="200"/>
    </row>
    <row r="13" spans="1:1" hidden="1" x14ac:dyDescent="0.35">
      <c r="A13" s="200"/>
    </row>
    <row r="14" spans="1:1" hidden="1" x14ac:dyDescent="0.35">
      <c r="A14" s="200"/>
    </row>
    <row r="15" spans="1:1" hidden="1" x14ac:dyDescent="0.35">
      <c r="A15" s="200"/>
    </row>
    <row r="16" spans="1:1" hidden="1" x14ac:dyDescent="0.35">
      <c r="A16" s="200"/>
    </row>
    <row r="17" spans="1:1" hidden="1" x14ac:dyDescent="0.35">
      <c r="A17" s="200"/>
    </row>
    <row r="18" spans="1:1" hidden="1" x14ac:dyDescent="0.35">
      <c r="A18" s="200"/>
    </row>
    <row r="19" spans="1:1" hidden="1" x14ac:dyDescent="0.35">
      <c r="A19" s="200"/>
    </row>
    <row r="20" spans="1:1" hidden="1" x14ac:dyDescent="0.35">
      <c r="A20" s="200"/>
    </row>
    <row r="21" spans="1:1" hidden="1" x14ac:dyDescent="0.35"/>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zoomScale="80" zoomScaleNormal="80" workbookViewId="0">
      <selection activeCell="A5" sqref="A5"/>
    </sheetView>
  </sheetViews>
  <sheetFormatPr defaultColWidth="0" defaultRowHeight="15.5" zeroHeight="1" x14ac:dyDescent="0.35"/>
  <cols>
    <col min="1" max="1" width="18.1796875" style="190" bestFit="1" customWidth="1"/>
    <col min="2" max="2" width="14.453125" style="190" bestFit="1" customWidth="1"/>
    <col min="3" max="3" width="14.1796875" style="190" bestFit="1" customWidth="1"/>
    <col min="4" max="6" width="13" style="190" customWidth="1"/>
    <col min="7" max="7" width="15.453125" style="190" bestFit="1" customWidth="1"/>
    <col min="8" max="9" width="13" style="190" customWidth="1"/>
    <col min="10" max="16384" width="13" style="189" hidden="1"/>
  </cols>
  <sheetData>
    <row r="1" spans="1:9" x14ac:dyDescent="0.35">
      <c r="A1" s="202" t="s">
        <v>197</v>
      </c>
      <c r="B1" s="201"/>
      <c r="C1" s="201"/>
      <c r="D1" s="201"/>
      <c r="E1" s="201"/>
      <c r="F1" s="201"/>
      <c r="G1" s="201"/>
      <c r="H1" s="201"/>
      <c r="I1" s="201"/>
    </row>
    <row r="2" spans="1:9" x14ac:dyDescent="0.35">
      <c r="A2" s="225" t="s">
        <v>145</v>
      </c>
      <c r="B2" s="225"/>
      <c r="C2" s="225"/>
      <c r="D2" s="225"/>
      <c r="E2" s="225"/>
      <c r="F2" s="225"/>
      <c r="G2" s="225"/>
      <c r="H2" s="225"/>
      <c r="I2" s="225"/>
    </row>
    <row r="3" spans="1:9" x14ac:dyDescent="0.35">
      <c r="A3" s="225"/>
      <c r="B3" s="225"/>
      <c r="C3" s="225"/>
      <c r="D3" s="225"/>
      <c r="E3" s="225"/>
      <c r="F3" s="225"/>
      <c r="G3" s="225"/>
      <c r="H3" s="225"/>
      <c r="I3" s="225"/>
    </row>
    <row r="4" spans="1:9" x14ac:dyDescent="0.35">
      <c r="A4" s="226" t="s">
        <v>2</v>
      </c>
      <c r="B4" s="227"/>
      <c r="C4" s="227"/>
      <c r="D4" s="227"/>
      <c r="E4" s="227"/>
      <c r="F4" s="227"/>
      <c r="G4" s="227"/>
      <c r="H4" s="227"/>
      <c r="I4" s="228"/>
    </row>
    <row r="5" spans="1:9" ht="155" x14ac:dyDescent="0.35">
      <c r="A5" s="203" t="s">
        <v>5</v>
      </c>
      <c r="B5" s="203" t="s">
        <v>159</v>
      </c>
      <c r="C5" s="203" t="s">
        <v>160</v>
      </c>
      <c r="D5" s="203" t="s">
        <v>143</v>
      </c>
      <c r="E5" s="203" t="s">
        <v>144</v>
      </c>
      <c r="F5" s="203" t="s">
        <v>10</v>
      </c>
      <c r="G5" s="203" t="s">
        <v>11</v>
      </c>
      <c r="H5" s="203" t="s">
        <v>12</v>
      </c>
      <c r="I5" s="203" t="s">
        <v>13</v>
      </c>
    </row>
    <row r="6" spans="1:9" x14ac:dyDescent="0.35">
      <c r="A6" s="204"/>
      <c r="B6" s="204" t="s">
        <v>165</v>
      </c>
      <c r="C6" s="204" t="s">
        <v>166</v>
      </c>
      <c r="D6" s="204" t="s">
        <v>167</v>
      </c>
      <c r="E6" s="204" t="s">
        <v>168</v>
      </c>
      <c r="F6" s="204" t="s">
        <v>169</v>
      </c>
      <c r="G6" s="204" t="s">
        <v>170</v>
      </c>
      <c r="H6" s="204" t="s">
        <v>171</v>
      </c>
      <c r="I6" s="204" t="s">
        <v>172</v>
      </c>
    </row>
    <row r="7" spans="1:9" x14ac:dyDescent="0.35">
      <c r="A7" s="205"/>
      <c r="B7" s="206"/>
      <c r="C7" s="206"/>
      <c r="D7" s="206"/>
      <c r="E7" s="206" t="s">
        <v>182</v>
      </c>
      <c r="F7" s="206" t="s">
        <v>183</v>
      </c>
      <c r="G7" s="207" t="s">
        <v>184</v>
      </c>
      <c r="H7" s="207" t="s">
        <v>185</v>
      </c>
      <c r="I7" s="207" t="s">
        <v>186</v>
      </c>
    </row>
    <row r="8" spans="1:9" x14ac:dyDescent="0.35">
      <c r="A8" s="205" t="s">
        <v>47</v>
      </c>
      <c r="B8" s="208">
        <f>[1]Allocation!I7</f>
        <v>3.9200883981825418E-2</v>
      </c>
      <c r="C8" s="208">
        <f>[1]Allocation!J7</f>
        <v>4.3130056752442719E-2</v>
      </c>
      <c r="D8" s="208">
        <f>IF(B8&gt;C8,B8,0)</f>
        <v>0</v>
      </c>
      <c r="E8" s="208">
        <f>D8*0.2</f>
        <v>0</v>
      </c>
      <c r="F8" s="208">
        <f>D8-E8</f>
        <v>0</v>
      </c>
      <c r="G8" s="208">
        <f>IF(E8&gt;0,B8/C8,0)</f>
        <v>0</v>
      </c>
      <c r="H8" s="208">
        <f>G8*E8</f>
        <v>0</v>
      </c>
      <c r="I8" s="209">
        <f>ROUND(F8+H8,6)</f>
        <v>0</v>
      </c>
    </row>
    <row r="9" spans="1:9" x14ac:dyDescent="0.35">
      <c r="A9" s="210" t="s">
        <v>48</v>
      </c>
      <c r="B9" s="208">
        <f>[1]Allocation!I8</f>
        <v>2.793975144891052E-5</v>
      </c>
      <c r="C9" s="208">
        <f>[1]Allocation!J8</f>
        <v>3.8669941114874125E-4</v>
      </c>
      <c r="D9" s="208">
        <f t="shared" ref="D9:D64" si="0">IF(B9&gt;C9,B9,0)</f>
        <v>0</v>
      </c>
      <c r="E9" s="208">
        <f t="shared" ref="E9:E64" si="1">D9*0.2</f>
        <v>0</v>
      </c>
      <c r="F9" s="208">
        <f t="shared" ref="F9:F64" si="2">D9-E9</f>
        <v>0</v>
      </c>
      <c r="G9" s="208">
        <f t="shared" ref="G9:G64" si="3">IF(E9&gt;0,B9/C9,0)</f>
        <v>0</v>
      </c>
      <c r="H9" s="208">
        <f>G9*E9</f>
        <v>0</v>
      </c>
      <c r="I9" s="209">
        <f>ROUND(F9+H9,6)</f>
        <v>0</v>
      </c>
    </row>
    <row r="10" spans="1:9" x14ac:dyDescent="0.35">
      <c r="A10" s="210" t="s">
        <v>49</v>
      </c>
      <c r="B10" s="208">
        <f>[1]Allocation!I9</f>
        <v>7.6436557951419296E-4</v>
      </c>
      <c r="C10" s="208">
        <f>[1]Allocation!J9</f>
        <v>1.0422439952261257E-3</v>
      </c>
      <c r="D10" s="208">
        <f t="shared" si="0"/>
        <v>0</v>
      </c>
      <c r="E10" s="208">
        <f t="shared" si="1"/>
        <v>0</v>
      </c>
      <c r="F10" s="208">
        <f t="shared" si="2"/>
        <v>0</v>
      </c>
      <c r="G10" s="208">
        <f t="shared" si="3"/>
        <v>0</v>
      </c>
      <c r="H10" s="208">
        <f>G10*E10</f>
        <v>0</v>
      </c>
      <c r="I10" s="209">
        <f t="shared" ref="I10:I64" si="4">ROUND(F10+H10,6)</f>
        <v>0</v>
      </c>
    </row>
    <row r="11" spans="1:9" x14ac:dyDescent="0.35">
      <c r="A11" s="205" t="s">
        <v>50</v>
      </c>
      <c r="B11" s="208">
        <f>[1]Allocation!I10</f>
        <v>5.3889700519450957E-3</v>
      </c>
      <c r="C11" s="208">
        <f>[1]Allocation!J10</f>
        <v>6.8171251446489441E-3</v>
      </c>
      <c r="D11" s="208">
        <f t="shared" si="0"/>
        <v>0</v>
      </c>
      <c r="E11" s="208">
        <f t="shared" si="1"/>
        <v>0</v>
      </c>
      <c r="F11" s="208">
        <f t="shared" si="2"/>
        <v>0</v>
      </c>
      <c r="G11" s="208">
        <f t="shared" si="3"/>
        <v>0</v>
      </c>
      <c r="H11" s="208">
        <f t="shared" ref="H11:H64" si="5">G11*E11</f>
        <v>0</v>
      </c>
      <c r="I11" s="209">
        <f t="shared" si="4"/>
        <v>0</v>
      </c>
    </row>
    <row r="12" spans="1:9" x14ac:dyDescent="0.35">
      <c r="A12" s="205" t="s">
        <v>51</v>
      </c>
      <c r="B12" s="208">
        <f>[1]Allocation!I11</f>
        <v>1.0122052482041688E-3</v>
      </c>
      <c r="C12" s="208">
        <f>[1]Allocation!J11</f>
        <v>1.265626719371768E-3</v>
      </c>
      <c r="D12" s="208">
        <f t="shared" si="0"/>
        <v>0</v>
      </c>
      <c r="E12" s="208">
        <f t="shared" si="1"/>
        <v>0</v>
      </c>
      <c r="F12" s="208">
        <f t="shared" si="2"/>
        <v>0</v>
      </c>
      <c r="G12" s="208">
        <f t="shared" si="3"/>
        <v>0</v>
      </c>
      <c r="H12" s="208">
        <f t="shared" si="5"/>
        <v>0</v>
      </c>
      <c r="I12" s="209">
        <f t="shared" si="4"/>
        <v>0</v>
      </c>
    </row>
    <row r="13" spans="1:9" x14ac:dyDescent="0.35">
      <c r="A13" s="205" t="s">
        <v>52</v>
      </c>
      <c r="B13" s="208">
        <f>[1]Allocation!I12</f>
        <v>5.2920237506525532E-4</v>
      </c>
      <c r="C13" s="208">
        <f>[1]Allocation!J12</f>
        <v>1.0428028982389977E-3</v>
      </c>
      <c r="D13" s="208">
        <f t="shared" si="0"/>
        <v>0</v>
      </c>
      <c r="E13" s="208">
        <f t="shared" si="1"/>
        <v>0</v>
      </c>
      <c r="F13" s="208">
        <f t="shared" si="2"/>
        <v>0</v>
      </c>
      <c r="G13" s="208">
        <f t="shared" si="3"/>
        <v>0</v>
      </c>
      <c r="H13" s="208">
        <f t="shared" si="5"/>
        <v>0</v>
      </c>
      <c r="I13" s="209">
        <f t="shared" si="4"/>
        <v>0</v>
      </c>
    </row>
    <row r="14" spans="1:9" x14ac:dyDescent="0.35">
      <c r="A14" s="205" t="s">
        <v>53</v>
      </c>
      <c r="B14" s="208">
        <f>[1]Allocation!I13</f>
        <v>2.6885509237303675E-2</v>
      </c>
      <c r="C14" s="208">
        <f>[1]Allocation!J13</f>
        <v>2.5384098750559296E-2</v>
      </c>
      <c r="D14" s="208">
        <f t="shared" si="0"/>
        <v>2.6885509237303675E-2</v>
      </c>
      <c r="E14" s="208">
        <f t="shared" si="1"/>
        <v>5.3771018474607357E-3</v>
      </c>
      <c r="F14" s="208">
        <f t="shared" si="2"/>
        <v>2.1508407389842939E-2</v>
      </c>
      <c r="G14" s="208">
        <f t="shared" si="3"/>
        <v>1.0591476775085937</v>
      </c>
      <c r="H14" s="208">
        <f t="shared" si="5"/>
        <v>5.6951449334652071E-3</v>
      </c>
      <c r="I14" s="209">
        <f t="shared" si="4"/>
        <v>2.7203999999999999E-2</v>
      </c>
    </row>
    <row r="15" spans="1:9" x14ac:dyDescent="0.35">
      <c r="A15" s="205" t="s">
        <v>54</v>
      </c>
      <c r="B15" s="208">
        <f>[1]Allocation!I14</f>
        <v>6.6216420787003837E-4</v>
      </c>
      <c r="C15" s="208">
        <f>[1]Allocation!J14</f>
        <v>1.196463356082251E-3</v>
      </c>
      <c r="D15" s="208">
        <f t="shared" si="0"/>
        <v>0</v>
      </c>
      <c r="E15" s="208">
        <f t="shared" si="1"/>
        <v>0</v>
      </c>
      <c r="F15" s="208">
        <f t="shared" si="2"/>
        <v>0</v>
      </c>
      <c r="G15" s="208">
        <f t="shared" si="3"/>
        <v>0</v>
      </c>
      <c r="H15" s="208">
        <f t="shared" si="5"/>
        <v>0</v>
      </c>
      <c r="I15" s="209">
        <f t="shared" si="4"/>
        <v>0</v>
      </c>
    </row>
    <row r="16" spans="1:9" x14ac:dyDescent="0.35">
      <c r="A16" s="205" t="s">
        <v>55</v>
      </c>
      <c r="B16" s="208">
        <f>[1]Allocation!I15</f>
        <v>3.8398860588160669E-3</v>
      </c>
      <c r="C16" s="208">
        <f>[1]Allocation!J15</f>
        <v>3.3935714855279952E-3</v>
      </c>
      <c r="D16" s="208">
        <f t="shared" si="0"/>
        <v>3.8398860588160669E-3</v>
      </c>
      <c r="E16" s="208">
        <f t="shared" si="1"/>
        <v>7.6797721176321339E-4</v>
      </c>
      <c r="F16" s="208">
        <f t="shared" si="2"/>
        <v>3.0719088470528536E-3</v>
      </c>
      <c r="G16" s="208">
        <f t="shared" si="3"/>
        <v>1.1315176577807173</v>
      </c>
      <c r="H16" s="208">
        <f t="shared" si="5"/>
        <v>8.689797758832772E-4</v>
      </c>
      <c r="I16" s="209">
        <f t="shared" si="4"/>
        <v>3.9410000000000001E-3</v>
      </c>
    </row>
    <row r="17" spans="1:9" x14ac:dyDescent="0.35">
      <c r="A17" s="205" t="s">
        <v>56</v>
      </c>
      <c r="B17" s="208">
        <f>[1]Allocation!I16</f>
        <v>2.7220615743952171E-2</v>
      </c>
      <c r="C17" s="208">
        <f>[1]Allocation!J16</f>
        <v>2.6627859184901952E-2</v>
      </c>
      <c r="D17" s="208">
        <f t="shared" si="0"/>
        <v>2.7220615743952171E-2</v>
      </c>
      <c r="E17" s="208">
        <f t="shared" si="1"/>
        <v>5.4441231487904343E-3</v>
      </c>
      <c r="F17" s="208">
        <f t="shared" si="2"/>
        <v>2.1776492595161737E-2</v>
      </c>
      <c r="G17" s="208">
        <f t="shared" si="3"/>
        <v>1.0222607666254415</v>
      </c>
      <c r="H17" s="208">
        <f t="shared" si="5"/>
        <v>5.5653135036858219E-3</v>
      </c>
      <c r="I17" s="209">
        <f t="shared" si="4"/>
        <v>2.7342000000000002E-2</v>
      </c>
    </row>
    <row r="18" spans="1:9" x14ac:dyDescent="0.35">
      <c r="A18" s="205" t="s">
        <v>57</v>
      </c>
      <c r="B18" s="208">
        <f>[1]Allocation!I17</f>
        <v>7.358482836519808E-4</v>
      </c>
      <c r="C18" s="208">
        <f>[1]Allocation!J17</f>
        <v>1.1800082256839407E-3</v>
      </c>
      <c r="D18" s="208">
        <f t="shared" si="0"/>
        <v>0</v>
      </c>
      <c r="E18" s="208">
        <f t="shared" si="1"/>
        <v>0</v>
      </c>
      <c r="F18" s="208">
        <f t="shared" si="2"/>
        <v>0</v>
      </c>
      <c r="G18" s="208">
        <f t="shared" si="3"/>
        <v>0</v>
      </c>
      <c r="H18" s="208">
        <f t="shared" si="5"/>
        <v>0</v>
      </c>
      <c r="I18" s="209">
        <f t="shared" si="4"/>
        <v>0</v>
      </c>
    </row>
    <row r="19" spans="1:9" x14ac:dyDescent="0.35">
      <c r="A19" s="205" t="s">
        <v>58</v>
      </c>
      <c r="B19" s="208">
        <f>[1]Allocation!I18</f>
        <v>3.5656851917245328E-3</v>
      </c>
      <c r="C19" s="208">
        <f>[1]Allocation!J18</f>
        <v>4.2760314114531324E-3</v>
      </c>
      <c r="D19" s="208">
        <f t="shared" si="0"/>
        <v>0</v>
      </c>
      <c r="E19" s="208">
        <f t="shared" si="1"/>
        <v>0</v>
      </c>
      <c r="F19" s="208">
        <f t="shared" si="2"/>
        <v>0</v>
      </c>
      <c r="G19" s="208">
        <f t="shared" si="3"/>
        <v>0</v>
      </c>
      <c r="H19" s="208">
        <f t="shared" si="5"/>
        <v>0</v>
      </c>
      <c r="I19" s="209">
        <f t="shared" si="4"/>
        <v>0</v>
      </c>
    </row>
    <row r="20" spans="1:9" x14ac:dyDescent="0.35">
      <c r="A20" s="205" t="s">
        <v>59</v>
      </c>
      <c r="B20" s="208">
        <f>[1]Allocation!I19</f>
        <v>4.8318225102171614E-3</v>
      </c>
      <c r="C20" s="208">
        <f>[1]Allocation!J19</f>
        <v>5.8722327837129138E-3</v>
      </c>
      <c r="D20" s="208">
        <f t="shared" si="0"/>
        <v>0</v>
      </c>
      <c r="E20" s="208">
        <f t="shared" si="1"/>
        <v>0</v>
      </c>
      <c r="F20" s="208">
        <f t="shared" si="2"/>
        <v>0</v>
      </c>
      <c r="G20" s="208">
        <f t="shared" si="3"/>
        <v>0</v>
      </c>
      <c r="H20" s="208">
        <f t="shared" si="5"/>
        <v>0</v>
      </c>
      <c r="I20" s="209">
        <f t="shared" si="4"/>
        <v>0</v>
      </c>
    </row>
    <row r="21" spans="1:9" x14ac:dyDescent="0.35">
      <c r="A21" s="205" t="s">
        <v>60</v>
      </c>
      <c r="B21" s="208">
        <f>[1]Allocation!I20</f>
        <v>4.0036678553511984E-4</v>
      </c>
      <c r="C21" s="208">
        <f>[1]Allocation!J20</f>
        <v>8.261522185644334E-4</v>
      </c>
      <c r="D21" s="208">
        <f t="shared" si="0"/>
        <v>0</v>
      </c>
      <c r="E21" s="208">
        <f t="shared" si="1"/>
        <v>0</v>
      </c>
      <c r="F21" s="208">
        <f t="shared" si="2"/>
        <v>0</v>
      </c>
      <c r="G21" s="208">
        <f t="shared" si="3"/>
        <v>0</v>
      </c>
      <c r="H21" s="208">
        <f t="shared" si="5"/>
        <v>0</v>
      </c>
      <c r="I21" s="209">
        <f t="shared" si="4"/>
        <v>0</v>
      </c>
    </row>
    <row r="22" spans="1:9" x14ac:dyDescent="0.35">
      <c r="A22" s="205" t="s">
        <v>61</v>
      </c>
      <c r="B22" s="208">
        <f>[1]Allocation!I21</f>
        <v>2.3896887421635354E-2</v>
      </c>
      <c r="C22" s="208">
        <f>[1]Allocation!J21</f>
        <v>2.2149519496426521E-2</v>
      </c>
      <c r="D22" s="208">
        <f t="shared" si="0"/>
        <v>2.3896887421635354E-2</v>
      </c>
      <c r="E22" s="208">
        <f t="shared" si="1"/>
        <v>4.7793774843270711E-3</v>
      </c>
      <c r="F22" s="208">
        <f t="shared" si="2"/>
        <v>1.9117509937308284E-2</v>
      </c>
      <c r="G22" s="208">
        <f t="shared" si="3"/>
        <v>1.0788896538135169</v>
      </c>
      <c r="H22" s="208">
        <f t="shared" si="5"/>
        <v>5.1564209195097506E-3</v>
      </c>
      <c r="I22" s="209">
        <f t="shared" si="4"/>
        <v>2.4274E-2</v>
      </c>
    </row>
    <row r="23" spans="1:9" x14ac:dyDescent="0.35">
      <c r="A23" s="205" t="s">
        <v>62</v>
      </c>
      <c r="B23" s="208">
        <f>[1]Allocation!I22</f>
        <v>3.7692163786877115E-3</v>
      </c>
      <c r="C23" s="208">
        <f>[1]Allocation!J22</f>
        <v>3.5875429510543746E-3</v>
      </c>
      <c r="D23" s="208">
        <f t="shared" si="0"/>
        <v>3.7692163786877115E-3</v>
      </c>
      <c r="E23" s="208">
        <f t="shared" si="1"/>
        <v>7.5384327573754231E-4</v>
      </c>
      <c r="F23" s="208">
        <f t="shared" si="2"/>
        <v>3.0153731029501692E-3</v>
      </c>
      <c r="G23" s="208">
        <f t="shared" si="3"/>
        <v>1.0506400704080612</v>
      </c>
      <c r="H23" s="208">
        <f t="shared" si="5"/>
        <v>7.9201795229753489E-4</v>
      </c>
      <c r="I23" s="209">
        <f t="shared" si="4"/>
        <v>3.8070000000000001E-3</v>
      </c>
    </row>
    <row r="24" spans="1:9" x14ac:dyDescent="0.35">
      <c r="A24" s="205" t="s">
        <v>63</v>
      </c>
      <c r="B24" s="208">
        <f>[1]Allocation!I23</f>
        <v>1.7211857320737428E-3</v>
      </c>
      <c r="C24" s="208">
        <f>[1]Allocation!J23</f>
        <v>2.1139098387602797E-3</v>
      </c>
      <c r="D24" s="208">
        <f t="shared" si="0"/>
        <v>0</v>
      </c>
      <c r="E24" s="208">
        <f t="shared" si="1"/>
        <v>0</v>
      </c>
      <c r="F24" s="208">
        <f t="shared" si="2"/>
        <v>0</v>
      </c>
      <c r="G24" s="208">
        <f t="shared" si="3"/>
        <v>0</v>
      </c>
      <c r="H24" s="208">
        <f t="shared" si="5"/>
        <v>0</v>
      </c>
      <c r="I24" s="209">
        <f t="shared" si="4"/>
        <v>0</v>
      </c>
    </row>
    <row r="25" spans="1:9" x14ac:dyDescent="0.35">
      <c r="A25" s="205" t="s">
        <v>64</v>
      </c>
      <c r="B25" s="208">
        <f>[1]Allocation!I24</f>
        <v>5.7581881947502687E-4</v>
      </c>
      <c r="C25" s="208">
        <f>[1]Allocation!J24</f>
        <v>1.1153431795324193E-3</v>
      </c>
      <c r="D25" s="208">
        <f t="shared" si="0"/>
        <v>0</v>
      </c>
      <c r="E25" s="208">
        <f t="shared" si="1"/>
        <v>0</v>
      </c>
      <c r="F25" s="208">
        <f t="shared" si="2"/>
        <v>0</v>
      </c>
      <c r="G25" s="208">
        <f t="shared" si="3"/>
        <v>0</v>
      </c>
      <c r="H25" s="208">
        <f t="shared" si="5"/>
        <v>0</v>
      </c>
      <c r="I25" s="209">
        <f t="shared" si="4"/>
        <v>0</v>
      </c>
    </row>
    <row r="26" spans="1:9" x14ac:dyDescent="0.35">
      <c r="A26" s="205" t="s">
        <v>65</v>
      </c>
      <c r="B26" s="208">
        <f>[1]Allocation!I25</f>
        <v>0.27810188476123954</v>
      </c>
      <c r="C26" s="208">
        <f>[1]Allocation!J25</f>
        <v>0.30520265404459151</v>
      </c>
      <c r="D26" s="208">
        <f t="shared" si="0"/>
        <v>0</v>
      </c>
      <c r="E26" s="208">
        <f t="shared" si="1"/>
        <v>0</v>
      </c>
      <c r="F26" s="208">
        <f t="shared" si="2"/>
        <v>0</v>
      </c>
      <c r="G26" s="208">
        <f t="shared" si="3"/>
        <v>0</v>
      </c>
      <c r="H26" s="208">
        <f t="shared" si="5"/>
        <v>0</v>
      </c>
      <c r="I26" s="209">
        <f t="shared" si="4"/>
        <v>0</v>
      </c>
    </row>
    <row r="27" spans="1:9" x14ac:dyDescent="0.35">
      <c r="A27" s="205" t="s">
        <v>66</v>
      </c>
      <c r="B27" s="208">
        <f>[1]Allocation!I26</f>
        <v>4.1480889273799145E-3</v>
      </c>
      <c r="C27" s="208">
        <f>[1]Allocation!J26</f>
        <v>3.7950358022932284E-3</v>
      </c>
      <c r="D27" s="208">
        <f t="shared" si="0"/>
        <v>4.1480889273799145E-3</v>
      </c>
      <c r="E27" s="208">
        <f t="shared" si="1"/>
        <v>8.2961778547598292E-4</v>
      </c>
      <c r="F27" s="208">
        <f t="shared" si="2"/>
        <v>3.3184711419039317E-3</v>
      </c>
      <c r="G27" s="208">
        <f t="shared" si="3"/>
        <v>1.0930302488512351</v>
      </c>
      <c r="H27" s="208">
        <f t="shared" si="5"/>
        <v>9.0679733451022419E-4</v>
      </c>
      <c r="I27" s="209">
        <f t="shared" si="4"/>
        <v>4.2249999999999996E-3</v>
      </c>
    </row>
    <row r="28" spans="1:9" x14ac:dyDescent="0.35">
      <c r="A28" s="205" t="s">
        <v>67</v>
      </c>
      <c r="B28" s="208">
        <f>[1]Allocation!I27</f>
        <v>6.637893116132324E-3</v>
      </c>
      <c r="C28" s="208">
        <f>[1]Allocation!J27</f>
        <v>6.3652969767548509E-3</v>
      </c>
      <c r="D28" s="208">
        <f t="shared" si="0"/>
        <v>6.637893116132324E-3</v>
      </c>
      <c r="E28" s="208">
        <f t="shared" si="1"/>
        <v>1.3275786232264648E-3</v>
      </c>
      <c r="F28" s="208">
        <f t="shared" si="2"/>
        <v>5.3103144929058594E-3</v>
      </c>
      <c r="G28" s="208">
        <f t="shared" si="3"/>
        <v>1.0428253607605356</v>
      </c>
      <c r="H28" s="208">
        <f t="shared" si="5"/>
        <v>1.3844326567041133E-3</v>
      </c>
      <c r="I28" s="209">
        <f t="shared" si="4"/>
        <v>6.6950000000000004E-3</v>
      </c>
    </row>
    <row r="29" spans="1:9" x14ac:dyDescent="0.35">
      <c r="A29" s="205" t="s">
        <v>68</v>
      </c>
      <c r="B29" s="208">
        <f>[1]Allocation!I28</f>
        <v>4.0186335475649081E-4</v>
      </c>
      <c r="C29" s="208">
        <f>[1]Allocation!J28</f>
        <v>7.7874027062636809E-4</v>
      </c>
      <c r="D29" s="208">
        <f t="shared" si="0"/>
        <v>0</v>
      </c>
      <c r="E29" s="208">
        <f t="shared" si="1"/>
        <v>0</v>
      </c>
      <c r="F29" s="208">
        <f t="shared" si="2"/>
        <v>0</v>
      </c>
      <c r="G29" s="208">
        <f t="shared" si="3"/>
        <v>0</v>
      </c>
      <c r="H29" s="208">
        <f t="shared" si="5"/>
        <v>0</v>
      </c>
      <c r="I29" s="209">
        <f t="shared" si="4"/>
        <v>0</v>
      </c>
    </row>
    <row r="30" spans="1:9" x14ac:dyDescent="0.35">
      <c r="A30" s="205" t="s">
        <v>69</v>
      </c>
      <c r="B30" s="208">
        <f>[1]Allocation!I29</f>
        <v>2.2885051864863079E-3</v>
      </c>
      <c r="C30" s="208">
        <f>[1]Allocation!J29</f>
        <v>3.155027439433627E-3</v>
      </c>
      <c r="D30" s="208">
        <f t="shared" si="0"/>
        <v>0</v>
      </c>
      <c r="E30" s="208">
        <f t="shared" si="1"/>
        <v>0</v>
      </c>
      <c r="F30" s="208">
        <f t="shared" si="2"/>
        <v>0</v>
      </c>
      <c r="G30" s="208">
        <f t="shared" si="3"/>
        <v>0</v>
      </c>
      <c r="H30" s="208">
        <f t="shared" si="5"/>
        <v>0</v>
      </c>
      <c r="I30" s="209">
        <f t="shared" si="4"/>
        <v>0</v>
      </c>
    </row>
    <row r="31" spans="1:9" x14ac:dyDescent="0.35">
      <c r="A31" s="205" t="s">
        <v>70</v>
      </c>
      <c r="B31" s="208">
        <f>[1]Allocation!I30</f>
        <v>7.7922310079387878E-3</v>
      </c>
      <c r="C31" s="208">
        <f>[1]Allocation!J30</f>
        <v>8.0243942367805628E-3</v>
      </c>
      <c r="D31" s="208">
        <f t="shared" si="0"/>
        <v>0</v>
      </c>
      <c r="E31" s="208">
        <f t="shared" si="1"/>
        <v>0</v>
      </c>
      <c r="F31" s="208">
        <f t="shared" si="2"/>
        <v>0</v>
      </c>
      <c r="G31" s="208">
        <f t="shared" si="3"/>
        <v>0</v>
      </c>
      <c r="H31" s="208">
        <f t="shared" si="5"/>
        <v>0</v>
      </c>
      <c r="I31" s="209">
        <f t="shared" si="4"/>
        <v>0</v>
      </c>
    </row>
    <row r="32" spans="1:9" x14ac:dyDescent="0.35">
      <c r="A32" s="205" t="s">
        <v>71</v>
      </c>
      <c r="B32" s="208">
        <f>[1]Allocation!I31</f>
        <v>2.1752645003513517E-4</v>
      </c>
      <c r="C32" s="208">
        <f>[1]Allocation!J31</f>
        <v>6.4368559152832726E-4</v>
      </c>
      <c r="D32" s="208">
        <f t="shared" si="0"/>
        <v>0</v>
      </c>
      <c r="E32" s="208">
        <f t="shared" si="1"/>
        <v>0</v>
      </c>
      <c r="F32" s="208">
        <f t="shared" si="2"/>
        <v>0</v>
      </c>
      <c r="G32" s="208">
        <f t="shared" si="3"/>
        <v>0</v>
      </c>
      <c r="H32" s="208">
        <f t="shared" si="5"/>
        <v>0</v>
      </c>
      <c r="I32" s="209">
        <f t="shared" si="4"/>
        <v>0</v>
      </c>
    </row>
    <row r="33" spans="1:9" x14ac:dyDescent="0.35">
      <c r="A33" s="205" t="s">
        <v>72</v>
      </c>
      <c r="B33" s="208">
        <f>[1]Allocation!I32</f>
        <v>3.0490548536300289E-4</v>
      </c>
      <c r="C33" s="208">
        <f>[1]Allocation!J32</f>
        <v>5.8386532466016164E-4</v>
      </c>
      <c r="D33" s="208">
        <f t="shared" si="0"/>
        <v>0</v>
      </c>
      <c r="E33" s="208">
        <f t="shared" si="1"/>
        <v>0</v>
      </c>
      <c r="F33" s="208">
        <f t="shared" si="2"/>
        <v>0</v>
      </c>
      <c r="G33" s="208">
        <f t="shared" si="3"/>
        <v>0</v>
      </c>
      <c r="H33" s="208">
        <f t="shared" si="5"/>
        <v>0</v>
      </c>
      <c r="I33" s="209">
        <f t="shared" si="4"/>
        <v>0</v>
      </c>
    </row>
    <row r="34" spans="1:9" x14ac:dyDescent="0.35">
      <c r="A34" s="205" t="s">
        <v>73</v>
      </c>
      <c r="B34" s="208">
        <f>[1]Allocation!I33</f>
        <v>1.1381166901508829E-2</v>
      </c>
      <c r="C34" s="208">
        <f>[1]Allocation!J33</f>
        <v>1.1505549922398958E-2</v>
      </c>
      <c r="D34" s="208">
        <f t="shared" si="0"/>
        <v>0</v>
      </c>
      <c r="E34" s="208">
        <f t="shared" si="1"/>
        <v>0</v>
      </c>
      <c r="F34" s="208">
        <f t="shared" si="2"/>
        <v>0</v>
      </c>
      <c r="G34" s="208">
        <f t="shared" si="3"/>
        <v>0</v>
      </c>
      <c r="H34" s="208">
        <f t="shared" si="5"/>
        <v>0</v>
      </c>
      <c r="I34" s="209">
        <f t="shared" si="4"/>
        <v>0</v>
      </c>
    </row>
    <row r="35" spans="1:9" x14ac:dyDescent="0.35">
      <c r="A35" s="205" t="s">
        <v>74</v>
      </c>
      <c r="B35" s="208">
        <f>[1]Allocation!I34</f>
        <v>3.0031324156520704E-3</v>
      </c>
      <c r="C35" s="208">
        <f>[1]Allocation!J34</f>
        <v>3.6351748803970518E-3</v>
      </c>
      <c r="D35" s="208">
        <f t="shared" si="0"/>
        <v>0</v>
      </c>
      <c r="E35" s="208">
        <f t="shared" si="1"/>
        <v>0</v>
      </c>
      <c r="F35" s="208">
        <f t="shared" si="2"/>
        <v>0</v>
      </c>
      <c r="G35" s="208">
        <f t="shared" si="3"/>
        <v>0</v>
      </c>
      <c r="H35" s="208">
        <f t="shared" si="5"/>
        <v>0</v>
      </c>
      <c r="I35" s="209">
        <f t="shared" si="4"/>
        <v>0</v>
      </c>
    </row>
    <row r="36" spans="1:9" x14ac:dyDescent="0.35">
      <c r="A36" s="205" t="s">
        <v>75</v>
      </c>
      <c r="B36" s="208">
        <f>[1]Allocation!I35</f>
        <v>2.1548927396903839E-3</v>
      </c>
      <c r="C36" s="208">
        <f>[1]Allocation!J35</f>
        <v>2.628345277992369E-3</v>
      </c>
      <c r="D36" s="208">
        <f t="shared" si="0"/>
        <v>0</v>
      </c>
      <c r="E36" s="208">
        <f t="shared" si="1"/>
        <v>0</v>
      </c>
      <c r="F36" s="208">
        <f t="shared" si="2"/>
        <v>0</v>
      </c>
      <c r="G36" s="208">
        <f t="shared" si="3"/>
        <v>0</v>
      </c>
      <c r="H36" s="208">
        <f t="shared" si="5"/>
        <v>0</v>
      </c>
      <c r="I36" s="209">
        <f t="shared" si="4"/>
        <v>0</v>
      </c>
    </row>
    <row r="37" spans="1:9" x14ac:dyDescent="0.35">
      <c r="A37" s="205" t="s">
        <v>76</v>
      </c>
      <c r="B37" s="208">
        <f>[1]Allocation!I36</f>
        <v>7.8463057332225014E-2</v>
      </c>
      <c r="C37" s="208">
        <f>[1]Allocation!J36</f>
        <v>6.3864359569358431E-2</v>
      </c>
      <c r="D37" s="208">
        <f t="shared" si="0"/>
        <v>7.8463057332225014E-2</v>
      </c>
      <c r="E37" s="208">
        <f t="shared" si="1"/>
        <v>1.5692611466445003E-2</v>
      </c>
      <c r="F37" s="208">
        <f t="shared" si="2"/>
        <v>6.2770445865780011E-2</v>
      </c>
      <c r="G37" s="208">
        <f t="shared" si="3"/>
        <v>1.2285891201494317</v>
      </c>
      <c r="H37" s="208">
        <f t="shared" si="5"/>
        <v>1.9279771714406549E-2</v>
      </c>
      <c r="I37" s="209">
        <f t="shared" si="4"/>
        <v>8.2049999999999998E-2</v>
      </c>
    </row>
    <row r="38" spans="1:9" x14ac:dyDescent="0.35">
      <c r="A38" s="205" t="s">
        <v>77</v>
      </c>
      <c r="B38" s="208">
        <f>[1]Allocation!I37</f>
        <v>7.805468833212776E-3</v>
      </c>
      <c r="C38" s="208">
        <f>[1]Allocation!J37</f>
        <v>5.5574219421869126E-3</v>
      </c>
      <c r="D38" s="208">
        <f t="shared" si="0"/>
        <v>7.805468833212776E-3</v>
      </c>
      <c r="E38" s="208">
        <f t="shared" si="1"/>
        <v>1.5610937666425554E-3</v>
      </c>
      <c r="F38" s="208">
        <f t="shared" si="2"/>
        <v>6.2443750665702206E-3</v>
      </c>
      <c r="G38" s="208">
        <f t="shared" si="3"/>
        <v>1.4045125445596867</v>
      </c>
      <c r="H38" s="208">
        <f t="shared" si="5"/>
        <v>2.192575778483401E-3</v>
      </c>
      <c r="I38" s="209">
        <f t="shared" si="4"/>
        <v>8.4370000000000001E-3</v>
      </c>
    </row>
    <row r="39" spans="1:9" x14ac:dyDescent="0.35">
      <c r="A39" s="205" t="s">
        <v>78</v>
      </c>
      <c r="B39" s="208">
        <f>[1]Allocation!I38</f>
        <v>3.9142415545844703E-4</v>
      </c>
      <c r="C39" s="208">
        <f>[1]Allocation!J38</f>
        <v>9.9718890844800669E-4</v>
      </c>
      <c r="D39" s="208">
        <f t="shared" si="0"/>
        <v>0</v>
      </c>
      <c r="E39" s="208">
        <f t="shared" si="1"/>
        <v>0</v>
      </c>
      <c r="F39" s="208">
        <f t="shared" si="2"/>
        <v>0</v>
      </c>
      <c r="G39" s="208">
        <f t="shared" si="3"/>
        <v>0</v>
      </c>
      <c r="H39" s="208">
        <f t="shared" si="5"/>
        <v>0</v>
      </c>
      <c r="I39" s="209">
        <f t="shared" si="4"/>
        <v>0</v>
      </c>
    </row>
    <row r="40" spans="1:9" x14ac:dyDescent="0.35">
      <c r="A40" s="205" t="s">
        <v>79</v>
      </c>
      <c r="B40" s="208">
        <f>[1]Allocation!I39</f>
        <v>5.8260323757001707E-2</v>
      </c>
      <c r="C40" s="208">
        <f>[1]Allocation!J39</f>
        <v>4.4769164793855162E-2</v>
      </c>
      <c r="D40" s="208">
        <f t="shared" si="0"/>
        <v>5.8260323757001707E-2</v>
      </c>
      <c r="E40" s="208">
        <f t="shared" si="1"/>
        <v>1.1652064751400341E-2</v>
      </c>
      <c r="F40" s="208">
        <f t="shared" si="2"/>
        <v>4.6608259005601366E-2</v>
      </c>
      <c r="G40" s="208">
        <f t="shared" si="3"/>
        <v>1.3013493556394933</v>
      </c>
      <c r="H40" s="208">
        <f t="shared" si="5"/>
        <v>1.5163406956104486E-2</v>
      </c>
      <c r="I40" s="209">
        <f t="shared" si="4"/>
        <v>6.1772000000000001E-2</v>
      </c>
    </row>
    <row r="41" spans="1:9" x14ac:dyDescent="0.35">
      <c r="A41" s="205" t="s">
        <v>80</v>
      </c>
      <c r="B41" s="208">
        <f>[1]Allocation!I40</f>
        <v>3.7746390009684196E-2</v>
      </c>
      <c r="C41" s="208">
        <f>[1]Allocation!J40</f>
        <v>3.8395899934657779E-2</v>
      </c>
      <c r="D41" s="208">
        <f t="shared" si="0"/>
        <v>0</v>
      </c>
      <c r="E41" s="208">
        <f t="shared" si="1"/>
        <v>0</v>
      </c>
      <c r="F41" s="208">
        <f t="shared" si="2"/>
        <v>0</v>
      </c>
      <c r="G41" s="208">
        <f t="shared" si="3"/>
        <v>0</v>
      </c>
      <c r="H41" s="208">
        <f t="shared" si="5"/>
        <v>0</v>
      </c>
      <c r="I41" s="209">
        <f t="shared" si="4"/>
        <v>0</v>
      </c>
    </row>
    <row r="42" spans="1:9" x14ac:dyDescent="0.35">
      <c r="A42" s="205" t="s">
        <v>81</v>
      </c>
      <c r="B42" s="208">
        <f>[1]Allocation!I41</f>
        <v>1.5041988572653529E-3</v>
      </c>
      <c r="C42" s="208">
        <f>[1]Allocation!J41</f>
        <v>1.3297484925317243E-3</v>
      </c>
      <c r="D42" s="208">
        <f t="shared" si="0"/>
        <v>1.5041988572653529E-3</v>
      </c>
      <c r="E42" s="208">
        <f t="shared" si="1"/>
        <v>3.008397714530706E-4</v>
      </c>
      <c r="F42" s="208">
        <f t="shared" si="2"/>
        <v>1.2033590858122824E-3</v>
      </c>
      <c r="G42" s="208">
        <f t="shared" si="3"/>
        <v>1.1311904963332504</v>
      </c>
      <c r="H42" s="208">
        <f t="shared" si="5"/>
        <v>3.4030709038678056E-4</v>
      </c>
      <c r="I42" s="209">
        <f t="shared" si="4"/>
        <v>1.544E-3</v>
      </c>
    </row>
    <row r="43" spans="1:9" x14ac:dyDescent="0.35">
      <c r="A43" s="205" t="s">
        <v>82</v>
      </c>
      <c r="B43" s="208">
        <f>[1]Allocation!I42</f>
        <v>5.4084475976712919E-2</v>
      </c>
      <c r="C43" s="208">
        <f>[1]Allocation!J42</f>
        <v>4.9255574340847631E-2</v>
      </c>
      <c r="D43" s="208">
        <f t="shared" si="0"/>
        <v>5.4084475976712919E-2</v>
      </c>
      <c r="E43" s="208">
        <f t="shared" si="1"/>
        <v>1.0816895195342584E-2</v>
      </c>
      <c r="F43" s="208">
        <f t="shared" si="2"/>
        <v>4.3267580781370336E-2</v>
      </c>
      <c r="G43" s="208">
        <f t="shared" si="3"/>
        <v>1.0980376678271859</v>
      </c>
      <c r="H43" s="208">
        <f t="shared" si="5"/>
        <v>1.1877358373425064E-2</v>
      </c>
      <c r="I43" s="209">
        <f t="shared" si="4"/>
        <v>5.5145E-2</v>
      </c>
    </row>
    <row r="44" spans="1:9" x14ac:dyDescent="0.35">
      <c r="A44" s="205" t="s">
        <v>83</v>
      </c>
      <c r="B44" s="208">
        <f>[1]Allocation!I43</f>
        <v>8.1458492188258999E-2</v>
      </c>
      <c r="C44" s="208">
        <f>[1]Allocation!J43</f>
        <v>7.2214615481944397E-2</v>
      </c>
      <c r="D44" s="208">
        <f t="shared" si="0"/>
        <v>8.1458492188258999E-2</v>
      </c>
      <c r="E44" s="208">
        <f t="shared" si="1"/>
        <v>1.6291698437651801E-2</v>
      </c>
      <c r="F44" s="208">
        <f t="shared" si="2"/>
        <v>6.5166793750607202E-2</v>
      </c>
      <c r="G44" s="208">
        <f t="shared" si="3"/>
        <v>1.1280056210868536</v>
      </c>
      <c r="H44" s="208">
        <f t="shared" si="5"/>
        <v>1.8377127414723141E-2</v>
      </c>
      <c r="I44" s="209">
        <f t="shared" si="4"/>
        <v>8.3543999999999993E-2</v>
      </c>
    </row>
    <row r="45" spans="1:9" x14ac:dyDescent="0.35">
      <c r="A45" s="205" t="s">
        <v>84</v>
      </c>
      <c r="B45" s="208">
        <f>[1]Allocation!I44</f>
        <v>2.3330286813524909E-2</v>
      </c>
      <c r="C45" s="208">
        <f>[1]Allocation!J44</f>
        <v>3.0441079620372652E-2</v>
      </c>
      <c r="D45" s="208">
        <f t="shared" si="0"/>
        <v>0</v>
      </c>
      <c r="E45" s="208">
        <f t="shared" si="1"/>
        <v>0</v>
      </c>
      <c r="F45" s="208">
        <f t="shared" si="2"/>
        <v>0</v>
      </c>
      <c r="G45" s="208">
        <f t="shared" si="3"/>
        <v>0</v>
      </c>
      <c r="H45" s="208">
        <f t="shared" si="5"/>
        <v>0</v>
      </c>
      <c r="I45" s="209">
        <f t="shared" si="4"/>
        <v>0</v>
      </c>
    </row>
    <row r="46" spans="1:9" x14ac:dyDescent="0.35">
      <c r="A46" s="205" t="s">
        <v>85</v>
      </c>
      <c r="B46" s="208">
        <f>[1]Allocation!I45</f>
        <v>1.8976744230563409E-2</v>
      </c>
      <c r="C46" s="208">
        <f>[1]Allocation!J45</f>
        <v>1.7912711917879423E-2</v>
      </c>
      <c r="D46" s="208">
        <f t="shared" si="0"/>
        <v>1.8976744230563409E-2</v>
      </c>
      <c r="E46" s="208">
        <f t="shared" si="1"/>
        <v>3.7953488461126821E-3</v>
      </c>
      <c r="F46" s="208">
        <f t="shared" si="2"/>
        <v>1.5181395384450727E-2</v>
      </c>
      <c r="G46" s="208">
        <f t="shared" si="3"/>
        <v>1.0594009615943152</v>
      </c>
      <c r="H46" s="208">
        <f t="shared" si="5"/>
        <v>4.0207962171576496E-3</v>
      </c>
      <c r="I46" s="209">
        <f t="shared" si="4"/>
        <v>1.9202E-2</v>
      </c>
    </row>
    <row r="47" spans="1:9" x14ac:dyDescent="0.35">
      <c r="A47" s="205" t="s">
        <v>86</v>
      </c>
      <c r="B47" s="208">
        <f>[1]Allocation!I46</f>
        <v>6.2819658024348968E-3</v>
      </c>
      <c r="C47" s="208">
        <f>[1]Allocation!J46</f>
        <v>6.4428388981361421E-3</v>
      </c>
      <c r="D47" s="208">
        <f t="shared" si="0"/>
        <v>0</v>
      </c>
      <c r="E47" s="208">
        <f t="shared" si="1"/>
        <v>0</v>
      </c>
      <c r="F47" s="208">
        <f t="shared" si="2"/>
        <v>0</v>
      </c>
      <c r="G47" s="208">
        <f t="shared" si="3"/>
        <v>0</v>
      </c>
      <c r="H47" s="208">
        <f t="shared" si="5"/>
        <v>0</v>
      </c>
      <c r="I47" s="209">
        <f t="shared" si="4"/>
        <v>0</v>
      </c>
    </row>
    <row r="48" spans="1:9" x14ac:dyDescent="0.35">
      <c r="A48" s="205" t="s">
        <v>87</v>
      </c>
      <c r="B48" s="208">
        <f>[1]Allocation!I47</f>
        <v>1.9234362148539436E-2</v>
      </c>
      <c r="C48" s="208">
        <f>[1]Allocation!J47</f>
        <v>1.7231011584384517E-2</v>
      </c>
      <c r="D48" s="208">
        <f t="shared" si="0"/>
        <v>1.9234362148539436E-2</v>
      </c>
      <c r="E48" s="208">
        <f t="shared" si="1"/>
        <v>3.8468724297078872E-3</v>
      </c>
      <c r="F48" s="208">
        <f t="shared" si="2"/>
        <v>1.5387489718831549E-2</v>
      </c>
      <c r="G48" s="208">
        <f t="shared" si="3"/>
        <v>1.1162642456796001</v>
      </c>
      <c r="H48" s="208">
        <f t="shared" si="5"/>
        <v>4.294126150973525E-3</v>
      </c>
      <c r="I48" s="209">
        <f t="shared" si="4"/>
        <v>1.9682000000000002E-2</v>
      </c>
    </row>
    <row r="49" spans="1:9" x14ac:dyDescent="0.35">
      <c r="A49" s="205" t="s">
        <v>88</v>
      </c>
      <c r="B49" s="208">
        <f>[1]Allocation!I48</f>
        <v>1.2746616869217865E-2</v>
      </c>
      <c r="C49" s="208">
        <f>[1]Allocation!J48</f>
        <v>1.0529159305745732E-2</v>
      </c>
      <c r="D49" s="208">
        <f t="shared" si="0"/>
        <v>1.2746616869217865E-2</v>
      </c>
      <c r="E49" s="208">
        <f t="shared" si="1"/>
        <v>2.5493233738435733E-3</v>
      </c>
      <c r="F49" s="208">
        <f t="shared" si="2"/>
        <v>1.0197293495374292E-2</v>
      </c>
      <c r="G49" s="208">
        <f t="shared" si="3"/>
        <v>1.2106015778735604</v>
      </c>
      <c r="H49" s="208">
        <f t="shared" si="5"/>
        <v>3.0862148988849785E-3</v>
      </c>
      <c r="I49" s="209">
        <f t="shared" si="4"/>
        <v>1.3284000000000001E-2</v>
      </c>
    </row>
    <row r="50" spans="1:9" x14ac:dyDescent="0.35">
      <c r="A50" s="205" t="s">
        <v>89</v>
      </c>
      <c r="B50" s="208">
        <f>[1]Allocation!I49</f>
        <v>4.6121957275536682E-2</v>
      </c>
      <c r="C50" s="208">
        <f>[1]Allocation!J49</f>
        <v>4.9816736449063176E-2</v>
      </c>
      <c r="D50" s="208">
        <f t="shared" si="0"/>
        <v>0</v>
      </c>
      <c r="E50" s="208">
        <f t="shared" si="1"/>
        <v>0</v>
      </c>
      <c r="F50" s="208">
        <f t="shared" si="2"/>
        <v>0</v>
      </c>
      <c r="G50" s="208">
        <f t="shared" si="3"/>
        <v>0</v>
      </c>
      <c r="H50" s="208">
        <f t="shared" si="5"/>
        <v>0</v>
      </c>
      <c r="I50" s="209">
        <f t="shared" si="4"/>
        <v>0</v>
      </c>
    </row>
    <row r="51" spans="1:9" x14ac:dyDescent="0.35">
      <c r="A51" s="205" t="s">
        <v>90</v>
      </c>
      <c r="B51" s="208">
        <f>[1]Allocation!I50</f>
        <v>7.41499256328203E-3</v>
      </c>
      <c r="C51" s="208">
        <f>[1]Allocation!J50</f>
        <v>7.1333393278709134E-3</v>
      </c>
      <c r="D51" s="208">
        <f t="shared" si="0"/>
        <v>7.41499256328203E-3</v>
      </c>
      <c r="E51" s="208">
        <f t="shared" si="1"/>
        <v>1.4829985126564062E-3</v>
      </c>
      <c r="F51" s="208">
        <f t="shared" si="2"/>
        <v>5.9319940506256238E-3</v>
      </c>
      <c r="G51" s="208">
        <f t="shared" si="3"/>
        <v>1.0394840652414585</v>
      </c>
      <c r="H51" s="208">
        <f t="shared" si="5"/>
        <v>1.5415533226831176E-3</v>
      </c>
      <c r="I51" s="209">
        <f t="shared" si="4"/>
        <v>7.4739999999999997E-3</v>
      </c>
    </row>
    <row r="52" spans="1:9" x14ac:dyDescent="0.35">
      <c r="A52" s="205" t="s">
        <v>91</v>
      </c>
      <c r="B52" s="208">
        <f>[1]Allocation!I51</f>
        <v>4.3891571990362617E-3</v>
      </c>
      <c r="C52" s="208">
        <f>[1]Allocation!J51</f>
        <v>5.1040482403244677E-3</v>
      </c>
      <c r="D52" s="208">
        <f t="shared" si="0"/>
        <v>0</v>
      </c>
      <c r="E52" s="208">
        <f t="shared" si="1"/>
        <v>0</v>
      </c>
      <c r="F52" s="208">
        <f>D52-E52</f>
        <v>0</v>
      </c>
      <c r="G52" s="208">
        <f t="shared" si="3"/>
        <v>0</v>
      </c>
      <c r="H52" s="208">
        <f t="shared" si="5"/>
        <v>0</v>
      </c>
      <c r="I52" s="209">
        <f>ROUND(F52+H52,6)</f>
        <v>0</v>
      </c>
    </row>
    <row r="53" spans="1:9" x14ac:dyDescent="0.35">
      <c r="A53" s="205" t="s">
        <v>92</v>
      </c>
      <c r="B53" s="208">
        <f>[1]Allocation!I52</f>
        <v>6.6541938294947976E-5</v>
      </c>
      <c r="C53" s="208">
        <f>[1]Allocation!J52</f>
        <v>4.726661602091501E-4</v>
      </c>
      <c r="D53" s="208">
        <f t="shared" si="0"/>
        <v>0</v>
      </c>
      <c r="E53" s="208">
        <f t="shared" si="1"/>
        <v>0</v>
      </c>
      <c r="F53" s="208">
        <f t="shared" si="2"/>
        <v>0</v>
      </c>
      <c r="G53" s="208">
        <f t="shared" si="3"/>
        <v>0</v>
      </c>
      <c r="H53" s="208">
        <f t="shared" si="5"/>
        <v>0</v>
      </c>
      <c r="I53" s="209">
        <f t="shared" si="4"/>
        <v>0</v>
      </c>
    </row>
    <row r="54" spans="1:9" x14ac:dyDescent="0.35">
      <c r="A54" s="205" t="s">
        <v>93</v>
      </c>
      <c r="B54" s="208">
        <f>[1]Allocation!I53</f>
        <v>1.0916952140990765E-3</v>
      </c>
      <c r="C54" s="208">
        <f>[1]Allocation!J53</f>
        <v>1.5241235789052675E-3</v>
      </c>
      <c r="D54" s="208">
        <f t="shared" si="0"/>
        <v>0</v>
      </c>
      <c r="E54" s="208">
        <f t="shared" si="1"/>
        <v>0</v>
      </c>
      <c r="F54" s="208">
        <f t="shared" si="2"/>
        <v>0</v>
      </c>
      <c r="G54" s="208">
        <f t="shared" si="3"/>
        <v>0</v>
      </c>
      <c r="H54" s="208">
        <f t="shared" si="5"/>
        <v>0</v>
      </c>
      <c r="I54" s="209">
        <f t="shared" si="4"/>
        <v>0</v>
      </c>
    </row>
    <row r="55" spans="1:9" x14ac:dyDescent="0.35">
      <c r="A55" s="205" t="s">
        <v>94</v>
      </c>
      <c r="B55" s="208">
        <f>[1]Allocation!I54</f>
        <v>9.4423856206484382E-3</v>
      </c>
      <c r="C55" s="208">
        <f>[1]Allocation!J54</f>
        <v>1.0062315514782889E-2</v>
      </c>
      <c r="D55" s="208">
        <f t="shared" si="0"/>
        <v>0</v>
      </c>
      <c r="E55" s="208">
        <f t="shared" si="1"/>
        <v>0</v>
      </c>
      <c r="F55" s="208">
        <f t="shared" si="2"/>
        <v>0</v>
      </c>
      <c r="G55" s="208">
        <f t="shared" si="3"/>
        <v>0</v>
      </c>
      <c r="H55" s="208">
        <f t="shared" si="5"/>
        <v>0</v>
      </c>
      <c r="I55" s="209">
        <f t="shared" si="4"/>
        <v>0</v>
      </c>
    </row>
    <row r="56" spans="1:9" x14ac:dyDescent="0.35">
      <c r="A56" s="205" t="s">
        <v>95</v>
      </c>
      <c r="B56" s="208">
        <f>[1]Allocation!I55</f>
        <v>1.0630121267546066E-2</v>
      </c>
      <c r="C56" s="208">
        <f>[1]Allocation!J55</f>
        <v>1.0001224561782738E-2</v>
      </c>
      <c r="D56" s="208">
        <f t="shared" si="0"/>
        <v>1.0630121267546066E-2</v>
      </c>
      <c r="E56" s="208">
        <f t="shared" si="1"/>
        <v>2.1260242535092134E-3</v>
      </c>
      <c r="F56" s="208">
        <f t="shared" si="2"/>
        <v>8.5040970140368537E-3</v>
      </c>
      <c r="G56" s="208">
        <f t="shared" si="3"/>
        <v>1.0628819702905687</v>
      </c>
      <c r="H56" s="208">
        <f t="shared" si="5"/>
        <v>2.2597128474554085E-3</v>
      </c>
      <c r="I56" s="209">
        <f t="shared" si="4"/>
        <v>1.0763999999999999E-2</v>
      </c>
    </row>
    <row r="57" spans="1:9" x14ac:dyDescent="0.35">
      <c r="A57" s="205" t="s">
        <v>96</v>
      </c>
      <c r="B57" s="208">
        <f>[1]Allocation!I56</f>
        <v>1.3629425887432465E-2</v>
      </c>
      <c r="C57" s="208">
        <f>[1]Allocation!J56</f>
        <v>1.3296357529351863E-2</v>
      </c>
      <c r="D57" s="208">
        <f t="shared" si="0"/>
        <v>1.3629425887432465E-2</v>
      </c>
      <c r="E57" s="208">
        <f t="shared" si="1"/>
        <v>2.7258851774864933E-3</v>
      </c>
      <c r="F57" s="208">
        <f t="shared" si="2"/>
        <v>1.0903540709945972E-2</v>
      </c>
      <c r="G57" s="208">
        <f t="shared" si="3"/>
        <v>1.0250495940219229</v>
      </c>
      <c r="H57" s="208">
        <f t="shared" si="5"/>
        <v>2.794167494532907E-3</v>
      </c>
      <c r="I57" s="209">
        <f t="shared" si="4"/>
        <v>1.3698E-2</v>
      </c>
    </row>
    <row r="58" spans="1:9" x14ac:dyDescent="0.35">
      <c r="A58" s="205" t="s">
        <v>103</v>
      </c>
      <c r="B58" s="208">
        <f>[1]Allocation!I57</f>
        <v>4.4081784431892019E-3</v>
      </c>
      <c r="C58" s="208">
        <f>[1]Allocation!J57</f>
        <v>5.0249982298215291E-3</v>
      </c>
      <c r="D58" s="208">
        <f>IF(B58&gt;C58,B58,0)</f>
        <v>0</v>
      </c>
      <c r="E58" s="208">
        <f>D58*0.2</f>
        <v>0</v>
      </c>
      <c r="F58" s="208">
        <f>D58-E58</f>
        <v>0</v>
      </c>
      <c r="G58" s="208">
        <f>IF(E58&gt;0,B58/C58,0)</f>
        <v>0</v>
      </c>
      <c r="H58" s="208">
        <f>G58*E58</f>
        <v>0</v>
      </c>
      <c r="I58" s="209">
        <f>ROUND(F58+H58,6)</f>
        <v>0</v>
      </c>
    </row>
    <row r="59" spans="1:9" x14ac:dyDescent="0.35">
      <c r="A59" s="205" t="s">
        <v>97</v>
      </c>
      <c r="B59" s="208">
        <f>[1]Allocation!I58</f>
        <v>1.6392939732268615E-3</v>
      </c>
      <c r="C59" s="208">
        <f>[1]Allocation!J58</f>
        <v>1.8903130468675131E-3</v>
      </c>
      <c r="D59" s="208">
        <f t="shared" si="0"/>
        <v>0</v>
      </c>
      <c r="E59" s="208">
        <f t="shared" si="1"/>
        <v>0</v>
      </c>
      <c r="F59" s="208">
        <f t="shared" si="2"/>
        <v>0</v>
      </c>
      <c r="G59" s="208">
        <f t="shared" si="3"/>
        <v>0</v>
      </c>
      <c r="H59" s="208">
        <f t="shared" si="5"/>
        <v>0</v>
      </c>
      <c r="I59" s="209">
        <f t="shared" si="4"/>
        <v>0</v>
      </c>
    </row>
    <row r="60" spans="1:9" x14ac:dyDescent="0.35">
      <c r="A60" s="205" t="s">
        <v>98</v>
      </c>
      <c r="B60" s="208">
        <f>[1]Allocation!I59</f>
        <v>3.7328958970244877E-4</v>
      </c>
      <c r="C60" s="208">
        <f>[1]Allocation!J59</f>
        <v>7.5874112605127928E-4</v>
      </c>
      <c r="D60" s="208">
        <f t="shared" si="0"/>
        <v>0</v>
      </c>
      <c r="E60" s="208">
        <f t="shared" si="1"/>
        <v>0</v>
      </c>
      <c r="F60" s="208">
        <f t="shared" si="2"/>
        <v>0</v>
      </c>
      <c r="G60" s="208">
        <f t="shared" si="3"/>
        <v>0</v>
      </c>
      <c r="H60" s="208">
        <f t="shared" si="5"/>
        <v>0</v>
      </c>
      <c r="I60" s="209">
        <f t="shared" si="4"/>
        <v>0</v>
      </c>
    </row>
    <row r="61" spans="1:9" x14ac:dyDescent="0.35">
      <c r="A61" s="205" t="s">
        <v>99</v>
      </c>
      <c r="B61" s="208">
        <f>[1]Allocation!I60</f>
        <v>1.3249984874236474E-2</v>
      </c>
      <c r="C61" s="208">
        <f>[1]Allocation!J60</f>
        <v>1.4415512990186031E-2</v>
      </c>
      <c r="D61" s="208">
        <f t="shared" si="0"/>
        <v>0</v>
      </c>
      <c r="E61" s="208">
        <f t="shared" si="1"/>
        <v>0</v>
      </c>
      <c r="F61" s="208">
        <f t="shared" si="2"/>
        <v>0</v>
      </c>
      <c r="G61" s="208">
        <f t="shared" si="3"/>
        <v>0</v>
      </c>
      <c r="H61" s="208">
        <f t="shared" si="5"/>
        <v>0</v>
      </c>
      <c r="I61" s="209">
        <f t="shared" si="4"/>
        <v>0</v>
      </c>
    </row>
    <row r="62" spans="1:9" x14ac:dyDescent="0.35">
      <c r="A62" s="205" t="s">
        <v>100</v>
      </c>
      <c r="B62" s="208">
        <f>[1]Allocation!I61</f>
        <v>1.1515248733809998E-3</v>
      </c>
      <c r="C62" s="208">
        <f>[1]Allocation!J61</f>
        <v>1.3511869597905273E-3</v>
      </c>
      <c r="D62" s="208">
        <f t="shared" si="0"/>
        <v>0</v>
      </c>
      <c r="E62" s="208">
        <f t="shared" si="1"/>
        <v>0</v>
      </c>
      <c r="F62" s="208">
        <f t="shared" si="2"/>
        <v>0</v>
      </c>
      <c r="G62" s="208">
        <f t="shared" si="3"/>
        <v>0</v>
      </c>
      <c r="H62" s="208">
        <f t="shared" si="5"/>
        <v>0</v>
      </c>
      <c r="I62" s="209">
        <f t="shared" si="4"/>
        <v>0</v>
      </c>
    </row>
    <row r="63" spans="1:9" x14ac:dyDescent="0.35">
      <c r="A63" s="205" t="s">
        <v>101</v>
      </c>
      <c r="B63" s="208">
        <f>[1]Allocation!I62</f>
        <v>1.8966185559432931E-2</v>
      </c>
      <c r="C63" s="208">
        <f>[1]Allocation!J62</f>
        <v>1.7829466777053465E-2</v>
      </c>
      <c r="D63" s="208">
        <f t="shared" si="0"/>
        <v>1.8966185559432931E-2</v>
      </c>
      <c r="E63" s="208">
        <f t="shared" si="1"/>
        <v>3.7932371118865865E-3</v>
      </c>
      <c r="F63" s="208">
        <f t="shared" si="2"/>
        <v>1.5172948447546344E-2</v>
      </c>
      <c r="G63" s="208">
        <f t="shared" si="3"/>
        <v>1.0637550632665258</v>
      </c>
      <c r="H63" s="208">
        <f t="shared" si="5"/>
        <v>4.0350751839398494E-3</v>
      </c>
      <c r="I63" s="209">
        <f t="shared" si="4"/>
        <v>1.9207999999999999E-2</v>
      </c>
    </row>
    <row r="64" spans="1:9" x14ac:dyDescent="0.35">
      <c r="A64" s="205" t="s">
        <v>102</v>
      </c>
      <c r="B64" s="208">
        <f>[1]Allocation!I63</f>
        <v>5.6807950417267338E-3</v>
      </c>
      <c r="C64" s="208">
        <f>[1]Allocation!J63</f>
        <v>4.6531371467967795E-3</v>
      </c>
      <c r="D64" s="208">
        <f t="shared" si="0"/>
        <v>5.6807950417267338E-3</v>
      </c>
      <c r="E64" s="208">
        <f t="shared" si="1"/>
        <v>1.1361590083453468E-3</v>
      </c>
      <c r="F64" s="208">
        <f t="shared" si="2"/>
        <v>4.5446360333813874E-3</v>
      </c>
      <c r="G64" s="208">
        <f t="shared" si="3"/>
        <v>1.2208526984074377</v>
      </c>
      <c r="H64" s="208">
        <f t="shared" si="5"/>
        <v>1.3870827911583352E-3</v>
      </c>
      <c r="I64" s="209">
        <f t="shared" si="4"/>
        <v>5.9319999999999998E-3</v>
      </c>
    </row>
    <row r="65" spans="1:9" x14ac:dyDescent="0.35">
      <c r="A65" s="211" t="s">
        <v>104</v>
      </c>
      <c r="B65" s="208">
        <f>SUM(B8:B64)</f>
        <v>0.99999999999999978</v>
      </c>
      <c r="C65" s="208">
        <f>SUM(C8:C64)</f>
        <v>1</v>
      </c>
      <c r="D65" s="208"/>
      <c r="E65" s="208"/>
      <c r="F65" s="208"/>
      <c r="G65" s="208"/>
      <c r="H65" s="208"/>
      <c r="I65" s="209">
        <f>SUM(I8:I64)</f>
        <v>0.499224</v>
      </c>
    </row>
    <row r="66" spans="1:9" hidden="1" x14ac:dyDescent="0.35">
      <c r="B66" s="191"/>
      <c r="C66" s="192"/>
    </row>
    <row r="67" spans="1:9" hidden="1" x14ac:dyDescent="0.35">
      <c r="C67" s="192"/>
      <c r="D67" s="193"/>
      <c r="E67" s="193"/>
      <c r="F67" s="193"/>
      <c r="G67" s="193"/>
      <c r="H67" s="193"/>
      <c r="I67" s="194"/>
    </row>
    <row r="68" spans="1:9" hidden="1" x14ac:dyDescent="0.35"/>
    <row r="69" spans="1:9" hidden="1" x14ac:dyDescent="0.35"/>
    <row r="70" spans="1:9" hidden="1" x14ac:dyDescent="0.35">
      <c r="I70" s="195"/>
    </row>
    <row r="71" spans="1:9" hidden="1" x14ac:dyDescent="0.35">
      <c r="I71" s="195"/>
    </row>
    <row r="72" spans="1:9" hidden="1" x14ac:dyDescent="0.35">
      <c r="I72" s="195"/>
    </row>
    <row r="73" spans="1:9" hidden="1" x14ac:dyDescent="0.35">
      <c r="I73" s="195"/>
    </row>
    <row r="74" spans="1:9" hidden="1" x14ac:dyDescent="0.35">
      <c r="I74" s="195"/>
    </row>
    <row r="75" spans="1:9" hidden="1" x14ac:dyDescent="0.35">
      <c r="I75" s="195"/>
    </row>
    <row r="76" spans="1:9" hidden="1" x14ac:dyDescent="0.35">
      <c r="I76" s="195"/>
    </row>
  </sheetData>
  <sheetProtection sheet="1" objects="1" scenarios="1"/>
  <mergeCells count="2">
    <mergeCell ref="A2:I3"/>
    <mergeCell ref="A4:I4"/>
  </mergeCells>
  <pageMargins left="0.7" right="0.7" top="0.75" bottom="0.75" header="0.3" footer="0.3"/>
  <pageSetup scale="71" fitToHeight="0" orientation="portrait" r:id="rId1"/>
  <headerFooter>
    <oddHeader>&amp;LEnclosure 7</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bestFit="1" customWidth="1"/>
    <col min="12" max="12" width="11.7265625" style="5" bestFit="1" customWidth="1"/>
    <col min="13" max="13" width="9.54296875" style="5" bestFit="1" customWidth="1"/>
    <col min="14" max="14" width="12.1796875" style="5" bestFit="1" customWidth="1"/>
    <col min="15" max="15" width="13" style="5" customWidth="1"/>
    <col min="16" max="16" width="15.453125" style="5" customWidth="1"/>
    <col min="17" max="17" width="2.81640625" style="8" hidden="1" customWidth="1"/>
    <col min="18" max="18" width="13.7265625" style="8" hidden="1" customWidth="1"/>
    <col min="19" max="19" width="11.7265625" style="5" hidden="1" customWidth="1"/>
    <col min="20" max="20" width="9.54296875" style="5" hidden="1" customWidth="1"/>
    <col min="21" max="21" width="12.453125" style="5" hidden="1" customWidth="1"/>
    <col min="22" max="22" width="11.7265625" style="5" hidden="1" customWidth="1"/>
    <col min="23" max="23" width="12.453125" style="5" hidden="1" customWidth="1"/>
    <col min="24" max="24" width="11.7265625" style="5" hidden="1" customWidth="1"/>
    <col min="25" max="25" width="12.453125" style="5" hidden="1" customWidth="1"/>
    <col min="26" max="26" width="11.7265625" style="5" hidden="1" customWidth="1"/>
    <col min="27" max="28" width="12.26953125" style="5" hidden="1" customWidth="1"/>
    <col min="29" max="29" width="5" style="5" hidden="1" customWidth="1"/>
    <col min="30" max="30" width="13.7265625" style="5" hidden="1" customWidth="1"/>
    <col min="31" max="33" width="11.26953125" style="5" hidden="1" customWidth="1"/>
    <col min="34" max="35" width="10.54296875" style="5" hidden="1" customWidth="1"/>
    <col min="36" max="36" width="4" style="5" hidden="1" customWidth="1"/>
    <col min="37" max="16384" width="11.453125" style="5"/>
  </cols>
  <sheetData>
    <row r="1" spans="1:37" ht="13" customHeight="1" x14ac:dyDescent="0.3">
      <c r="A1" s="215" t="s">
        <v>0</v>
      </c>
      <c r="B1" s="216"/>
      <c r="C1" s="216"/>
      <c r="D1" s="216"/>
      <c r="E1" s="216"/>
      <c r="F1" s="216"/>
      <c r="G1" s="216"/>
      <c r="H1" s="216"/>
      <c r="I1" s="217"/>
      <c r="J1" s="2"/>
      <c r="K1" s="224" t="s">
        <v>146</v>
      </c>
      <c r="L1" s="224"/>
      <c r="M1" s="224"/>
      <c r="N1" s="224"/>
      <c r="O1" s="224"/>
      <c r="P1" s="224"/>
      <c r="Q1" s="224"/>
      <c r="R1" s="224"/>
      <c r="S1" s="224"/>
      <c r="T1" s="224"/>
      <c r="U1" s="224"/>
      <c r="V1" s="224"/>
      <c r="W1" s="224"/>
      <c r="X1" s="224"/>
      <c r="Y1" s="224"/>
      <c r="Z1" s="224"/>
      <c r="AA1" s="224"/>
      <c r="AB1" s="224"/>
      <c r="AC1" s="1"/>
      <c r="AD1" s="221" t="s">
        <v>141</v>
      </c>
      <c r="AE1" s="221"/>
      <c r="AF1" s="221"/>
      <c r="AG1" s="221"/>
      <c r="AH1" s="221"/>
      <c r="AI1" s="221"/>
      <c r="AJ1" s="221"/>
      <c r="AK1" s="23"/>
    </row>
    <row r="2" spans="1:37" ht="13" customHeight="1" x14ac:dyDescent="0.3">
      <c r="A2" s="146"/>
      <c r="B2" s="147"/>
      <c r="C2" s="147"/>
      <c r="D2" s="147"/>
      <c r="E2" s="147"/>
      <c r="F2" s="147"/>
      <c r="G2" s="147"/>
      <c r="H2" s="147"/>
      <c r="I2" s="148"/>
      <c r="J2" s="2"/>
      <c r="K2" s="224"/>
      <c r="L2" s="224"/>
      <c r="M2" s="224"/>
      <c r="N2" s="224"/>
      <c r="O2" s="224"/>
      <c r="P2" s="224"/>
      <c r="Q2" s="224"/>
      <c r="R2" s="224"/>
      <c r="S2" s="224"/>
      <c r="T2" s="224"/>
      <c r="U2" s="224"/>
      <c r="V2" s="224"/>
      <c r="W2" s="224"/>
      <c r="X2" s="224"/>
      <c r="Y2" s="224"/>
      <c r="Z2" s="224"/>
      <c r="AA2" s="224"/>
      <c r="AB2" s="224"/>
      <c r="AC2" s="148"/>
      <c r="AD2" s="221"/>
      <c r="AE2" s="221"/>
      <c r="AF2" s="221"/>
      <c r="AG2" s="221"/>
      <c r="AH2" s="221"/>
      <c r="AI2" s="221"/>
      <c r="AJ2" s="221"/>
      <c r="AK2" s="23"/>
    </row>
    <row r="3" spans="1:37" s="8" customFormat="1" ht="20.149999999999999" customHeight="1" x14ac:dyDescent="0.3">
      <c r="A3" s="222" t="s">
        <v>1</v>
      </c>
      <c r="B3" s="223"/>
      <c r="C3" s="224" t="s">
        <v>2</v>
      </c>
      <c r="D3" s="224"/>
      <c r="E3" s="224"/>
      <c r="F3" s="224"/>
      <c r="G3" s="224"/>
      <c r="H3" s="224"/>
      <c r="I3" s="224"/>
      <c r="J3" s="6"/>
      <c r="K3" s="218" t="s">
        <v>3</v>
      </c>
      <c r="L3" s="219"/>
      <c r="M3" s="219"/>
      <c r="N3" s="219"/>
      <c r="O3" s="219"/>
      <c r="P3" s="220"/>
      <c r="Q3" s="163"/>
      <c r="R3" s="229" t="s">
        <v>1</v>
      </c>
      <c r="S3" s="229"/>
      <c r="T3" s="224" t="s">
        <v>4</v>
      </c>
      <c r="U3" s="224"/>
      <c r="V3" s="224"/>
      <c r="W3" s="224"/>
      <c r="X3" s="224"/>
      <c r="Y3" s="224"/>
      <c r="Z3" s="224"/>
      <c r="AA3" s="224"/>
      <c r="AB3" s="224"/>
      <c r="AC3" s="3"/>
      <c r="AD3" s="221"/>
      <c r="AE3" s="221"/>
      <c r="AF3" s="221"/>
      <c r="AG3" s="221"/>
      <c r="AH3" s="221"/>
      <c r="AI3" s="221"/>
      <c r="AJ3" s="221"/>
    </row>
    <row r="4" spans="1:37" s="15" customFormat="1" ht="97" customHeight="1" x14ac:dyDescent="0.3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2" t="s">
        <v>25</v>
      </c>
      <c r="AF4" s="213"/>
      <c r="AG4" s="213"/>
      <c r="AH4" s="214"/>
      <c r="AI4" s="12" t="s">
        <v>26</v>
      </c>
      <c r="AJ4" s="9" t="s">
        <v>142</v>
      </c>
    </row>
    <row r="5" spans="1:37" s="18" customFormat="1" ht="15" customHeight="1" x14ac:dyDescent="0.3">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3">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3">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3">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3">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3">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3">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3">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3">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3">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3">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3">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3">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3">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3">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3">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3">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3">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3">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3">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3">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3">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3">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3">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3">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3">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3">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3">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3">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3">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3">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3">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3">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3">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3">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3">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3">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3">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3">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3">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3">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3">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3">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3">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3">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3">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3">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3">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3">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3">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3">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3">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3">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3">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3">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3">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3">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3">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3">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3">
      <c r="B65" s="33"/>
      <c r="C65" s="34"/>
    </row>
    <row r="66" spans="2:36" x14ac:dyDescent="0.3">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3">
      <c r="I69" s="8"/>
      <c r="J69" s="8"/>
      <c r="AB69" s="8"/>
      <c r="AC69" s="8"/>
    </row>
    <row r="70" spans="2:36" x14ac:dyDescent="0.3">
      <c r="I70" s="8"/>
      <c r="J70" s="8"/>
      <c r="AB70" s="8"/>
      <c r="AC70" s="8"/>
    </row>
    <row r="71" spans="2:36" x14ac:dyDescent="0.3">
      <c r="I71" s="8"/>
      <c r="J71" s="8"/>
      <c r="AB71" s="8"/>
      <c r="AC71" s="8"/>
    </row>
    <row r="72" spans="2:36" x14ac:dyDescent="0.3">
      <c r="I72" s="8"/>
      <c r="J72" s="8"/>
      <c r="AB72" s="8"/>
      <c r="AC72" s="8"/>
    </row>
    <row r="73" spans="2:36" x14ac:dyDescent="0.3">
      <c r="I73" s="8"/>
      <c r="J73" s="8"/>
      <c r="AB73" s="8"/>
      <c r="AC73" s="8"/>
    </row>
    <row r="74" spans="2:36" x14ac:dyDescent="0.3">
      <c r="I74" s="8"/>
      <c r="J74" s="8"/>
      <c r="AB74" s="8"/>
      <c r="AC74" s="8"/>
    </row>
    <row r="75" spans="2:36" x14ac:dyDescent="0.3">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bestFit="1" customWidth="1"/>
    <col min="20" max="20" width="11.7265625" style="5" bestFit="1" customWidth="1"/>
    <col min="21" max="21" width="9.54296875" style="5" bestFit="1" customWidth="1"/>
    <col min="22" max="22" width="12.453125" style="5" customWidth="1"/>
    <col min="23" max="23" width="11.7265625" style="5" bestFit="1" customWidth="1"/>
    <col min="24" max="24" width="12.453125" style="5" hidden="1" customWidth="1"/>
    <col min="25" max="25" width="11.7265625" style="5" bestFit="1" customWidth="1"/>
    <col min="26" max="26" width="12.453125" style="5" customWidth="1"/>
    <col min="27" max="27" width="11.7265625" style="5" bestFit="1" customWidth="1"/>
    <col min="28" max="29" width="12.26953125" style="5" bestFit="1" customWidth="1"/>
    <col min="30" max="30" width="5" style="5" customWidth="1"/>
    <col min="31" max="31" width="13.7265625" style="5" hidden="1" customWidth="1"/>
    <col min="32" max="34" width="11.26953125" style="5" hidden="1" customWidth="1"/>
    <col min="35" max="36" width="10.54296875" style="5" hidden="1" customWidth="1"/>
    <col min="37" max="37" width="15.54296875" style="5" hidden="1" customWidth="1"/>
    <col min="38" max="38" width="0" style="5" hidden="1" customWidth="1"/>
    <col min="39" max="16384" width="11.453125" style="5"/>
  </cols>
  <sheetData>
    <row r="1" spans="1:39" ht="15" customHeight="1" x14ac:dyDescent="0.3">
      <c r="S1" s="231" t="s">
        <v>147</v>
      </c>
      <c r="T1" s="231"/>
      <c r="U1" s="231"/>
      <c r="V1" s="231"/>
      <c r="W1" s="231"/>
      <c r="X1" s="231"/>
      <c r="Y1" s="231"/>
      <c r="Z1" s="231"/>
      <c r="AA1" s="231"/>
      <c r="AB1" s="231"/>
      <c r="AC1" s="231"/>
    </row>
    <row r="2" spans="1:39" ht="13" customHeight="1" x14ac:dyDescent="0.3">
      <c r="A2" s="215" t="s">
        <v>0</v>
      </c>
      <c r="B2" s="216"/>
      <c r="C2" s="216"/>
      <c r="D2" s="216"/>
      <c r="E2" s="216"/>
      <c r="F2" s="216"/>
      <c r="G2" s="216"/>
      <c r="H2" s="216"/>
      <c r="I2" s="217"/>
      <c r="J2" s="2"/>
      <c r="K2" s="218" t="s">
        <v>0</v>
      </c>
      <c r="L2" s="219"/>
      <c r="M2" s="219"/>
      <c r="N2" s="219"/>
      <c r="O2" s="219"/>
      <c r="P2" s="219"/>
      <c r="Q2" s="220"/>
      <c r="R2" s="4"/>
      <c r="S2" s="231"/>
      <c r="T2" s="231"/>
      <c r="U2" s="231"/>
      <c r="V2" s="231"/>
      <c r="W2" s="231"/>
      <c r="X2" s="231"/>
      <c r="Y2" s="231"/>
      <c r="Z2" s="231"/>
      <c r="AA2" s="231"/>
      <c r="AB2" s="231"/>
      <c r="AC2" s="231"/>
      <c r="AD2" s="160"/>
      <c r="AE2" s="221" t="s">
        <v>141</v>
      </c>
      <c r="AF2" s="221"/>
      <c r="AG2" s="221"/>
      <c r="AH2" s="221"/>
      <c r="AI2" s="221"/>
      <c r="AJ2" s="221"/>
      <c r="AK2" s="221"/>
      <c r="AM2" s="8"/>
    </row>
    <row r="3" spans="1:39"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18" t="s">
        <v>4</v>
      </c>
      <c r="T3" s="219"/>
      <c r="U3" s="219"/>
      <c r="V3" s="219"/>
      <c r="W3" s="219"/>
      <c r="X3" s="219"/>
      <c r="Y3" s="219"/>
      <c r="Z3" s="219"/>
      <c r="AA3" s="219"/>
      <c r="AB3" s="219"/>
      <c r="AC3" s="220"/>
      <c r="AD3" s="155"/>
      <c r="AE3" s="230"/>
      <c r="AF3" s="221"/>
      <c r="AG3" s="221"/>
      <c r="AH3" s="221"/>
      <c r="AI3" s="221"/>
      <c r="AJ3" s="221"/>
      <c r="AK3" s="221"/>
    </row>
    <row r="4" spans="1:39"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2" t="s">
        <v>25</v>
      </c>
      <c r="AG4" s="213"/>
      <c r="AH4" s="213"/>
      <c r="AI4" s="214"/>
      <c r="AJ4" s="12" t="s">
        <v>26</v>
      </c>
      <c r="AK4" s="9" t="s">
        <v>142</v>
      </c>
      <c r="AM4" s="159"/>
    </row>
    <row r="5" spans="1:39"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3">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3">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3">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3">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3">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3">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3">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3">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3">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3">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3">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3">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3">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3">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3">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3">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3">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3">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3">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3">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3">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3">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3">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3">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3">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3">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3">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3">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3">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3">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3">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3">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3">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3">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3">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3">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3">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3">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3">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3">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3">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3">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3">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3">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3">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3">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3">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3">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3">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3">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3">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3">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3">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3">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3">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3">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3">
      <c r="B65" s="33"/>
      <c r="C65" s="34"/>
    </row>
    <row r="66" spans="2:37"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3">
      <c r="I69" s="8"/>
      <c r="J69" s="8"/>
      <c r="AC69" s="8"/>
      <c r="AD69" s="8"/>
    </row>
    <row r="70" spans="2:37" x14ac:dyDescent="0.3">
      <c r="I70" s="8"/>
      <c r="J70" s="8"/>
      <c r="AC70" s="8"/>
      <c r="AD70" s="8"/>
    </row>
    <row r="71" spans="2:37" x14ac:dyDescent="0.3">
      <c r="I71" s="8"/>
      <c r="J71" s="8"/>
      <c r="AC71" s="8"/>
      <c r="AD71" s="8"/>
    </row>
    <row r="72" spans="2:37" x14ac:dyDescent="0.3">
      <c r="I72" s="8"/>
      <c r="J72" s="8"/>
      <c r="AC72" s="8"/>
      <c r="AD72" s="8"/>
    </row>
    <row r="73" spans="2:37" x14ac:dyDescent="0.3">
      <c r="I73" s="8"/>
      <c r="J73" s="8"/>
      <c r="AC73" s="8"/>
      <c r="AD73" s="8"/>
    </row>
    <row r="74" spans="2:37" x14ac:dyDescent="0.3">
      <c r="I74" s="8"/>
      <c r="J74" s="8"/>
      <c r="AC74" s="8"/>
      <c r="AD74" s="8"/>
    </row>
    <row r="75" spans="2:37" x14ac:dyDescent="0.3">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53125" defaultRowHeight="13" x14ac:dyDescent="0.3"/>
  <cols>
    <col min="1" max="1" width="13.7265625" style="5" hidden="1" customWidth="1"/>
    <col min="2" max="2" width="11.7265625" style="5" hidden="1" customWidth="1"/>
    <col min="3" max="3" width="9.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40" ht="15" customHeight="1" x14ac:dyDescent="0.3"/>
    <row r="2" spans="1:40" ht="13" customHeight="1" x14ac:dyDescent="0.3">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1" t="s">
        <v>150</v>
      </c>
      <c r="AF2" s="221"/>
      <c r="AG2" s="221"/>
      <c r="AH2" s="221"/>
      <c r="AI2" s="221"/>
      <c r="AJ2" s="221"/>
      <c r="AK2" s="221"/>
      <c r="AL2" s="182"/>
    </row>
    <row r="3" spans="1:40" s="8" customFormat="1" ht="20.149999999999999" customHeight="1" x14ac:dyDescent="0.3">
      <c r="A3" s="222" t="s">
        <v>1</v>
      </c>
      <c r="B3" s="223"/>
      <c r="C3" s="224" t="s">
        <v>2</v>
      </c>
      <c r="D3" s="224"/>
      <c r="E3" s="224"/>
      <c r="F3" s="224"/>
      <c r="G3" s="224"/>
      <c r="H3" s="224"/>
      <c r="I3" s="224"/>
      <c r="J3" s="6"/>
      <c r="K3" s="222" t="s">
        <v>1</v>
      </c>
      <c r="L3" s="223"/>
      <c r="M3" s="218" t="s">
        <v>3</v>
      </c>
      <c r="N3" s="219"/>
      <c r="O3" s="219"/>
      <c r="P3" s="219"/>
      <c r="Q3" s="220"/>
      <c r="R3" s="7"/>
      <c r="S3" s="222" t="s">
        <v>1</v>
      </c>
      <c r="T3" s="223"/>
      <c r="U3" s="218" t="s">
        <v>4</v>
      </c>
      <c r="V3" s="219"/>
      <c r="W3" s="219"/>
      <c r="X3" s="219"/>
      <c r="Y3" s="219"/>
      <c r="Z3" s="219"/>
      <c r="AA3" s="219"/>
      <c r="AB3" s="219"/>
      <c r="AC3" s="220"/>
      <c r="AD3" s="141"/>
      <c r="AE3" s="221"/>
      <c r="AF3" s="221"/>
      <c r="AG3" s="221"/>
      <c r="AH3" s="221"/>
      <c r="AI3" s="221"/>
      <c r="AJ3" s="221"/>
      <c r="AK3" s="221"/>
      <c r="AL3" s="182"/>
    </row>
    <row r="4" spans="1:40" s="15" customFormat="1" ht="97" customHeight="1" x14ac:dyDescent="0.3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2" t="s">
        <v>25</v>
      </c>
      <c r="AG4" s="232"/>
      <c r="AH4" s="232"/>
      <c r="AI4" s="232"/>
      <c r="AJ4" s="9" t="s">
        <v>26</v>
      </c>
      <c r="AK4" s="9" t="s">
        <v>142</v>
      </c>
      <c r="AL4" s="10"/>
    </row>
    <row r="5" spans="1:40" s="18" customFormat="1" ht="15" customHeight="1" x14ac:dyDescent="0.3">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3">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3">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3">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3">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3">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3">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3">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3">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3">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3">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3">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3">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3">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3">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3">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3">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3">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3">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3">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3">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3">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3">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3">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3">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3">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3">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3">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3">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3">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3">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3">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3">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3">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3">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3">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3">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3">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3">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3">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3">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3">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3">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3">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3">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3">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3">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3">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3">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3">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3">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3">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3">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3">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3">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3">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3">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3">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3">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3">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3">
      <c r="B65" s="33"/>
      <c r="C65" s="34"/>
    </row>
    <row r="66" spans="2:38" x14ac:dyDescent="0.3">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3">
      <c r="I69" s="8"/>
      <c r="J69" s="8"/>
      <c r="AC69" s="8"/>
      <c r="AD69" s="8"/>
    </row>
    <row r="70" spans="2:38" x14ac:dyDescent="0.3">
      <c r="I70" s="8"/>
      <c r="J70" s="8"/>
      <c r="AC70" s="8"/>
      <c r="AD70" s="8"/>
    </row>
    <row r="71" spans="2:38" x14ac:dyDescent="0.3">
      <c r="I71" s="8"/>
      <c r="J71" s="8"/>
      <c r="AC71" s="8"/>
      <c r="AD71" s="8"/>
    </row>
    <row r="72" spans="2:38" x14ac:dyDescent="0.3">
      <c r="I72" s="8"/>
      <c r="J72" s="8"/>
      <c r="AC72" s="8"/>
      <c r="AD72" s="8"/>
    </row>
    <row r="73" spans="2:38" x14ac:dyDescent="0.3">
      <c r="I73" s="8"/>
      <c r="J73" s="8"/>
      <c r="AC73" s="8"/>
      <c r="AD73" s="8"/>
    </row>
    <row r="74" spans="2:38" x14ac:dyDescent="0.3">
      <c r="I74" s="8"/>
      <c r="J74" s="8"/>
      <c r="AC74" s="8"/>
      <c r="AD74" s="8"/>
    </row>
    <row r="75" spans="2:38" x14ac:dyDescent="0.3">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53125" defaultRowHeight="13" x14ac:dyDescent="0.3"/>
  <cols>
    <col min="1" max="1" width="13.7265625" style="5" hidden="1" customWidth="1"/>
    <col min="2" max="2" width="11.7265625" style="5" hidden="1" customWidth="1"/>
    <col min="3" max="3" width="10.54296875" style="5" hidden="1" customWidth="1"/>
    <col min="4" max="5" width="11.7265625" style="5" hidden="1" customWidth="1"/>
    <col min="6" max="6" width="12.26953125" style="5" hidden="1" customWidth="1"/>
    <col min="7" max="9" width="11.7265625" style="5" hidden="1" customWidth="1"/>
    <col min="10" max="10" width="2.81640625" style="5" hidden="1" customWidth="1"/>
    <col min="11" max="11" width="13.7265625" style="8" hidden="1" customWidth="1"/>
    <col min="12" max="12" width="11.7265625" style="5" hidden="1" customWidth="1"/>
    <col min="13" max="13" width="9.54296875" style="5" hidden="1" customWidth="1"/>
    <col min="14" max="14" width="12.1796875" style="5" hidden="1" customWidth="1"/>
    <col min="15" max="16" width="11.7265625" style="5" hidden="1" customWidth="1"/>
    <col min="17" max="18" width="2.81640625" style="8" hidden="1" customWidth="1"/>
    <col min="19" max="19" width="13.7265625" style="8" hidden="1" customWidth="1"/>
    <col min="20" max="20" width="11.7265625" style="5" hidden="1" customWidth="1"/>
    <col min="21" max="21" width="9.54296875" style="5" hidden="1" customWidth="1"/>
    <col min="22" max="22" width="12.453125" style="5" hidden="1" customWidth="1"/>
    <col min="23" max="23" width="11.7265625" style="5" hidden="1" customWidth="1"/>
    <col min="24" max="24" width="12.453125" style="5" hidden="1" customWidth="1"/>
    <col min="25" max="25" width="11.7265625" style="5" hidden="1" customWidth="1"/>
    <col min="26" max="26" width="12.453125" style="5" hidden="1" customWidth="1"/>
    <col min="27" max="27" width="11.7265625" style="5" hidden="1" customWidth="1"/>
    <col min="28" max="29" width="12.26953125" style="5" hidden="1" customWidth="1"/>
    <col min="30" max="30" width="5" style="5" hidden="1" customWidth="1"/>
    <col min="31" max="31" width="13.7265625" style="5" bestFit="1" customWidth="1"/>
    <col min="32" max="34" width="11.26953125" style="5" bestFit="1" customWidth="1"/>
    <col min="35" max="35" width="10.54296875" style="5" bestFit="1" customWidth="1"/>
    <col min="36" max="36" width="10.54296875" style="5" hidden="1" customWidth="1"/>
    <col min="37" max="37" width="15.54296875" style="5" hidden="1" customWidth="1"/>
    <col min="38" max="38" width="15.54296875" style="5" customWidth="1"/>
    <col min="39" max="16384" width="11.453125" style="5"/>
  </cols>
  <sheetData>
    <row r="1" spans="1:39" ht="13" customHeight="1" x14ac:dyDescent="0.3">
      <c r="A1" s="215" t="s">
        <v>0</v>
      </c>
      <c r="B1" s="216"/>
      <c r="C1" s="216"/>
      <c r="D1" s="216"/>
      <c r="E1" s="216"/>
      <c r="F1" s="216"/>
      <c r="G1" s="216"/>
      <c r="H1" s="216"/>
      <c r="I1" s="217"/>
      <c r="J1" s="2"/>
      <c r="K1" s="218" t="s">
        <v>0</v>
      </c>
      <c r="L1" s="219"/>
      <c r="M1" s="219"/>
      <c r="N1" s="219"/>
      <c r="O1" s="219"/>
      <c r="P1" s="219"/>
      <c r="Q1" s="220"/>
      <c r="R1" s="4"/>
      <c r="S1" s="215" t="s">
        <v>0</v>
      </c>
      <c r="T1" s="216"/>
      <c r="U1" s="216"/>
      <c r="V1" s="216"/>
      <c r="W1" s="216"/>
      <c r="X1" s="216"/>
      <c r="Y1" s="216"/>
      <c r="Z1" s="216"/>
      <c r="AA1" s="216"/>
      <c r="AB1" s="216"/>
      <c r="AC1" s="217"/>
      <c r="AD1" s="185"/>
      <c r="AE1" s="233" t="s">
        <v>158</v>
      </c>
      <c r="AF1" s="234"/>
      <c r="AG1" s="234"/>
      <c r="AH1" s="234"/>
      <c r="AI1" s="234"/>
      <c r="AJ1" s="234"/>
      <c r="AK1" s="234"/>
      <c r="AL1" s="234"/>
    </row>
    <row r="2" spans="1:39" s="8" customFormat="1" ht="20.149999999999999" customHeight="1" x14ac:dyDescent="0.3">
      <c r="A2" s="222" t="s">
        <v>1</v>
      </c>
      <c r="B2" s="223"/>
      <c r="C2" s="224" t="s">
        <v>2</v>
      </c>
      <c r="D2" s="224"/>
      <c r="E2" s="224"/>
      <c r="F2" s="224"/>
      <c r="G2" s="224"/>
      <c r="H2" s="224"/>
      <c r="I2" s="224"/>
      <c r="J2" s="6"/>
      <c r="K2" s="222" t="s">
        <v>1</v>
      </c>
      <c r="L2" s="223"/>
      <c r="M2" s="218" t="s">
        <v>3</v>
      </c>
      <c r="N2" s="219"/>
      <c r="O2" s="219"/>
      <c r="P2" s="219"/>
      <c r="Q2" s="220"/>
      <c r="R2" s="7"/>
      <c r="S2" s="222" t="s">
        <v>1</v>
      </c>
      <c r="T2" s="223"/>
      <c r="U2" s="218" t="s">
        <v>4</v>
      </c>
      <c r="V2" s="219"/>
      <c r="W2" s="219"/>
      <c r="X2" s="219"/>
      <c r="Y2" s="219"/>
      <c r="Z2" s="219"/>
      <c r="AA2" s="219"/>
      <c r="AB2" s="219"/>
      <c r="AC2" s="220"/>
      <c r="AD2" s="186"/>
      <c r="AE2" s="235"/>
      <c r="AF2" s="236"/>
      <c r="AG2" s="236"/>
      <c r="AH2" s="236"/>
      <c r="AI2" s="236"/>
      <c r="AJ2" s="236"/>
      <c r="AK2" s="236"/>
      <c r="AL2" s="236"/>
    </row>
    <row r="3" spans="1:39" s="15" customFormat="1" ht="97" customHeight="1" x14ac:dyDescent="0.3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2" t="s">
        <v>25</v>
      </c>
      <c r="AG3" s="213"/>
      <c r="AH3" s="213"/>
      <c r="AI3" s="213"/>
      <c r="AJ3" s="213"/>
      <c r="AK3" s="213"/>
      <c r="AL3" s="214"/>
    </row>
    <row r="4" spans="1:39" s="18" customFormat="1" ht="15" customHeight="1" x14ac:dyDescent="0.3">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3">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3">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3">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3">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3">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3">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3">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3">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3">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3">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3">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3">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3">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3">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3">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3">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3">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3">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3">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3">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3">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3">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3">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3">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3">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3">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3">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3">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3">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3">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3">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3">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3">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3">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3">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3">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3">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3">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3">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3">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3">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3">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3">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3">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3">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3">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3">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3">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3">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3">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3">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3">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3">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3">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3">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3">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3">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3">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3">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3">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3">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3">
      <c r="B66" s="33"/>
      <c r="C66" s="34"/>
    </row>
    <row r="67" spans="1:38" x14ac:dyDescent="0.3">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3">
      <c r="I70" s="8"/>
      <c r="J70" s="8"/>
      <c r="AC70" s="8"/>
      <c r="AD70" s="8"/>
    </row>
    <row r="71" spans="1:38" x14ac:dyDescent="0.3">
      <c r="I71" s="8"/>
      <c r="J71" s="8"/>
      <c r="AC71" s="8"/>
      <c r="AD71" s="8"/>
    </row>
    <row r="72" spans="1:38" x14ac:dyDescent="0.3">
      <c r="I72" s="8"/>
      <c r="J72" s="8"/>
      <c r="AC72" s="8"/>
      <c r="AD72" s="8"/>
    </row>
    <row r="73" spans="1:38" x14ac:dyDescent="0.3">
      <c r="I73" s="8"/>
      <c r="J73" s="8"/>
      <c r="AC73" s="8"/>
      <c r="AD73" s="8"/>
    </row>
    <row r="74" spans="1:38" x14ac:dyDescent="0.3">
      <c r="I74" s="8"/>
      <c r="J74" s="8"/>
      <c r="AC74" s="8"/>
      <c r="AD74" s="8"/>
    </row>
    <row r="75" spans="1:38" x14ac:dyDescent="0.3">
      <c r="I75" s="8"/>
      <c r="J75" s="8"/>
      <c r="AC75" s="8"/>
      <c r="AD75" s="8"/>
    </row>
    <row r="76" spans="1:38" x14ac:dyDescent="0.3">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4.5" x14ac:dyDescent="0.35"/>
  <cols>
    <col min="1" max="1" width="14.453125" style="108" customWidth="1"/>
    <col min="2" max="2" width="12.54296875" style="108" hidden="1" customWidth="1"/>
    <col min="3" max="3" width="11.81640625" style="108" hidden="1" customWidth="1"/>
    <col min="4" max="4" width="12.54296875" style="108" hidden="1" customWidth="1"/>
    <col min="5" max="5" width="11.54296875" style="108" hidden="1" customWidth="1"/>
    <col min="6" max="6" width="11.26953125" style="108" customWidth="1"/>
    <col min="7" max="10" width="10.81640625" style="108" customWidth="1"/>
    <col min="11" max="11" width="11.7265625" style="108" hidden="1" customWidth="1"/>
    <col min="12" max="12" width="12.54296875" style="108" customWidth="1"/>
    <col min="15" max="15" width="9.54296875" bestFit="1" customWidth="1"/>
  </cols>
  <sheetData>
    <row r="1" spans="1:15" x14ac:dyDescent="0.35">
      <c r="A1"/>
      <c r="B1"/>
      <c r="C1"/>
      <c r="D1"/>
      <c r="E1"/>
      <c r="F1"/>
      <c r="G1"/>
      <c r="H1"/>
      <c r="I1"/>
      <c r="J1"/>
      <c r="K1"/>
      <c r="L1"/>
    </row>
    <row r="2" spans="1:15" x14ac:dyDescent="0.35">
      <c r="A2"/>
      <c r="B2"/>
      <c r="C2"/>
      <c r="D2"/>
      <c r="E2"/>
      <c r="F2"/>
      <c r="G2"/>
      <c r="H2"/>
      <c r="I2"/>
      <c r="J2"/>
      <c r="K2"/>
      <c r="L2"/>
    </row>
    <row r="3" spans="1:15" x14ac:dyDescent="0.35">
      <c r="A3" s="237" t="s">
        <v>105</v>
      </c>
      <c r="B3" s="238"/>
      <c r="C3" s="238"/>
      <c r="D3" s="238"/>
      <c r="E3" s="238"/>
      <c r="F3" s="238"/>
      <c r="G3" s="238"/>
      <c r="H3" s="238"/>
      <c r="I3" s="238"/>
      <c r="J3" s="238"/>
      <c r="K3" s="238"/>
      <c r="L3" s="238"/>
    </row>
    <row r="4" spans="1:15" ht="91.5" x14ac:dyDescent="0.3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35">
      <c r="A5" s="84" t="s">
        <v>118</v>
      </c>
      <c r="B5" s="29"/>
      <c r="C5" s="29">
        <v>0.5</v>
      </c>
      <c r="D5" s="29">
        <v>0.3</v>
      </c>
      <c r="E5" s="29">
        <f>1-C5-D5</f>
        <v>0.2</v>
      </c>
      <c r="F5" s="29"/>
      <c r="G5" s="29">
        <v>0.4</v>
      </c>
      <c r="H5" s="29"/>
      <c r="I5" s="29"/>
      <c r="J5" s="29"/>
      <c r="K5" s="29"/>
      <c r="L5" s="29"/>
    </row>
    <row r="6" spans="1:15" x14ac:dyDescent="0.35">
      <c r="A6" s="85"/>
      <c r="B6" s="17">
        <v>1</v>
      </c>
      <c r="C6" s="86">
        <v>2</v>
      </c>
      <c r="D6" s="17">
        <v>3</v>
      </c>
      <c r="E6" s="17">
        <v>4</v>
      </c>
      <c r="F6" s="17">
        <v>1</v>
      </c>
      <c r="G6" s="17">
        <v>2</v>
      </c>
      <c r="H6" s="17">
        <v>3</v>
      </c>
      <c r="I6" s="17">
        <v>4</v>
      </c>
      <c r="J6" s="17">
        <v>5</v>
      </c>
      <c r="K6" s="17">
        <v>3</v>
      </c>
      <c r="L6" s="17">
        <v>4</v>
      </c>
    </row>
    <row r="7" spans="1:15" x14ac:dyDescent="0.35">
      <c r="A7" s="85"/>
      <c r="B7" s="17"/>
      <c r="C7" s="86"/>
      <c r="D7" s="17"/>
      <c r="E7" s="17"/>
      <c r="F7" s="17"/>
      <c r="G7" s="17"/>
      <c r="H7" s="17" t="s">
        <v>119</v>
      </c>
      <c r="I7" s="17" t="s">
        <v>120</v>
      </c>
      <c r="J7" s="17" t="s">
        <v>121</v>
      </c>
      <c r="K7" s="17" t="s">
        <v>119</v>
      </c>
      <c r="L7" s="17" t="s">
        <v>122</v>
      </c>
    </row>
    <row r="8" spans="1:15" x14ac:dyDescent="0.35">
      <c r="A8" s="87" t="s">
        <v>47</v>
      </c>
      <c r="B8" s="88">
        <v>1645359</v>
      </c>
      <c r="C8" s="89">
        <f>B8/$B$68</f>
        <v>4.1708471659484908E-2</v>
      </c>
      <c r="D8" s="80">
        <v>3.1723328207457609E-2</v>
      </c>
      <c r="E8" s="89">
        <v>3.027935991320857E-2</v>
      </c>
      <c r="F8" s="80">
        <f>(C8*C$5)+(D8*D$5)+(E8*E$5)</f>
        <v>3.6427106274621451E-2</v>
      </c>
      <c r="G8" s="90">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35">
      <c r="A9" s="92" t="s">
        <v>48</v>
      </c>
      <c r="B9" s="88">
        <v>1151</v>
      </c>
      <c r="C9" s="89">
        <f t="shared" ref="C9:C64" si="1">B9/$B$68</f>
        <v>2.9176885336310878E-5</v>
      </c>
      <c r="D9" s="80">
        <v>2.966523689876292E-5</v>
      </c>
      <c r="E9" s="89">
        <v>3.345086339390652E-5</v>
      </c>
      <c r="F9" s="81">
        <f>(C9*C$5)+(D9*D$5)+(E9*E$5)</f>
        <v>3.017818641656562E-5</v>
      </c>
      <c r="G9" s="90">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35">
      <c r="A10" s="92" t="s">
        <v>49</v>
      </c>
      <c r="B10" s="88">
        <v>38382</v>
      </c>
      <c r="C10" s="89">
        <f t="shared" si="1"/>
        <v>9.7295153169268825E-4</v>
      </c>
      <c r="D10" s="80">
        <v>7.2408579011648121E-4</v>
      </c>
      <c r="E10" s="89">
        <v>7.2959045294277195E-4</v>
      </c>
      <c r="F10" s="81">
        <f>(C10*C$5)+(D10*D$5)+(E10*E$5)</f>
        <v>8.4961959346984296E-4</v>
      </c>
      <c r="G10" s="90">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35">
      <c r="A11" s="87" t="s">
        <v>50</v>
      </c>
      <c r="B11" s="88">
        <v>226404</v>
      </c>
      <c r="C11" s="89">
        <f t="shared" si="1"/>
        <v>5.7391516487246986E-3</v>
      </c>
      <c r="D11" s="80">
        <v>6.8506180299237355E-3</v>
      </c>
      <c r="E11" s="89">
        <v>7.6286050085887349E-3</v>
      </c>
      <c r="F11" s="81">
        <f>(C11*C$5)+(D11*D$5)+(E11*E$5)</f>
        <v>6.4504822350572172E-3</v>
      </c>
      <c r="G11" s="90">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35">
      <c r="A12" s="94" t="s">
        <v>51</v>
      </c>
      <c r="B12" s="88">
        <v>45168</v>
      </c>
      <c r="C12" s="89">
        <f t="shared" si="1"/>
        <v>1.1449709442836575E-3</v>
      </c>
      <c r="D12" s="80">
        <v>8.5577595722106914E-4</v>
      </c>
      <c r="E12" s="89">
        <v>1.0803724798842782E-3</v>
      </c>
      <c r="F12" s="81">
        <f>(C12*C$5)+(D12*D$5)+(E12*E$5)</f>
        <v>1.0452927552850051E-3</v>
      </c>
      <c r="G12" s="90">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35">
      <c r="A13" s="87" t="s">
        <v>52</v>
      </c>
      <c r="B13" s="88">
        <v>22043</v>
      </c>
      <c r="C13" s="89">
        <f t="shared" si="1"/>
        <v>5.5877157555890588E-4</v>
      </c>
      <c r="D13" s="80">
        <v>6.5978720694687078E-4</v>
      </c>
      <c r="E13" s="89">
        <v>7.313986077208209E-4</v>
      </c>
      <c r="F13" s="81">
        <f t="shared" ref="F13:F64" si="6">(C13*C$5)+(D13*D$5)+(E13*E$5)</f>
        <v>6.2360167140767836E-4</v>
      </c>
      <c r="G13" s="90">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35">
      <c r="A14" s="87" t="s">
        <v>53</v>
      </c>
      <c r="B14" s="88">
        <v>1139513</v>
      </c>
      <c r="C14" s="89">
        <f t="shared" si="1"/>
        <v>2.8885699513671259E-2</v>
      </c>
      <c r="D14" s="80">
        <v>1.9714232892697161E-2</v>
      </c>
      <c r="E14" s="89">
        <v>1.6715486845673991E-2</v>
      </c>
      <c r="F14" s="81">
        <f t="shared" si="6"/>
        <v>2.3700216993779576E-2</v>
      </c>
      <c r="G14" s="90">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35">
      <c r="A15" s="87" t="s">
        <v>54</v>
      </c>
      <c r="B15" s="88">
        <v>27124</v>
      </c>
      <c r="C15" s="89">
        <f t="shared" si="1"/>
        <v>6.8757066712606108E-4</v>
      </c>
      <c r="D15" s="80">
        <v>8.2147871242451451E-4</v>
      </c>
      <c r="E15" s="89">
        <v>8.4531235873790795E-4</v>
      </c>
      <c r="F15" s="81">
        <f t="shared" si="6"/>
        <v>7.5929141903796659E-4</v>
      </c>
      <c r="G15" s="90">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35">
      <c r="A16" s="94" t="s">
        <v>55</v>
      </c>
      <c r="B16" s="88">
        <v>185062</v>
      </c>
      <c r="C16" s="89">
        <f t="shared" si="1"/>
        <v>4.6911665978352423E-3</v>
      </c>
      <c r="D16" s="80">
        <v>3.1281583017525234E-3</v>
      </c>
      <c r="E16" s="89">
        <v>2.5684838622186059E-3</v>
      </c>
      <c r="F16" s="81">
        <f t="shared" si="6"/>
        <v>3.7977275618870992E-3</v>
      </c>
      <c r="G16" s="90">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35">
      <c r="A17" s="87" t="s">
        <v>56</v>
      </c>
      <c r="B17" s="88">
        <v>995975</v>
      </c>
      <c r="C17" s="89">
        <f t="shared" si="1"/>
        <v>2.52471315141896E-2</v>
      </c>
      <c r="D17" s="80">
        <v>3.5012677811840823E-2</v>
      </c>
      <c r="E17" s="89">
        <v>3.7433324292559446E-2</v>
      </c>
      <c r="F17" s="81">
        <f t="shared" si="6"/>
        <v>3.0614033959158939E-2</v>
      </c>
      <c r="G17" s="90">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35">
      <c r="A18" s="87" t="s">
        <v>57</v>
      </c>
      <c r="B18" s="88">
        <v>28731</v>
      </c>
      <c r="C18" s="89">
        <f t="shared" si="1"/>
        <v>7.2830677028457675E-4</v>
      </c>
      <c r="D18" s="80">
        <v>9.3019935125110821E-4</v>
      </c>
      <c r="E18" s="89">
        <v>9.8273212186963206E-4</v>
      </c>
      <c r="F18" s="81">
        <f t="shared" si="6"/>
        <v>8.3975961489154733E-4</v>
      </c>
      <c r="G18" s="90">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35">
      <c r="A19" s="87" t="s">
        <v>58</v>
      </c>
      <c r="B19" s="88">
        <v>136953</v>
      </c>
      <c r="C19" s="89">
        <f t="shared" si="1"/>
        <v>3.4716437684307417E-3</v>
      </c>
      <c r="D19" s="80">
        <v>4.1797614532254621E-3</v>
      </c>
      <c r="E19" s="89">
        <v>4.5511255763493359E-3</v>
      </c>
      <c r="F19" s="81">
        <f t="shared" si="6"/>
        <v>3.8999754354528769E-3</v>
      </c>
      <c r="G19" s="90">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35">
      <c r="A20" s="87" t="s">
        <v>59</v>
      </c>
      <c r="B20" s="88">
        <v>188334</v>
      </c>
      <c r="C20" s="89">
        <f t="shared" si="1"/>
        <v>4.7741090555419403E-3</v>
      </c>
      <c r="D20" s="80">
        <v>6.461131336923779E-3</v>
      </c>
      <c r="E20" s="89">
        <v>6.748033631678872E-3</v>
      </c>
      <c r="F20" s="81">
        <f t="shared" si="6"/>
        <v>5.675000655183878E-3</v>
      </c>
      <c r="G20" s="90">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35">
      <c r="A21" s="94" t="s">
        <v>60</v>
      </c>
      <c r="B21" s="88">
        <v>18619</v>
      </c>
      <c r="C21" s="89">
        <f t="shared" si="1"/>
        <v>4.7197604524480647E-4</v>
      </c>
      <c r="D21" s="80">
        <v>4.3214687356120607E-4</v>
      </c>
      <c r="E21" s="89">
        <v>4.7554470662688727E-4</v>
      </c>
      <c r="F21" s="81">
        <f t="shared" si="6"/>
        <v>4.607410260161425E-4</v>
      </c>
      <c r="G21" s="90">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35">
      <c r="A22" s="87" t="s">
        <v>61</v>
      </c>
      <c r="B22" s="88">
        <v>895112</v>
      </c>
      <c r="C22" s="89">
        <f t="shared" si="1"/>
        <v>2.2690338998397831E-2</v>
      </c>
      <c r="D22" s="80">
        <v>2.93335019682711E-2</v>
      </c>
      <c r="E22" s="89">
        <v>3.209113100081367E-2</v>
      </c>
      <c r="F22" s="81">
        <f t="shared" si="6"/>
        <v>2.656344628984298E-2</v>
      </c>
      <c r="G22" s="90">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35">
      <c r="A23" s="87" t="s">
        <v>62</v>
      </c>
      <c r="B23" s="88">
        <v>149537</v>
      </c>
      <c r="C23" s="89">
        <f t="shared" si="1"/>
        <v>3.79063762166457E-3</v>
      </c>
      <c r="D23" s="80">
        <v>4.7909526475653072E-3</v>
      </c>
      <c r="E23" s="89">
        <v>4.7292288219871617E-3</v>
      </c>
      <c r="F23" s="81">
        <f t="shared" si="6"/>
        <v>4.2784503694993092E-3</v>
      </c>
      <c r="G23" s="90">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35">
      <c r="A24" s="87" t="s">
        <v>63</v>
      </c>
      <c r="B24" s="88">
        <v>64945</v>
      </c>
      <c r="C24" s="89">
        <f t="shared" si="1"/>
        <v>1.6463013189980105E-3</v>
      </c>
      <c r="D24" s="80">
        <v>2.3419807297831116E-3</v>
      </c>
      <c r="E24" s="89">
        <v>2.1453756441551395E-3</v>
      </c>
      <c r="F24" s="81">
        <f t="shared" si="6"/>
        <v>1.9548200072649667E-3</v>
      </c>
      <c r="G24" s="90">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35">
      <c r="A25" s="87" t="s">
        <v>64</v>
      </c>
      <c r="B25" s="88">
        <v>30918</v>
      </c>
      <c r="C25" s="89">
        <f t="shared" si="1"/>
        <v>7.8374538733975659E-4</v>
      </c>
      <c r="D25" s="80">
        <v>5.538220060787905E-4</v>
      </c>
      <c r="E25" s="89">
        <v>6.699213452671549E-4</v>
      </c>
      <c r="F25" s="81">
        <f t="shared" si="6"/>
        <v>6.9200356454694636E-4</v>
      </c>
      <c r="G25" s="90">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35">
      <c r="A26" s="94" t="s">
        <v>65</v>
      </c>
      <c r="B26" s="88">
        <v>10241278</v>
      </c>
      <c r="C26" s="89">
        <f t="shared" si="1"/>
        <v>0.25960781399068916</v>
      </c>
      <c r="D26" s="80">
        <v>0.29395787989462685</v>
      </c>
      <c r="E26" s="89">
        <v>0.31304131633667842</v>
      </c>
      <c r="F26" s="81">
        <f t="shared" si="6"/>
        <v>0.28059953423106831</v>
      </c>
      <c r="G26" s="90">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35">
      <c r="A27" s="87" t="s">
        <v>66</v>
      </c>
      <c r="B27" s="88">
        <v>156492</v>
      </c>
      <c r="C27" s="89">
        <f t="shared" si="1"/>
        <v>3.9669410426150841E-3</v>
      </c>
      <c r="D27" s="80">
        <v>5.5183584528090681E-3</v>
      </c>
      <c r="E27" s="89">
        <v>5.3412892143567493E-3</v>
      </c>
      <c r="F27" s="81">
        <f t="shared" si="6"/>
        <v>4.7072359000216116E-3</v>
      </c>
      <c r="G27" s="90">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35">
      <c r="A28" s="87" t="s">
        <v>67</v>
      </c>
      <c r="B28" s="88">
        <v>263604</v>
      </c>
      <c r="C28" s="89">
        <f t="shared" si="1"/>
        <v>6.6821404710624612E-3</v>
      </c>
      <c r="D28" s="80">
        <v>3.61207971839791E-3</v>
      </c>
      <c r="E28" s="89">
        <v>3.1317240755808699E-3</v>
      </c>
      <c r="F28" s="81">
        <f t="shared" si="6"/>
        <v>5.0510389661667775E-3</v>
      </c>
      <c r="G28" s="90">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35">
      <c r="A29" s="87" t="s">
        <v>68</v>
      </c>
      <c r="B29" s="88">
        <v>18148</v>
      </c>
      <c r="C29" s="89">
        <f t="shared" si="1"/>
        <v>4.6003658999423965E-4</v>
      </c>
      <c r="D29" s="80">
        <v>4.7349784687463067E-4</v>
      </c>
      <c r="E29" s="89">
        <v>4.2762860500858874E-4</v>
      </c>
      <c r="F29" s="81">
        <f t="shared" si="6"/>
        <v>4.5759337006122673E-4</v>
      </c>
      <c r="G29" s="90">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35">
      <c r="A30" s="87" t="s">
        <v>69</v>
      </c>
      <c r="B30" s="88">
        <v>89134</v>
      </c>
      <c r="C30" s="89">
        <f t="shared" si="1"/>
        <v>2.2594721959745732E-3</v>
      </c>
      <c r="D30" s="80">
        <v>2.8815380794259154E-3</v>
      </c>
      <c r="E30" s="89">
        <v>2.695054696682036E-3</v>
      </c>
      <c r="F30" s="81">
        <f t="shared" si="6"/>
        <v>2.5332084611514685E-3</v>
      </c>
      <c r="G30" s="90">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35">
      <c r="A31" s="94" t="s">
        <v>70</v>
      </c>
      <c r="B31" s="88">
        <v>274665</v>
      </c>
      <c r="C31" s="89">
        <f t="shared" si="1"/>
        <v>6.9625275507366009E-3</v>
      </c>
      <c r="D31" s="80">
        <v>1.0210261658854761E-2</v>
      </c>
      <c r="E31" s="89">
        <v>1.0565048368140312E-2</v>
      </c>
      <c r="F31" s="81">
        <f t="shared" si="6"/>
        <v>8.6573519466527915E-3</v>
      </c>
      <c r="G31" s="90">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35">
      <c r="A32" s="95" t="s">
        <v>71</v>
      </c>
      <c r="B32" s="88">
        <v>9580</v>
      </c>
      <c r="C32" s="89">
        <f t="shared" si="1"/>
        <v>2.4284497091386467E-4</v>
      </c>
      <c r="D32" s="80">
        <v>2.9856093008489236E-4</v>
      </c>
      <c r="E32" s="89">
        <v>3.1371485399150169E-4</v>
      </c>
      <c r="F32" s="81">
        <f t="shared" si="6"/>
        <v>2.7373373528070038E-4</v>
      </c>
      <c r="G32" s="90">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35">
      <c r="A33" s="96" t="s">
        <v>72</v>
      </c>
      <c r="B33" s="88">
        <v>13713</v>
      </c>
      <c r="C33" s="89">
        <f t="shared" si="1"/>
        <v>3.4761305700854137E-4</v>
      </c>
      <c r="D33" s="80">
        <v>3.9374165617908771E-4</v>
      </c>
      <c r="E33" s="89">
        <v>3.2998824699394269E-4</v>
      </c>
      <c r="F33" s="81">
        <f t="shared" si="6"/>
        <v>3.579266747567855E-4</v>
      </c>
      <c r="G33" s="90">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35">
      <c r="A34" s="96" t="s">
        <v>73</v>
      </c>
      <c r="B34" s="88">
        <v>442365</v>
      </c>
      <c r="C34" s="89">
        <f t="shared" si="1"/>
        <v>1.1213581999823773E-2</v>
      </c>
      <c r="D34" s="80">
        <v>1.2624261561300126E-2</v>
      </c>
      <c r="E34" s="89">
        <v>1.1322665220142844E-2</v>
      </c>
      <c r="F34" s="81">
        <f t="shared" si="6"/>
        <v>1.1658602512330491E-2</v>
      </c>
      <c r="G34" s="90">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35">
      <c r="A35" s="96" t="s">
        <v>74</v>
      </c>
      <c r="B35" s="88">
        <v>142408</v>
      </c>
      <c r="C35" s="89">
        <f t="shared" si="1"/>
        <v>3.6099234465450563E-3</v>
      </c>
      <c r="D35" s="80">
        <v>2.79531033754238E-3</v>
      </c>
      <c r="E35" s="89">
        <v>2.4464334147002984E-3</v>
      </c>
      <c r="F35" s="81">
        <f t="shared" si="6"/>
        <v>3.1328415074753017E-3</v>
      </c>
      <c r="G35" s="90">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35">
      <c r="A36" s="97" t="s">
        <v>75</v>
      </c>
      <c r="B36" s="88">
        <v>98828</v>
      </c>
      <c r="C36" s="89">
        <f t="shared" si="1"/>
        <v>2.5052069713439895E-3</v>
      </c>
      <c r="D36" s="80">
        <v>2.0624945646686254E-3</v>
      </c>
      <c r="E36" s="89">
        <v>1.855166802278275E-3</v>
      </c>
      <c r="F36" s="81">
        <f t="shared" si="6"/>
        <v>2.2423852155282376E-3</v>
      </c>
      <c r="G36" s="90">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35">
      <c r="A37" s="87" t="s">
        <v>76</v>
      </c>
      <c r="B37" s="88">
        <v>3194024</v>
      </c>
      <c r="C37" s="89">
        <f t="shared" si="1"/>
        <v>8.0965831459100801E-2</v>
      </c>
      <c r="D37" s="80">
        <v>6.6839651524951707E-2</v>
      </c>
      <c r="E37" s="89">
        <v>6.4734653286321303E-2</v>
      </c>
      <c r="F37" s="81">
        <f t="shared" si="6"/>
        <v>7.3481741844300175E-2</v>
      </c>
      <c r="G37" s="90">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35">
      <c r="A38" s="87" t="s">
        <v>77</v>
      </c>
      <c r="B38" s="88">
        <v>382837</v>
      </c>
      <c r="C38" s="89">
        <f t="shared" si="1"/>
        <v>9.7045970907882265E-3</v>
      </c>
      <c r="D38" s="80">
        <v>5.9071314035179208E-3</v>
      </c>
      <c r="E38" s="89">
        <v>4.8621281981737633E-3</v>
      </c>
      <c r="F38" s="81">
        <f t="shared" si="6"/>
        <v>7.5968636060842424E-3</v>
      </c>
      <c r="G38" s="90">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35">
      <c r="A39" s="87" t="s">
        <v>78</v>
      </c>
      <c r="B39" s="88">
        <v>19819</v>
      </c>
      <c r="C39" s="89">
        <f t="shared" si="1"/>
        <v>5.023950395137666E-4</v>
      </c>
      <c r="D39" s="80">
        <v>5.4094417075253745E-4</v>
      </c>
      <c r="E39" s="89">
        <v>4.5023053973420127E-4</v>
      </c>
      <c r="F39" s="81">
        <f t="shared" si="6"/>
        <v>5.0352687892948477E-4</v>
      </c>
      <c r="G39" s="90">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35">
      <c r="A40" s="87" t="s">
        <v>79</v>
      </c>
      <c r="B40" s="88">
        <v>2384783</v>
      </c>
      <c r="C40" s="89">
        <f t="shared" si="1"/>
        <v>6.0452250341427864E-2</v>
      </c>
      <c r="D40" s="80">
        <v>6.462675514235422E-2</v>
      </c>
      <c r="E40" s="89">
        <v>6.3114546605189406E-2</v>
      </c>
      <c r="F40" s="81">
        <f t="shared" si="6"/>
        <v>6.2237061034458072E-2</v>
      </c>
      <c r="G40" s="90">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35">
      <c r="A41" s="94" t="s">
        <v>80</v>
      </c>
      <c r="B41" s="88">
        <v>1514770</v>
      </c>
      <c r="C41" s="89">
        <f t="shared" si="1"/>
        <v>3.8398149957327224E-2</v>
      </c>
      <c r="D41" s="80">
        <v>4.0078281172867776E-2</v>
      </c>
      <c r="E41" s="89">
        <v>3.9238766838441373E-2</v>
      </c>
      <c r="F41" s="81">
        <f t="shared" si="6"/>
        <v>3.907031269821222E-2</v>
      </c>
      <c r="G41" s="90">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35">
      <c r="A42" s="87" t="s">
        <v>81</v>
      </c>
      <c r="B42" s="88">
        <v>56854</v>
      </c>
      <c r="C42" s="89">
        <f t="shared" si="1"/>
        <v>1.4412012501395471E-3</v>
      </c>
      <c r="D42" s="80">
        <v>1.3654488937101508E-3</v>
      </c>
      <c r="E42" s="89">
        <v>1.2846939698038151E-3</v>
      </c>
      <c r="F42" s="81">
        <f t="shared" si="6"/>
        <v>1.3871740871435818E-3</v>
      </c>
      <c r="G42" s="90">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35">
      <c r="A43" s="87" t="s">
        <v>82</v>
      </c>
      <c r="B43" s="88">
        <v>2160256</v>
      </c>
      <c r="C43" s="89">
        <f t="shared" si="1"/>
        <v>5.4760679069572195E-2</v>
      </c>
      <c r="D43" s="80">
        <v>6.3426034448079441E-2</v>
      </c>
      <c r="E43" s="89">
        <v>6.2496157671096647E-2</v>
      </c>
      <c r="F43" s="81">
        <f t="shared" si="6"/>
        <v>5.8907381403429257E-2</v>
      </c>
      <c r="G43" s="90">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35">
      <c r="A44" s="87" t="s">
        <v>83</v>
      </c>
      <c r="B44" s="88">
        <v>3316192</v>
      </c>
      <c r="C44" s="89">
        <f t="shared" si="1"/>
        <v>8.4062687868976069E-2</v>
      </c>
      <c r="D44" s="80">
        <v>7.5567193429765811E-2</v>
      </c>
      <c r="E44" s="89">
        <v>7.6576258927764221E-2</v>
      </c>
      <c r="F44" s="81">
        <f t="shared" si="6"/>
        <v>8.0016753748970632E-2</v>
      </c>
      <c r="G44" s="90">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35">
      <c r="A45" s="87" t="s">
        <v>84</v>
      </c>
      <c r="B45" s="88">
        <v>874228</v>
      </c>
      <c r="C45" s="89">
        <f t="shared" si="1"/>
        <v>2.2160947101470364E-2</v>
      </c>
      <c r="D45" s="80">
        <v>1.739648934736138E-2</v>
      </c>
      <c r="E45" s="89">
        <v>1.531959135702016E-2</v>
      </c>
      <c r="F45" s="81">
        <f t="shared" si="6"/>
        <v>1.9363338626347631E-2</v>
      </c>
      <c r="G45" s="90">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35">
      <c r="A46" s="94" t="s">
        <v>85</v>
      </c>
      <c r="B46" s="88">
        <v>746868</v>
      </c>
      <c r="C46" s="89">
        <f t="shared" si="1"/>
        <v>1.8932477843058067E-2</v>
      </c>
      <c r="D46" s="80">
        <v>2.1370428491611106E-2</v>
      </c>
      <c r="E46" s="89">
        <v>2.2578428713497876E-2</v>
      </c>
      <c r="F46" s="81">
        <f t="shared" si="6"/>
        <v>2.0393053211711941E-2</v>
      </c>
      <c r="G46" s="90">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35">
      <c r="A47" s="87" t="s">
        <v>86</v>
      </c>
      <c r="B47" s="88">
        <v>280101</v>
      </c>
      <c r="C47" s="89">
        <f t="shared" si="1"/>
        <v>7.1003255947749899E-3</v>
      </c>
      <c r="D47" s="80">
        <v>6.1020544680401223E-3</v>
      </c>
      <c r="E47" s="89">
        <v>6.1251243106409912E-3</v>
      </c>
      <c r="F47" s="81">
        <f t="shared" si="6"/>
        <v>6.6058039999277304E-3</v>
      </c>
      <c r="G47" s="90">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35">
      <c r="A48" s="87" t="s">
        <v>87</v>
      </c>
      <c r="B48" s="88">
        <v>770203</v>
      </c>
      <c r="C48" s="89">
        <f t="shared" si="1"/>
        <v>1.9524000535779885E-2</v>
      </c>
      <c r="D48" s="80">
        <v>1.0956256571003187E-2</v>
      </c>
      <c r="E48" s="89">
        <v>8.9467498417864569E-3</v>
      </c>
      <c r="F48" s="81">
        <f t="shared" si="6"/>
        <v>1.4838227207548189E-2</v>
      </c>
      <c r="G48" s="90">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35">
      <c r="A49" s="87" t="s">
        <v>88</v>
      </c>
      <c r="B49" s="88">
        <v>450663</v>
      </c>
      <c r="C49" s="89">
        <f t="shared" si="1"/>
        <v>1.1423929345193632E-2</v>
      </c>
      <c r="D49" s="80">
        <v>1.1537961640144314E-2</v>
      </c>
      <c r="E49" s="89">
        <v>1.1839797486664859E-2</v>
      </c>
      <c r="F49" s="81">
        <f t="shared" si="6"/>
        <v>1.1541312661973082E-2</v>
      </c>
      <c r="G49" s="90">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35">
      <c r="A50" s="87" t="s">
        <v>89</v>
      </c>
      <c r="B50" s="88">
        <v>1938180</v>
      </c>
      <c r="C50" s="89">
        <f t="shared" si="1"/>
        <v>4.913123859351088E-2</v>
      </c>
      <c r="D50" s="80">
        <v>3.1645280772228501E-2</v>
      </c>
      <c r="E50" s="89">
        <v>2.6882741162643522E-2</v>
      </c>
      <c r="F50" s="81">
        <f t="shared" si="6"/>
        <v>3.9435751760952695E-2</v>
      </c>
      <c r="G50" s="90">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35">
      <c r="A51" s="94" t="s">
        <v>90</v>
      </c>
      <c r="B51" s="88">
        <v>276603</v>
      </c>
      <c r="C51" s="89">
        <f t="shared" si="1"/>
        <v>7.011654226480972E-3</v>
      </c>
      <c r="D51" s="80">
        <v>6.1188030915534956E-3</v>
      </c>
      <c r="E51" s="89">
        <v>6.0021697857336586E-3</v>
      </c>
      <c r="F51" s="81">
        <f t="shared" si="6"/>
        <v>6.5419019978532663E-3</v>
      </c>
      <c r="G51" s="90">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35">
      <c r="A52" s="87" t="s">
        <v>91</v>
      </c>
      <c r="B52" s="88">
        <v>178605</v>
      </c>
      <c r="C52" s="89">
        <f t="shared" si="1"/>
        <v>4.5274870595063462E-3</v>
      </c>
      <c r="D52" s="80">
        <v>5.3274321309387685E-3</v>
      </c>
      <c r="E52" s="89">
        <v>5.4552029653738357E-3</v>
      </c>
      <c r="F52" s="81">
        <f t="shared" si="6"/>
        <v>4.9530137621095708E-3</v>
      </c>
      <c r="G52" s="90">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35">
      <c r="A53" s="87" t="s">
        <v>92</v>
      </c>
      <c r="B53" s="88">
        <v>3207</v>
      </c>
      <c r="C53" s="89">
        <f t="shared" si="1"/>
        <v>8.1294762183795825E-5</v>
      </c>
      <c r="D53" s="80">
        <v>8.4040130661900274E-5</v>
      </c>
      <c r="E53" s="89">
        <v>7.142211373293554E-5</v>
      </c>
      <c r="F53" s="81">
        <f t="shared" si="6"/>
        <v>8.0143843037055104E-5</v>
      </c>
      <c r="G53" s="90">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35">
      <c r="A54" s="87" t="s">
        <v>93</v>
      </c>
      <c r="B54" s="88">
        <v>44688</v>
      </c>
      <c r="C54" s="89">
        <f t="shared" si="1"/>
        <v>1.1328033465760735E-3</v>
      </c>
      <c r="D54" s="80">
        <v>1.4513238488340194E-3</v>
      </c>
      <c r="E54" s="89">
        <v>1.3986077208209022E-3</v>
      </c>
      <c r="F54" s="81">
        <f t="shared" si="6"/>
        <v>1.2815203721024231E-3</v>
      </c>
      <c r="G54" s="90">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35">
      <c r="A55" s="87" t="s">
        <v>94</v>
      </c>
      <c r="B55" s="88">
        <v>436023</v>
      </c>
      <c r="C55" s="89">
        <f t="shared" si="1"/>
        <v>1.1052817615112318E-2</v>
      </c>
      <c r="D55" s="80">
        <v>8.4932137472436518E-3</v>
      </c>
      <c r="E55" s="89">
        <v>7.7280535213814306E-3</v>
      </c>
      <c r="F55" s="81">
        <f t="shared" si="6"/>
        <v>9.6199836360055403E-3</v>
      </c>
      <c r="G55" s="90">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35">
      <c r="A56" s="94" t="s">
        <v>95</v>
      </c>
      <c r="B56" s="88">
        <v>505120</v>
      </c>
      <c r="C56" s="89">
        <f t="shared" si="1"/>
        <v>1.2804368654280932E-2</v>
      </c>
      <c r="D56" s="80">
        <v>1.061786359290811E-2</v>
      </c>
      <c r="E56" s="89">
        <v>8.1846126028388023E-3</v>
      </c>
      <c r="F56" s="81">
        <f t="shared" si="6"/>
        <v>1.122446592558066E-2</v>
      </c>
      <c r="G56" s="90">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35">
      <c r="A57" s="87" t="s">
        <v>96</v>
      </c>
      <c r="B57" s="88">
        <v>548057</v>
      </c>
      <c r="C57" s="89">
        <f t="shared" si="1"/>
        <v>1.3892785618386213E-2</v>
      </c>
      <c r="D57" s="80">
        <v>1.7060357682413062E-2</v>
      </c>
      <c r="E57" s="89">
        <v>1.6211915739987343E-2</v>
      </c>
      <c r="F57" s="81">
        <f t="shared" si="6"/>
        <v>1.5306883261914492E-2</v>
      </c>
      <c r="G57" s="90">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35">
      <c r="A58" s="23" t="s">
        <v>103</v>
      </c>
      <c r="B58" s="88">
        <v>96956</v>
      </c>
      <c r="C58" s="98">
        <f t="shared" si="1"/>
        <v>2.4577533402844113E-3</v>
      </c>
      <c r="D58" s="80">
        <v>5.4993805852357261E-3</v>
      </c>
      <c r="E58" s="98">
        <v>3.0295633306211011E-3</v>
      </c>
      <c r="F58" s="46">
        <f t="shared" si="6"/>
        <v>3.4846035118371436E-3</v>
      </c>
      <c r="G58" s="99">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35">
      <c r="A59" s="87" t="s">
        <v>97</v>
      </c>
      <c r="B59" s="88">
        <v>63995</v>
      </c>
      <c r="C59" s="89">
        <f t="shared" si="1"/>
        <v>1.6222196152017505E-3</v>
      </c>
      <c r="D59" s="80">
        <v>2.0916832362620624E-3</v>
      </c>
      <c r="E59" s="89">
        <v>2.0911310008136699E-3</v>
      </c>
      <c r="F59" s="81">
        <f t="shared" si="6"/>
        <v>1.8568409786422278E-3</v>
      </c>
      <c r="G59" s="90">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35">
      <c r="A60" s="94" t="s">
        <v>98</v>
      </c>
      <c r="B60" s="88">
        <v>13628</v>
      </c>
      <c r="C60" s="89">
        <f t="shared" si="1"/>
        <v>3.4545837824782335E-4</v>
      </c>
      <c r="D60" s="80">
        <v>4.2393413683119161E-4</v>
      </c>
      <c r="E60" s="89">
        <v>4.3576530150980927E-4</v>
      </c>
      <c r="F60" s="81">
        <f t="shared" si="6"/>
        <v>3.8706249047523104E-4</v>
      </c>
      <c r="G60" s="90">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35">
      <c r="A61" s="87" t="s">
        <v>99</v>
      </c>
      <c r="B61" s="88">
        <v>471842</v>
      </c>
      <c r="C61" s="89">
        <f t="shared" si="1"/>
        <v>1.1960799244878886E-2</v>
      </c>
      <c r="D61" s="80">
        <v>1.8031790923897655E-2</v>
      </c>
      <c r="E61" s="89">
        <v>1.9302052255673087E-2</v>
      </c>
      <c r="F61" s="81">
        <f t="shared" si="6"/>
        <v>1.5250347350743355E-2</v>
      </c>
      <c r="G61" s="90">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35">
      <c r="A62" s="87" t="s">
        <v>100</v>
      </c>
      <c r="B62" s="88">
        <v>54707</v>
      </c>
      <c r="C62" s="89">
        <f t="shared" si="1"/>
        <v>1.3867765995599995E-3</v>
      </c>
      <c r="D62" s="80">
        <v>1.2725264578328792E-3</v>
      </c>
      <c r="E62" s="89">
        <v>1.2367778681855166E-3</v>
      </c>
      <c r="F62" s="81">
        <f t="shared" si="6"/>
        <v>1.3225018107669668E-3</v>
      </c>
      <c r="G62" s="90">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35">
      <c r="A63" s="87" t="s">
        <v>101</v>
      </c>
      <c r="B63" s="88">
        <v>857386</v>
      </c>
      <c r="C63" s="89">
        <f t="shared" si="1"/>
        <v>2.173401651690551E-2</v>
      </c>
      <c r="D63" s="80">
        <v>1.701289826752218E-2</v>
      </c>
      <c r="E63" s="89">
        <v>1.5963294458005605E-2</v>
      </c>
      <c r="F63" s="81">
        <f t="shared" si="6"/>
        <v>1.9163536630310528E-2</v>
      </c>
      <c r="G63" s="90">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35">
      <c r="A64" s="87" t="s">
        <v>102</v>
      </c>
      <c r="B64" s="88">
        <v>218896</v>
      </c>
      <c r="C64" s="89">
        <f t="shared" si="1"/>
        <v>5.5488301412485721E-3</v>
      </c>
      <c r="D64" s="80">
        <v>5.7835514767731076E-3</v>
      </c>
      <c r="E64" s="89">
        <v>6.5310550583129916E-3</v>
      </c>
      <c r="F64" s="81">
        <f t="shared" si="6"/>
        <v>5.8156915253188167E-3</v>
      </c>
      <c r="G64" s="101">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35">
      <c r="A65" s="87" t="s">
        <v>123</v>
      </c>
      <c r="B65" s="88"/>
      <c r="C65" s="89"/>
      <c r="D65" s="80"/>
      <c r="E65" s="89"/>
      <c r="F65" s="102"/>
      <c r="G65" s="103"/>
      <c r="H65" s="103"/>
      <c r="I65" s="103"/>
      <c r="J65" s="103"/>
      <c r="K65" s="102"/>
      <c r="L65" s="102"/>
    </row>
    <row r="66" spans="1:12" x14ac:dyDescent="0.35">
      <c r="A66" s="87" t="s">
        <v>124</v>
      </c>
      <c r="B66" s="81"/>
      <c r="C66" s="81"/>
      <c r="D66" s="81"/>
      <c r="E66" s="104"/>
      <c r="F66" s="81"/>
      <c r="G66" s="90"/>
      <c r="H66" s="90"/>
      <c r="I66" s="90"/>
      <c r="J66" s="90"/>
      <c r="K66" s="80"/>
      <c r="L66" s="81"/>
    </row>
    <row r="67" spans="1:12" x14ac:dyDescent="0.35">
      <c r="A67" s="87" t="s">
        <v>125</v>
      </c>
      <c r="B67" s="81"/>
      <c r="C67" s="81"/>
      <c r="D67" s="81"/>
      <c r="E67" s="104"/>
      <c r="F67" s="81"/>
      <c r="G67" s="90"/>
      <c r="H67" s="90"/>
      <c r="I67" s="90"/>
      <c r="J67" s="90"/>
      <c r="K67" s="80"/>
      <c r="L67" s="81"/>
    </row>
    <row r="68" spans="1:12" x14ac:dyDescent="0.3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35">
      <c r="L70" s="109"/>
    </row>
    <row r="71" spans="1:12" x14ac:dyDescent="0.35">
      <c r="B71" s="110"/>
      <c r="L71" s="109"/>
    </row>
    <row r="72" spans="1:12" x14ac:dyDescent="0.3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6953125" defaultRowHeight="15.5" x14ac:dyDescent="0.35"/>
  <cols>
    <col min="1" max="1" width="16.453125" style="113" customWidth="1"/>
    <col min="2" max="2" width="17.453125" style="113" customWidth="1"/>
    <col min="3" max="3" width="17.453125" style="137" customWidth="1"/>
    <col min="4" max="4" width="17.453125" style="138" customWidth="1"/>
    <col min="5" max="6" width="17.453125" style="113" customWidth="1"/>
    <col min="7" max="7" width="17.453125" style="139" customWidth="1"/>
    <col min="8" max="8" width="17.453125" style="139" hidden="1" customWidth="1"/>
    <col min="9" max="11" width="17.453125" style="113" customWidth="1"/>
    <col min="12" max="12" width="13.453125" style="111" customWidth="1"/>
    <col min="13" max="14" width="11.26953125" style="111"/>
    <col min="15" max="15" width="31.1796875" style="111" customWidth="1"/>
    <col min="16" max="16384" width="11.26953125" style="111"/>
  </cols>
  <sheetData>
    <row r="1" spans="1:12" ht="14.25" customHeight="1" x14ac:dyDescent="0.35">
      <c r="A1" s="239" t="s">
        <v>126</v>
      </c>
      <c r="B1" s="239"/>
      <c r="C1" s="239"/>
      <c r="D1" s="239"/>
      <c r="E1" s="239"/>
      <c r="F1" s="239"/>
      <c r="G1" s="239"/>
      <c r="H1" s="239"/>
      <c r="I1" s="239"/>
      <c r="J1" s="239"/>
      <c r="K1" s="239"/>
      <c r="L1" s="239"/>
    </row>
    <row r="2" spans="1:12" s="113" customFormat="1" ht="14.5" x14ac:dyDescent="0.35">
      <c r="A2" s="112"/>
      <c r="B2" s="240"/>
      <c r="C2" s="240"/>
      <c r="D2" s="240"/>
      <c r="E2" s="240"/>
      <c r="F2" s="240"/>
      <c r="G2" s="240"/>
      <c r="H2" s="240"/>
      <c r="I2" s="240"/>
      <c r="J2" s="240"/>
      <c r="K2" s="240"/>
      <c r="L2" s="240"/>
    </row>
    <row r="3" spans="1:12" s="118" customFormat="1" ht="43.5" x14ac:dyDescent="0.3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4.5" x14ac:dyDescent="0.35">
      <c r="A4" s="119"/>
      <c r="B4" s="120">
        <v>1</v>
      </c>
      <c r="C4" s="120">
        <v>2</v>
      </c>
      <c r="D4" s="120">
        <v>3</v>
      </c>
      <c r="E4" s="120">
        <v>4</v>
      </c>
      <c r="F4" s="120">
        <v>5</v>
      </c>
      <c r="G4" s="120">
        <v>6</v>
      </c>
      <c r="H4" s="120"/>
      <c r="I4" s="120">
        <v>7</v>
      </c>
      <c r="J4" s="120">
        <v>8</v>
      </c>
      <c r="K4" s="121">
        <v>9</v>
      </c>
      <c r="L4" s="112">
        <v>10</v>
      </c>
    </row>
    <row r="5" spans="1:12" s="118" customFormat="1" ht="14.5" x14ac:dyDescent="0.35">
      <c r="A5" s="119"/>
      <c r="B5" s="120"/>
      <c r="C5" s="120"/>
      <c r="D5" s="120"/>
      <c r="E5" s="120"/>
      <c r="F5" s="120"/>
      <c r="G5" s="120"/>
      <c r="H5" s="120"/>
      <c r="I5" s="120"/>
      <c r="J5" s="120"/>
      <c r="K5" s="121" t="s">
        <v>138</v>
      </c>
      <c r="L5" s="122" t="s">
        <v>139</v>
      </c>
    </row>
    <row r="6" spans="1:12" ht="14.25" customHeight="1" x14ac:dyDescent="0.3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3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3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3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3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3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3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3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3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3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3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3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3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3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3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3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3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3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3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3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3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3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3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3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3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3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3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3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3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3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3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3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3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3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3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3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3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3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3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3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3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3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3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3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3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3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3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3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3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3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3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3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3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3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3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3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3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3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3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35">
      <c r="A65" s="132" t="s">
        <v>123</v>
      </c>
      <c r="B65" s="125"/>
      <c r="C65" s="124"/>
      <c r="D65" s="124"/>
      <c r="E65" s="125"/>
      <c r="F65" s="125"/>
      <c r="G65" s="126"/>
      <c r="H65" s="126"/>
      <c r="I65" s="125"/>
      <c r="J65" s="126">
        <v>0</v>
      </c>
      <c r="K65" s="127">
        <f t="shared" si="0"/>
        <v>0</v>
      </c>
      <c r="L65" s="128">
        <f t="shared" si="1"/>
        <v>0</v>
      </c>
    </row>
    <row r="66" spans="1:12" x14ac:dyDescent="0.3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35">
      <c r="B68" s="136"/>
    </row>
    <row r="69" spans="1:12" x14ac:dyDescent="0.35">
      <c r="B69" s="136"/>
      <c r="G69" s="140"/>
      <c r="I69" s="136"/>
      <c r="J69" s="136"/>
    </row>
    <row r="70" spans="1:12" x14ac:dyDescent="0.3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DHCSDOC-1797567310-5921</_dlc_DocId>
    <_dlc_DocIdUrl xmlns="69bc34b3-1921-46c7-8c7a-d18363374b4b">
      <Url>https://dhcscagovauthoring/_layouts/15/DocIdRedir.aspx?ID=DHCSDOC-1797567310-5921</Url>
      <Description>DHCSDOC-1797567310-5921</Description>
    </_dlc_DocIdUrl>
  </documentManagement>
</p:properties>
</file>

<file path=customXml/itemProps1.xml><?xml version="1.0" encoding="utf-8"?>
<ds:datastoreItem xmlns:ds="http://schemas.openxmlformats.org/officeDocument/2006/customXml" ds:itemID="{695FC673-E3BF-4A8B-8F56-C28658460FA3}"/>
</file>

<file path=customXml/itemProps2.xml><?xml version="1.0" encoding="utf-8"?>
<ds:datastoreItem xmlns:ds="http://schemas.openxmlformats.org/officeDocument/2006/customXml" ds:itemID="{DD534590-0CE6-44D9-BE5F-21936B4AE459}"/>
</file>

<file path=customXml/itemProps3.xml><?xml version="1.0" encoding="utf-8"?>
<ds:datastoreItem xmlns:ds="http://schemas.openxmlformats.org/officeDocument/2006/customXml" ds:itemID="{3653BAD2-A7C0-463A-A73B-2CCB027BB67C}"/>
</file>

<file path=customXml/itemProps4.xml><?xml version="1.0" encoding="utf-8"?>
<ds:datastoreItem xmlns:ds="http://schemas.openxmlformats.org/officeDocument/2006/customXml" ds:itemID="{27D9884F-5CDA-4C16-ABA1-59D4738D57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Adjusted Resources</vt:lpstr>
      <vt:lpstr>Information</vt:lpstr>
      <vt:lpstr>Adjustment #1 ENC 7</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lpstr>TitleRegion1.a4.i65.2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Liu, Becky@DHCS</cp:lastModifiedBy>
  <cp:lastPrinted>2022-06-08T19:20:02Z</cp:lastPrinted>
  <dcterms:created xsi:type="dcterms:W3CDTF">2017-06-13T15:16:29Z</dcterms:created>
  <dcterms:modified xsi:type="dcterms:W3CDTF">2022-09-23T21:02:16Z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7d19551a-3609-4cd6-80f8-a3c7bec67f3a</vt:lpwstr>
  </property>
  <property fmtid="{D5CDD505-2E9C-101B-9397-08002B2CF9AE}" pid="4" name="Division">
    <vt:lpwstr>11;#Community Services|c23dee46-a4de-4c29-8bbc-79830d9e7d7c</vt:lpwstr>
  </property>
</Properties>
</file>