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3" activeTab="4"/>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9'!$S$2:$AC$65</definedName>
    <definedName name="_xlnm.Print_Titles" localSheetId="1">'Adjustment #1 ENC 7'!$4:$6</definedName>
    <definedName name="_xlnm.Print_Titles" localSheetId="2">'Adjustment #2 ENC 8'!$3:$6</definedName>
    <definedName name="_xlnm.Print_Titles" localSheetId="4">'Adjustment #3 ENC 9'!$4:$7</definedName>
    <definedName name="TitleRegion1.s5.ac65.2">'Adjustment #3 ENC 9'!$S$4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6" l="1"/>
  <c r="U8" i="6"/>
  <c r="T9" i="6"/>
  <c r="U9" i="6"/>
  <c r="T10" i="6"/>
  <c r="U10" i="6"/>
  <c r="T11" i="6"/>
  <c r="U11" i="6"/>
  <c r="T12" i="6"/>
  <c r="U12" i="6"/>
  <c r="T13" i="6"/>
  <c r="U13" i="6"/>
  <c r="T14" i="6"/>
  <c r="U14" i="6"/>
  <c r="T15" i="6"/>
  <c r="U15" i="6"/>
  <c r="T16" i="6"/>
  <c r="U16" i="6"/>
  <c r="T17" i="6"/>
  <c r="U17" i="6"/>
  <c r="T18" i="6"/>
  <c r="U18" i="6"/>
  <c r="T19" i="6"/>
  <c r="U19" i="6"/>
  <c r="T20" i="6"/>
  <c r="U20" i="6"/>
  <c r="T21" i="6"/>
  <c r="U21" i="6"/>
  <c r="T22" i="6"/>
  <c r="U22" i="6"/>
  <c r="T23" i="6"/>
  <c r="U23" i="6"/>
  <c r="T24" i="6"/>
  <c r="U24" i="6"/>
  <c r="T25" i="6"/>
  <c r="U25" i="6"/>
  <c r="T26" i="6"/>
  <c r="U26" i="6"/>
  <c r="T27" i="6"/>
  <c r="U27" i="6"/>
  <c r="T28" i="6"/>
  <c r="U28" i="6"/>
  <c r="T29" i="6"/>
  <c r="U29" i="6"/>
  <c r="T30" i="6"/>
  <c r="U30" i="6"/>
  <c r="T31" i="6"/>
  <c r="U31" i="6"/>
  <c r="T32" i="6"/>
  <c r="U32" i="6"/>
  <c r="T33" i="6"/>
  <c r="U33" i="6"/>
  <c r="T34" i="6"/>
  <c r="U34" i="6"/>
  <c r="T35" i="6"/>
  <c r="U35" i="6"/>
  <c r="T36" i="6"/>
  <c r="U36" i="6"/>
  <c r="T37" i="6"/>
  <c r="U37" i="6"/>
  <c r="T38" i="6"/>
  <c r="U38" i="6"/>
  <c r="T39" i="6"/>
  <c r="U39" i="6"/>
  <c r="T40" i="6"/>
  <c r="U40" i="6"/>
  <c r="T41" i="6"/>
  <c r="U41" i="6"/>
  <c r="T42" i="6"/>
  <c r="U42" i="6"/>
  <c r="T43" i="6"/>
  <c r="U43" i="6"/>
  <c r="T44" i="6"/>
  <c r="U44" i="6"/>
  <c r="T45" i="6"/>
  <c r="U45" i="6"/>
  <c r="T46" i="6"/>
  <c r="U46" i="6"/>
  <c r="T47" i="6"/>
  <c r="U47" i="6"/>
  <c r="T48" i="6"/>
  <c r="U48" i="6"/>
  <c r="T49" i="6"/>
  <c r="U49" i="6"/>
  <c r="T50" i="6"/>
  <c r="U50" i="6"/>
  <c r="T51" i="6"/>
  <c r="U51" i="6"/>
  <c r="T52" i="6"/>
  <c r="U52" i="6"/>
  <c r="T53" i="6"/>
  <c r="U53" i="6"/>
  <c r="T54" i="6"/>
  <c r="U54" i="6"/>
  <c r="T55" i="6"/>
  <c r="U55" i="6"/>
  <c r="T56" i="6"/>
  <c r="U56" i="6"/>
  <c r="T57" i="6"/>
  <c r="U57" i="6"/>
  <c r="T58" i="6"/>
  <c r="U58" i="6"/>
  <c r="T59" i="6"/>
  <c r="U59" i="6"/>
  <c r="T60" i="6"/>
  <c r="U60" i="6"/>
  <c r="T61" i="6"/>
  <c r="U61" i="6"/>
  <c r="T62" i="6"/>
  <c r="U62" i="6"/>
  <c r="T63" i="6"/>
  <c r="U63" i="6"/>
  <c r="T64" i="6"/>
  <c r="U64" i="6"/>
  <c r="C58" i="6" l="1"/>
  <c r="M58" i="6" l="1"/>
  <c r="M64" i="1"/>
  <c r="U64" i="1" s="1"/>
  <c r="M63" i="1"/>
  <c r="U63" i="1" s="1"/>
  <c r="M62" i="1"/>
  <c r="U62" i="1" s="1"/>
  <c r="L62" i="1"/>
  <c r="T62" i="1" s="1"/>
  <c r="M61" i="1"/>
  <c r="U61" i="1" s="1"/>
  <c r="L61" i="1"/>
  <c r="T61" i="1" s="1"/>
  <c r="M60" i="1"/>
  <c r="L60" i="1"/>
  <c r="T60" i="1" s="1"/>
  <c r="L59" i="1"/>
  <c r="T59" i="1" s="1"/>
  <c r="M58" i="1"/>
  <c r="M57" i="1"/>
  <c r="M56" i="1"/>
  <c r="M55" i="1"/>
  <c r="M54" i="1"/>
  <c r="L54" i="1"/>
  <c r="T54" i="1" s="1"/>
  <c r="M53" i="1"/>
  <c r="U53" i="1" s="1"/>
  <c r="L53" i="1"/>
  <c r="T53" i="1" s="1"/>
  <c r="M52" i="1"/>
  <c r="L52" i="1"/>
  <c r="T52" i="1" s="1"/>
  <c r="L51" i="1"/>
  <c r="T51" i="1" s="1"/>
  <c r="M50" i="1"/>
  <c r="M49" i="1"/>
  <c r="U49" i="1" s="1"/>
  <c r="M48" i="1"/>
  <c r="M47" i="1"/>
  <c r="M46" i="1"/>
  <c r="U46" i="1" s="1"/>
  <c r="L46" i="1"/>
  <c r="M45" i="1"/>
  <c r="L45" i="1"/>
  <c r="T45" i="1" s="1"/>
  <c r="M44" i="1"/>
  <c r="M43" i="1"/>
  <c r="L43" i="1"/>
  <c r="T43" i="1" s="1"/>
  <c r="M42" i="1"/>
  <c r="L41" i="1"/>
  <c r="T41" i="1" s="1"/>
  <c r="M40" i="1"/>
  <c r="L40" i="1"/>
  <c r="T40" i="1" s="1"/>
  <c r="M39" i="1"/>
  <c r="L39" i="1"/>
  <c r="T39" i="1" s="1"/>
  <c r="M38" i="1"/>
  <c r="L38" i="1"/>
  <c r="T38" i="1" s="1"/>
  <c r="M37" i="1"/>
  <c r="L37" i="1"/>
  <c r="T37" i="1" s="1"/>
  <c r="M36" i="1"/>
  <c r="U36" i="1" s="1"/>
  <c r="L36" i="1"/>
  <c r="T36" i="1" s="1"/>
  <c r="M35" i="1"/>
  <c r="U35" i="1" s="1"/>
  <c r="L35" i="1"/>
  <c r="T35" i="1" s="1"/>
  <c r="L34" i="1"/>
  <c r="T34" i="1" s="1"/>
  <c r="M33" i="1"/>
  <c r="U33" i="1" s="1"/>
  <c r="M32" i="1"/>
  <c r="L32" i="1"/>
  <c r="T32" i="1" s="1"/>
  <c r="M31" i="1"/>
  <c r="M30" i="1"/>
  <c r="M29" i="1"/>
  <c r="U29" i="1" s="1"/>
  <c r="L29" i="1"/>
  <c r="T29" i="1" s="1"/>
  <c r="M28" i="1"/>
  <c r="U28" i="1" s="1"/>
  <c r="L28" i="1"/>
  <c r="T28" i="1" s="1"/>
  <c r="L27" i="1"/>
  <c r="T27" i="1" s="1"/>
  <c r="M26" i="1"/>
  <c r="L26" i="1"/>
  <c r="T26" i="1" s="1"/>
  <c r="M25" i="1"/>
  <c r="L25" i="1"/>
  <c r="T25" i="1" s="1"/>
  <c r="M24" i="1"/>
  <c r="U24" i="1" s="1"/>
  <c r="L24" i="1"/>
  <c r="T24" i="1" s="1"/>
  <c r="M23" i="1"/>
  <c r="M22" i="1"/>
  <c r="L22" i="1"/>
  <c r="T22" i="1" s="1"/>
  <c r="M21" i="1"/>
  <c r="U21" i="1" s="1"/>
  <c r="M20" i="1"/>
  <c r="U20" i="1" s="1"/>
  <c r="L20" i="1"/>
  <c r="T20" i="1" s="1"/>
  <c r="L19" i="1"/>
  <c r="T19" i="1" s="1"/>
  <c r="M18" i="1"/>
  <c r="M17" i="1"/>
  <c r="U17" i="1" s="1"/>
  <c r="M16" i="1"/>
  <c r="U16" i="1" s="1"/>
  <c r="L16" i="1"/>
  <c r="T16" i="1" s="1"/>
  <c r="M15" i="1"/>
  <c r="L15" i="1"/>
  <c r="T15" i="1" s="1"/>
  <c r="M14" i="1"/>
  <c r="U14" i="1" s="1"/>
  <c r="L14" i="1"/>
  <c r="T14" i="1" s="1"/>
  <c r="M13" i="1"/>
  <c r="U13" i="1" s="1"/>
  <c r="L13" i="1"/>
  <c r="T13" i="1" s="1"/>
  <c r="M12" i="1"/>
  <c r="U12" i="1" s="1"/>
  <c r="L12" i="1"/>
  <c r="T12" i="1" s="1"/>
  <c r="L11" i="1"/>
  <c r="T11" i="1" s="1"/>
  <c r="M10" i="1"/>
  <c r="U10" i="1" s="1"/>
  <c r="L10" i="1"/>
  <c r="T10" i="1" s="1"/>
  <c r="L9" i="1"/>
  <c r="T9" i="1" s="1"/>
  <c r="M8" i="1"/>
  <c r="U8" i="1" s="1"/>
  <c r="M7" i="1"/>
  <c r="M6" i="1"/>
  <c r="L6" i="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V8" i="1" l="1"/>
  <c r="P47" i="1"/>
  <c r="AG47" i="1" s="1"/>
  <c r="AB28" i="1"/>
  <c r="P8" i="1"/>
  <c r="AG8" i="1" s="1"/>
  <c r="W28" i="1"/>
  <c r="X28" i="1" s="1"/>
  <c r="Y28"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C54" i="1" l="1"/>
  <c r="AH54" i="1" s="1"/>
  <c r="AI54" i="1" s="1"/>
  <c r="AC46" i="1"/>
  <c r="AH46" i="1" s="1"/>
  <c r="AI46" i="1" s="1"/>
  <c r="AA43" i="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AI65" i="1" l="1"/>
  <c r="AJ51" i="1" s="1"/>
  <c r="AK51" i="1" s="1"/>
  <c r="AC65" i="1"/>
  <c r="K66" i="3"/>
  <c r="L31" i="3" s="1"/>
  <c r="L39" i="3"/>
  <c r="L15" i="3"/>
  <c r="L63" i="3"/>
  <c r="L42" i="3"/>
  <c r="L38" i="3"/>
  <c r="L34" i="3"/>
  <c r="L30" i="3"/>
  <c r="L65" i="3"/>
  <c r="L57" i="3"/>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L13" i="3"/>
  <c r="L10" i="3"/>
  <c r="L58" i="3"/>
  <c r="L48" i="3"/>
  <c r="C49" i="6" s="1"/>
  <c r="M49" i="6" s="1"/>
  <c r="L61" i="3"/>
  <c r="L54" i="3"/>
  <c r="L52" i="3"/>
  <c r="L27" i="3"/>
  <c r="L21" i="3"/>
  <c r="L22" i="3"/>
  <c r="L62" i="3"/>
  <c r="L40" i="3"/>
  <c r="C39" i="8" s="1"/>
  <c r="M39" i="8" s="1"/>
  <c r="U39" i="8" s="1"/>
  <c r="L44" i="3"/>
  <c r="L19" i="3"/>
  <c r="L25" i="3"/>
  <c r="L26" i="3"/>
  <c r="L7" i="3"/>
  <c r="L32" i="3"/>
  <c r="C30" i="8"/>
  <c r="M30" i="8" s="1"/>
  <c r="U30" i="8" s="1"/>
  <c r="C31" i="5"/>
  <c r="M31" i="5" s="1"/>
  <c r="T31" i="5" s="1"/>
  <c r="C32" i="6"/>
  <c r="M32" i="6" s="1"/>
  <c r="C31" i="4"/>
  <c r="M31" i="4" s="1"/>
  <c r="U31" i="4" s="1"/>
  <c r="C31" i="7"/>
  <c r="C48" i="8"/>
  <c r="M48" i="8" s="1"/>
  <c r="U48" i="8" s="1"/>
  <c r="C49" i="4"/>
  <c r="M49" i="4" s="1"/>
  <c r="U49" i="4" s="1"/>
  <c r="C49" i="5"/>
  <c r="M49" i="5" s="1"/>
  <c r="T49" i="5" s="1"/>
  <c r="C50" i="6"/>
  <c r="M50" i="6" s="1"/>
  <c r="C49" i="7"/>
  <c r="C34" i="8"/>
  <c r="M34" i="8" s="1"/>
  <c r="U34" i="8" s="1"/>
  <c r="C36" i="6"/>
  <c r="M36" i="6" s="1"/>
  <c r="C35" i="4"/>
  <c r="M35" i="4" s="1"/>
  <c r="U35" i="4" s="1"/>
  <c r="C35" i="5"/>
  <c r="M35" i="5" s="1"/>
  <c r="T35" i="5" s="1"/>
  <c r="C35" i="7"/>
  <c r="C44" i="8"/>
  <c r="M44" i="8" s="1"/>
  <c r="U44" i="8" s="1"/>
  <c r="C46" i="6"/>
  <c r="M46" i="6" s="1"/>
  <c r="C45" i="4"/>
  <c r="M45" i="4" s="1"/>
  <c r="U45" i="4" s="1"/>
  <c r="C45" i="5"/>
  <c r="M45" i="5" s="1"/>
  <c r="T45" i="5" s="1"/>
  <c r="C45" i="7"/>
  <c r="C52" i="8"/>
  <c r="M52" i="8" s="1"/>
  <c r="U52" i="8" s="1"/>
  <c r="C54" i="6"/>
  <c r="M54" i="6" s="1"/>
  <c r="C53" i="5"/>
  <c r="M53" i="5" s="1"/>
  <c r="T53" i="5" s="1"/>
  <c r="C53" i="4"/>
  <c r="M53" i="4" s="1"/>
  <c r="U53" i="4" s="1"/>
  <c r="C53" i="7"/>
  <c r="C25" i="8"/>
  <c r="M25" i="8" s="1"/>
  <c r="U25" i="8" s="1"/>
  <c r="C26" i="4"/>
  <c r="M26" i="4" s="1"/>
  <c r="U26" i="4" s="1"/>
  <c r="C26" i="5"/>
  <c r="M26" i="5" s="1"/>
  <c r="T26" i="5" s="1"/>
  <c r="C27" i="6"/>
  <c r="M27" i="6" s="1"/>
  <c r="C26" i="7"/>
  <c r="C56" i="8"/>
  <c r="M56" i="8" s="1"/>
  <c r="U56" i="8" s="1"/>
  <c r="C57" i="4"/>
  <c r="M57" i="4" s="1"/>
  <c r="U57" i="4" s="1"/>
  <c r="C57" i="5"/>
  <c r="M57" i="5" s="1"/>
  <c r="T57" i="5" s="1"/>
  <c r="C59" i="6"/>
  <c r="M59" i="6" s="1"/>
  <c r="C57" i="7"/>
  <c r="C60" i="8"/>
  <c r="M60" i="8" s="1"/>
  <c r="U60" i="8" s="1"/>
  <c r="C61" i="5"/>
  <c r="M61" i="5" s="1"/>
  <c r="T61" i="5" s="1"/>
  <c r="C63" i="6"/>
  <c r="M63" i="6" s="1"/>
  <c r="C61" i="4"/>
  <c r="M61" i="4" s="1"/>
  <c r="U61" i="4" s="1"/>
  <c r="C61" i="7"/>
  <c r="C48" i="5"/>
  <c r="M48" i="5" s="1"/>
  <c r="T48" i="5" s="1"/>
  <c r="C42" i="8"/>
  <c r="M42" i="8" s="1"/>
  <c r="U42" i="8" s="1"/>
  <c r="C44" i="6"/>
  <c r="M44" i="6" s="1"/>
  <c r="C43" i="4"/>
  <c r="M43" i="4" s="1"/>
  <c r="U43" i="4" s="1"/>
  <c r="C43" i="5"/>
  <c r="M43" i="5" s="1"/>
  <c r="T43" i="5" s="1"/>
  <c r="C43" i="7"/>
  <c r="C35" i="8"/>
  <c r="M35" i="8" s="1"/>
  <c r="U35" i="8" s="1"/>
  <c r="C37" i="6"/>
  <c r="M37"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1" i="6"/>
  <c r="M31" i="6" s="1"/>
  <c r="C30" i="4"/>
  <c r="M30" i="4" s="1"/>
  <c r="U30" i="4" s="1"/>
  <c r="C30" i="7"/>
  <c r="C59" i="8"/>
  <c r="M59" i="8" s="1"/>
  <c r="U59" i="8" s="1"/>
  <c r="C60" i="5"/>
  <c r="M60" i="5" s="1"/>
  <c r="T60" i="5" s="1"/>
  <c r="C62" i="6"/>
  <c r="M62" i="6" s="1"/>
  <c r="C60" i="4"/>
  <c r="M60" i="4" s="1"/>
  <c r="U60" i="4" s="1"/>
  <c r="C60" i="7"/>
  <c r="C14" i="8"/>
  <c r="M14" i="8" s="1"/>
  <c r="U14" i="8" s="1"/>
  <c r="C15" i="5"/>
  <c r="M15" i="5" s="1"/>
  <c r="T15" i="5" s="1"/>
  <c r="C16" i="6"/>
  <c r="M16" i="6" s="1"/>
  <c r="C15" i="4"/>
  <c r="M15" i="4" s="1"/>
  <c r="U15" i="4" s="1"/>
  <c r="C15" i="7"/>
  <c r="C36" i="8"/>
  <c r="M36" i="8" s="1"/>
  <c r="U36" i="8" s="1"/>
  <c r="C38" i="6"/>
  <c r="M38" i="6" s="1"/>
  <c r="C37" i="4"/>
  <c r="M37" i="4" s="1"/>
  <c r="U37" i="4" s="1"/>
  <c r="C37" i="5"/>
  <c r="M37" i="5" s="1"/>
  <c r="T37" i="5" s="1"/>
  <c r="C37" i="7"/>
  <c r="C43" i="8"/>
  <c r="M43" i="8" s="1"/>
  <c r="U43" i="8" s="1"/>
  <c r="C45" i="6"/>
  <c r="M45" i="6" s="1"/>
  <c r="C44" i="4"/>
  <c r="M44" i="4" s="1"/>
  <c r="U44" i="4" s="1"/>
  <c r="C44" i="5"/>
  <c r="M44" i="5" s="1"/>
  <c r="T44" i="5" s="1"/>
  <c r="C44" i="7"/>
  <c r="C18" i="8"/>
  <c r="M18" i="8" s="1"/>
  <c r="U18" i="8" s="1"/>
  <c r="C20" i="6"/>
  <c r="M20" i="6" s="1"/>
  <c r="C19" i="4"/>
  <c r="M19" i="4" s="1"/>
  <c r="U19" i="4" s="1"/>
  <c r="C19" i="5"/>
  <c r="M19" i="5" s="1"/>
  <c r="T19" i="5" s="1"/>
  <c r="C19" i="7"/>
  <c r="C38" i="8"/>
  <c r="M38" i="8" s="1"/>
  <c r="U38" i="8" s="1"/>
  <c r="C39" i="5"/>
  <c r="M39" i="5" s="1"/>
  <c r="T39" i="5" s="1"/>
  <c r="C40" i="6"/>
  <c r="M40" i="6" s="1"/>
  <c r="C39" i="4"/>
  <c r="M39" i="4" s="1"/>
  <c r="U39" i="4" s="1"/>
  <c r="C39" i="7"/>
  <c r="C31" i="8"/>
  <c r="M31" i="8" s="1"/>
  <c r="U31" i="8" s="1"/>
  <c r="C32" i="5"/>
  <c r="M32" i="5" s="1"/>
  <c r="T32" i="5" s="1"/>
  <c r="C33" i="6"/>
  <c r="M33" i="6" s="1"/>
  <c r="C32" i="4"/>
  <c r="M32" i="4" s="1"/>
  <c r="U32" i="4" s="1"/>
  <c r="C32" i="7"/>
  <c r="C7" i="8"/>
  <c r="M7" i="8" s="1"/>
  <c r="U7" i="8" s="1"/>
  <c r="C8" i="7"/>
  <c r="C8" i="4"/>
  <c r="M8" i="4" s="1"/>
  <c r="U8" i="4" s="1"/>
  <c r="C9" i="6"/>
  <c r="M9" i="6" s="1"/>
  <c r="C8" i="5"/>
  <c r="M8" i="5" s="1"/>
  <c r="T8" i="5" s="1"/>
  <c r="C58" i="8"/>
  <c r="M58" i="8" s="1"/>
  <c r="U58" i="8" s="1"/>
  <c r="C59" i="5"/>
  <c r="M59" i="5" s="1"/>
  <c r="T59" i="5" s="1"/>
  <c r="C61" i="6"/>
  <c r="M61" i="6" s="1"/>
  <c r="C59" i="4"/>
  <c r="M59" i="4" s="1"/>
  <c r="U59" i="4" s="1"/>
  <c r="C59" i="7"/>
  <c r="C27" i="8"/>
  <c r="M27" i="8" s="1"/>
  <c r="U27" i="8" s="1"/>
  <c r="C29" i="6"/>
  <c r="M29" i="6" s="1"/>
  <c r="C28" i="4"/>
  <c r="M28" i="4" s="1"/>
  <c r="U28" i="4" s="1"/>
  <c r="C28" i="5"/>
  <c r="M28" i="5" s="1"/>
  <c r="T28" i="5" s="1"/>
  <c r="C28" i="7"/>
  <c r="C10" i="8"/>
  <c r="M10" i="8" s="1"/>
  <c r="U10" i="8" s="1"/>
  <c r="C12" i="6"/>
  <c r="M12" i="6" s="1"/>
  <c r="C11" i="4"/>
  <c r="M11" i="4" s="1"/>
  <c r="U11" i="4" s="1"/>
  <c r="C11" i="5"/>
  <c r="M11" i="5" s="1"/>
  <c r="T11" i="5" s="1"/>
  <c r="C11" i="7"/>
  <c r="C20" i="8"/>
  <c r="M20" i="8" s="1"/>
  <c r="U20" i="8" s="1"/>
  <c r="C22" i="6"/>
  <c r="M22" i="6" s="1"/>
  <c r="C21" i="4"/>
  <c r="M21" i="4" s="1"/>
  <c r="U21" i="4" s="1"/>
  <c r="C21" i="5"/>
  <c r="M21" i="5" s="1"/>
  <c r="T21" i="5" s="1"/>
  <c r="C21" i="7"/>
  <c r="C6" i="8"/>
  <c r="C7" i="7"/>
  <c r="C7" i="4"/>
  <c r="C7" i="5"/>
  <c r="C8" i="6"/>
  <c r="C37" i="8"/>
  <c r="M37" i="8" s="1"/>
  <c r="U37" i="8" s="1"/>
  <c r="C38" i="5"/>
  <c r="M38" i="5" s="1"/>
  <c r="T38" i="5" s="1"/>
  <c r="C39" i="6"/>
  <c r="M39" i="6" s="1"/>
  <c r="C38" i="4"/>
  <c r="M38" i="4" s="1"/>
  <c r="U38" i="4" s="1"/>
  <c r="C38" i="7"/>
  <c r="L55" i="3"/>
  <c r="L24" i="3"/>
  <c r="C51" i="8"/>
  <c r="M51" i="8" s="1"/>
  <c r="U51" i="8" s="1"/>
  <c r="C53" i="6"/>
  <c r="M53" i="6" s="1"/>
  <c r="C52" i="4"/>
  <c r="M52" i="4" s="1"/>
  <c r="U52" i="4" s="1"/>
  <c r="C52" i="5"/>
  <c r="M52" i="5" s="1"/>
  <c r="T52" i="5" s="1"/>
  <c r="C52" i="7"/>
  <c r="C55" i="8"/>
  <c r="M55" i="8" s="1"/>
  <c r="U55" i="8" s="1"/>
  <c r="C56" i="5"/>
  <c r="M56" i="5" s="1"/>
  <c r="T56" i="5" s="1"/>
  <c r="C57" i="6"/>
  <c r="M57" i="6" s="1"/>
  <c r="C56" i="4"/>
  <c r="M56" i="4" s="1"/>
  <c r="U56" i="4" s="1"/>
  <c r="C56" i="7"/>
  <c r="C26" i="8"/>
  <c r="M26" i="8" s="1"/>
  <c r="U26" i="8" s="1"/>
  <c r="C28" i="6"/>
  <c r="M28" i="6" s="1"/>
  <c r="C27" i="4"/>
  <c r="M27" i="4" s="1"/>
  <c r="U27" i="4" s="1"/>
  <c r="C27" i="5"/>
  <c r="M27" i="5" s="1"/>
  <c r="T27" i="5" s="1"/>
  <c r="C27" i="7"/>
  <c r="C33" i="8"/>
  <c r="M33" i="8" s="1"/>
  <c r="U33" i="8" s="1"/>
  <c r="C34" i="4"/>
  <c r="M34" i="4" s="1"/>
  <c r="U34" i="4" s="1"/>
  <c r="C35" i="6"/>
  <c r="M35" i="6" s="1"/>
  <c r="C34" i="5"/>
  <c r="M34" i="5" s="1"/>
  <c r="T34" i="5" s="1"/>
  <c r="C34" i="7"/>
  <c r="C9" i="8"/>
  <c r="M9" i="8" s="1"/>
  <c r="U9" i="8" s="1"/>
  <c r="C10" i="5"/>
  <c r="M10" i="5" s="1"/>
  <c r="T10" i="5" s="1"/>
  <c r="C10" i="4"/>
  <c r="M10" i="4" s="1"/>
  <c r="U10" i="4" s="1"/>
  <c r="C11" i="6"/>
  <c r="M11" i="6" s="1"/>
  <c r="C10" i="7"/>
  <c r="L16" i="3"/>
  <c r="C21" i="8"/>
  <c r="M21" i="8" s="1"/>
  <c r="U21" i="8" s="1"/>
  <c r="C22" i="5"/>
  <c r="M22" i="5" s="1"/>
  <c r="T22" i="5" s="1"/>
  <c r="C23" i="6"/>
  <c r="M23" i="6" s="1"/>
  <c r="C22" i="4"/>
  <c r="M22" i="4" s="1"/>
  <c r="U22" i="4" s="1"/>
  <c r="C22" i="7"/>
  <c r="C12" i="8"/>
  <c r="M12" i="8" s="1"/>
  <c r="U12" i="8" s="1"/>
  <c r="C14" i="6"/>
  <c r="M14" i="6" s="1"/>
  <c r="C13" i="5"/>
  <c r="M13" i="5" s="1"/>
  <c r="T13" i="5" s="1"/>
  <c r="C13" i="4"/>
  <c r="M13" i="4" s="1"/>
  <c r="U13" i="4" s="1"/>
  <c r="C13" i="7"/>
  <c r="C63" i="8"/>
  <c r="L59" i="3"/>
  <c r="L17" i="3"/>
  <c r="L33" i="3"/>
  <c r="L14" i="3"/>
  <c r="L46" i="3"/>
  <c r="L23" i="3"/>
  <c r="L8" i="3"/>
  <c r="C53" i="8"/>
  <c r="M53" i="8" s="1"/>
  <c r="U53" i="8" s="1"/>
  <c r="C54" i="5"/>
  <c r="M54" i="5" s="1"/>
  <c r="T54" i="5" s="1"/>
  <c r="C55" i="6"/>
  <c r="M55" i="6" s="1"/>
  <c r="C54" i="4"/>
  <c r="M54" i="4" s="1"/>
  <c r="U54" i="4" s="1"/>
  <c r="C54" i="7"/>
  <c r="C19" i="8"/>
  <c r="M19" i="8" s="1"/>
  <c r="U19" i="8" s="1"/>
  <c r="C21" i="6"/>
  <c r="M21" i="6" s="1"/>
  <c r="C20" i="4"/>
  <c r="M20" i="4" s="1"/>
  <c r="U20" i="4" s="1"/>
  <c r="C20" i="5"/>
  <c r="M20" i="5" s="1"/>
  <c r="T20" i="5" s="1"/>
  <c r="C20" i="7"/>
  <c r="C11" i="8"/>
  <c r="M11" i="8" s="1"/>
  <c r="U11" i="8" s="1"/>
  <c r="C13" i="6"/>
  <c r="M13" i="6" s="1"/>
  <c r="C12" i="4"/>
  <c r="M12" i="4" s="1"/>
  <c r="U12" i="4" s="1"/>
  <c r="C12" i="5"/>
  <c r="M12" i="5" s="1"/>
  <c r="T12" i="5" s="1"/>
  <c r="C12" i="7"/>
  <c r="C24" i="8"/>
  <c r="M24" i="8" s="1"/>
  <c r="U24" i="8" s="1"/>
  <c r="C25" i="5"/>
  <c r="M25" i="5" s="1"/>
  <c r="T25" i="5" s="1"/>
  <c r="C25" i="4"/>
  <c r="M25" i="4" s="1"/>
  <c r="U25" i="4" s="1"/>
  <c r="C26" i="6"/>
  <c r="M26" i="6" s="1"/>
  <c r="C25" i="7"/>
  <c r="C41" i="8"/>
  <c r="M41" i="8" s="1"/>
  <c r="U41" i="8" s="1"/>
  <c r="C42" i="4"/>
  <c r="M42" i="4" s="1"/>
  <c r="U42" i="4" s="1"/>
  <c r="C43" i="6"/>
  <c r="M43"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AK65" i="1" l="1"/>
  <c r="AJ65" i="1"/>
  <c r="C47" i="8"/>
  <c r="M47" i="8" s="1"/>
  <c r="U47" i="8" s="1"/>
  <c r="C40" i="7"/>
  <c r="C40" i="4"/>
  <c r="M40" i="4" s="1"/>
  <c r="U40" i="4" s="1"/>
  <c r="C48" i="7"/>
  <c r="C41" i="6"/>
  <c r="M41" i="6" s="1"/>
  <c r="C40" i="5"/>
  <c r="M40" i="5" s="1"/>
  <c r="T40" i="5" s="1"/>
  <c r="C48" i="4"/>
  <c r="M48" i="4" s="1"/>
  <c r="U48" i="4" s="1"/>
  <c r="M7" i="4"/>
  <c r="C64" i="8"/>
  <c r="C28" i="8"/>
  <c r="M28" i="8" s="1"/>
  <c r="U28" i="8" s="1"/>
  <c r="C29" i="5"/>
  <c r="M29" i="5" s="1"/>
  <c r="T29" i="5" s="1"/>
  <c r="C30" i="6"/>
  <c r="M30" i="6" s="1"/>
  <c r="C29" i="4"/>
  <c r="M29" i="4" s="1"/>
  <c r="U29" i="4" s="1"/>
  <c r="C29" i="7"/>
  <c r="C50" i="8"/>
  <c r="M50" i="8" s="1"/>
  <c r="U50" i="8" s="1"/>
  <c r="C52" i="6"/>
  <c r="M52" i="6" s="1"/>
  <c r="C51" i="4"/>
  <c r="M51" i="4" s="1"/>
  <c r="U51" i="4" s="1"/>
  <c r="C51" i="5"/>
  <c r="M51" i="5" s="1"/>
  <c r="T51" i="5" s="1"/>
  <c r="C51" i="7"/>
  <c r="C8" i="8"/>
  <c r="M8" i="8" s="1"/>
  <c r="U8" i="8" s="1"/>
  <c r="C9" i="7"/>
  <c r="C9" i="4"/>
  <c r="M9" i="4" s="1"/>
  <c r="U9" i="4" s="1"/>
  <c r="C10" i="6"/>
  <c r="M10" i="6" s="1"/>
  <c r="C9" i="5"/>
  <c r="M9" i="5" s="1"/>
  <c r="T9" i="5" s="1"/>
  <c r="C22" i="8"/>
  <c r="M22" i="8" s="1"/>
  <c r="U22" i="8" s="1"/>
  <c r="C23" i="5"/>
  <c r="M23" i="5" s="1"/>
  <c r="T23" i="5" s="1"/>
  <c r="C24" i="6"/>
  <c r="M24" i="6" s="1"/>
  <c r="C23" i="4"/>
  <c r="M23" i="4" s="1"/>
  <c r="U23" i="4" s="1"/>
  <c r="C23" i="7"/>
  <c r="M6" i="8"/>
  <c r="C61" i="8"/>
  <c r="M61" i="8" s="1"/>
  <c r="U61" i="8" s="1"/>
  <c r="C62" i="5"/>
  <c r="M62" i="5" s="1"/>
  <c r="T62" i="5" s="1"/>
  <c r="C64" i="6"/>
  <c r="M64" i="6" s="1"/>
  <c r="C62" i="4"/>
  <c r="M62" i="4" s="1"/>
  <c r="U62" i="4" s="1"/>
  <c r="C62" i="7"/>
  <c r="C45" i="8"/>
  <c r="M45" i="8" s="1"/>
  <c r="U45" i="8" s="1"/>
  <c r="C46" i="5"/>
  <c r="M46" i="5" s="1"/>
  <c r="T46" i="5" s="1"/>
  <c r="C47" i="6"/>
  <c r="M47" i="6" s="1"/>
  <c r="C46" i="4"/>
  <c r="M46" i="4" s="1"/>
  <c r="U46" i="4" s="1"/>
  <c r="C46" i="7"/>
  <c r="C40" i="8"/>
  <c r="M40" i="8" s="1"/>
  <c r="U40" i="8" s="1"/>
  <c r="C41" i="4"/>
  <c r="M41" i="4" s="1"/>
  <c r="U41" i="4" s="1"/>
  <c r="C41" i="5"/>
  <c r="M41" i="5" s="1"/>
  <c r="T41" i="5" s="1"/>
  <c r="C42" i="6"/>
  <c r="M42" i="6" s="1"/>
  <c r="C41" i="7"/>
  <c r="C57" i="8"/>
  <c r="M57" i="8" s="1"/>
  <c r="U57" i="8" s="1"/>
  <c r="C58" i="5"/>
  <c r="M58" i="5" s="1"/>
  <c r="T58" i="5" s="1"/>
  <c r="C60" i="6"/>
  <c r="M60" i="6" s="1"/>
  <c r="C58" i="4"/>
  <c r="M58" i="4" s="1"/>
  <c r="U58" i="4" s="1"/>
  <c r="C58" i="7"/>
  <c r="C46" i="8"/>
  <c r="M46" i="8" s="1"/>
  <c r="U46" i="8" s="1"/>
  <c r="C47" i="5"/>
  <c r="M47" i="5" s="1"/>
  <c r="T47" i="5" s="1"/>
  <c r="C48" i="6"/>
  <c r="M48" i="6" s="1"/>
  <c r="C47" i="4"/>
  <c r="M47" i="4" s="1"/>
  <c r="U47" i="4" s="1"/>
  <c r="C47" i="7"/>
  <c r="C13" i="8"/>
  <c r="M13" i="8" s="1"/>
  <c r="U13" i="8" s="1"/>
  <c r="C14" i="5"/>
  <c r="M14" i="5" s="1"/>
  <c r="T14" i="5" s="1"/>
  <c r="C15" i="6"/>
  <c r="M15" i="6" s="1"/>
  <c r="C14" i="4"/>
  <c r="M14" i="4" s="1"/>
  <c r="U14" i="4" s="1"/>
  <c r="C14" i="7"/>
  <c r="L66" i="3"/>
  <c r="C49" i="8"/>
  <c r="M49" i="8" s="1"/>
  <c r="U49" i="8" s="1"/>
  <c r="C50" i="4"/>
  <c r="M50" i="4" s="1"/>
  <c r="U50" i="4" s="1"/>
  <c r="C50" i="5"/>
  <c r="M50" i="5" s="1"/>
  <c r="T50" i="5" s="1"/>
  <c r="C51" i="6"/>
  <c r="M51" i="6" s="1"/>
  <c r="C50" i="7"/>
  <c r="C32" i="8"/>
  <c r="M32" i="8" s="1"/>
  <c r="U32" i="8" s="1"/>
  <c r="C33" i="4"/>
  <c r="M33" i="4" s="1"/>
  <c r="U33" i="4" s="1"/>
  <c r="C33" i="5"/>
  <c r="M33" i="5" s="1"/>
  <c r="T33" i="5" s="1"/>
  <c r="C34" i="6"/>
  <c r="M34" i="6" s="1"/>
  <c r="C33" i="7"/>
  <c r="C23" i="8"/>
  <c r="M23" i="8" s="1"/>
  <c r="U23" i="8" s="1"/>
  <c r="C24" i="5"/>
  <c r="M24" i="5" s="1"/>
  <c r="T24" i="5" s="1"/>
  <c r="C25" i="6"/>
  <c r="M25" i="6" s="1"/>
  <c r="C24" i="4"/>
  <c r="M24" i="4" s="1"/>
  <c r="U24" i="4" s="1"/>
  <c r="C24" i="7"/>
  <c r="M7" i="5"/>
  <c r="C17" i="8"/>
  <c r="M17" i="8" s="1"/>
  <c r="U17" i="8" s="1"/>
  <c r="C18" i="4"/>
  <c r="M18" i="4" s="1"/>
  <c r="U18" i="4" s="1"/>
  <c r="C18" i="5"/>
  <c r="M18" i="5" s="1"/>
  <c r="T18" i="5" s="1"/>
  <c r="C19" i="6"/>
  <c r="M19" i="6" s="1"/>
  <c r="C18" i="7"/>
  <c r="C16" i="8"/>
  <c r="M16" i="8" s="1"/>
  <c r="U16" i="8" s="1"/>
  <c r="C17" i="5"/>
  <c r="M17" i="5" s="1"/>
  <c r="T17" i="5" s="1"/>
  <c r="C17" i="4"/>
  <c r="M17" i="4" s="1"/>
  <c r="U17" i="4" s="1"/>
  <c r="C18" i="6"/>
  <c r="M18" i="6" s="1"/>
  <c r="C17" i="7"/>
  <c r="C15" i="8"/>
  <c r="M15" i="8" s="1"/>
  <c r="U15" i="8" s="1"/>
  <c r="C16" i="5"/>
  <c r="M16" i="5" s="1"/>
  <c r="T16" i="5" s="1"/>
  <c r="C17" i="6"/>
  <c r="M17" i="6" s="1"/>
  <c r="C16" i="4"/>
  <c r="M16" i="4" s="1"/>
  <c r="U16" i="4" s="1"/>
  <c r="C16" i="7"/>
  <c r="C54" i="8"/>
  <c r="M54" i="8" s="1"/>
  <c r="U54" i="8" s="1"/>
  <c r="C55" i="5"/>
  <c r="M55" i="5" s="1"/>
  <c r="T55" i="5" s="1"/>
  <c r="C56" i="6"/>
  <c r="M56" i="6" s="1"/>
  <c r="C55" i="4"/>
  <c r="M55" i="4" s="1"/>
  <c r="U55" i="4" s="1"/>
  <c r="C55" i="7"/>
  <c r="M8"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5" i="6"/>
  <c r="M65" i="6"/>
  <c r="U65"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8"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8" i="6" l="1"/>
  <c r="N58" i="6"/>
  <c r="L58"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6" i="6"/>
  <c r="B15" i="5"/>
  <c r="N15" i="5" s="1"/>
  <c r="B63" i="5"/>
  <c r="N63" i="5" s="1"/>
  <c r="B36" i="6"/>
  <c r="B35" i="5"/>
  <c r="N35" i="5" s="1"/>
  <c r="B52" i="5"/>
  <c r="N52" i="5" s="1"/>
  <c r="B53" i="6"/>
  <c r="B9" i="5"/>
  <c r="N9" i="5" s="1"/>
  <c r="B10" i="6"/>
  <c r="B45" i="5"/>
  <c r="N45" i="5" s="1"/>
  <c r="B46" i="6"/>
  <c r="B22" i="6"/>
  <c r="B21" i="5"/>
  <c r="N21" i="5" s="1"/>
  <c r="B28" i="6"/>
  <c r="B27" i="5"/>
  <c r="N27" i="5" s="1"/>
  <c r="B23" i="6"/>
  <c r="B22" i="5"/>
  <c r="N22" i="5" s="1"/>
  <c r="B13" i="5"/>
  <c r="N13" i="5" s="1"/>
  <c r="B14" i="6"/>
  <c r="B38" i="5"/>
  <c r="N38" i="5" s="1"/>
  <c r="B39" i="6"/>
  <c r="B15" i="6"/>
  <c r="B14" i="5"/>
  <c r="N14" i="5" s="1"/>
  <c r="B63" i="6"/>
  <c r="B61" i="5"/>
  <c r="N61" i="5" s="1"/>
  <c r="B26" i="6"/>
  <c r="B25" i="5"/>
  <c r="N25" i="5" s="1"/>
  <c r="B24" i="6"/>
  <c r="B23" i="5"/>
  <c r="N23" i="5" s="1"/>
  <c r="B10" i="5"/>
  <c r="N10" i="5" s="1"/>
  <c r="B11" i="6"/>
  <c r="B42" i="6"/>
  <c r="B41" i="5"/>
  <c r="N41" i="5" s="1"/>
  <c r="B32" i="5"/>
  <c r="N32" i="5" s="1"/>
  <c r="B33" i="6"/>
  <c r="B52" i="6"/>
  <c r="B51" i="5"/>
  <c r="N51" i="5" s="1"/>
  <c r="B59" i="6"/>
  <c r="B57" i="5"/>
  <c r="N57" i="5" s="1"/>
  <c r="B57" i="6"/>
  <c r="B56" i="5"/>
  <c r="N56" i="5" s="1"/>
  <c r="B49" i="6"/>
  <c r="B48" i="5"/>
  <c r="N48" i="5" s="1"/>
  <c r="B30" i="6"/>
  <c r="B29" i="5"/>
  <c r="N29" i="5" s="1"/>
  <c r="B48" i="6"/>
  <c r="B47" i="5"/>
  <c r="N47" i="5" s="1"/>
  <c r="B18" i="6"/>
  <c r="B17" i="5"/>
  <c r="N17" i="5" s="1"/>
  <c r="B34" i="5"/>
  <c r="N34" i="5" s="1"/>
  <c r="B35" i="6"/>
  <c r="B58" i="5"/>
  <c r="N58" i="5" s="1"/>
  <c r="B60" i="6"/>
  <c r="B54" i="5"/>
  <c r="N54" i="5" s="1"/>
  <c r="B55" i="6"/>
  <c r="B59" i="5"/>
  <c r="N59" i="5" s="1"/>
  <c r="B61" i="6"/>
  <c r="B55" i="5"/>
  <c r="N55" i="5" s="1"/>
  <c r="B56" i="6"/>
  <c r="B9" i="6"/>
  <c r="B8" i="5"/>
  <c r="N8" i="5" s="1"/>
  <c r="B36" i="5"/>
  <c r="N36" i="5" s="1"/>
  <c r="B37" i="6"/>
  <c r="B50" i="6"/>
  <c r="B49" i="5"/>
  <c r="N49" i="5" s="1"/>
  <c r="B33" i="5"/>
  <c r="N33" i="5" s="1"/>
  <c r="B34" i="6"/>
  <c r="B19" i="5"/>
  <c r="N19" i="5" s="1"/>
  <c r="B20" i="6"/>
  <c r="B31" i="6"/>
  <c r="B30" i="5"/>
  <c r="N30" i="5" s="1"/>
  <c r="B20" i="5"/>
  <c r="N20" i="5" s="1"/>
  <c r="B21" i="6"/>
  <c r="B13" i="6"/>
  <c r="B12" i="5"/>
  <c r="N12" i="5" s="1"/>
  <c r="B54" i="6"/>
  <c r="B53" i="5"/>
  <c r="N53" i="5" s="1"/>
  <c r="B43" i="6"/>
  <c r="B42" i="5"/>
  <c r="N42" i="5" s="1"/>
  <c r="B29" i="6"/>
  <c r="B28" i="5"/>
  <c r="N28" i="5" s="1"/>
  <c r="B38" i="6"/>
  <c r="B37" i="5"/>
  <c r="N37" i="5" s="1"/>
  <c r="B64" i="6"/>
  <c r="B62" i="5"/>
  <c r="N62" i="5" s="1"/>
  <c r="B40" i="6"/>
  <c r="B39" i="5"/>
  <c r="N39" i="5" s="1"/>
  <c r="B46" i="5"/>
  <c r="N46" i="5" s="1"/>
  <c r="B47" i="6"/>
  <c r="B31" i="5"/>
  <c r="N31" i="5" s="1"/>
  <c r="B32" i="6"/>
  <c r="B26" i="5"/>
  <c r="N26" i="5" s="1"/>
  <c r="B27" i="6"/>
  <c r="B18" i="5"/>
  <c r="N18" i="5" s="1"/>
  <c r="B19" i="6"/>
  <c r="B45" i="6"/>
  <c r="B44" i="5"/>
  <c r="N44" i="5" s="1"/>
  <c r="B7" i="5"/>
  <c r="B8" i="6"/>
  <c r="B51" i="6"/>
  <c r="B50" i="5"/>
  <c r="N50" i="5" s="1"/>
  <c r="B16" i="5"/>
  <c r="N16" i="5" s="1"/>
  <c r="B17" i="6"/>
  <c r="B11" i="5"/>
  <c r="N11" i="5" s="1"/>
  <c r="B12" i="6"/>
  <c r="B25" i="6"/>
  <c r="B24" i="5"/>
  <c r="N24" i="5" s="1"/>
  <c r="B60" i="5"/>
  <c r="N60" i="5" s="1"/>
  <c r="B62" i="6"/>
  <c r="B40" i="5"/>
  <c r="N40" i="5" s="1"/>
  <c r="B41" i="6"/>
  <c r="B44" i="6"/>
  <c r="B43" i="5"/>
  <c r="N43" i="5" s="1"/>
  <c r="L68" i="2"/>
  <c r="O58" i="6" l="1"/>
  <c r="P58" i="6"/>
  <c r="E58" i="6"/>
  <c r="G58" i="6" s="1"/>
  <c r="H58"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8" i="6"/>
  <c r="D8" i="6"/>
  <c r="N8" i="6"/>
  <c r="B65" i="6"/>
  <c r="L32" i="6"/>
  <c r="N32" i="6"/>
  <c r="D32" i="6"/>
  <c r="L42" i="5"/>
  <c r="S42" i="5" s="1"/>
  <c r="D42" i="5"/>
  <c r="L30" i="5"/>
  <c r="S30" i="5" s="1"/>
  <c r="D30" i="5"/>
  <c r="L37" i="6"/>
  <c r="N37" i="6"/>
  <c r="D37" i="6"/>
  <c r="L55" i="6"/>
  <c r="N55" i="6"/>
  <c r="D55" i="6"/>
  <c r="D47" i="5"/>
  <c r="L47" i="5"/>
  <c r="S47" i="5" s="1"/>
  <c r="L14" i="6"/>
  <c r="D14" i="6"/>
  <c r="N14" i="6"/>
  <c r="L27" i="5"/>
  <c r="S27" i="5" s="1"/>
  <c r="D27" i="5"/>
  <c r="D17" i="6"/>
  <c r="N17" i="6"/>
  <c r="L17" i="6"/>
  <c r="L19" i="6"/>
  <c r="D19" i="6"/>
  <c r="N19" i="6"/>
  <c r="D43" i="6"/>
  <c r="L43" i="6"/>
  <c r="N43" i="6"/>
  <c r="L13" i="6"/>
  <c r="D13" i="6"/>
  <c r="N13" i="6"/>
  <c r="L34" i="6"/>
  <c r="N34" i="6"/>
  <c r="D34" i="6"/>
  <c r="L36" i="5"/>
  <c r="S36" i="5" s="1"/>
  <c r="D36" i="5"/>
  <c r="L55" i="5"/>
  <c r="S55" i="5" s="1"/>
  <c r="D55" i="5"/>
  <c r="L35" i="6"/>
  <c r="D35" i="6"/>
  <c r="N35" i="6"/>
  <c r="L57" i="5"/>
  <c r="S57" i="5" s="1"/>
  <c r="D57" i="5"/>
  <c r="L33" i="6"/>
  <c r="N33" i="6"/>
  <c r="D33" i="6"/>
  <c r="D25" i="5"/>
  <c r="L25" i="5"/>
  <c r="S25" i="5" s="1"/>
  <c r="L14" i="5"/>
  <c r="S14" i="5" s="1"/>
  <c r="D14" i="5"/>
  <c r="D46" i="6"/>
  <c r="L46" i="6"/>
  <c r="N46" i="6"/>
  <c r="L63" i="5"/>
  <c r="S63" i="5" s="1"/>
  <c r="D63" i="5"/>
  <c r="L40" i="5"/>
  <c r="S40" i="5" s="1"/>
  <c r="D40" i="5"/>
  <c r="D16" i="5"/>
  <c r="L16" i="5"/>
  <c r="S16" i="5" s="1"/>
  <c r="D7" i="5"/>
  <c r="L7" i="5"/>
  <c r="B64" i="5"/>
  <c r="N7" i="5"/>
  <c r="L31" i="5"/>
  <c r="S31" i="5" s="1"/>
  <c r="D31" i="5"/>
  <c r="L38" i="6"/>
  <c r="N38" i="6"/>
  <c r="D38" i="6"/>
  <c r="L33" i="5"/>
  <c r="S33" i="5" s="1"/>
  <c r="D33" i="5"/>
  <c r="D54" i="5"/>
  <c r="L54" i="5"/>
  <c r="S54" i="5" s="1"/>
  <c r="L48" i="6"/>
  <c r="N48" i="6"/>
  <c r="D48" i="6"/>
  <c r="L49" i="6"/>
  <c r="D49" i="6"/>
  <c r="N49" i="6"/>
  <c r="N59" i="6"/>
  <c r="D59" i="6"/>
  <c r="L59" i="6"/>
  <c r="D32" i="5"/>
  <c r="L32" i="5"/>
  <c r="S32" i="5" s="1"/>
  <c r="L26" i="6"/>
  <c r="N26" i="6"/>
  <c r="D26" i="6"/>
  <c r="D15" i="6"/>
  <c r="L15" i="6"/>
  <c r="N15" i="6"/>
  <c r="L13" i="5"/>
  <c r="S13" i="5" s="1"/>
  <c r="D13" i="5"/>
  <c r="L28" i="6"/>
  <c r="N28" i="6"/>
  <c r="D28" i="6"/>
  <c r="L45" i="5"/>
  <c r="S45" i="5" s="1"/>
  <c r="D45" i="5"/>
  <c r="L62" i="6"/>
  <c r="N62" i="6"/>
  <c r="D62" i="6"/>
  <c r="D12" i="6"/>
  <c r="N12" i="6"/>
  <c r="L12" i="6"/>
  <c r="L50" i="5"/>
  <c r="S50" i="5" s="1"/>
  <c r="D50" i="5"/>
  <c r="D44" i="5"/>
  <c r="L44" i="5"/>
  <c r="S44" i="5" s="1"/>
  <c r="D27" i="6"/>
  <c r="N27" i="6"/>
  <c r="L27" i="6"/>
  <c r="L47" i="6"/>
  <c r="N47" i="6"/>
  <c r="D47" i="6"/>
  <c r="L62" i="5"/>
  <c r="S62" i="5" s="1"/>
  <c r="D62" i="5"/>
  <c r="L53" i="5"/>
  <c r="S53" i="5" s="1"/>
  <c r="D53" i="5"/>
  <c r="L21" i="6"/>
  <c r="D21" i="6"/>
  <c r="N21" i="6"/>
  <c r="D20" i="6"/>
  <c r="L20" i="6"/>
  <c r="N20" i="6"/>
  <c r="D49" i="5"/>
  <c r="L49" i="5"/>
  <c r="S49" i="5" s="1"/>
  <c r="D8" i="5"/>
  <c r="L8" i="5"/>
  <c r="S8" i="5" s="1"/>
  <c r="N60" i="6"/>
  <c r="L60" i="6"/>
  <c r="D60"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5" i="6"/>
  <c r="N45" i="6"/>
  <c r="D45" i="6"/>
  <c r="D46" i="5"/>
  <c r="L46" i="5"/>
  <c r="S46" i="5" s="1"/>
  <c r="D64" i="6"/>
  <c r="N64" i="6"/>
  <c r="L64" i="6"/>
  <c r="D28" i="5"/>
  <c r="L28" i="5"/>
  <c r="S28" i="5" s="1"/>
  <c r="D20" i="5"/>
  <c r="L20" i="5"/>
  <c r="S20" i="5" s="1"/>
  <c r="D19" i="5"/>
  <c r="L19" i="5"/>
  <c r="S19" i="5" s="1"/>
  <c r="L61" i="6"/>
  <c r="D61" i="6"/>
  <c r="N61" i="6"/>
  <c r="L58" i="5"/>
  <c r="S58" i="5" s="1"/>
  <c r="D58" i="5"/>
  <c r="L18" i="6"/>
  <c r="N18" i="6"/>
  <c r="D18" i="6"/>
  <c r="L29" i="5"/>
  <c r="S29" i="5" s="1"/>
  <c r="D29" i="5"/>
  <c r="L41" i="5"/>
  <c r="S41" i="5" s="1"/>
  <c r="D41" i="5"/>
  <c r="L24" i="6"/>
  <c r="D24" i="6"/>
  <c r="N24" i="6"/>
  <c r="L63" i="6"/>
  <c r="D63" i="6"/>
  <c r="N63" i="6"/>
  <c r="N39" i="6"/>
  <c r="L39" i="6"/>
  <c r="D39" i="6"/>
  <c r="L23" i="6"/>
  <c r="D23" i="6"/>
  <c r="N23" i="6"/>
  <c r="D10" i="6"/>
  <c r="L10" i="6"/>
  <c r="N10" i="6"/>
  <c r="D15" i="5"/>
  <c r="L15" i="5"/>
  <c r="S15" i="5" s="1"/>
  <c r="L39" i="5"/>
  <c r="S39" i="5" s="1"/>
  <c r="D39" i="5"/>
  <c r="D41" i="6"/>
  <c r="N41" i="6"/>
  <c r="L41" i="6"/>
  <c r="L40" i="6"/>
  <c r="N40" i="6"/>
  <c r="D40" i="6"/>
  <c r="L31" i="6"/>
  <c r="D31" i="6"/>
  <c r="N31" i="6"/>
  <c r="L48" i="5"/>
  <c r="S48" i="5" s="1"/>
  <c r="D48" i="5"/>
  <c r="L11" i="6"/>
  <c r="N11" i="6"/>
  <c r="D11" i="6"/>
  <c r="N53" i="6"/>
  <c r="D53" i="6"/>
  <c r="L53" i="6"/>
  <c r="L25" i="6"/>
  <c r="N25" i="6"/>
  <c r="D25" i="6"/>
  <c r="D18" i="5"/>
  <c r="L18" i="5"/>
  <c r="S18" i="5" s="1"/>
  <c r="D34" i="5"/>
  <c r="L34" i="5"/>
  <c r="S34" i="5" s="1"/>
  <c r="D10" i="5"/>
  <c r="L10" i="5"/>
  <c r="S10" i="5" s="1"/>
  <c r="D52" i="5"/>
  <c r="L52" i="5"/>
  <c r="S52" i="5" s="1"/>
  <c r="N44" i="6"/>
  <c r="D44" i="6"/>
  <c r="L44" i="6"/>
  <c r="D60" i="5"/>
  <c r="L60" i="5"/>
  <c r="S60" i="5" s="1"/>
  <c r="D11" i="5"/>
  <c r="L11" i="5"/>
  <c r="S11" i="5" s="1"/>
  <c r="L51" i="6"/>
  <c r="D51" i="6"/>
  <c r="N51" i="6"/>
  <c r="L26" i="5"/>
  <c r="S26" i="5" s="1"/>
  <c r="D26" i="5"/>
  <c r="D29" i="6"/>
  <c r="N29" i="6"/>
  <c r="L29" i="6"/>
  <c r="L54" i="6"/>
  <c r="D54" i="6"/>
  <c r="N54" i="6"/>
  <c r="D50" i="6"/>
  <c r="L50" i="6"/>
  <c r="N50" i="6"/>
  <c r="L9" i="6"/>
  <c r="D9" i="6"/>
  <c r="N9" i="6"/>
  <c r="D59" i="5"/>
  <c r="L59" i="5"/>
  <c r="S59" i="5" s="1"/>
  <c r="L30" i="6"/>
  <c r="D30" i="6"/>
  <c r="N30" i="6"/>
  <c r="L57" i="6"/>
  <c r="D57" i="6"/>
  <c r="N57" i="6"/>
  <c r="L52" i="6"/>
  <c r="D52" i="6"/>
  <c r="N52" i="6"/>
  <c r="N42" i="6"/>
  <c r="L42" i="6"/>
  <c r="D42" i="6"/>
  <c r="L38" i="5"/>
  <c r="S38" i="5" s="1"/>
  <c r="D38" i="5"/>
  <c r="N22" i="6"/>
  <c r="L22" i="6"/>
  <c r="D22" i="6"/>
  <c r="D9" i="5"/>
  <c r="L9" i="5"/>
  <c r="S9" i="5" s="1"/>
  <c r="L36" i="6"/>
  <c r="N36" i="6"/>
  <c r="D36" i="6"/>
  <c r="L16" i="6"/>
  <c r="N16" i="6"/>
  <c r="D16" i="6"/>
  <c r="D37" i="5"/>
  <c r="L37" i="5"/>
  <c r="S37" i="5" s="1"/>
  <c r="L12" i="5"/>
  <c r="S12" i="5" s="1"/>
  <c r="D12" i="5"/>
  <c r="D56" i="6"/>
  <c r="L56" i="6"/>
  <c r="N56" i="6"/>
  <c r="F58" i="6" l="1"/>
  <c r="I58"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5" i="6"/>
  <c r="G25" i="6" s="1"/>
  <c r="H25" i="6" s="1"/>
  <c r="O42" i="6"/>
  <c r="P42" i="6" s="1"/>
  <c r="E30" i="6"/>
  <c r="G30" i="6" s="1"/>
  <c r="H30" i="6" s="1"/>
  <c r="E50" i="6"/>
  <c r="G50" i="6" s="1"/>
  <c r="H50" i="6" s="1"/>
  <c r="E54" i="6"/>
  <c r="G54" i="6" s="1"/>
  <c r="H54" i="6" s="1"/>
  <c r="P60" i="5"/>
  <c r="AF60" i="5" s="1"/>
  <c r="U60" i="5"/>
  <c r="O60" i="5"/>
  <c r="O53" i="6"/>
  <c r="P53" i="6" s="1"/>
  <c r="E48" i="5"/>
  <c r="G48" i="5" s="1"/>
  <c r="H48" i="5" s="1"/>
  <c r="E40" i="6"/>
  <c r="G40" i="6" s="1"/>
  <c r="H40" i="6" s="1"/>
  <c r="P41" i="6"/>
  <c r="O41" i="6"/>
  <c r="O23" i="6"/>
  <c r="P23" i="6" s="1"/>
  <c r="E18" i="6"/>
  <c r="G18" i="6" s="1"/>
  <c r="H18" i="6" s="1"/>
  <c r="U28" i="5"/>
  <c r="O28" i="5"/>
  <c r="P28" i="5" s="1"/>
  <c r="AF28" i="5" s="1"/>
  <c r="E46" i="5"/>
  <c r="G46" i="5" s="1"/>
  <c r="H46" i="5" s="1"/>
  <c r="E43" i="5"/>
  <c r="G43" i="5" s="1"/>
  <c r="H43" i="5" s="1"/>
  <c r="P23" i="5"/>
  <c r="AF23" i="5" s="1"/>
  <c r="U23" i="5"/>
  <c r="O23" i="5"/>
  <c r="E17" i="5"/>
  <c r="G17" i="5" s="1"/>
  <c r="H17" i="5" s="1"/>
  <c r="E20" i="6"/>
  <c r="G20" i="6" s="1"/>
  <c r="H20" i="6" s="1"/>
  <c r="O28" i="6"/>
  <c r="P28" i="6"/>
  <c r="E26" i="6"/>
  <c r="G26" i="6" s="1"/>
  <c r="H26" i="6" s="1"/>
  <c r="O59" i="6"/>
  <c r="P59" i="6" s="1"/>
  <c r="P54" i="5"/>
  <c r="AF54" i="5" s="1"/>
  <c r="U54" i="5"/>
  <c r="O54" i="5"/>
  <c r="U57" i="5"/>
  <c r="O57" i="5"/>
  <c r="P57" i="5" s="1"/>
  <c r="AF57" i="5" s="1"/>
  <c r="E55" i="5"/>
  <c r="G55" i="5" s="1"/>
  <c r="H55" i="5" s="1"/>
  <c r="O13" i="6"/>
  <c r="P13" i="6" s="1"/>
  <c r="P17" i="6"/>
  <c r="O17" i="6"/>
  <c r="E27" i="5"/>
  <c r="G27" i="5" s="1"/>
  <c r="H27" i="5" s="1"/>
  <c r="E30" i="5"/>
  <c r="G30" i="5" s="1"/>
  <c r="H30" i="5" s="1"/>
  <c r="E56" i="6"/>
  <c r="G56" i="6" s="1"/>
  <c r="H56" i="6" s="1"/>
  <c r="E36" i="6"/>
  <c r="G36" i="6" s="1"/>
  <c r="H36" i="6" s="1"/>
  <c r="O22" i="6"/>
  <c r="P22" i="6"/>
  <c r="P52" i="6"/>
  <c r="O52" i="6"/>
  <c r="E59" i="5"/>
  <c r="G59" i="5" s="1"/>
  <c r="H59" i="5" s="1"/>
  <c r="O51" i="6"/>
  <c r="P51" i="6" s="1"/>
  <c r="E60" i="5"/>
  <c r="G60" i="5" s="1"/>
  <c r="H60" i="5" s="1"/>
  <c r="E34" i="5"/>
  <c r="G34" i="5" s="1"/>
  <c r="H34" i="5" s="1"/>
  <c r="E18" i="5"/>
  <c r="G18" i="5" s="1"/>
  <c r="H18" i="5" s="1"/>
  <c r="P40" i="6"/>
  <c r="O40" i="6"/>
  <c r="E41" i="6"/>
  <c r="G41" i="6" s="1"/>
  <c r="H41" i="6" s="1"/>
  <c r="E23" i="6"/>
  <c r="G23" i="6" s="1"/>
  <c r="H23" i="6" s="1"/>
  <c r="O24" i="6"/>
  <c r="P24" i="6"/>
  <c r="O18" i="6"/>
  <c r="P18" i="6" s="1"/>
  <c r="E19" i="5"/>
  <c r="G19" i="5" s="1"/>
  <c r="H19" i="5" s="1"/>
  <c r="U43" i="5"/>
  <c r="P43" i="5"/>
  <c r="AF43" i="5" s="1"/>
  <c r="O43" i="5"/>
  <c r="U22" i="5"/>
  <c r="O22" i="5"/>
  <c r="P22" i="5" s="1"/>
  <c r="AF22" i="5" s="1"/>
  <c r="E56" i="5"/>
  <c r="G56" i="5" s="1"/>
  <c r="H56" i="5" s="1"/>
  <c r="E8" i="5"/>
  <c r="G8" i="5" s="1"/>
  <c r="H8" i="5" s="1"/>
  <c r="O21" i="6"/>
  <c r="P21" i="6" s="1"/>
  <c r="O27" i="6"/>
  <c r="P27" i="6" s="1"/>
  <c r="P26" i="6"/>
  <c r="O26" i="6"/>
  <c r="O49" i="6"/>
  <c r="P49" i="6"/>
  <c r="E54" i="5"/>
  <c r="G54" i="5" s="1"/>
  <c r="H54" i="5" s="1"/>
  <c r="L64" i="5"/>
  <c r="S7" i="5"/>
  <c r="S64" i="5" s="1"/>
  <c r="E46" i="6"/>
  <c r="G46" i="6" s="1"/>
  <c r="H46" i="6" s="1"/>
  <c r="P25" i="5"/>
  <c r="AF25" i="5" s="1"/>
  <c r="O25" i="5"/>
  <c r="E13" i="6"/>
  <c r="G13" i="6" s="1"/>
  <c r="H13" i="6" s="1"/>
  <c r="E17" i="6"/>
  <c r="G17" i="6" s="1"/>
  <c r="H17" i="6" s="1"/>
  <c r="E47" i="5"/>
  <c r="G47" i="5" s="1"/>
  <c r="H47" i="5" s="1"/>
  <c r="P30" i="5"/>
  <c r="AF30" i="5" s="1"/>
  <c r="O30" i="5"/>
  <c r="U12" i="5"/>
  <c r="O12" i="5"/>
  <c r="P12" i="5" s="1"/>
  <c r="AF12" i="5" s="1"/>
  <c r="O36" i="6"/>
  <c r="P36" i="6" s="1"/>
  <c r="E52" i="6"/>
  <c r="G52" i="6" s="1"/>
  <c r="H52" i="6" s="1"/>
  <c r="O59" i="5"/>
  <c r="P59" i="5" s="1"/>
  <c r="AF59" i="5" s="1"/>
  <c r="E51" i="6"/>
  <c r="G51" i="6" s="1"/>
  <c r="H51" i="6" s="1"/>
  <c r="U52" i="5"/>
  <c r="O52" i="5"/>
  <c r="P52" i="5" s="1"/>
  <c r="AF52" i="5" s="1"/>
  <c r="P18" i="5"/>
  <c r="AF18" i="5" s="1"/>
  <c r="O18" i="5"/>
  <c r="U18" i="5"/>
  <c r="O10" i="6"/>
  <c r="P10" i="6"/>
  <c r="E24" i="6"/>
  <c r="G24" i="6" s="1"/>
  <c r="H24" i="6" s="1"/>
  <c r="E28" i="5"/>
  <c r="G28" i="5" s="1"/>
  <c r="H28" i="5" s="1"/>
  <c r="E23" i="5"/>
  <c r="G23" i="5" s="1"/>
  <c r="H23" i="5" s="1"/>
  <c r="O56" i="5"/>
  <c r="P56" i="5"/>
  <c r="AF56" i="5" s="1"/>
  <c r="E60" i="6"/>
  <c r="G60" i="6" s="1"/>
  <c r="H60" i="6" s="1"/>
  <c r="U8" i="5"/>
  <c r="O8" i="5"/>
  <c r="P8" i="5" s="1"/>
  <c r="AF8" i="5" s="1"/>
  <c r="E21" i="6"/>
  <c r="G21" i="6" s="1"/>
  <c r="H21" i="6" s="1"/>
  <c r="E62" i="5"/>
  <c r="G62" i="5" s="1"/>
  <c r="H62" i="5" s="1"/>
  <c r="E27" i="6"/>
  <c r="G27" i="6" s="1"/>
  <c r="H27" i="6" s="1"/>
  <c r="O12" i="6"/>
  <c r="P12" i="6" s="1"/>
  <c r="E13" i="5"/>
  <c r="G13" i="5" s="1"/>
  <c r="H13" i="5" s="1"/>
  <c r="E49" i="6"/>
  <c r="G49" i="6" s="1"/>
  <c r="H49" i="6" s="1"/>
  <c r="E7" i="5"/>
  <c r="G7" i="5" s="1"/>
  <c r="H7" i="5" s="1"/>
  <c r="E25" i="5"/>
  <c r="G25" i="5" s="1"/>
  <c r="H25" i="5" s="1"/>
  <c r="U36" i="5"/>
  <c r="O36" i="5"/>
  <c r="P36" i="5"/>
  <c r="AF36" i="5" s="1"/>
  <c r="O27" i="5"/>
  <c r="U27" i="5"/>
  <c r="P27" i="5"/>
  <c r="AF27" i="5" s="1"/>
  <c r="E55" i="6"/>
  <c r="G55" i="6" s="1"/>
  <c r="H55" i="6" s="1"/>
  <c r="O8" i="6"/>
  <c r="P8" i="6"/>
  <c r="O29" i="6"/>
  <c r="P29" i="6" s="1"/>
  <c r="E52" i="5"/>
  <c r="G52" i="5" s="1"/>
  <c r="H52" i="5" s="1"/>
  <c r="E39" i="6"/>
  <c r="G39" i="6" s="1"/>
  <c r="H39" i="6" s="1"/>
  <c r="O13" i="5"/>
  <c r="U13" i="5"/>
  <c r="P13" i="5"/>
  <c r="AF13" i="5" s="1"/>
  <c r="O42" i="5"/>
  <c r="P42" i="5"/>
  <c r="AF42" i="5" s="1"/>
  <c r="P44" i="6"/>
  <c r="O44" i="6"/>
  <c r="E11" i="6"/>
  <c r="G11" i="6" s="1"/>
  <c r="H11" i="6" s="1"/>
  <c r="O41" i="5"/>
  <c r="P41" i="5" s="1"/>
  <c r="AF41" i="5" s="1"/>
  <c r="U41" i="5"/>
  <c r="E45" i="6"/>
  <c r="G45" i="6" s="1"/>
  <c r="H45" i="6" s="1"/>
  <c r="P49" i="5"/>
  <c r="AF49" i="5" s="1"/>
  <c r="O49" i="5"/>
  <c r="U49" i="5"/>
  <c r="E16" i="5"/>
  <c r="G16" i="5" s="1"/>
  <c r="H16" i="5" s="1"/>
  <c r="O35" i="6"/>
  <c r="P35" i="6" s="1"/>
  <c r="O19" i="6"/>
  <c r="P19" i="6"/>
  <c r="T65" i="6"/>
  <c r="L65" i="6"/>
  <c r="E57" i="6"/>
  <c r="G57" i="6" s="1"/>
  <c r="H57" i="6" s="1"/>
  <c r="E29" i="5"/>
  <c r="G29" i="5" s="1"/>
  <c r="H29" i="5" s="1"/>
  <c r="O45" i="6"/>
  <c r="P45" i="6" s="1"/>
  <c r="U61" i="5"/>
  <c r="O61" i="5"/>
  <c r="P61" i="5" s="1"/>
  <c r="AF61" i="5" s="1"/>
  <c r="E44" i="5"/>
  <c r="G44" i="5" s="1"/>
  <c r="H44" i="5" s="1"/>
  <c r="O32" i="5"/>
  <c r="P32" i="5" s="1"/>
  <c r="AF32" i="5" s="1"/>
  <c r="U32" i="5"/>
  <c r="P63" i="5"/>
  <c r="AF63" i="5" s="1"/>
  <c r="O63" i="5"/>
  <c r="E43" i="6"/>
  <c r="G43" i="6" s="1"/>
  <c r="H43" i="6" s="1"/>
  <c r="E37" i="6"/>
  <c r="G37" i="6" s="1"/>
  <c r="H37" i="6" s="1"/>
  <c r="E9" i="5"/>
  <c r="G9" i="5" s="1"/>
  <c r="H9" i="5" s="1"/>
  <c r="U38" i="5"/>
  <c r="O38" i="5"/>
  <c r="P38" i="5" s="1"/>
  <c r="AF38" i="5" s="1"/>
  <c r="E42" i="6"/>
  <c r="G42" i="6" s="1"/>
  <c r="H42" i="6" s="1"/>
  <c r="P50" i="6"/>
  <c r="O50" i="6"/>
  <c r="E11" i="5"/>
  <c r="G11" i="5" s="1"/>
  <c r="H11" i="5" s="1"/>
  <c r="E10" i="5"/>
  <c r="G10" i="5" s="1"/>
  <c r="H10" i="5" s="1"/>
  <c r="E31" i="6"/>
  <c r="G31" i="6" s="1"/>
  <c r="H31" i="6" s="1"/>
  <c r="E39" i="5"/>
  <c r="G39" i="5" s="1"/>
  <c r="H39" i="5" s="1"/>
  <c r="E15" i="5"/>
  <c r="G15" i="5" s="1"/>
  <c r="H15" i="5" s="1"/>
  <c r="O63" i="6"/>
  <c r="P63" i="6" s="1"/>
  <c r="O29" i="5"/>
  <c r="P29" i="5" s="1"/>
  <c r="AF29" i="5" s="1"/>
  <c r="O61" i="6"/>
  <c r="P61" i="6" s="1"/>
  <c r="O46" i="5"/>
  <c r="P46" i="5" s="1"/>
  <c r="AF46" i="5" s="1"/>
  <c r="U46" i="5"/>
  <c r="E35" i="5"/>
  <c r="G35" i="5" s="1"/>
  <c r="H35" i="5" s="1"/>
  <c r="U51" i="5"/>
  <c r="O51" i="5"/>
  <c r="P51" i="5"/>
  <c r="AF51" i="5" s="1"/>
  <c r="P20" i="6"/>
  <c r="O20" i="6"/>
  <c r="O47" i="6"/>
  <c r="P47" i="6" s="1"/>
  <c r="E50" i="5"/>
  <c r="G50" i="5" s="1"/>
  <c r="H50" i="5" s="1"/>
  <c r="P45" i="5"/>
  <c r="AF45" i="5" s="1"/>
  <c r="O45" i="5"/>
  <c r="P33" i="5"/>
  <c r="AF33" i="5" s="1"/>
  <c r="O33" i="5"/>
  <c r="E38" i="6"/>
  <c r="G38" i="6" s="1"/>
  <c r="H38" i="6" s="1"/>
  <c r="E40" i="5"/>
  <c r="G40" i="5" s="1"/>
  <c r="H40" i="5" s="1"/>
  <c r="O14" i="5"/>
  <c r="P14" i="5" s="1"/>
  <c r="AF14" i="5" s="1"/>
  <c r="U14" i="5"/>
  <c r="E57" i="5"/>
  <c r="G57" i="5" s="1"/>
  <c r="H57" i="5" s="1"/>
  <c r="O34" i="6"/>
  <c r="P34" i="6"/>
  <c r="P37" i="6"/>
  <c r="O37" i="6"/>
  <c r="E32" i="6"/>
  <c r="G32" i="6" s="1"/>
  <c r="H32" i="6" s="1"/>
  <c r="U24" i="5"/>
  <c r="O24" i="5"/>
  <c r="P24" i="5" s="1"/>
  <c r="AF24" i="5" s="1"/>
  <c r="E12" i="5"/>
  <c r="G12" i="5" s="1"/>
  <c r="H12" i="5" s="1"/>
  <c r="O9" i="6"/>
  <c r="P9" i="6" s="1"/>
  <c r="E26" i="5"/>
  <c r="G26" i="5" s="1"/>
  <c r="H26" i="5" s="1"/>
  <c r="E44" i="6"/>
  <c r="G44" i="6" s="1"/>
  <c r="H44" i="6" s="1"/>
  <c r="E58" i="5"/>
  <c r="G58" i="5" s="1"/>
  <c r="H58" i="5" s="1"/>
  <c r="U20" i="5"/>
  <c r="O20" i="5"/>
  <c r="P20" i="5" s="1"/>
  <c r="AF20" i="5" s="1"/>
  <c r="U44" i="5"/>
  <c r="O44" i="5"/>
  <c r="P44" i="5" s="1"/>
  <c r="AF44" i="5" s="1"/>
  <c r="E12" i="6"/>
  <c r="G12" i="6" s="1"/>
  <c r="H12" i="6" s="1"/>
  <c r="E33" i="6"/>
  <c r="G33" i="6" s="1"/>
  <c r="H33" i="6" s="1"/>
  <c r="E36" i="5"/>
  <c r="G36" i="5" s="1"/>
  <c r="H36" i="5" s="1"/>
  <c r="O43" i="6"/>
  <c r="P43" i="6"/>
  <c r="P14" i="6"/>
  <c r="O14" i="6"/>
  <c r="P55" i="6"/>
  <c r="O55" i="6"/>
  <c r="E8" i="6"/>
  <c r="G8" i="6" s="1"/>
  <c r="H8" i="6" s="1"/>
  <c r="U9" i="5"/>
  <c r="O9" i="5"/>
  <c r="P9" i="5"/>
  <c r="AF9" i="5" s="1"/>
  <c r="O57" i="6"/>
  <c r="P57" i="6"/>
  <c r="E9" i="6"/>
  <c r="G9" i="6" s="1"/>
  <c r="H9" i="6" s="1"/>
  <c r="E29" i="6"/>
  <c r="G29" i="6" s="1"/>
  <c r="H29" i="6" s="1"/>
  <c r="O25" i="6"/>
  <c r="P25" i="6" s="1"/>
  <c r="E10" i="6"/>
  <c r="G10" i="6" s="1"/>
  <c r="H10" i="6" s="1"/>
  <c r="O58" i="5"/>
  <c r="P58" i="5" s="1"/>
  <c r="AF58" i="5" s="1"/>
  <c r="U58" i="5"/>
  <c r="E20" i="5"/>
  <c r="G20" i="5" s="1"/>
  <c r="H20" i="5" s="1"/>
  <c r="P64" i="6"/>
  <c r="O64" i="6"/>
  <c r="E21" i="5"/>
  <c r="G21" i="5" s="1"/>
  <c r="H21" i="5" s="1"/>
  <c r="O60" i="6"/>
  <c r="P60" i="6" s="1"/>
  <c r="E53" i="5"/>
  <c r="G53" i="5" s="1"/>
  <c r="H53" i="5" s="1"/>
  <c r="P62" i="5"/>
  <c r="AF62" i="5" s="1"/>
  <c r="O62" i="5"/>
  <c r="U62" i="5"/>
  <c r="E62" i="6"/>
  <c r="G62" i="6" s="1"/>
  <c r="H62" i="6" s="1"/>
  <c r="E45" i="5"/>
  <c r="G45" i="5" s="1"/>
  <c r="H45" i="5" s="1"/>
  <c r="E32" i="5"/>
  <c r="G32" i="5" s="1"/>
  <c r="H32" i="5" s="1"/>
  <c r="E48" i="6"/>
  <c r="G48" i="6" s="1"/>
  <c r="H48" i="6" s="1"/>
  <c r="E31" i="5"/>
  <c r="G31" i="5" s="1"/>
  <c r="H31" i="5" s="1"/>
  <c r="E63" i="5"/>
  <c r="G63" i="5" s="1"/>
  <c r="H63" i="5" s="1"/>
  <c r="O33" i="6"/>
  <c r="P33" i="6" s="1"/>
  <c r="E14" i="6"/>
  <c r="G14" i="6" s="1"/>
  <c r="H14" i="6" s="1"/>
  <c r="E42" i="5"/>
  <c r="G42" i="5" s="1"/>
  <c r="H42" i="5" s="1"/>
  <c r="O37" i="5"/>
  <c r="P37" i="5" s="1"/>
  <c r="AF37" i="5" s="1"/>
  <c r="U37" i="5"/>
  <c r="E38" i="5"/>
  <c r="G38" i="5" s="1"/>
  <c r="H38" i="5" s="1"/>
  <c r="O26" i="5"/>
  <c r="P26" i="5" s="1"/>
  <c r="AF26" i="5" s="1"/>
  <c r="O11" i="5"/>
  <c r="P11" i="5" s="1"/>
  <c r="AF11" i="5" s="1"/>
  <c r="U11" i="5"/>
  <c r="P10" i="5"/>
  <c r="AF10" i="5" s="1"/>
  <c r="O10" i="5"/>
  <c r="U10" i="5"/>
  <c r="O11" i="6"/>
  <c r="P11" i="6"/>
  <c r="P31" i="6"/>
  <c r="O31" i="6"/>
  <c r="O15" i="5"/>
  <c r="P15" i="5" s="1"/>
  <c r="AF15" i="5" s="1"/>
  <c r="U15" i="5"/>
  <c r="O39" i="6"/>
  <c r="P39" i="6" s="1"/>
  <c r="E41" i="5"/>
  <c r="G41" i="5" s="1"/>
  <c r="H41" i="5" s="1"/>
  <c r="E64" i="6"/>
  <c r="G64" i="6" s="1"/>
  <c r="H64" i="6" s="1"/>
  <c r="P21" i="5"/>
  <c r="AF21" i="5" s="1"/>
  <c r="O21" i="5"/>
  <c r="E49" i="5"/>
  <c r="G49" i="5" s="1"/>
  <c r="H49" i="5" s="1"/>
  <c r="U53" i="5"/>
  <c r="O53" i="5"/>
  <c r="P53" i="5" s="1"/>
  <c r="AF53" i="5" s="1"/>
  <c r="E47" i="6"/>
  <c r="G47" i="6" s="1"/>
  <c r="H47" i="6" s="1"/>
  <c r="P62" i="6"/>
  <c r="O62" i="6"/>
  <c r="O15" i="6"/>
  <c r="P15" i="6" s="1"/>
  <c r="O48" i="6"/>
  <c r="P48" i="6"/>
  <c r="E33" i="5"/>
  <c r="G33" i="5" s="1"/>
  <c r="H33" i="5" s="1"/>
  <c r="U31" i="5"/>
  <c r="O31" i="5"/>
  <c r="P31" i="5" s="1"/>
  <c r="AF31" i="5" s="1"/>
  <c r="O16" i="5"/>
  <c r="P16" i="5"/>
  <c r="AF16" i="5" s="1"/>
  <c r="E14" i="5"/>
  <c r="G14" i="5" s="1"/>
  <c r="H14" i="5" s="1"/>
  <c r="E35" i="6"/>
  <c r="G35" i="6" s="1"/>
  <c r="H35" i="6" s="1"/>
  <c r="E34" i="6"/>
  <c r="G34" i="6" s="1"/>
  <c r="H34" i="6" s="1"/>
  <c r="E19" i="6"/>
  <c r="G19" i="6" s="1"/>
  <c r="H19" i="6" s="1"/>
  <c r="E24" i="5"/>
  <c r="G24" i="5" s="1"/>
  <c r="H24" i="5" s="1"/>
  <c r="E16" i="6"/>
  <c r="G16" i="6" s="1"/>
  <c r="H16" i="6" s="1"/>
  <c r="P56" i="6"/>
  <c r="O56" i="6"/>
  <c r="E37" i="5"/>
  <c r="G37" i="5" s="1"/>
  <c r="H37" i="5" s="1"/>
  <c r="O16" i="6"/>
  <c r="P16" i="6" s="1"/>
  <c r="E22" i="6"/>
  <c r="G22" i="6" s="1"/>
  <c r="H22" i="6" s="1"/>
  <c r="O30" i="6"/>
  <c r="P30" i="6" s="1"/>
  <c r="O54" i="6"/>
  <c r="P54" i="6" s="1"/>
  <c r="U34" i="5"/>
  <c r="O34" i="5"/>
  <c r="P34" i="5" s="1"/>
  <c r="AF34" i="5" s="1"/>
  <c r="E53" i="6"/>
  <c r="G53" i="6" s="1"/>
  <c r="H53" i="6" s="1"/>
  <c r="P48" i="5"/>
  <c r="AF48" i="5" s="1"/>
  <c r="O48" i="5"/>
  <c r="P39" i="5"/>
  <c r="AF39" i="5" s="1"/>
  <c r="O39" i="5"/>
  <c r="E63" i="6"/>
  <c r="G63" i="6" s="1"/>
  <c r="H63" i="6" s="1"/>
  <c r="E61" i="6"/>
  <c r="G61" i="6" s="1"/>
  <c r="H61"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8" i="6"/>
  <c r="G28" i="6" s="1"/>
  <c r="H28" i="6" s="1"/>
  <c r="E15" i="6"/>
  <c r="G15" i="6" s="1"/>
  <c r="H15" i="6" s="1"/>
  <c r="E59" i="6"/>
  <c r="G59" i="6" s="1"/>
  <c r="H59" i="6" s="1"/>
  <c r="O38" i="6"/>
  <c r="P38" i="6" s="1"/>
  <c r="O7" i="5"/>
  <c r="U7" i="5"/>
  <c r="P7" i="5"/>
  <c r="AF7" i="5" s="1"/>
  <c r="P40" i="5"/>
  <c r="AF40" i="5" s="1"/>
  <c r="O40" i="5"/>
  <c r="P46" i="6"/>
  <c r="O46" i="6"/>
  <c r="P55" i="5"/>
  <c r="AF55" i="5" s="1"/>
  <c r="U55" i="5"/>
  <c r="O55" i="5"/>
  <c r="P47" i="5"/>
  <c r="AF47" i="5" s="1"/>
  <c r="U47" i="5"/>
  <c r="O47" i="5"/>
  <c r="O32" i="6"/>
  <c r="P32"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1" i="6"/>
  <c r="I61" i="6" s="1"/>
  <c r="F46" i="6"/>
  <c r="I46" i="6" s="1"/>
  <c r="F19" i="4"/>
  <c r="I19" i="4" s="1"/>
  <c r="AF19" i="4" s="1"/>
  <c r="F28" i="6"/>
  <c r="I28" i="6" s="1"/>
  <c r="F29" i="5"/>
  <c r="I29" i="5" s="1"/>
  <c r="AE29" i="5" s="1"/>
  <c r="AH29" i="5" s="1"/>
  <c r="F60" i="4"/>
  <c r="I60" i="4" s="1"/>
  <c r="AF60" i="4" s="1"/>
  <c r="F10" i="5"/>
  <c r="I10" i="5" s="1"/>
  <c r="AE10" i="5" s="1"/>
  <c r="F8" i="6"/>
  <c r="I8" i="6" s="1"/>
  <c r="F36" i="5"/>
  <c r="I36" i="5" s="1"/>
  <c r="AE36" i="5" s="1"/>
  <c r="F13" i="6"/>
  <c r="I13" i="6" s="1"/>
  <c r="F54" i="5"/>
  <c r="I54" i="5" s="1"/>
  <c r="AE54" i="5" s="1"/>
  <c r="F42" i="4"/>
  <c r="I42" i="4" s="1"/>
  <c r="AF42" i="4" s="1"/>
  <c r="F14" i="4"/>
  <c r="I14" i="4" s="1"/>
  <c r="AF14" i="4" s="1"/>
  <c r="F33" i="6"/>
  <c r="I33"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4" i="6"/>
  <c r="I44" i="6" s="1"/>
  <c r="F43" i="6"/>
  <c r="I43" i="6" s="1"/>
  <c r="F21" i="6"/>
  <c r="I21" i="6" s="1"/>
  <c r="F10" i="6"/>
  <c r="I10" i="6" s="1"/>
  <c r="F42" i="6"/>
  <c r="I42"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6" i="6"/>
  <c r="I36" i="6" s="1"/>
  <c r="F8" i="4"/>
  <c r="I8" i="4" s="1"/>
  <c r="AF8" i="4" s="1"/>
  <c r="F7" i="4"/>
  <c r="I7" i="4" s="1"/>
  <c r="AF7" i="4" s="1"/>
  <c r="F63" i="6"/>
  <c r="I63" i="6" s="1"/>
  <c r="F30" i="4"/>
  <c r="I30" i="4" s="1"/>
  <c r="AF30" i="4" s="1"/>
  <c r="F24" i="5"/>
  <c r="I24" i="5" s="1"/>
  <c r="AE24" i="5" s="1"/>
  <c r="F47" i="6"/>
  <c r="I47" i="6" s="1"/>
  <c r="F12" i="5"/>
  <c r="I12" i="5" s="1"/>
  <c r="AE12" i="5" s="1"/>
  <c r="F13" i="5"/>
  <c r="I13" i="5" s="1"/>
  <c r="AE13" i="5" s="1"/>
  <c r="F30" i="6"/>
  <c r="I30" i="6" s="1"/>
  <c r="F33" i="4"/>
  <c r="I33" i="4" s="1"/>
  <c r="AF33" i="4" s="1"/>
  <c r="F49" i="4"/>
  <c r="I49" i="4" s="1"/>
  <c r="AF49" i="4" s="1"/>
  <c r="F41" i="4"/>
  <c r="I41" i="4" s="1"/>
  <c r="AF41" i="4" s="1"/>
  <c r="F35" i="4"/>
  <c r="I35" i="4" s="1"/>
  <c r="AF35" i="4" s="1"/>
  <c r="F15" i="4"/>
  <c r="I15" i="4" s="1"/>
  <c r="AF15" i="4" s="1"/>
  <c r="F22" i="6"/>
  <c r="I22" i="6" s="1"/>
  <c r="F20" i="5"/>
  <c r="I20" i="5" s="1"/>
  <c r="AE20" i="5" s="1"/>
  <c r="F9" i="6"/>
  <c r="I9" i="6" s="1"/>
  <c r="F58" i="5"/>
  <c r="I58" i="5" s="1"/>
  <c r="AE58" i="5" s="1"/>
  <c r="F62" i="4"/>
  <c r="I62" i="4" s="1"/>
  <c r="AF62" i="4" s="1"/>
  <c r="F57" i="4"/>
  <c r="I57" i="4" s="1"/>
  <c r="AF57" i="4" s="1"/>
  <c r="F50" i="4"/>
  <c r="I50" i="4" s="1"/>
  <c r="AF50" i="4" s="1"/>
  <c r="F63" i="4"/>
  <c r="I63" i="4" s="1"/>
  <c r="AF63" i="4" s="1"/>
  <c r="F23" i="4"/>
  <c r="I23" i="4" s="1"/>
  <c r="AF23" i="4" s="1"/>
  <c r="F53" i="5"/>
  <c r="I53" i="5" s="1"/>
  <c r="AE53" i="5" s="1"/>
  <c r="F32" i="6"/>
  <c r="I32" i="6" s="1"/>
  <c r="F45" i="6"/>
  <c r="I45" i="6" s="1"/>
  <c r="F19" i="5"/>
  <c r="I19" i="5" s="1"/>
  <c r="AE19" i="5" s="1"/>
  <c r="AH19" i="5" s="1"/>
  <c r="F25" i="6"/>
  <c r="I25"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1" i="6"/>
  <c r="I11" i="6" s="1"/>
  <c r="F18" i="6"/>
  <c r="I18"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4" i="6"/>
  <c r="I64" i="6" s="1"/>
  <c r="F52" i="5"/>
  <c r="I52" i="5" s="1"/>
  <c r="AE52" i="5" s="1"/>
  <c r="F41" i="6"/>
  <c r="I41" i="6" s="1"/>
  <c r="F55" i="5"/>
  <c r="I55" i="5" s="1"/>
  <c r="AE55" i="5" s="1"/>
  <c r="F26" i="6"/>
  <c r="I26"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6" i="6"/>
  <c r="I16" i="6" s="1"/>
  <c r="F35" i="6"/>
  <c r="I35"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3" i="6"/>
  <c r="I53"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7" i="6"/>
  <c r="I17" i="6" s="1"/>
  <c r="F56" i="5"/>
  <c r="I56" i="5" s="1"/>
  <c r="AE56" i="5" s="1"/>
  <c r="AH56" i="5" s="1"/>
  <c r="F40" i="6"/>
  <c r="I40" i="6" s="1"/>
  <c r="F54" i="6"/>
  <c r="I54"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8" i="6"/>
  <c r="I38" i="6" s="1"/>
  <c r="F15" i="5"/>
  <c r="I15" i="5" s="1"/>
  <c r="AE15" i="5" s="1"/>
  <c r="F57" i="6"/>
  <c r="I57" i="6" s="1"/>
  <c r="F60" i="6"/>
  <c r="I60" i="6" s="1"/>
  <c r="F20" i="6"/>
  <c r="I20"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9" i="6"/>
  <c r="I19" i="6" s="1"/>
  <c r="Y10" i="5"/>
  <c r="AA10" i="5" s="1"/>
  <c r="V10" i="5"/>
  <c r="W10" i="5" s="1"/>
  <c r="X10" i="5" s="1"/>
  <c r="F14" i="6"/>
  <c r="I14"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9" i="6"/>
  <c r="I39" i="6" s="1"/>
  <c r="F55" i="6"/>
  <c r="I55"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8" i="6"/>
  <c r="I48"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9" i="6"/>
  <c r="I59" i="6" s="1"/>
  <c r="F61" i="5"/>
  <c r="I61" i="5" s="1"/>
  <c r="AE61" i="5" s="1"/>
  <c r="F34" i="6"/>
  <c r="I34" i="6" s="1"/>
  <c r="F31" i="5"/>
  <c r="I31" i="5" s="1"/>
  <c r="AE31" i="5" s="1"/>
  <c r="V24" i="5"/>
  <c r="Y24" i="5"/>
  <c r="W24" i="5"/>
  <c r="X24" i="5"/>
  <c r="AA24" i="5"/>
  <c r="Z24" i="5"/>
  <c r="V14" i="5"/>
  <c r="W14" i="5" s="1"/>
  <c r="X14" i="5" s="1"/>
  <c r="Y14" i="5"/>
  <c r="AA14" i="5" s="1"/>
  <c r="F31" i="6"/>
  <c r="I31" i="6" s="1"/>
  <c r="V41" i="5"/>
  <c r="W41" i="5" s="1"/>
  <c r="X41" i="5" s="1"/>
  <c r="Y41" i="5"/>
  <c r="AA41" i="5" s="1"/>
  <c r="V13" i="5"/>
  <c r="W13" i="5" s="1"/>
  <c r="X13" i="5" s="1"/>
  <c r="Y13" i="5"/>
  <c r="AA13" i="5" s="1"/>
  <c r="F23" i="5"/>
  <c r="I23" i="5" s="1"/>
  <c r="AE23" i="5" s="1"/>
  <c r="F28" i="5"/>
  <c r="I28" i="5" s="1"/>
  <c r="AE28" i="5" s="1"/>
  <c r="F51" i="6"/>
  <c r="I51" i="6" s="1"/>
  <c r="F52" i="6"/>
  <c r="I52" i="6" s="1"/>
  <c r="F23" i="6"/>
  <c r="I23" i="6" s="1"/>
  <c r="F60" i="5"/>
  <c r="I60" i="5" s="1"/>
  <c r="AE60" i="5" s="1"/>
  <c r="F56" i="6"/>
  <c r="I56"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7" i="6"/>
  <c r="I37"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5" i="6"/>
  <c r="I15" i="6" s="1"/>
  <c r="Y50" i="5"/>
  <c r="AA50" i="5" s="1"/>
  <c r="V50" i="5"/>
  <c r="W50" i="5" s="1"/>
  <c r="X50" i="5" s="1"/>
  <c r="F33" i="5"/>
  <c r="I33" i="5" s="1"/>
  <c r="AE33" i="5" s="1"/>
  <c r="AH33" i="5" s="1"/>
  <c r="V15" i="5"/>
  <c r="W15" i="5" s="1"/>
  <c r="X15" i="5" s="1"/>
  <c r="Y15" i="5"/>
  <c r="AA15" i="5" s="1"/>
  <c r="Y37" i="5"/>
  <c r="AA37" i="5" s="1"/>
  <c r="V37" i="5"/>
  <c r="W37" i="5" s="1"/>
  <c r="X37" i="5" s="1"/>
  <c r="F62" i="6"/>
  <c r="I62" i="6" s="1"/>
  <c r="F29" i="6"/>
  <c r="I29" i="6" s="1"/>
  <c r="F12" i="6"/>
  <c r="I12" i="6" s="1"/>
  <c r="X20" i="5"/>
  <c r="Z20" i="5"/>
  <c r="V20" i="5"/>
  <c r="W20" i="5"/>
  <c r="Y20" i="5"/>
  <c r="AA20" i="5"/>
  <c r="F40" i="5"/>
  <c r="I40" i="5" s="1"/>
  <c r="AE40" i="5" s="1"/>
  <c r="AH40" i="5" s="1"/>
  <c r="F49" i="6"/>
  <c r="I49" i="6" s="1"/>
  <c r="F27" i="6"/>
  <c r="I27" i="6" s="1"/>
  <c r="X8" i="5"/>
  <c r="AA8" i="5"/>
  <c r="W8" i="5"/>
  <c r="V8" i="5"/>
  <c r="Y8" i="5"/>
  <c r="Z8" i="5"/>
  <c r="F24" i="6"/>
  <c r="I24" i="6" s="1"/>
  <c r="F47" i="5"/>
  <c r="I47" i="5" s="1"/>
  <c r="AE47" i="5" s="1"/>
  <c r="F59" i="5"/>
  <c r="I59" i="5" s="1"/>
  <c r="AE59" i="5" s="1"/>
  <c r="AH59" i="5" s="1"/>
  <c r="F17" i="5"/>
  <c r="I17" i="5" s="1"/>
  <c r="AE17" i="5" s="1"/>
  <c r="F46" i="5"/>
  <c r="I46" i="5" s="1"/>
  <c r="AE46" i="5" s="1"/>
  <c r="F50" i="6"/>
  <c r="I50"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5"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V22" i="6" l="1"/>
  <c r="V40" i="6"/>
  <c r="V28" i="6"/>
  <c r="V64" i="6"/>
  <c r="V43" i="6"/>
  <c r="V49" i="6"/>
  <c r="W43" i="6" l="1"/>
  <c r="X43" i="6"/>
  <c r="Y43" i="6" s="1"/>
  <c r="AA43" i="6" s="1"/>
  <c r="Z43" i="6"/>
  <c r="AB43" i="6" s="1"/>
  <c r="Z40" i="6"/>
  <c r="AB40" i="6" s="1"/>
  <c r="W40" i="6"/>
  <c r="X40" i="6"/>
  <c r="Y40" i="6" s="1"/>
  <c r="AA40" i="6" s="1"/>
  <c r="X64" i="6"/>
  <c r="Y64" i="6" s="1"/>
  <c r="AA64" i="6" s="1"/>
  <c r="W64" i="6"/>
  <c r="Z64" i="6"/>
  <c r="AB64" i="6" s="1"/>
  <c r="W49" i="6"/>
  <c r="Z49" i="6"/>
  <c r="AB49" i="6" s="1"/>
  <c r="X49" i="6"/>
  <c r="Y49" i="6" s="1"/>
  <c r="AA49" i="6" s="1"/>
  <c r="W22" i="6"/>
  <c r="X22" i="6"/>
  <c r="Y22" i="6" s="1"/>
  <c r="AA22" i="6" s="1"/>
  <c r="Z22" i="6"/>
  <c r="AB22" i="6" s="1"/>
  <c r="X28" i="6"/>
  <c r="Y28" i="6" s="1"/>
  <c r="AA28" i="6" s="1"/>
  <c r="Z28" i="6"/>
  <c r="W28" i="6"/>
  <c r="AB28" i="6"/>
  <c r="V58" i="6"/>
  <c r="V46" i="6"/>
  <c r="V12" i="6"/>
  <c r="V26" i="6"/>
  <c r="V10" i="6"/>
  <c r="V39" i="6"/>
  <c r="V53" i="6"/>
  <c r="V13" i="6"/>
  <c r="V42" i="6"/>
  <c r="V45" i="6"/>
  <c r="V32" i="6"/>
  <c r="V61" i="6"/>
  <c r="V52" i="6"/>
  <c r="V31" i="6"/>
  <c r="V29" i="6"/>
  <c r="V11" i="6"/>
  <c r="V41" i="6"/>
  <c r="V14" i="6"/>
  <c r="V62" i="6"/>
  <c r="V23" i="6"/>
  <c r="V24" i="6"/>
  <c r="V18" i="6"/>
  <c r="V37" i="6"/>
  <c r="V19" i="6"/>
  <c r="V27" i="6"/>
  <c r="V60" i="6"/>
  <c r="V55" i="6"/>
  <c r="V20" i="6"/>
  <c r="V44" i="6"/>
  <c r="V51" i="6"/>
  <c r="V38" i="6"/>
  <c r="V56" i="6"/>
  <c r="V63" i="6"/>
  <c r="V47" i="6"/>
  <c r="V50" i="6"/>
  <c r="V15" i="6"/>
  <c r="V35" i="6"/>
  <c r="V33" i="6"/>
  <c r="V48" i="6"/>
  <c r="V36" i="6"/>
  <c r="V54" i="6"/>
  <c r="V9" i="6"/>
  <c r="V25" i="6"/>
  <c r="V59" i="6"/>
  <c r="V16" i="6"/>
  <c r="V57" i="6"/>
  <c r="V30" i="6"/>
  <c r="V34" i="6"/>
  <c r="V21" i="6"/>
  <c r="V17" i="6"/>
  <c r="AC43" i="6" l="1"/>
  <c r="AC49" i="6"/>
  <c r="AC28" i="6"/>
  <c r="Z33" i="6"/>
  <c r="AB33" i="6" s="1"/>
  <c r="W33" i="6"/>
  <c r="X33" i="6" s="1"/>
  <c r="Y33" i="6" s="1"/>
  <c r="W62" i="6"/>
  <c r="X62" i="6" s="1"/>
  <c r="Y62" i="6" s="1"/>
  <c r="Z62" i="6"/>
  <c r="AB62" i="6" s="1"/>
  <c r="Z45" i="6"/>
  <c r="AB45" i="6" s="1"/>
  <c r="W45" i="6"/>
  <c r="X45" i="6" s="1"/>
  <c r="Y45" i="6" s="1"/>
  <c r="AB39" i="6"/>
  <c r="Z39" i="6"/>
  <c r="W39" i="6"/>
  <c r="AA39" i="6"/>
  <c r="Y39" i="6"/>
  <c r="X39" i="6"/>
  <c r="W16" i="6"/>
  <c r="Z16" i="6"/>
  <c r="AB16" i="6" s="1"/>
  <c r="X16" i="6"/>
  <c r="Y16" i="6" s="1"/>
  <c r="AA16" i="6" s="1"/>
  <c r="Z25" i="6"/>
  <c r="AB25" i="6" s="1"/>
  <c r="W25" i="6"/>
  <c r="X25" i="6" s="1"/>
  <c r="Y25" i="6" s="1"/>
  <c r="AA25" i="6" s="1"/>
  <c r="Z47" i="6"/>
  <c r="AB47" i="6" s="1"/>
  <c r="W47" i="6"/>
  <c r="X47" i="6" s="1"/>
  <c r="Y47" i="6" s="1"/>
  <c r="Z38" i="6"/>
  <c r="W38" i="6"/>
  <c r="X38" i="6"/>
  <c r="Y38" i="6" s="1"/>
  <c r="AA38" i="6"/>
  <c r="AB38" i="6"/>
  <c r="Z31" i="6"/>
  <c r="AB31" i="6" s="1"/>
  <c r="W31" i="6"/>
  <c r="X31" i="6" s="1"/>
  <c r="Y31" i="6" s="1"/>
  <c r="W42" i="6"/>
  <c r="X42" i="6" s="1"/>
  <c r="Y42" i="6"/>
  <c r="AA42" i="6"/>
  <c r="Z42" i="6"/>
  <c r="AB42" i="6" s="1"/>
  <c r="W10" i="6"/>
  <c r="X10" i="6" s="1"/>
  <c r="Y10" i="6" s="1"/>
  <c r="Z10" i="6"/>
  <c r="AB10" i="6" s="1"/>
  <c r="AC22" i="6"/>
  <c r="X9" i="6"/>
  <c r="AA9" i="6"/>
  <c r="Z9" i="6"/>
  <c r="Y9" i="6"/>
  <c r="AB9" i="6"/>
  <c r="W9" i="6"/>
  <c r="Z52" i="6"/>
  <c r="AB52" i="6" s="1"/>
  <c r="W52" i="6"/>
  <c r="X52" i="6" s="1"/>
  <c r="Y52" i="6" s="1"/>
  <c r="AA52" i="6" s="1"/>
  <c r="AC52" i="6" s="1"/>
  <c r="Z58" i="6"/>
  <c r="AB58" i="6" s="1"/>
  <c r="W58" i="6"/>
  <c r="X58" i="6" s="1"/>
  <c r="Y58" i="6" s="1"/>
  <c r="W17" i="6"/>
  <c r="X17" i="6" s="1"/>
  <c r="Y17" i="6" s="1"/>
  <c r="Z17" i="6"/>
  <c r="AB17" i="6" s="1"/>
  <c r="AA17" i="6"/>
  <c r="W30" i="6"/>
  <c r="X30" i="6" s="1"/>
  <c r="Y30" i="6" s="1"/>
  <c r="Z30" i="6"/>
  <c r="AB30" i="6" s="1"/>
  <c r="X57" i="6"/>
  <c r="Y57" i="6" s="1"/>
  <c r="AA57" i="6" s="1"/>
  <c r="Z57" i="6"/>
  <c r="AB57" i="6" s="1"/>
  <c r="W57" i="6"/>
  <c r="W54" i="6"/>
  <c r="X54" i="6" s="1"/>
  <c r="Y54" i="6" s="1"/>
  <c r="Z54" i="6"/>
  <c r="AB54" i="6" s="1"/>
  <c r="Z55" i="6"/>
  <c r="AB55" i="6" s="1"/>
  <c r="W55" i="6"/>
  <c r="X55" i="6" s="1"/>
  <c r="Y55" i="6" s="1"/>
  <c r="Z19" i="6"/>
  <c r="AB19" i="6" s="1"/>
  <c r="W19" i="6"/>
  <c r="X19" i="6" s="1"/>
  <c r="Y19" i="6" s="1"/>
  <c r="Z18" i="6"/>
  <c r="AB18" i="6" s="1"/>
  <c r="W18" i="6"/>
  <c r="X18" i="6" s="1"/>
  <c r="Y18" i="6" s="1"/>
  <c r="W41" i="6"/>
  <c r="X41" i="6" s="1"/>
  <c r="Y41" i="6" s="1"/>
  <c r="Z41" i="6"/>
  <c r="AB41" i="6" s="1"/>
  <c r="W61" i="6"/>
  <c r="X61" i="6" s="1"/>
  <c r="Y61" i="6" s="1"/>
  <c r="Z61" i="6"/>
  <c r="AB61" i="6" s="1"/>
  <c r="W26" i="6"/>
  <c r="X26" i="6" s="1"/>
  <c r="Y26" i="6" s="1"/>
  <c r="Z26" i="6"/>
  <c r="AB26" i="6" s="1"/>
  <c r="Z35" i="6"/>
  <c r="AB35" i="6" s="1"/>
  <c r="W35" i="6"/>
  <c r="X35" i="6" s="1"/>
  <c r="Y35" i="6" s="1"/>
  <c r="Z44" i="6"/>
  <c r="AB44" i="6" s="1"/>
  <c r="X44" i="6"/>
  <c r="Y44" i="6" s="1"/>
  <c r="AA44" i="6" s="1"/>
  <c r="W44" i="6"/>
  <c r="W24" i="6"/>
  <c r="X24" i="6" s="1"/>
  <c r="Y24" i="6" s="1"/>
  <c r="Z24" i="6"/>
  <c r="AB24" i="6" s="1"/>
  <c r="X32" i="6"/>
  <c r="Z32" i="6"/>
  <c r="Y32" i="6"/>
  <c r="AA32" i="6"/>
  <c r="AB32" i="6"/>
  <c r="W32" i="6"/>
  <c r="Z12" i="6"/>
  <c r="AB12" i="6" s="1"/>
  <c r="W12" i="6"/>
  <c r="X12" i="6" s="1"/>
  <c r="Y12" i="6" s="1"/>
  <c r="AC40" i="6"/>
  <c r="Z36" i="6"/>
  <c r="AB36" i="6" s="1"/>
  <c r="W36" i="6"/>
  <c r="X36" i="6" s="1"/>
  <c r="Y36" i="6" s="1"/>
  <c r="Z15" i="6"/>
  <c r="AB15" i="6" s="1"/>
  <c r="W15" i="6"/>
  <c r="X15" i="6" s="1"/>
  <c r="Y15" i="6" s="1"/>
  <c r="W63" i="6"/>
  <c r="X63" i="6"/>
  <c r="Y63" i="6" s="1"/>
  <c r="AA63" i="6" s="1"/>
  <c r="Z63" i="6"/>
  <c r="AB63" i="6" s="1"/>
  <c r="X51" i="6"/>
  <c r="Y51" i="6" s="1"/>
  <c r="Z51" i="6"/>
  <c r="AB51" i="6" s="1"/>
  <c r="AA51" i="6"/>
  <c r="W51" i="6"/>
  <c r="X27" i="6"/>
  <c r="Y27" i="6" s="1"/>
  <c r="W27" i="6"/>
  <c r="AA27" i="6"/>
  <c r="AB27" i="6"/>
  <c r="Z27" i="6"/>
  <c r="W37" i="6"/>
  <c r="Z37" i="6"/>
  <c r="AB37" i="6" s="1"/>
  <c r="X37" i="6"/>
  <c r="Y37" i="6" s="1"/>
  <c r="AA37" i="6" s="1"/>
  <c r="W14" i="6"/>
  <c r="X14" i="6" s="1"/>
  <c r="Z14" i="6"/>
  <c r="AB14" i="6" s="1"/>
  <c r="Y14" i="6"/>
  <c r="AA14" i="6" s="1"/>
  <c r="Z29" i="6"/>
  <c r="AB29" i="6" s="1"/>
  <c r="W29" i="6"/>
  <c r="X29" i="6" s="1"/>
  <c r="Y29" i="6" s="1"/>
  <c r="W34" i="6"/>
  <c r="X34" i="6" s="1"/>
  <c r="Y34" i="6" s="1"/>
  <c r="Z34" i="6"/>
  <c r="AB34" i="6" s="1"/>
  <c r="Z56" i="6"/>
  <c r="AB56" i="6" s="1"/>
  <c r="X56" i="6"/>
  <c r="Y56" i="6" s="1"/>
  <c r="AA56" i="6" s="1"/>
  <c r="W56" i="6"/>
  <c r="W60" i="6"/>
  <c r="AA60" i="6"/>
  <c r="X60" i="6"/>
  <c r="Y60" i="6" s="1"/>
  <c r="Z60" i="6"/>
  <c r="AB60" i="6" s="1"/>
  <c r="AA23" i="6"/>
  <c r="W23" i="6"/>
  <c r="X23" i="6"/>
  <c r="Y23" i="6" s="1"/>
  <c r="Z23" i="6"/>
  <c r="AB23" i="6" s="1"/>
  <c r="W11" i="6"/>
  <c r="X11" i="6" s="1"/>
  <c r="Y11" i="6" s="1"/>
  <c r="Z11" i="6"/>
  <c r="AB11" i="6" s="1"/>
  <c r="W13" i="6"/>
  <c r="X13" i="6" s="1"/>
  <c r="Y13" i="6" s="1"/>
  <c r="Z13" i="6"/>
  <c r="AB13" i="6" s="1"/>
  <c r="AA21" i="6"/>
  <c r="Y21" i="6"/>
  <c r="AB21" i="6"/>
  <c r="W21" i="6"/>
  <c r="Z21" i="6"/>
  <c r="X21" i="6"/>
  <c r="Z59" i="6"/>
  <c r="AB59" i="6" s="1"/>
  <c r="W59" i="6"/>
  <c r="X59" i="6" s="1"/>
  <c r="Y59" i="6" s="1"/>
  <c r="W48" i="6"/>
  <c r="X48" i="6"/>
  <c r="Y48" i="6" s="1"/>
  <c r="AA48" i="6" s="1"/>
  <c r="Z48" i="6"/>
  <c r="AB48" i="6" s="1"/>
  <c r="Z50" i="6"/>
  <c r="AB50" i="6" s="1"/>
  <c r="W50" i="6"/>
  <c r="X50" i="6" s="1"/>
  <c r="Y50" i="6" s="1"/>
  <c r="Z20" i="6"/>
  <c r="AB20" i="6" s="1"/>
  <c r="W20" i="6"/>
  <c r="X20" i="6" s="1"/>
  <c r="Y20" i="6" s="1"/>
  <c r="Y53" i="6"/>
  <c r="X53" i="6"/>
  <c r="AB53" i="6"/>
  <c r="W53" i="6"/>
  <c r="Z53" i="6"/>
  <c r="AA53" i="6"/>
  <c r="Z46" i="6"/>
  <c r="AB46" i="6" s="1"/>
  <c r="W46" i="6"/>
  <c r="X46" i="6"/>
  <c r="Y46" i="6" s="1"/>
  <c r="AA46" i="6" s="1"/>
  <c r="AC64" i="6"/>
  <c r="V8" i="6"/>
  <c r="AA18" i="6" l="1"/>
  <c r="AC18" i="6" s="1"/>
  <c r="AC27" i="6"/>
  <c r="AA31" i="6"/>
  <c r="AC31" i="6" s="1"/>
  <c r="AA55" i="6"/>
  <c r="AC55" i="6" s="1"/>
  <c r="AA58" i="6"/>
  <c r="AC58" i="6" s="1"/>
  <c r="AC46" i="6"/>
  <c r="AA11" i="6"/>
  <c r="AC11" i="6" s="1"/>
  <c r="AA61" i="6"/>
  <c r="AC61" i="6" s="1"/>
  <c r="AC48" i="6"/>
  <c r="AA59" i="6"/>
  <c r="AC59" i="6" s="1"/>
  <c r="AA24" i="6"/>
  <c r="AC24" i="6" s="1"/>
  <c r="AA34" i="6"/>
  <c r="AC34" i="6" s="1"/>
  <c r="AA62" i="6"/>
  <c r="AC62" i="6" s="1"/>
  <c r="AC37" i="6"/>
  <c r="AA36" i="6"/>
  <c r="AC36" i="6" s="1"/>
  <c r="AA29" i="6"/>
  <c r="AC29" i="6" s="1"/>
  <c r="AA54" i="6"/>
  <c r="AC54" i="6" s="1"/>
  <c r="AC25" i="6"/>
  <c r="AA50" i="6"/>
  <c r="AC50" i="6" s="1"/>
  <c r="AC60" i="6"/>
  <c r="AC32" i="6"/>
  <c r="AC51" i="6"/>
  <c r="AA41" i="6"/>
  <c r="AC41" i="6" s="1"/>
  <c r="AA30" i="6"/>
  <c r="AC30" i="6" s="1"/>
  <c r="AA33" i="6"/>
  <c r="AC33" i="6" s="1"/>
  <c r="AC17" i="6"/>
  <c r="AA20" i="6"/>
  <c r="AC20" i="6" s="1"/>
  <c r="AA26" i="6"/>
  <c r="AC26" i="6" s="1"/>
  <c r="AC42" i="6"/>
  <c r="AA45" i="6"/>
  <c r="AC45" i="6" s="1"/>
  <c r="AC57" i="6"/>
  <c r="AC38" i="6"/>
  <c r="AC56" i="6"/>
  <c r="AC44" i="6"/>
  <c r="AA13" i="6"/>
  <c r="AC13" i="6" s="1"/>
  <c r="AC14" i="6"/>
  <c r="AC63" i="6"/>
  <c r="AA35" i="6"/>
  <c r="AC35" i="6" s="1"/>
  <c r="AA10" i="6"/>
  <c r="AC10" i="6" s="1"/>
  <c r="AC53" i="6"/>
  <c r="W8" i="6"/>
  <c r="X8" i="6" s="1"/>
  <c r="Y8" i="6" s="1"/>
  <c r="Z8" i="6"/>
  <c r="AB8" i="6" s="1"/>
  <c r="AC23" i="6"/>
  <c r="AC9" i="6"/>
  <c r="AA47" i="6"/>
  <c r="AC47" i="6" s="1"/>
  <c r="AC16" i="6"/>
  <c r="AC39" i="6"/>
  <c r="AC21" i="6"/>
  <c r="AA15" i="6"/>
  <c r="AC15" i="6" s="1"/>
  <c r="AA12" i="6"/>
  <c r="AC12" i="6" s="1"/>
  <c r="AA19" i="6"/>
  <c r="AC19" i="6" s="1"/>
  <c r="AA8" i="6" l="1"/>
  <c r="AC8" i="6" s="1"/>
  <c r="AC65" i="6" l="1"/>
</calcChain>
</file>

<file path=xl/sharedStrings.xml><?xml version="1.0" encoding="utf-8"?>
<sst xmlns="http://schemas.openxmlformats.org/spreadsheetml/2006/main" count="1661" uniqueCount="202">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</sst>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84">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17" fillId="0" borderId="0" xfId="0" applyFont="1" applyProtection="1">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3" fillId="0" borderId="0" xfId="3" applyFont="1" applyFill="1" applyProtection="1">
      <protection locked="0"/>
    </xf>
    <xf numFmtId="0" fontId="3" fillId="0" borderId="0" xfId="3" applyFont="1" applyFill="1" applyBorder="1" applyProtection="1">
      <protection locked="0"/>
    </xf>
    <xf numFmtId="0" fontId="17" fillId="0" borderId="0" xfId="3" applyFont="1" applyFill="1" applyBorder="1" applyProtection="1">
      <protection locked="0"/>
    </xf>
    <xf numFmtId="0" fontId="14" fillId="0" borderId="0" xfId="3" applyFont="1" applyFill="1" applyBorder="1" applyAlignment="1" applyProtection="1">
      <alignment horizontal="center"/>
      <protection locked="0"/>
    </xf>
    <xf numFmtId="0" fontId="14" fillId="0" borderId="0" xfId="3" applyFont="1" applyFill="1" applyBorder="1" applyAlignment="1" applyProtection="1">
      <protection locked="0"/>
    </xf>
    <xf numFmtId="9" fontId="14" fillId="0" borderId="0" xfId="3" applyNumberFormat="1" applyFont="1" applyFill="1" applyBorder="1" applyAlignment="1" applyProtection="1">
      <alignment horizontal="center" vertical="center"/>
      <protection locked="0"/>
    </xf>
    <xf numFmtId="9" fontId="14" fillId="0" borderId="0" xfId="3" applyNumberFormat="1" applyFont="1" applyFill="1" applyBorder="1" applyAlignment="1" applyProtection="1">
      <alignment vertical="center"/>
      <protection locked="0"/>
    </xf>
    <xf numFmtId="0" fontId="14" fillId="0" borderId="4" xfId="3" applyFont="1" applyFill="1" applyBorder="1" applyAlignment="1" applyProtection="1">
      <alignment horizontal="center" vertical="center" wrapText="1"/>
      <protection locked="0"/>
    </xf>
    <xf numFmtId="0" fontId="14" fillId="0" borderId="0" xfId="3" applyFont="1" applyFill="1" applyBorder="1" applyAlignment="1" applyProtection="1">
      <alignment horizontal="center" vertical="center" wrapText="1"/>
      <protection locked="0"/>
    </xf>
    <xf numFmtId="0" fontId="14" fillId="0" borderId="5"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14" fillId="0" borderId="7" xfId="3" applyFont="1" applyFill="1" applyBorder="1" applyAlignment="1" applyProtection="1">
      <alignment horizontal="center" vertical="center" wrapText="1"/>
      <protection locked="0"/>
    </xf>
    <xf numFmtId="0" fontId="3" fillId="0" borderId="0" xfId="3" applyFont="1" applyFill="1" applyAlignment="1" applyProtection="1">
      <alignment vertical="center"/>
      <protection locked="0"/>
    </xf>
    <xf numFmtId="0" fontId="3" fillId="0" borderId="5" xfId="3" applyNumberFormat="1" applyFont="1" applyFill="1" applyBorder="1" applyAlignment="1" applyProtection="1">
      <alignment horizontal="center"/>
      <protection locked="0"/>
    </xf>
    <xf numFmtId="0" fontId="3" fillId="0" borderId="4" xfId="3" applyNumberFormat="1" applyFont="1" applyFill="1" applyBorder="1" applyAlignment="1" applyProtection="1">
      <alignment horizontal="center"/>
      <protection locked="0"/>
    </xf>
    <xf numFmtId="0" fontId="3" fillId="0" borderId="0" xfId="3" applyNumberFormat="1" applyFont="1" applyFill="1" applyBorder="1" applyAlignment="1" applyProtection="1">
      <alignment horizontal="center"/>
      <protection locked="0"/>
    </xf>
    <xf numFmtId="0" fontId="3" fillId="0" borderId="8" xfId="3" applyNumberFormat="1" applyFont="1" applyFill="1" applyBorder="1" applyAlignment="1" applyProtection="1">
      <alignment horizontal="center"/>
      <protection locked="0"/>
    </xf>
    <xf numFmtId="0" fontId="3" fillId="0" borderId="9" xfId="3" applyNumberFormat="1" applyFont="1" applyFill="1" applyBorder="1" applyAlignment="1" applyProtection="1">
      <alignment horizontal="center"/>
      <protection locked="0"/>
    </xf>
    <xf numFmtId="0" fontId="3" fillId="0" borderId="10" xfId="3" applyFont="1" applyFill="1" applyBorder="1" applyProtection="1">
      <protection locked="0"/>
    </xf>
    <xf numFmtId="9" fontId="3" fillId="0" borderId="7" xfId="3" applyNumberFormat="1" applyFont="1" applyFill="1" applyBorder="1" applyAlignment="1" applyProtection="1">
      <alignment horizontal="center"/>
      <protection locked="0"/>
    </xf>
    <xf numFmtId="49" fontId="3" fillId="0" borderId="7"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49" fontId="3" fillId="0" borderId="0" xfId="3" applyNumberFormat="1" applyFont="1" applyFill="1" applyBorder="1" applyAlignment="1" applyProtection="1">
      <alignment horizontal="center"/>
      <protection locked="0"/>
    </xf>
    <xf numFmtId="9" fontId="3" fillId="0" borderId="11"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49" fontId="3" fillId="0" borderId="9" xfId="3" applyNumberFormat="1" applyFont="1" applyFill="1" applyBorder="1" applyAlignment="1" applyProtection="1">
      <alignment horizontal="center"/>
      <protection locked="0"/>
    </xf>
    <xf numFmtId="0" fontId="3" fillId="0" borderId="12" xfId="3" applyFont="1" applyFill="1" applyBorder="1" applyProtection="1">
      <protection locked="0"/>
    </xf>
    <xf numFmtId="164" fontId="14" fillId="0" borderId="13" xfId="3" applyNumberFormat="1" applyFont="1" applyFill="1" applyBorder="1" applyProtection="1">
      <protection locked="0"/>
    </xf>
    <xf numFmtId="164" fontId="3" fillId="0" borderId="14" xfId="3" applyNumberFormat="1" applyFont="1" applyFill="1" applyBorder="1" applyProtection="1">
      <protection locked="0"/>
    </xf>
    <xf numFmtId="164" fontId="3" fillId="0" borderId="15" xfId="3" applyNumberFormat="1" applyFont="1" applyFill="1" applyBorder="1" applyProtection="1">
      <protection locked="0"/>
    </xf>
    <xf numFmtId="165" fontId="3" fillId="0" borderId="13" xfId="2" applyNumberFormat="1" applyFont="1" applyFill="1" applyBorder="1" applyProtection="1">
      <protection locked="0"/>
    </xf>
    <xf numFmtId="164" fontId="3" fillId="0" borderId="0" xfId="3" applyNumberFormat="1" applyFont="1" applyFill="1" applyBorder="1" applyProtection="1">
      <protection locked="0"/>
    </xf>
    <xf numFmtId="164" fontId="14" fillId="0" borderId="16" xfId="3" applyNumberFormat="1" applyFont="1" applyFill="1" applyBorder="1" applyProtection="1">
      <protection locked="0"/>
    </xf>
    <xf numFmtId="164" fontId="3" fillId="0" borderId="12" xfId="3" applyNumberFormat="1" applyFont="1" applyFill="1" applyBorder="1" applyProtection="1">
      <protection locked="0"/>
    </xf>
    <xf numFmtId="164" fontId="3" fillId="0" borderId="9" xfId="3" applyNumberFormat="1" applyFont="1" applyFill="1" applyBorder="1" applyProtection="1">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3" fillId="0" borderId="19" xfId="3" applyFont="1" applyFill="1" applyBorder="1" applyAlignment="1" applyProtection="1">
      <alignment horizontal="left"/>
      <protection locked="0"/>
    </xf>
    <xf numFmtId="164" fontId="3" fillId="0" borderId="20" xfId="3" applyNumberFormat="1" applyFont="1" applyFill="1" applyBorder="1" applyProtection="1">
      <protection locked="0"/>
    </xf>
    <xf numFmtId="165" fontId="3" fillId="0" borderId="21" xfId="2" applyNumberFormat="1" applyFont="1" applyFill="1" applyBorder="1" applyProtection="1">
      <protection locked="0"/>
    </xf>
    <xf numFmtId="164" fontId="14" fillId="0" borderId="22" xfId="3" applyNumberFormat="1" applyFont="1" applyFill="1" applyBorder="1" applyProtection="1">
      <protection locked="0"/>
    </xf>
    <xf numFmtId="164" fontId="3" fillId="0" borderId="19" xfId="3" applyNumberFormat="1" applyFont="1" applyFill="1" applyBorder="1" applyProtection="1">
      <protection locked="0"/>
    </xf>
    <xf numFmtId="0" fontId="3" fillId="0" borderId="19" xfId="3" applyFont="1" applyFill="1" applyBorder="1" applyProtection="1">
      <protection locked="0"/>
    </xf>
    <xf numFmtId="0" fontId="3" fillId="0" borderId="27" xfId="3" applyFont="1" applyFill="1" applyBorder="1" applyProtection="1">
      <protection locked="0"/>
    </xf>
    <xf numFmtId="164" fontId="3" fillId="0" borderId="25" xfId="3" applyNumberFormat="1" applyFont="1" applyFill="1" applyBorder="1" applyProtection="1">
      <protection locked="0"/>
    </xf>
    <xf numFmtId="164" fontId="14" fillId="0" borderId="28" xfId="3" applyNumberFormat="1" applyFont="1" applyFill="1" applyBorder="1" applyProtection="1">
      <protection locked="0"/>
    </xf>
    <xf numFmtId="164" fontId="3" fillId="0" borderId="27" xfId="3" applyNumberFormat="1" applyFont="1" applyFill="1" applyBorder="1" applyProtection="1">
      <protection locked="0"/>
    </xf>
    <xf numFmtId="164" fontId="3" fillId="0" borderId="29" xfId="3" applyNumberFormat="1" applyFont="1" applyFill="1" applyBorder="1" applyProtection="1">
      <protection locked="0"/>
    </xf>
    <xf numFmtId="168" fontId="3" fillId="0" borderId="6" xfId="3" applyNumberFormat="1" applyFont="1" applyFill="1" applyBorder="1" applyProtection="1">
      <protection locked="0"/>
    </xf>
    <xf numFmtId="164" fontId="14" fillId="0" borderId="6" xfId="3" applyNumberFormat="1" applyFont="1" applyFill="1" applyBorder="1" applyProtection="1">
      <protection locked="0"/>
    </xf>
    <xf numFmtId="164" fontId="3" fillId="0" borderId="6" xfId="3" applyNumberFormat="1" applyFont="1" applyFill="1" applyBorder="1" applyProtection="1">
      <protection locked="0"/>
    </xf>
    <xf numFmtId="164" fontId="3" fillId="0" borderId="8" xfId="3" applyNumberFormat="1" applyFont="1" applyFill="1" applyBorder="1" applyProtection="1">
      <protection locked="0"/>
    </xf>
    <xf numFmtId="164" fontId="3" fillId="0" borderId="32"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167" fontId="3" fillId="0" borderId="0" xfId="1" applyNumberFormat="1" applyFont="1" applyFill="1" applyBorder="1" applyProtection="1">
      <protection locked="0"/>
    </xf>
    <xf numFmtId="4" fontId="3" fillId="0" borderId="0" xfId="3" applyNumberFormat="1" applyFont="1" applyFill="1" applyBorder="1" applyProtection="1">
      <protection locked="0"/>
    </xf>
    <xf numFmtId="0" fontId="3" fillId="0" borderId="0" xfId="3" applyFont="1" applyFill="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2" fontId="14" fillId="0" borderId="1" xfId="3" applyNumberFormat="1" applyFont="1" applyFill="1" applyBorder="1" applyAlignment="1" applyProtection="1">
      <alignment horizontal="center" vertical="center"/>
      <protection locked="0"/>
    </xf>
    <xf numFmtId="2" fontId="14" fillId="0" borderId="3" xfId="3" applyNumberFormat="1" applyFont="1" applyFill="1" applyBorder="1" applyAlignment="1" applyProtection="1">
      <alignment horizontal="center" vertical="center"/>
      <protection locked="0"/>
    </xf>
    <xf numFmtId="9" fontId="14" fillId="0" borderId="4" xfId="3" applyNumberFormat="1" applyFont="1" applyFill="1" applyBorder="1" applyAlignment="1" applyProtection="1">
      <alignment horizontal="center" vertic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IN\Enc%207,8,%209%20and%2010-Resources%20Adjustments%20Three%20Op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4.3130056752442719E-2</v>
          </cell>
        </row>
        <row r="7">
          <cell r="V7">
            <v>0</v>
          </cell>
        </row>
        <row r="8">
          <cell r="V8">
            <v>1.0422439952261257E-3</v>
          </cell>
        </row>
        <row r="9">
          <cell r="V9">
            <v>6.8171251446489441E-3</v>
          </cell>
        </row>
        <row r="10">
          <cell r="V10">
            <v>1.265626719371768E-3</v>
          </cell>
        </row>
        <row r="11">
          <cell r="V11">
            <v>1.0428028982389977E-3</v>
          </cell>
        </row>
        <row r="12">
          <cell r="V12">
            <v>0</v>
          </cell>
        </row>
        <row r="13">
          <cell r="V13">
            <v>1.196463356082251E-3</v>
          </cell>
        </row>
        <row r="14">
          <cell r="V14">
            <v>0</v>
          </cell>
        </row>
        <row r="15">
          <cell r="V15">
            <v>0</v>
          </cell>
        </row>
        <row r="16">
          <cell r="V16">
            <v>1.1800082256839407E-3</v>
          </cell>
        </row>
        <row r="17">
          <cell r="V17">
            <v>4.2760314114531324E-3</v>
          </cell>
        </row>
        <row r="18">
          <cell r="V18">
            <v>5.8722327837129138E-3</v>
          </cell>
        </row>
        <row r="19">
          <cell r="V19">
            <v>0</v>
          </cell>
        </row>
        <row r="20">
          <cell r="V20">
            <v>0</v>
          </cell>
        </row>
        <row r="21">
          <cell r="V21">
            <v>0</v>
          </cell>
        </row>
        <row r="22">
          <cell r="V22">
            <v>2.1139098387602797E-3</v>
          </cell>
        </row>
        <row r="23">
          <cell r="V23">
            <v>1.1153431795324193E-3</v>
          </cell>
        </row>
        <row r="24">
          <cell r="V24">
            <v>0.30520265404459151</v>
          </cell>
        </row>
        <row r="25">
          <cell r="V25">
            <v>0</v>
          </cell>
        </row>
        <row r="26">
          <cell r="V26">
            <v>0</v>
          </cell>
        </row>
        <row r="27">
          <cell r="V27">
            <v>7.7874027062636809E-4</v>
          </cell>
        </row>
        <row r="28">
          <cell r="V28">
            <v>3.155027439433627E-3</v>
          </cell>
        </row>
        <row r="29">
          <cell r="V29">
            <v>8.0243942367805628E-3</v>
          </cell>
        </row>
        <row r="30">
          <cell r="V30">
            <v>0</v>
          </cell>
        </row>
        <row r="31">
          <cell r="V31">
            <v>5.8386532466016164E-4</v>
          </cell>
        </row>
        <row r="32">
          <cell r="V32">
            <v>1.1505549922398958E-2</v>
          </cell>
        </row>
        <row r="33">
          <cell r="V33">
            <v>3.6351748803970518E-3</v>
          </cell>
        </row>
        <row r="34">
          <cell r="V34">
            <v>2.628345277992369E-3</v>
          </cell>
        </row>
        <row r="35">
          <cell r="V35">
            <v>0</v>
          </cell>
        </row>
        <row r="36">
          <cell r="V36">
            <v>0</v>
          </cell>
        </row>
        <row r="37">
          <cell r="V37">
            <v>0</v>
          </cell>
        </row>
        <row r="38">
          <cell r="V38">
            <v>0</v>
          </cell>
        </row>
        <row r="39">
          <cell r="V39">
            <v>3.8395899934657779E-2</v>
          </cell>
        </row>
        <row r="40">
          <cell r="V40">
            <v>0</v>
          </cell>
        </row>
        <row r="41">
          <cell r="V41">
            <v>0</v>
          </cell>
        </row>
        <row r="42">
          <cell r="V42">
            <v>0</v>
          </cell>
        </row>
        <row r="43">
          <cell r="V43">
            <v>3.0441079620372652E-2</v>
          </cell>
        </row>
        <row r="44">
          <cell r="V44">
            <v>0</v>
          </cell>
        </row>
        <row r="45">
          <cell r="V45">
            <v>6.4428388981361421E-3</v>
          </cell>
        </row>
        <row r="46">
          <cell r="V46">
            <v>0</v>
          </cell>
        </row>
        <row r="47">
          <cell r="V47">
            <v>0</v>
          </cell>
        </row>
        <row r="48">
          <cell r="V48">
            <v>4.9816736449063176E-2</v>
          </cell>
        </row>
        <row r="49">
          <cell r="V49">
            <v>0</v>
          </cell>
        </row>
        <row r="50">
          <cell r="V50">
            <v>5.1040482403244677E-3</v>
          </cell>
        </row>
        <row r="51">
          <cell r="V51">
            <v>0</v>
          </cell>
        </row>
        <row r="52">
          <cell r="V52">
            <v>1.5241235789052675E-3</v>
          </cell>
        </row>
        <row r="53">
          <cell r="V53">
            <v>1.0062315514782889E-2</v>
          </cell>
        </row>
        <row r="54">
          <cell r="V54">
            <v>0</v>
          </cell>
        </row>
        <row r="55">
          <cell r="V55">
            <v>0</v>
          </cell>
        </row>
        <row r="56">
          <cell r="V56">
            <v>5.0249982298215291E-3</v>
          </cell>
        </row>
        <row r="57">
          <cell r="V57">
            <v>1.8903130468675131E-3</v>
          </cell>
        </row>
        <row r="58">
          <cell r="V58">
            <v>0</v>
          </cell>
        </row>
        <row r="59">
          <cell r="V59">
            <v>1.4415512990186031E-2</v>
          </cell>
        </row>
        <row r="60">
          <cell r="V60">
            <v>1.3511869597905273E-3</v>
          </cell>
        </row>
        <row r="61">
          <cell r="V61">
            <v>0</v>
          </cell>
        </row>
        <row r="62">
          <cell r="V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10.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10.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53" t="s">
        <v>0</v>
      </c>
      <c r="B1" s="254"/>
      <c r="C1" s="254"/>
      <c r="D1" s="254"/>
      <c r="E1" s="254"/>
      <c r="F1" s="254"/>
      <c r="G1" s="254"/>
      <c r="H1" s="254"/>
      <c r="I1" s="255"/>
      <c r="J1" s="2"/>
      <c r="K1" s="256" t="s">
        <v>0</v>
      </c>
      <c r="L1" s="257"/>
      <c r="M1" s="257"/>
      <c r="N1" s="257"/>
      <c r="O1" s="257"/>
      <c r="P1" s="257"/>
      <c r="Q1" s="258"/>
      <c r="R1" s="4"/>
      <c r="S1" s="253" t="s">
        <v>0</v>
      </c>
      <c r="T1" s="254"/>
      <c r="U1" s="254"/>
      <c r="V1" s="254"/>
      <c r="W1" s="254"/>
      <c r="X1" s="254"/>
      <c r="Y1" s="254"/>
      <c r="Z1" s="254"/>
      <c r="AA1" s="254"/>
      <c r="AB1" s="254"/>
      <c r="AC1" s="255"/>
      <c r="AD1" s="182"/>
      <c r="AE1" s="259" t="s">
        <v>187</v>
      </c>
      <c r="AF1" s="259"/>
      <c r="AG1" s="259"/>
      <c r="AH1" s="259"/>
      <c r="AI1" s="259"/>
      <c r="AJ1" s="259"/>
      <c r="AK1" s="259"/>
    </row>
    <row r="2" spans="1:37" s="8" customFormat="1" ht="20.149999999999999" customHeight="1" x14ac:dyDescent="0.3">
      <c r="A2" s="260" t="s">
        <v>188</v>
      </c>
      <c r="B2" s="261"/>
      <c r="C2" s="262" t="s">
        <v>2</v>
      </c>
      <c r="D2" s="262"/>
      <c r="E2" s="262"/>
      <c r="F2" s="262"/>
      <c r="G2" s="262"/>
      <c r="H2" s="262"/>
      <c r="I2" s="262"/>
      <c r="J2" s="6"/>
      <c r="K2" s="260" t="s">
        <v>188</v>
      </c>
      <c r="L2" s="261"/>
      <c r="M2" s="256" t="s">
        <v>3</v>
      </c>
      <c r="N2" s="257"/>
      <c r="O2" s="257"/>
      <c r="P2" s="257"/>
      <c r="Q2" s="258"/>
      <c r="R2" s="7"/>
      <c r="S2" s="260" t="s">
        <v>188</v>
      </c>
      <c r="T2" s="261"/>
      <c r="U2" s="256" t="s">
        <v>4</v>
      </c>
      <c r="V2" s="257"/>
      <c r="W2" s="257"/>
      <c r="X2" s="257"/>
      <c r="Y2" s="257"/>
      <c r="Z2" s="257"/>
      <c r="AA2" s="257"/>
      <c r="AB2" s="257"/>
      <c r="AC2" s="258"/>
      <c r="AD2" s="183"/>
      <c r="AE2" s="259"/>
      <c r="AF2" s="259"/>
      <c r="AG2" s="259"/>
      <c r="AH2" s="259"/>
      <c r="AI2" s="259"/>
      <c r="AJ2" s="259"/>
      <c r="AK2" s="259"/>
    </row>
    <row r="3" spans="1:37" s="15" customFormat="1" ht="97" customHeight="1" x14ac:dyDescent="0.3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50" t="s">
        <v>25</v>
      </c>
      <c r="AG3" s="251"/>
      <c r="AH3" s="251"/>
      <c r="AI3" s="252"/>
      <c r="AJ3" s="12" t="s">
        <v>26</v>
      </c>
      <c r="AK3" s="184" t="s">
        <v>189</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3">
      <c r="A6" s="32" t="s">
        <v>47</v>
      </c>
      <c r="B6" s="33">
        <v>4.1741552389155945E-2</v>
      </c>
      <c r="C6" s="34">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3">
      <c r="A7" s="45" t="s">
        <v>48</v>
      </c>
      <c r="B7" s="33">
        <v>2.5947682788243104E-5</v>
      </c>
      <c r="C7" s="34">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3">
      <c r="A8" s="45" t="s">
        <v>49</v>
      </c>
      <c r="B8" s="33">
        <v>7.4812884532159986E-4</v>
      </c>
      <c r="C8" s="34">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3">
      <c r="A9" s="54" t="s">
        <v>50</v>
      </c>
      <c r="B9" s="33">
        <v>5.6537305321211848E-3</v>
      </c>
      <c r="C9" s="34">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3">
      <c r="A10" s="54" t="s">
        <v>51</v>
      </c>
      <c r="B10" s="33">
        <v>9.2533044866982138E-4</v>
      </c>
      <c r="C10" s="34">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3">
      <c r="A11" s="54" t="s">
        <v>52</v>
      </c>
      <c r="B11" s="33">
        <v>5.3127419449803582E-4</v>
      </c>
      <c r="C11" s="34">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3">
      <c r="A12" s="54" t="s">
        <v>53</v>
      </c>
      <c r="B12" s="33">
        <v>2.7745407269527775E-2</v>
      </c>
      <c r="C12" s="34">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3">
      <c r="A13" s="54" t="s">
        <v>54</v>
      </c>
      <c r="B13" s="33">
        <v>6.5153583798854147E-4</v>
      </c>
      <c r="C13" s="34">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3">
      <c r="A14" s="54" t="s">
        <v>55</v>
      </c>
      <c r="B14" s="33">
        <v>3.5442216974271453E-3</v>
      </c>
      <c r="C14" s="34">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3">
      <c r="A15" s="54" t="s">
        <v>56</v>
      </c>
      <c r="B15" s="33">
        <v>2.63677414496385E-2</v>
      </c>
      <c r="C15" s="34">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3">
      <c r="A16" s="54" t="s">
        <v>57</v>
      </c>
      <c r="B16" s="33">
        <v>6.9932806147284096E-4</v>
      </c>
      <c r="C16" s="34">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3">
      <c r="A17" s="54" t="s">
        <v>58</v>
      </c>
      <c r="B17" s="33">
        <v>3.3268949479654127E-3</v>
      </c>
      <c r="C17" s="34">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3">
      <c r="A18" s="54" t="s">
        <v>59</v>
      </c>
      <c r="B18" s="33">
        <v>4.827095254339382E-3</v>
      </c>
      <c r="C18" s="34">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3">
      <c r="A19" s="54" t="s">
        <v>60</v>
      </c>
      <c r="B19" s="33">
        <v>3.9398872744916109E-4</v>
      </c>
      <c r="C19" s="34">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3">
      <c r="A20" s="54" t="s">
        <v>61</v>
      </c>
      <c r="B20" s="33">
        <v>2.2538201665167047E-2</v>
      </c>
      <c r="C20" s="34">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3">
      <c r="A21" s="54" t="s">
        <v>62</v>
      </c>
      <c r="B21" s="33">
        <v>3.7154896642943671E-3</v>
      </c>
      <c r="C21" s="34">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3">
      <c r="A22" s="54" t="s">
        <v>63</v>
      </c>
      <c r="B22" s="33">
        <v>1.6858004671940906E-3</v>
      </c>
      <c r="C22" s="34">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3">
      <c r="A23" s="54" t="s">
        <v>64</v>
      </c>
      <c r="B23" s="33">
        <v>5.8748909291923682E-4</v>
      </c>
      <c r="C23" s="34">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3">
      <c r="A24" s="54" t="s">
        <v>65</v>
      </c>
      <c r="B24" s="33">
        <v>0.28315718004119</v>
      </c>
      <c r="C24" s="34">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3">
      <c r="A25" s="54" t="s">
        <v>66</v>
      </c>
      <c r="B25" s="33">
        <v>4.0702204284860924E-3</v>
      </c>
      <c r="C25" s="34">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3">
      <c r="A26" s="54" t="s">
        <v>67</v>
      </c>
      <c r="B26" s="33">
        <v>6.9180643093898486E-3</v>
      </c>
      <c r="C26" s="34">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3">
      <c r="A27" s="54" t="s">
        <v>68</v>
      </c>
      <c r="B27" s="33">
        <v>3.9076761226175717E-4</v>
      </c>
      <c r="C27" s="34">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3">
      <c r="A28" s="54" t="s">
        <v>69</v>
      </c>
      <c r="B28" s="33">
        <v>2.2618646489733505E-3</v>
      </c>
      <c r="C28" s="34">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3">
      <c r="A29" s="54" t="s">
        <v>70</v>
      </c>
      <c r="B29" s="33">
        <v>7.3553108346634272E-3</v>
      </c>
      <c r="C29" s="34">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3">
      <c r="A30" s="54" t="s">
        <v>71</v>
      </c>
      <c r="B30" s="33">
        <v>2.2497476845510054E-4</v>
      </c>
      <c r="C30" s="34">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3">
      <c r="A31" s="54" t="s">
        <v>72</v>
      </c>
      <c r="B31" s="33">
        <v>3.4168910220401858E-4</v>
      </c>
      <c r="C31" s="34">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3">
      <c r="A32" s="54" t="s">
        <v>73</v>
      </c>
      <c r="B32" s="33">
        <v>1.126192296106668E-2</v>
      </c>
      <c r="C32" s="34">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3">
      <c r="A33" s="54" t="s">
        <v>74</v>
      </c>
      <c r="B33" s="33">
        <v>3.0776866019196067E-3</v>
      </c>
      <c r="C33" s="34">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3">
      <c r="A34" s="54" t="s">
        <v>75</v>
      </c>
      <c r="B34" s="33">
        <v>2.077696618576486E-3</v>
      </c>
      <c r="C34" s="34">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3">
      <c r="A35" s="54" t="s">
        <v>76</v>
      </c>
      <c r="B35" s="33">
        <v>7.7954384625133821E-2</v>
      </c>
      <c r="C35" s="34">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3">
      <c r="A36" s="54" t="s">
        <v>77</v>
      </c>
      <c r="B36" s="33">
        <v>7.0989763184707089E-3</v>
      </c>
      <c r="C36" s="34">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3">
      <c r="A37" s="54" t="s">
        <v>78</v>
      </c>
      <c r="B37" s="33">
        <v>4.3257977440471277E-4</v>
      </c>
      <c r="C37" s="34">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3">
      <c r="A38" s="54" t="s">
        <v>79</v>
      </c>
      <c r="B38" s="33">
        <v>5.6306093422605327E-2</v>
      </c>
      <c r="C38" s="34">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3">
      <c r="A39" s="54" t="s">
        <v>80</v>
      </c>
      <c r="B39" s="33">
        <v>3.4944440747503996E-2</v>
      </c>
      <c r="C39" s="34">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3">
      <c r="A40" s="54" t="s">
        <v>81</v>
      </c>
      <c r="B40" s="33">
        <v>1.4052616769352189E-3</v>
      </c>
      <c r="C40" s="34">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3">
      <c r="A41" s="54" t="s">
        <v>82</v>
      </c>
      <c r="B41" s="33">
        <v>5.2603156579031717E-2</v>
      </c>
      <c r="C41" s="34">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3">
      <c r="A42" s="54" t="s">
        <v>83</v>
      </c>
      <c r="B42" s="33">
        <v>8.2240966911383523E-2</v>
      </c>
      <c r="C42" s="34">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3">
      <c r="A43" s="54" t="s">
        <v>84</v>
      </c>
      <c r="B43" s="33">
        <v>2.5588217054145719E-2</v>
      </c>
      <c r="C43" s="34">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3">
      <c r="A44" s="54" t="s">
        <v>85</v>
      </c>
      <c r="B44" s="33">
        <v>1.7799020629796564E-2</v>
      </c>
      <c r="C44" s="34">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3">
      <c r="A45" s="54" t="s">
        <v>86</v>
      </c>
      <c r="B45" s="33">
        <v>6.2834971805872716E-3</v>
      </c>
      <c r="C45" s="34">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3">
      <c r="A46" s="54" t="s">
        <v>87</v>
      </c>
      <c r="B46" s="33">
        <v>2.0356453243493784E-2</v>
      </c>
      <c r="C46" s="34">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3">
      <c r="A47" s="54" t="s">
        <v>88</v>
      </c>
      <c r="B47" s="33">
        <v>1.1655200898308056E-2</v>
      </c>
      <c r="C47" s="34">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3">
      <c r="A48" s="54" t="s">
        <v>89</v>
      </c>
      <c r="B48" s="33">
        <v>4.7610468024869887E-2</v>
      </c>
      <c r="C48" s="34">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3">
      <c r="A49" s="54" t="s">
        <v>90</v>
      </c>
      <c r="B49" s="33">
        <v>6.7307470261473799E-3</v>
      </c>
      <c r="C49" s="34">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3">
      <c r="A50" s="54" t="s">
        <v>91</v>
      </c>
      <c r="B50" s="33">
        <v>4.2210925551124032E-3</v>
      </c>
      <c r="C50" s="34">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3">
      <c r="A51" s="54" t="s">
        <v>92</v>
      </c>
      <c r="B51" s="33">
        <v>7.1775700843753525E-5</v>
      </c>
      <c r="C51" s="34">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3">
      <c r="A52" s="54" t="s">
        <v>93</v>
      </c>
      <c r="B52" s="33">
        <v>1.0778167806820881E-3</v>
      </c>
      <c r="C52" s="34">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3">
      <c r="A53" s="54" t="s">
        <v>94</v>
      </c>
      <c r="B53" s="33">
        <v>9.0980640108748179E-3</v>
      </c>
      <c r="C53" s="34">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3">
      <c r="A54" s="54" t="s">
        <v>95</v>
      </c>
      <c r="B54" s="33">
        <v>1.1497270548406817E-2</v>
      </c>
      <c r="C54" s="34">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3">
      <c r="A55" s="54" t="s">
        <v>96</v>
      </c>
      <c r="B55" s="33">
        <v>1.3443723983383884E-2</v>
      </c>
      <c r="C55" s="34">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3">
      <c r="A56" s="54" t="s">
        <v>97</v>
      </c>
      <c r="B56" s="33">
        <v>4.1468367612338339E-3</v>
      </c>
      <c r="C56" s="34">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3">
      <c r="A57" s="54" t="s">
        <v>98</v>
      </c>
      <c r="B57" s="33">
        <v>1.54948914366185E-3</v>
      </c>
      <c r="C57" s="34">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3">
      <c r="A58" s="54" t="s">
        <v>99</v>
      </c>
      <c r="B58" s="33">
        <v>3.2448816222866778E-4</v>
      </c>
      <c r="C58" s="34">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3">
      <c r="A59" s="54" t="s">
        <v>100</v>
      </c>
      <c r="B59" s="33">
        <v>1.2828806075511996E-2</v>
      </c>
      <c r="C59" s="34">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3">
      <c r="A60" s="54" t="s">
        <v>101</v>
      </c>
      <c r="B60" s="33">
        <v>1.1719605752467796E-3</v>
      </c>
      <c r="C60" s="34">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3">
      <c r="A61" s="54" t="s">
        <v>102</v>
      </c>
      <c r="B61" s="33">
        <v>1.926605459312308E-2</v>
      </c>
      <c r="C61" s="34">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3">
      <c r="A62" s="58" t="s">
        <v>103</v>
      </c>
      <c r="B62" s="33">
        <v>5.4466208417477272E-3</v>
      </c>
      <c r="C62" s="34">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3">
      <c r="A63" s="166" t="s">
        <v>152</v>
      </c>
      <c r="B63" s="33"/>
      <c r="C63" s="34">
        <v>0</v>
      </c>
      <c r="D63" s="34">
        <v>0</v>
      </c>
      <c r="E63" s="34">
        <v>0</v>
      </c>
      <c r="F63" s="34">
        <v>0</v>
      </c>
      <c r="G63" s="34">
        <v>0</v>
      </c>
      <c r="H63" s="34">
        <v>0</v>
      </c>
      <c r="I63" s="34">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3">
      <c r="A64" s="166" t="s">
        <v>125</v>
      </c>
      <c r="B64" s="33"/>
      <c r="C64" s="34">
        <v>0</v>
      </c>
      <c r="D64" s="34">
        <v>0</v>
      </c>
      <c r="E64" s="34">
        <v>0</v>
      </c>
      <c r="F64" s="34">
        <v>0</v>
      </c>
      <c r="G64" s="34">
        <v>0</v>
      </c>
      <c r="H64" s="34">
        <v>0</v>
      </c>
      <c r="I64" s="34">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3">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63" t="s">
        <v>145</v>
      </c>
      <c r="B1" s="263"/>
      <c r="C1" s="263"/>
      <c r="D1" s="263"/>
      <c r="E1" s="263"/>
      <c r="F1" s="263"/>
      <c r="G1" s="263"/>
      <c r="H1" s="263"/>
      <c r="I1" s="263"/>
    </row>
    <row r="2" spans="1:9" x14ac:dyDescent="0.35">
      <c r="A2" s="263"/>
      <c r="B2" s="263"/>
      <c r="C2" s="263"/>
      <c r="D2" s="263"/>
      <c r="E2" s="263"/>
      <c r="F2" s="263"/>
      <c r="G2" s="263"/>
      <c r="H2" s="263"/>
      <c r="I2" s="263"/>
    </row>
    <row r="3" spans="1:9" x14ac:dyDescent="0.35">
      <c r="A3" s="256" t="s">
        <v>2</v>
      </c>
      <c r="B3" s="257"/>
      <c r="C3" s="257"/>
      <c r="D3" s="257"/>
      <c r="E3" s="257"/>
      <c r="F3" s="257"/>
      <c r="G3" s="257"/>
      <c r="H3" s="257"/>
      <c r="I3" s="258"/>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4">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53" t="s">
        <v>0</v>
      </c>
      <c r="B1" s="254"/>
      <c r="C1" s="254"/>
      <c r="D1" s="254"/>
      <c r="E1" s="254"/>
      <c r="F1" s="254"/>
      <c r="G1" s="254"/>
      <c r="H1" s="254"/>
      <c r="I1" s="255"/>
      <c r="J1" s="2"/>
      <c r="K1" s="262" t="s">
        <v>146</v>
      </c>
      <c r="L1" s="262"/>
      <c r="M1" s="262"/>
      <c r="N1" s="262"/>
      <c r="O1" s="262"/>
      <c r="P1" s="262"/>
      <c r="Q1" s="262"/>
      <c r="R1" s="262"/>
      <c r="S1" s="262"/>
      <c r="T1" s="262"/>
      <c r="U1" s="262"/>
      <c r="V1" s="262"/>
      <c r="W1" s="262"/>
      <c r="X1" s="262"/>
      <c r="Y1" s="262"/>
      <c r="Z1" s="262"/>
      <c r="AA1" s="262"/>
      <c r="AB1" s="262"/>
      <c r="AC1" s="1"/>
      <c r="AD1" s="259" t="s">
        <v>141</v>
      </c>
      <c r="AE1" s="259"/>
      <c r="AF1" s="259"/>
      <c r="AG1" s="259"/>
      <c r="AH1" s="259"/>
      <c r="AI1" s="259"/>
      <c r="AJ1" s="259"/>
      <c r="AK1" s="23"/>
    </row>
    <row r="2" spans="1:37" ht="13" customHeight="1" x14ac:dyDescent="0.3">
      <c r="A2" s="145"/>
      <c r="B2" s="146"/>
      <c r="C2" s="146"/>
      <c r="D2" s="146"/>
      <c r="E2" s="146"/>
      <c r="F2" s="146"/>
      <c r="G2" s="146"/>
      <c r="H2" s="146"/>
      <c r="I2" s="147"/>
      <c r="J2" s="2"/>
      <c r="K2" s="262"/>
      <c r="L2" s="262"/>
      <c r="M2" s="262"/>
      <c r="N2" s="262"/>
      <c r="O2" s="262"/>
      <c r="P2" s="262"/>
      <c r="Q2" s="262"/>
      <c r="R2" s="262"/>
      <c r="S2" s="262"/>
      <c r="T2" s="262"/>
      <c r="U2" s="262"/>
      <c r="V2" s="262"/>
      <c r="W2" s="262"/>
      <c r="X2" s="262"/>
      <c r="Y2" s="262"/>
      <c r="Z2" s="262"/>
      <c r="AA2" s="262"/>
      <c r="AB2" s="262"/>
      <c r="AC2" s="147"/>
      <c r="AD2" s="259"/>
      <c r="AE2" s="259"/>
      <c r="AF2" s="259"/>
      <c r="AG2" s="259"/>
      <c r="AH2" s="259"/>
      <c r="AI2" s="259"/>
      <c r="AJ2" s="259"/>
      <c r="AK2" s="23"/>
    </row>
    <row r="3" spans="1:37" s="8" customFormat="1" ht="20.149999999999999" customHeight="1" x14ac:dyDescent="0.3">
      <c r="A3" s="260" t="s">
        <v>1</v>
      </c>
      <c r="B3" s="261"/>
      <c r="C3" s="262" t="s">
        <v>2</v>
      </c>
      <c r="D3" s="262"/>
      <c r="E3" s="262"/>
      <c r="F3" s="262"/>
      <c r="G3" s="262"/>
      <c r="H3" s="262"/>
      <c r="I3" s="262"/>
      <c r="J3" s="6"/>
      <c r="K3" s="256" t="s">
        <v>3</v>
      </c>
      <c r="L3" s="257"/>
      <c r="M3" s="257"/>
      <c r="N3" s="257"/>
      <c r="O3" s="257"/>
      <c r="P3" s="258"/>
      <c r="Q3" s="156"/>
      <c r="R3" s="264" t="s">
        <v>1</v>
      </c>
      <c r="S3" s="264"/>
      <c r="T3" s="262" t="s">
        <v>4</v>
      </c>
      <c r="U3" s="262"/>
      <c r="V3" s="262"/>
      <c r="W3" s="262"/>
      <c r="X3" s="262"/>
      <c r="Y3" s="262"/>
      <c r="Z3" s="262"/>
      <c r="AA3" s="262"/>
      <c r="AB3" s="262"/>
      <c r="AC3" s="3"/>
      <c r="AD3" s="259"/>
      <c r="AE3" s="259"/>
      <c r="AF3" s="259"/>
      <c r="AG3" s="259"/>
      <c r="AH3" s="259"/>
      <c r="AI3" s="259"/>
      <c r="AJ3" s="259"/>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50" t="s">
        <v>25</v>
      </c>
      <c r="AF4" s="251"/>
      <c r="AG4" s="251"/>
      <c r="AH4" s="252"/>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election sqref="A1:XFD1048576"/>
    </sheetView>
  </sheetViews>
  <sheetFormatPr defaultColWidth="0" defaultRowHeight="14.5" zeroHeight="1" x14ac:dyDescent="0.35"/>
  <cols>
    <col min="1" max="1" width="95.7265625" style="187" customWidth="1"/>
    <col min="2" max="2" width="10.7265625" style="187" hidden="1" customWidth="1"/>
    <col min="3" max="16384" width="9.1796875" style="187" hidden="1"/>
  </cols>
  <sheetData>
    <row r="1" spans="1:1" ht="15.5" x14ac:dyDescent="0.35">
      <c r="A1" s="186" t="s">
        <v>201</v>
      </c>
    </row>
    <row r="2" spans="1:1" ht="31" x14ac:dyDescent="0.35">
      <c r="A2" s="188" t="s">
        <v>190</v>
      </c>
    </row>
    <row r="3" spans="1:1" ht="57" customHeight="1" x14ac:dyDescent="0.35">
      <c r="A3" s="189" t="s">
        <v>191</v>
      </c>
    </row>
    <row r="4" spans="1:1" ht="31" x14ac:dyDescent="0.35">
      <c r="A4" s="189" t="s">
        <v>192</v>
      </c>
    </row>
    <row r="5" spans="1:1" ht="46.5" x14ac:dyDescent="0.35">
      <c r="A5" s="189" t="s">
        <v>200</v>
      </c>
    </row>
    <row r="6" spans="1:1" ht="62" x14ac:dyDescent="0.35">
      <c r="A6" s="189" t="s">
        <v>193</v>
      </c>
    </row>
    <row r="7" spans="1:1" ht="62" x14ac:dyDescent="0.35">
      <c r="A7" s="189" t="s">
        <v>194</v>
      </c>
    </row>
    <row r="8" spans="1:1" ht="46.5" x14ac:dyDescent="0.35">
      <c r="A8" s="189" t="s">
        <v>195</v>
      </c>
    </row>
    <row r="9" spans="1:1" ht="46.5" x14ac:dyDescent="0.35">
      <c r="A9" s="189" t="s">
        <v>196</v>
      </c>
    </row>
    <row r="10" spans="1:1" ht="46.5" x14ac:dyDescent="0.35">
      <c r="A10" s="189" t="s">
        <v>197</v>
      </c>
    </row>
    <row r="11" spans="1:1" ht="46.5" x14ac:dyDescent="0.35">
      <c r="A11" s="189" t="s">
        <v>198</v>
      </c>
    </row>
    <row r="12" spans="1:1" ht="46.5" x14ac:dyDescent="0.35">
      <c r="A12" s="189" t="s">
        <v>199</v>
      </c>
    </row>
    <row r="13" spans="1:1" hidden="1" x14ac:dyDescent="0.35">
      <c r="A13" s="190"/>
    </row>
    <row r="14" spans="1:1" hidden="1" x14ac:dyDescent="0.35">
      <c r="A14" s="190"/>
    </row>
    <row r="15" spans="1:1" hidden="1" x14ac:dyDescent="0.35">
      <c r="A15" s="190"/>
    </row>
    <row r="16" spans="1:1" hidden="1" x14ac:dyDescent="0.35">
      <c r="A16" s="190"/>
    </row>
    <row r="17" spans="1:1" hidden="1" x14ac:dyDescent="0.35">
      <c r="A17" s="190"/>
    </row>
    <row r="18" spans="1:1" hidden="1" x14ac:dyDescent="0.35">
      <c r="A18" s="190"/>
    </row>
    <row r="19" spans="1:1" hidden="1" x14ac:dyDescent="0.35">
      <c r="A19" s="190"/>
    </row>
    <row r="20" spans="1:1" hidden="1" x14ac:dyDescent="0.35">
      <c r="A20" s="190"/>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tabSelected="1" topLeftCell="S1" zoomScale="80" zoomScaleNormal="80" workbookViewId="0">
      <selection activeCell="AB6" sqref="AB6"/>
    </sheetView>
  </sheetViews>
  <sheetFormatPr defaultColWidth="0" defaultRowHeight="15.5" zeroHeight="1" x14ac:dyDescent="0.35"/>
  <cols>
    <col min="1" max="1" width="13.7265625" style="191" hidden="1" customWidth="1"/>
    <col min="2" max="2" width="11.7265625" style="191" hidden="1" customWidth="1"/>
    <col min="3" max="3" width="9.54296875" style="191" hidden="1" customWidth="1"/>
    <col min="4" max="5" width="11.7265625" style="191" hidden="1" customWidth="1"/>
    <col min="6" max="6" width="12.26953125" style="191" hidden="1" customWidth="1"/>
    <col min="7" max="9" width="11.7265625" style="191" hidden="1" customWidth="1"/>
    <col min="10" max="10" width="2.81640625" style="191" hidden="1" customWidth="1"/>
    <col min="11" max="11" width="13.7265625" style="192" hidden="1" customWidth="1"/>
    <col min="12" max="12" width="11.7265625" style="191" hidden="1" customWidth="1"/>
    <col min="13" max="13" width="9.54296875" style="191" hidden="1" customWidth="1"/>
    <col min="14" max="14" width="12.1796875" style="191" hidden="1" customWidth="1"/>
    <col min="15" max="16" width="11.7265625" style="191" hidden="1" customWidth="1"/>
    <col min="17" max="18" width="2.81640625" style="192" hidden="1" customWidth="1"/>
    <col min="19" max="19" width="13.7265625" style="192" bestFit="1" customWidth="1"/>
    <col min="20" max="20" width="14.453125" style="191" bestFit="1" customWidth="1"/>
    <col min="21" max="21" width="14.1796875" style="191" bestFit="1" customWidth="1"/>
    <col min="22" max="22" width="12.453125" style="191" customWidth="1"/>
    <col min="23" max="23" width="15.453125" style="191" bestFit="1" customWidth="1"/>
    <col min="24" max="24" width="12.453125" style="191" hidden="1" customWidth="1"/>
    <col min="25" max="25" width="16.1796875" style="191" bestFit="1" customWidth="1"/>
    <col min="26" max="27" width="13.453125" style="191" customWidth="1"/>
    <col min="28" max="29" width="13.7265625" style="191" customWidth="1"/>
    <col min="30" max="16384" width="11.453125" style="191" hidden="1"/>
  </cols>
  <sheetData>
    <row r="1" spans="1:29" x14ac:dyDescent="0.35">
      <c r="S1" s="193" t="s">
        <v>201</v>
      </c>
      <c r="T1" s="249"/>
      <c r="U1" s="249"/>
      <c r="V1" s="249"/>
      <c r="W1" s="249"/>
      <c r="X1" s="249"/>
      <c r="Y1" s="249"/>
      <c r="Z1" s="249"/>
      <c r="AA1" s="249"/>
      <c r="AB1" s="249"/>
      <c r="AC1" s="249"/>
    </row>
    <row r="2" spans="1:29" x14ac:dyDescent="0.35">
      <c r="S2" s="265" t="s">
        <v>147</v>
      </c>
      <c r="T2" s="265"/>
      <c r="U2" s="265"/>
      <c r="V2" s="265"/>
      <c r="W2" s="265"/>
      <c r="X2" s="265"/>
      <c r="Y2" s="265"/>
      <c r="Z2" s="265"/>
      <c r="AA2" s="265"/>
      <c r="AB2" s="265"/>
      <c r="AC2" s="265"/>
    </row>
    <row r="3" spans="1:29" ht="15.75" customHeight="1" x14ac:dyDescent="0.35">
      <c r="A3" s="269" t="s">
        <v>0</v>
      </c>
      <c r="B3" s="270"/>
      <c r="C3" s="270"/>
      <c r="D3" s="270"/>
      <c r="E3" s="270"/>
      <c r="F3" s="270"/>
      <c r="G3" s="270"/>
      <c r="H3" s="270"/>
      <c r="I3" s="271"/>
      <c r="J3" s="194"/>
      <c r="K3" s="266" t="s">
        <v>0</v>
      </c>
      <c r="L3" s="267"/>
      <c r="M3" s="267"/>
      <c r="N3" s="267"/>
      <c r="O3" s="267"/>
      <c r="P3" s="267"/>
      <c r="Q3" s="268"/>
      <c r="R3" s="195"/>
      <c r="S3" s="265"/>
      <c r="T3" s="265"/>
      <c r="U3" s="265"/>
      <c r="V3" s="265"/>
      <c r="W3" s="265"/>
      <c r="X3" s="265"/>
      <c r="Y3" s="265"/>
      <c r="Z3" s="265"/>
      <c r="AA3" s="265"/>
      <c r="AB3" s="265"/>
      <c r="AC3" s="265"/>
    </row>
    <row r="4" spans="1:29" s="192" customFormat="1" x14ac:dyDescent="0.35">
      <c r="A4" s="272" t="s">
        <v>1</v>
      </c>
      <c r="B4" s="273"/>
      <c r="C4" s="274" t="s">
        <v>2</v>
      </c>
      <c r="D4" s="274"/>
      <c r="E4" s="274"/>
      <c r="F4" s="274"/>
      <c r="G4" s="274"/>
      <c r="H4" s="274"/>
      <c r="I4" s="274"/>
      <c r="J4" s="196"/>
      <c r="K4" s="272" t="s">
        <v>1</v>
      </c>
      <c r="L4" s="273"/>
      <c r="M4" s="266" t="s">
        <v>3</v>
      </c>
      <c r="N4" s="267"/>
      <c r="O4" s="267"/>
      <c r="P4" s="267"/>
      <c r="Q4" s="268"/>
      <c r="R4" s="197"/>
      <c r="S4" s="266" t="s">
        <v>4</v>
      </c>
      <c r="T4" s="267"/>
      <c r="U4" s="267"/>
      <c r="V4" s="267"/>
      <c r="W4" s="267"/>
      <c r="X4" s="267"/>
      <c r="Y4" s="267"/>
      <c r="Z4" s="267"/>
      <c r="AA4" s="267"/>
      <c r="AB4" s="267"/>
      <c r="AC4" s="268"/>
    </row>
    <row r="5" spans="1:29" s="203" customFormat="1" ht="186" customHeight="1" x14ac:dyDescent="0.35">
      <c r="A5" s="198" t="s">
        <v>5</v>
      </c>
      <c r="B5" s="198" t="s">
        <v>6</v>
      </c>
      <c r="C5" s="198" t="s">
        <v>7</v>
      </c>
      <c r="D5" s="198" t="s">
        <v>8</v>
      </c>
      <c r="E5" s="198" t="s">
        <v>9</v>
      </c>
      <c r="F5" s="198" t="s">
        <v>10</v>
      </c>
      <c r="G5" s="198" t="s">
        <v>11</v>
      </c>
      <c r="H5" s="198" t="s">
        <v>12</v>
      </c>
      <c r="I5" s="198" t="s">
        <v>13</v>
      </c>
      <c r="J5" s="199"/>
      <c r="K5" s="198" t="s">
        <v>5</v>
      </c>
      <c r="L5" s="198" t="s">
        <v>6</v>
      </c>
      <c r="M5" s="200" t="s">
        <v>7</v>
      </c>
      <c r="N5" s="201" t="s">
        <v>14</v>
      </c>
      <c r="O5" s="201" t="s">
        <v>15</v>
      </c>
      <c r="P5" s="201" t="s">
        <v>16</v>
      </c>
      <c r="Q5" s="202"/>
      <c r="R5" s="199"/>
      <c r="S5" s="198" t="s">
        <v>5</v>
      </c>
      <c r="T5" s="198" t="s">
        <v>159</v>
      </c>
      <c r="U5" s="198" t="s">
        <v>160</v>
      </c>
      <c r="V5" s="198" t="s">
        <v>17</v>
      </c>
      <c r="W5" s="198" t="s">
        <v>18</v>
      </c>
      <c r="X5" s="198" t="s">
        <v>19</v>
      </c>
      <c r="Y5" s="198" t="s">
        <v>20</v>
      </c>
      <c r="Z5" s="198" t="s">
        <v>21</v>
      </c>
      <c r="AA5" s="198" t="s">
        <v>22</v>
      </c>
      <c r="AB5" s="198" t="s">
        <v>23</v>
      </c>
      <c r="AC5" s="198" t="s">
        <v>24</v>
      </c>
    </row>
    <row r="6" spans="1:29" s="206" customFormat="1" x14ac:dyDescent="0.35">
      <c r="A6" s="204">
        <v>1</v>
      </c>
      <c r="B6" s="205">
        <v>2</v>
      </c>
      <c r="C6" s="205">
        <v>3</v>
      </c>
      <c r="D6" s="205">
        <v>4</v>
      </c>
      <c r="E6" s="205">
        <v>5</v>
      </c>
      <c r="F6" s="205">
        <v>6</v>
      </c>
      <c r="G6" s="205">
        <v>7</v>
      </c>
      <c r="H6" s="205">
        <v>8</v>
      </c>
      <c r="I6" s="205">
        <v>9</v>
      </c>
      <c r="K6" s="204">
        <v>1</v>
      </c>
      <c r="L6" s="205">
        <v>2</v>
      </c>
      <c r="M6" s="205">
        <v>3</v>
      </c>
      <c r="N6" s="207">
        <v>4</v>
      </c>
      <c r="O6" s="207">
        <v>5</v>
      </c>
      <c r="P6" s="205">
        <v>6</v>
      </c>
      <c r="Q6" s="208"/>
      <c r="S6" s="205"/>
      <c r="T6" s="205" t="s">
        <v>165</v>
      </c>
      <c r="U6" s="205" t="s">
        <v>166</v>
      </c>
      <c r="V6" s="205" t="s">
        <v>167</v>
      </c>
      <c r="W6" s="205" t="s">
        <v>168</v>
      </c>
      <c r="X6" s="205">
        <v>6</v>
      </c>
      <c r="Y6" s="205" t="s">
        <v>169</v>
      </c>
      <c r="Z6" s="205" t="s">
        <v>170</v>
      </c>
      <c r="AA6" s="205" t="s">
        <v>171</v>
      </c>
      <c r="AB6" s="205" t="s">
        <v>172</v>
      </c>
      <c r="AC6" s="205" t="s">
        <v>173</v>
      </c>
    </row>
    <row r="7" spans="1:29" s="192" customFormat="1" x14ac:dyDescent="0.35">
      <c r="A7" s="209"/>
      <c r="B7" s="210"/>
      <c r="C7" s="210"/>
      <c r="D7" s="210"/>
      <c r="E7" s="210" t="s">
        <v>27</v>
      </c>
      <c r="F7" s="210" t="s">
        <v>28</v>
      </c>
      <c r="G7" s="211" t="s">
        <v>29</v>
      </c>
      <c r="H7" s="211" t="s">
        <v>30</v>
      </c>
      <c r="I7" s="212" t="s">
        <v>31</v>
      </c>
      <c r="J7" s="213"/>
      <c r="K7" s="209"/>
      <c r="L7" s="210"/>
      <c r="M7" s="210"/>
      <c r="N7" s="214"/>
      <c r="O7" s="214" t="s">
        <v>32</v>
      </c>
      <c r="P7" s="215" t="s">
        <v>33</v>
      </c>
      <c r="Q7" s="216"/>
      <c r="R7" s="213"/>
      <c r="S7" s="212"/>
      <c r="T7" s="215"/>
      <c r="U7" s="215"/>
      <c r="V7" s="215"/>
      <c r="W7" s="212" t="s">
        <v>174</v>
      </c>
      <c r="X7" s="215" t="s">
        <v>35</v>
      </c>
      <c r="Y7" s="215" t="s">
        <v>175</v>
      </c>
      <c r="Z7" s="215" t="s">
        <v>176</v>
      </c>
      <c r="AA7" s="212" t="s">
        <v>177</v>
      </c>
      <c r="AB7" s="215" t="s">
        <v>178</v>
      </c>
      <c r="AC7" s="212" t="s">
        <v>179</v>
      </c>
    </row>
    <row r="8" spans="1:29" x14ac:dyDescent="0.35">
      <c r="A8" s="217" t="s">
        <v>47</v>
      </c>
      <c r="B8" s="218">
        <f>'Self-Suff'!L8</f>
        <v>3.7177284663399833E-2</v>
      </c>
      <c r="C8" s="219">
        <f>Resources!L6</f>
        <v>4.5043335261527921E-2</v>
      </c>
      <c r="D8" s="220">
        <f>IF(B8&gt;C8,B8,0)</f>
        <v>0</v>
      </c>
      <c r="E8" s="220">
        <f>D8*0.2</f>
        <v>0</v>
      </c>
      <c r="F8" s="220">
        <f>D8-E8</f>
        <v>0</v>
      </c>
      <c r="G8" s="220">
        <f>IF(E8&gt;0,B8/C8,0)</f>
        <v>0</v>
      </c>
      <c r="H8" s="220">
        <f>G8*E8</f>
        <v>0</v>
      </c>
      <c r="I8" s="221">
        <f>ROUND(F8+H8,6)</f>
        <v>0</v>
      </c>
      <c r="J8" s="222"/>
      <c r="K8" s="217" t="s">
        <v>47</v>
      </c>
      <c r="L8" s="223">
        <f>B8</f>
        <v>3.7177284663399833E-2</v>
      </c>
      <c r="M8" s="224">
        <f>C8</f>
        <v>4.5043335261527921E-2</v>
      </c>
      <c r="N8" s="220">
        <f t="shared" ref="N8:N64" si="0">IF(C8/B8&gt;2,C8,0)</f>
        <v>0</v>
      </c>
      <c r="O8" s="220">
        <f>IF(N8&gt;0,0.2*L8,0)</f>
        <v>0</v>
      </c>
      <c r="P8" s="221">
        <f>ROUND(IF(N8&gt;0,(L8-O8),0),6)</f>
        <v>0</v>
      </c>
      <c r="Q8" s="225"/>
      <c r="R8" s="222"/>
      <c r="S8" s="226" t="s">
        <v>47</v>
      </c>
      <c r="T8" s="226">
        <f>[1]Allocation!I7</f>
        <v>3.9200883981825418E-2</v>
      </c>
      <c r="U8" s="226">
        <f>[1]Allocation!J7</f>
        <v>4.3130056752442719E-2</v>
      </c>
      <c r="V8" s="227">
        <f>'[2]Adjusted Resources'!V6</f>
        <v>4.3130056752442719E-2</v>
      </c>
      <c r="W8" s="226">
        <f>IF(V8&gt;0,V8/T8,0)</f>
        <v>1.1002317389689216</v>
      </c>
      <c r="X8" s="226">
        <f t="shared" ref="X8:X64" si="1">IF(V8&gt;0,W8-1,0)</f>
        <v>0.10023173896892157</v>
      </c>
      <c r="Y8" s="226">
        <f>IF(V8&gt;0,1-X8,0)</f>
        <v>0.89976826103107843</v>
      </c>
      <c r="Z8" s="226">
        <f t="shared" ref="Z8:Z64" si="2">IF(V8&gt;0,T8*0.2,0)</f>
        <v>7.840176796365084E-3</v>
      </c>
      <c r="AA8" s="226">
        <f>IF(V8&gt;0,Z8*Y8,0)</f>
        <v>7.0543422422416234E-3</v>
      </c>
      <c r="AB8" s="226">
        <f>IF(V8&gt;0,T8-Z8,0)</f>
        <v>3.1360707185460336E-2</v>
      </c>
      <c r="AC8" s="228">
        <f t="shared" ref="AC8:AC64" si="3">ROUND(AB8+AA8,6)</f>
        <v>3.8414999999999998E-2</v>
      </c>
    </row>
    <row r="9" spans="1:29" x14ac:dyDescent="0.35">
      <c r="A9" s="229" t="s">
        <v>48</v>
      </c>
      <c r="B9" s="218">
        <f>'Self-Suff'!L9</f>
        <v>2.7703888450307419E-5</v>
      </c>
      <c r="C9" s="219">
        <f>Resources!L7</f>
        <v>5.0474974891914369E-4</v>
      </c>
      <c r="D9" s="230">
        <f t="shared" ref="D9:D64" si="4">IF(B9&gt;C9,B9,0)</f>
        <v>0</v>
      </c>
      <c r="E9" s="230">
        <f t="shared" ref="E9:E64" si="5">D9*0.2</f>
        <v>0</v>
      </c>
      <c r="F9" s="230">
        <f t="shared" ref="F9:F64" si="6">D9-E9</f>
        <v>0</v>
      </c>
      <c r="G9" s="230">
        <f t="shared" ref="G9:G64" si="7">IF(E9&gt;0,B9/C9,0)</f>
        <v>0</v>
      </c>
      <c r="H9" s="230">
        <f>G9*E9</f>
        <v>0</v>
      </c>
      <c r="I9" s="231">
        <f>ROUND(F9+H9,6)</f>
        <v>0</v>
      </c>
      <c r="J9" s="222"/>
      <c r="K9" s="229" t="s">
        <v>48</v>
      </c>
      <c r="L9" s="232">
        <f t="shared" ref="L9:M40" si="8">B9</f>
        <v>2.7703888450307419E-5</v>
      </c>
      <c r="M9" s="233">
        <f t="shared" si="8"/>
        <v>5.0474974891914369E-4</v>
      </c>
      <c r="N9" s="230">
        <f t="shared" si="0"/>
        <v>5.0474974891914369E-4</v>
      </c>
      <c r="O9" s="230">
        <f t="shared" ref="O9:O64" si="9">IF(N9&gt;0,0.2*L9,0)</f>
        <v>5.5407776900614841E-6</v>
      </c>
      <c r="P9" s="231">
        <f>ROUND(IF(N9&gt;0,(L9-O9),0),6)</f>
        <v>2.1999999999999999E-5</v>
      </c>
      <c r="Q9" s="225"/>
      <c r="R9" s="222"/>
      <c r="S9" s="226" t="s">
        <v>48</v>
      </c>
      <c r="T9" s="226">
        <f>[1]Allocation!I8</f>
        <v>2.793975144891052E-5</v>
      </c>
      <c r="U9" s="226">
        <f>[1]Allocation!J8</f>
        <v>3.8669941114874125E-4</v>
      </c>
      <c r="V9" s="227">
        <f>'[2]Adjusted Resources'!V7</f>
        <v>0</v>
      </c>
      <c r="W9" s="226">
        <f t="shared" ref="W9:W64" si="10">IF(V9&gt;0,V9/T9,0)</f>
        <v>0</v>
      </c>
      <c r="X9" s="226">
        <f t="shared" si="1"/>
        <v>0</v>
      </c>
      <c r="Y9" s="226">
        <f t="shared" ref="Y9:Y64" si="11">IF(V9&gt;0,1-X9,0)</f>
        <v>0</v>
      </c>
      <c r="Z9" s="226">
        <f t="shared" si="2"/>
        <v>0</v>
      </c>
      <c r="AA9" s="226">
        <f t="shared" ref="AA9:AA64" si="12">IF(V9&gt;0,Z9*Y9,0)</f>
        <v>0</v>
      </c>
      <c r="AB9" s="226">
        <f>IF(V9&gt;0,T9-Z9,0)</f>
        <v>0</v>
      </c>
      <c r="AC9" s="228">
        <f t="shared" si="3"/>
        <v>0</v>
      </c>
    </row>
    <row r="10" spans="1:29" x14ac:dyDescent="0.35">
      <c r="A10" s="229" t="s">
        <v>49</v>
      </c>
      <c r="B10" s="218">
        <f>'Self-Suff'!L10</f>
        <v>8.0029261092081445E-4</v>
      </c>
      <c r="C10" s="219">
        <f>Resources!L8</f>
        <v>1.1536803525197747E-3</v>
      </c>
      <c r="D10" s="230">
        <f t="shared" si="4"/>
        <v>0</v>
      </c>
      <c r="E10" s="230">
        <f t="shared" si="5"/>
        <v>0</v>
      </c>
      <c r="F10" s="230">
        <f t="shared" si="6"/>
        <v>0</v>
      </c>
      <c r="G10" s="230">
        <f t="shared" si="7"/>
        <v>0</v>
      </c>
      <c r="H10" s="230">
        <f>G10*E10</f>
        <v>0</v>
      </c>
      <c r="I10" s="231">
        <f t="shared" ref="I10:I64" si="13">ROUND(F10+H10,6)</f>
        <v>0</v>
      </c>
      <c r="J10" s="222"/>
      <c r="K10" s="229" t="s">
        <v>49</v>
      </c>
      <c r="L10" s="232">
        <f t="shared" si="8"/>
        <v>8.0029261092081445E-4</v>
      </c>
      <c r="M10" s="233">
        <f t="shared" si="8"/>
        <v>1.1536803525197747E-3</v>
      </c>
      <c r="N10" s="230">
        <f t="shared" si="0"/>
        <v>0</v>
      </c>
      <c r="O10" s="230">
        <f t="shared" si="9"/>
        <v>0</v>
      </c>
      <c r="P10" s="231">
        <f t="shared" ref="P10:P64" si="14">ROUND(IF(N10&gt;0,(L10-O10),0),6)</f>
        <v>0</v>
      </c>
      <c r="Q10" s="225"/>
      <c r="R10" s="222"/>
      <c r="S10" s="226" t="s">
        <v>49</v>
      </c>
      <c r="T10" s="226">
        <f>[1]Allocation!I9</f>
        <v>7.6436557951419296E-4</v>
      </c>
      <c r="U10" s="226">
        <f>[1]Allocation!J9</f>
        <v>1.0422439952261257E-3</v>
      </c>
      <c r="V10" s="227">
        <f>'[2]Adjusted Resources'!V8</f>
        <v>1.0422439952261257E-3</v>
      </c>
      <c r="W10" s="226">
        <f t="shared" si="10"/>
        <v>1.363541246701014</v>
      </c>
      <c r="X10" s="226">
        <f t="shared" si="1"/>
        <v>0.36354124670101395</v>
      </c>
      <c r="Y10" s="226">
        <f t="shared" si="11"/>
        <v>0.63645875329898605</v>
      </c>
      <c r="Z10" s="226">
        <f t="shared" si="2"/>
        <v>1.5287311590283861E-4</v>
      </c>
      <c r="AA10" s="226">
        <f t="shared" si="12"/>
        <v>9.7297432760452054E-5</v>
      </c>
      <c r="AB10" s="226">
        <f t="shared" ref="AB10:AB64" si="15">IF(V10&gt;0,T10-Z10,0)</f>
        <v>6.1149246361135432E-4</v>
      </c>
      <c r="AC10" s="228">
        <f t="shared" si="3"/>
        <v>7.0899999999999999E-4</v>
      </c>
    </row>
    <row r="11" spans="1:29" x14ac:dyDescent="0.35">
      <c r="A11" s="234" t="s">
        <v>50</v>
      </c>
      <c r="B11" s="218">
        <f>'Self-Suff'!L11</f>
        <v>5.8267915657284593E-3</v>
      </c>
      <c r="C11" s="219">
        <f>Resources!L10</f>
        <v>7.8361740798226567E-3</v>
      </c>
      <c r="D11" s="230">
        <f t="shared" si="4"/>
        <v>0</v>
      </c>
      <c r="E11" s="230">
        <f t="shared" si="5"/>
        <v>0</v>
      </c>
      <c r="F11" s="230">
        <f t="shared" si="6"/>
        <v>0</v>
      </c>
      <c r="G11" s="230">
        <f t="shared" si="7"/>
        <v>0</v>
      </c>
      <c r="H11" s="230">
        <f t="shared" ref="H11:H64" si="16">G11*E11</f>
        <v>0</v>
      </c>
      <c r="I11" s="231">
        <f t="shared" si="13"/>
        <v>0</v>
      </c>
      <c r="J11" s="222"/>
      <c r="K11" s="234" t="s">
        <v>50</v>
      </c>
      <c r="L11" s="232">
        <f t="shared" si="8"/>
        <v>5.8267915657284593E-3</v>
      </c>
      <c r="M11" s="233">
        <f t="shared" si="8"/>
        <v>7.8361740798226567E-3</v>
      </c>
      <c r="N11" s="230">
        <f t="shared" si="0"/>
        <v>0</v>
      </c>
      <c r="O11" s="230">
        <f t="shared" si="9"/>
        <v>0</v>
      </c>
      <c r="P11" s="231">
        <f t="shared" si="14"/>
        <v>0</v>
      </c>
      <c r="Q11" s="225"/>
      <c r="R11" s="222"/>
      <c r="S11" s="226" t="s">
        <v>50</v>
      </c>
      <c r="T11" s="226">
        <f>[1]Allocation!I10</f>
        <v>5.3889700519450957E-3</v>
      </c>
      <c r="U11" s="226">
        <f>[1]Allocation!J10</f>
        <v>6.8171251446489441E-3</v>
      </c>
      <c r="V11" s="227">
        <f>'[2]Adjusted Resources'!V9</f>
        <v>6.8171251446489441E-3</v>
      </c>
      <c r="W11" s="226">
        <f t="shared" si="10"/>
        <v>1.2650144793787395</v>
      </c>
      <c r="X11" s="226">
        <f t="shared" si="1"/>
        <v>0.26501447937873945</v>
      </c>
      <c r="Y11" s="226">
        <f t="shared" si="11"/>
        <v>0.73498552062126055</v>
      </c>
      <c r="Z11" s="226">
        <f t="shared" si="2"/>
        <v>1.0777940103890193E-3</v>
      </c>
      <c r="AA11" s="226">
        <f t="shared" si="12"/>
        <v>7.9216299184824959E-4</v>
      </c>
      <c r="AB11" s="226">
        <f t="shared" si="15"/>
        <v>4.3111760415560762E-3</v>
      </c>
      <c r="AC11" s="228">
        <f t="shared" si="3"/>
        <v>5.1029999999999999E-3</v>
      </c>
    </row>
    <row r="12" spans="1:29" x14ac:dyDescent="0.35">
      <c r="A12" s="234" t="s">
        <v>51</v>
      </c>
      <c r="B12" s="218">
        <f>'Self-Suff'!L12</f>
        <v>9.7521672935111531E-4</v>
      </c>
      <c r="C12" s="219">
        <f>Resources!L11</f>
        <v>1.3421970467523089E-3</v>
      </c>
      <c r="D12" s="230">
        <f t="shared" si="4"/>
        <v>0</v>
      </c>
      <c r="E12" s="230">
        <f t="shared" si="5"/>
        <v>0</v>
      </c>
      <c r="F12" s="230">
        <f t="shared" si="6"/>
        <v>0</v>
      </c>
      <c r="G12" s="230">
        <f t="shared" si="7"/>
        <v>0</v>
      </c>
      <c r="H12" s="230">
        <f t="shared" si="16"/>
        <v>0</v>
      </c>
      <c r="I12" s="231">
        <f t="shared" si="13"/>
        <v>0</v>
      </c>
      <c r="J12" s="222"/>
      <c r="K12" s="234" t="s">
        <v>51</v>
      </c>
      <c r="L12" s="232">
        <f t="shared" si="8"/>
        <v>9.7521672935111531E-4</v>
      </c>
      <c r="M12" s="233">
        <f t="shared" si="8"/>
        <v>1.3421970467523089E-3</v>
      </c>
      <c r="N12" s="230">
        <f t="shared" si="0"/>
        <v>0</v>
      </c>
      <c r="O12" s="230">
        <f t="shared" si="9"/>
        <v>0</v>
      </c>
      <c r="P12" s="231">
        <f t="shared" si="14"/>
        <v>0</v>
      </c>
      <c r="Q12" s="225"/>
      <c r="R12" s="222"/>
      <c r="S12" s="226" t="s">
        <v>51</v>
      </c>
      <c r="T12" s="226">
        <f>[1]Allocation!I11</f>
        <v>1.0122052482041688E-3</v>
      </c>
      <c r="U12" s="226">
        <f>[1]Allocation!J11</f>
        <v>1.265626719371768E-3</v>
      </c>
      <c r="V12" s="227">
        <f>'[2]Adjusted Resources'!V10</f>
        <v>1.265626719371768E-3</v>
      </c>
      <c r="W12" s="226">
        <f t="shared" si="10"/>
        <v>1.2503656957096536</v>
      </c>
      <c r="X12" s="226">
        <f t="shared" si="1"/>
        <v>0.25036569570965361</v>
      </c>
      <c r="Y12" s="226">
        <f t="shared" si="11"/>
        <v>0.74963430429034639</v>
      </c>
      <c r="Z12" s="226">
        <f t="shared" si="2"/>
        <v>2.0244104964083377E-4</v>
      </c>
      <c r="AA12" s="226">
        <f t="shared" si="12"/>
        <v>1.5175675540731389E-4</v>
      </c>
      <c r="AB12" s="226">
        <f t="shared" si="15"/>
        <v>8.0976419856333497E-4</v>
      </c>
      <c r="AC12" s="228">
        <f t="shared" si="3"/>
        <v>9.6199999999999996E-4</v>
      </c>
    </row>
    <row r="13" spans="1:29" x14ac:dyDescent="0.35">
      <c r="A13" s="234" t="s">
        <v>52</v>
      </c>
      <c r="B13" s="218">
        <f>'Self-Suff'!L13</f>
        <v>5.5615141821579279E-4</v>
      </c>
      <c r="C13" s="219">
        <f>Resources!L12</f>
        <v>1.1506299712367228E-3</v>
      </c>
      <c r="D13" s="230">
        <f t="shared" si="4"/>
        <v>0</v>
      </c>
      <c r="E13" s="230">
        <f t="shared" si="5"/>
        <v>0</v>
      </c>
      <c r="F13" s="230">
        <f t="shared" si="6"/>
        <v>0</v>
      </c>
      <c r="G13" s="230">
        <f t="shared" si="7"/>
        <v>0</v>
      </c>
      <c r="H13" s="230">
        <f t="shared" si="16"/>
        <v>0</v>
      </c>
      <c r="I13" s="231">
        <f t="shared" si="13"/>
        <v>0</v>
      </c>
      <c r="J13" s="222"/>
      <c r="K13" s="234" t="s">
        <v>52</v>
      </c>
      <c r="L13" s="232">
        <f t="shared" si="8"/>
        <v>5.5615141821579279E-4</v>
      </c>
      <c r="M13" s="233">
        <f t="shared" si="8"/>
        <v>1.1506299712367228E-3</v>
      </c>
      <c r="N13" s="230">
        <f t="shared" si="0"/>
        <v>1.1506299712367228E-3</v>
      </c>
      <c r="O13" s="230">
        <f t="shared" si="9"/>
        <v>1.1123028364315857E-4</v>
      </c>
      <c r="P13" s="231">
        <f t="shared" si="14"/>
        <v>4.4499999999999997E-4</v>
      </c>
      <c r="Q13" s="225"/>
      <c r="R13" s="222"/>
      <c r="S13" s="226" t="s">
        <v>52</v>
      </c>
      <c r="T13" s="226">
        <f>[1]Allocation!I12</f>
        <v>5.2920237506525532E-4</v>
      </c>
      <c r="U13" s="226">
        <f>[1]Allocation!J12</f>
        <v>1.0428028982389977E-3</v>
      </c>
      <c r="V13" s="227">
        <f>'[2]Adjusted Resources'!V11</f>
        <v>1.0428028982389977E-3</v>
      </c>
      <c r="W13" s="226">
        <f t="shared" si="10"/>
        <v>1.9705181748483478</v>
      </c>
      <c r="X13" s="226">
        <f t="shared" si="1"/>
        <v>0.97051817484834779</v>
      </c>
      <c r="Y13" s="226">
        <f t="shared" si="11"/>
        <v>2.9481825151652208E-2</v>
      </c>
      <c r="Z13" s="226">
        <f t="shared" si="2"/>
        <v>1.0584047501305107E-4</v>
      </c>
      <c r="AA13" s="226">
        <f t="shared" si="12"/>
        <v>3.1203703783025861E-6</v>
      </c>
      <c r="AB13" s="226">
        <f t="shared" si="15"/>
        <v>4.2336190005220424E-4</v>
      </c>
      <c r="AC13" s="228">
        <f t="shared" si="3"/>
        <v>4.26E-4</v>
      </c>
    </row>
    <row r="14" spans="1:29" x14ac:dyDescent="0.35">
      <c r="A14" s="234" t="s">
        <v>53</v>
      </c>
      <c r="B14" s="218">
        <f>'Self-Suff'!L14</f>
        <v>2.4228108088997946E-2</v>
      </c>
      <c r="C14" s="219">
        <f>Resources!L13</f>
        <v>2.4153365100820379E-2</v>
      </c>
      <c r="D14" s="230">
        <f t="shared" si="4"/>
        <v>2.4228108088997946E-2</v>
      </c>
      <c r="E14" s="230">
        <f t="shared" si="5"/>
        <v>4.8456216177995897E-3</v>
      </c>
      <c r="F14" s="230">
        <f t="shared" si="6"/>
        <v>1.9382486471198355E-2</v>
      </c>
      <c r="G14" s="230">
        <f t="shared" si="7"/>
        <v>1.0030945165555845</v>
      </c>
      <c r="H14" s="230">
        <f t="shared" si="16"/>
        <v>4.8606164741179687E-3</v>
      </c>
      <c r="I14" s="231">
        <f t="shared" si="13"/>
        <v>2.4243000000000001E-2</v>
      </c>
      <c r="J14" s="222"/>
      <c r="K14" s="234" t="s">
        <v>53</v>
      </c>
      <c r="L14" s="232">
        <f t="shared" si="8"/>
        <v>2.4228108088997946E-2</v>
      </c>
      <c r="M14" s="233">
        <f t="shared" si="8"/>
        <v>2.4153365100820379E-2</v>
      </c>
      <c r="N14" s="230">
        <f t="shared" si="0"/>
        <v>0</v>
      </c>
      <c r="O14" s="230">
        <f t="shared" si="9"/>
        <v>0</v>
      </c>
      <c r="P14" s="231">
        <f t="shared" si="14"/>
        <v>0</v>
      </c>
      <c r="Q14" s="225"/>
      <c r="R14" s="222"/>
      <c r="S14" s="226" t="s">
        <v>53</v>
      </c>
      <c r="T14" s="226">
        <f>[1]Allocation!I13</f>
        <v>2.6885509237303675E-2</v>
      </c>
      <c r="U14" s="226">
        <f>[1]Allocation!J13</f>
        <v>2.5384098750559296E-2</v>
      </c>
      <c r="V14" s="227">
        <f>'[2]Adjusted Resources'!V12</f>
        <v>0</v>
      </c>
      <c r="W14" s="226">
        <f t="shared" si="10"/>
        <v>0</v>
      </c>
      <c r="X14" s="226">
        <f t="shared" si="1"/>
        <v>0</v>
      </c>
      <c r="Y14" s="226">
        <f t="shared" si="11"/>
        <v>0</v>
      </c>
      <c r="Z14" s="226">
        <f t="shared" si="2"/>
        <v>0</v>
      </c>
      <c r="AA14" s="226">
        <f t="shared" si="12"/>
        <v>0</v>
      </c>
      <c r="AB14" s="226">
        <f t="shared" si="15"/>
        <v>0</v>
      </c>
      <c r="AC14" s="228">
        <f t="shared" si="3"/>
        <v>0</v>
      </c>
    </row>
    <row r="15" spans="1:29" x14ac:dyDescent="0.35">
      <c r="A15" s="234" t="s">
        <v>54</v>
      </c>
      <c r="B15" s="218">
        <f>'Self-Suff'!L15</f>
        <v>6.7623457237517065E-4</v>
      </c>
      <c r="C15" s="219">
        <f>Resources!L14</f>
        <v>1.3420511828897382E-3</v>
      </c>
      <c r="D15" s="230">
        <f t="shared" si="4"/>
        <v>0</v>
      </c>
      <c r="E15" s="230">
        <f t="shared" si="5"/>
        <v>0</v>
      </c>
      <c r="F15" s="230">
        <f t="shared" si="6"/>
        <v>0</v>
      </c>
      <c r="G15" s="230">
        <f t="shared" si="7"/>
        <v>0</v>
      </c>
      <c r="H15" s="230">
        <f t="shared" si="16"/>
        <v>0</v>
      </c>
      <c r="I15" s="231">
        <f t="shared" si="13"/>
        <v>0</v>
      </c>
      <c r="J15" s="222"/>
      <c r="K15" s="234" t="s">
        <v>54</v>
      </c>
      <c r="L15" s="232">
        <f t="shared" si="8"/>
        <v>6.7623457237517065E-4</v>
      </c>
      <c r="M15" s="233">
        <f t="shared" si="8"/>
        <v>1.3420511828897382E-3</v>
      </c>
      <c r="N15" s="230">
        <f t="shared" si="0"/>
        <v>0</v>
      </c>
      <c r="O15" s="230">
        <f t="shared" si="9"/>
        <v>0</v>
      </c>
      <c r="P15" s="231">
        <f t="shared" si="14"/>
        <v>0</v>
      </c>
      <c r="Q15" s="225"/>
      <c r="R15" s="222"/>
      <c r="S15" s="226" t="s">
        <v>54</v>
      </c>
      <c r="T15" s="226">
        <f>[1]Allocation!I14</f>
        <v>6.6216420787003837E-4</v>
      </c>
      <c r="U15" s="226">
        <f>[1]Allocation!J14</f>
        <v>1.196463356082251E-3</v>
      </c>
      <c r="V15" s="227">
        <f>'[2]Adjusted Resources'!V13</f>
        <v>1.196463356082251E-3</v>
      </c>
      <c r="W15" s="226">
        <f t="shared" si="10"/>
        <v>1.8068982615820854</v>
      </c>
      <c r="X15" s="226">
        <f t="shared" si="1"/>
        <v>0.80689826158208544</v>
      </c>
      <c r="Y15" s="226">
        <f t="shared" si="11"/>
        <v>0.19310173841791456</v>
      </c>
      <c r="Z15" s="226">
        <f t="shared" si="2"/>
        <v>1.3243284157400767E-4</v>
      </c>
      <c r="AA15" s="226">
        <f t="shared" si="12"/>
        <v>2.5573011931565149E-5</v>
      </c>
      <c r="AB15" s="226">
        <f t="shared" si="15"/>
        <v>5.297313662960307E-4</v>
      </c>
      <c r="AC15" s="228">
        <f t="shared" si="3"/>
        <v>5.5500000000000005E-4</v>
      </c>
    </row>
    <row r="16" spans="1:29" x14ac:dyDescent="0.35">
      <c r="A16" s="234" t="s">
        <v>55</v>
      </c>
      <c r="B16" s="218">
        <f>'Self-Suff'!L16</f>
        <v>3.7221885907859666E-3</v>
      </c>
      <c r="C16" s="219">
        <f>Resources!L15</f>
        <v>3.4605988904635276E-3</v>
      </c>
      <c r="D16" s="230">
        <f t="shared" si="4"/>
        <v>3.7221885907859666E-3</v>
      </c>
      <c r="E16" s="230">
        <f t="shared" si="5"/>
        <v>7.4443771815719336E-4</v>
      </c>
      <c r="F16" s="230">
        <f t="shared" si="6"/>
        <v>2.9777508726287734E-3</v>
      </c>
      <c r="G16" s="230">
        <f t="shared" si="7"/>
        <v>1.0755908756265598</v>
      </c>
      <c r="H16" s="230">
        <f t="shared" si="16"/>
        <v>8.0071041712213365E-4</v>
      </c>
      <c r="I16" s="231">
        <f t="shared" si="13"/>
        <v>3.7780000000000001E-3</v>
      </c>
      <c r="J16" s="222"/>
      <c r="K16" s="234" t="s">
        <v>55</v>
      </c>
      <c r="L16" s="232">
        <f t="shared" si="8"/>
        <v>3.7221885907859666E-3</v>
      </c>
      <c r="M16" s="233">
        <f t="shared" si="8"/>
        <v>3.4605988904635276E-3</v>
      </c>
      <c r="N16" s="230">
        <f t="shared" si="0"/>
        <v>0</v>
      </c>
      <c r="O16" s="230">
        <f t="shared" si="9"/>
        <v>0</v>
      </c>
      <c r="P16" s="231">
        <f t="shared" si="14"/>
        <v>0</v>
      </c>
      <c r="Q16" s="225"/>
      <c r="R16" s="222"/>
      <c r="S16" s="226" t="s">
        <v>55</v>
      </c>
      <c r="T16" s="226">
        <f>[1]Allocation!I15</f>
        <v>3.8398860588160669E-3</v>
      </c>
      <c r="U16" s="226">
        <f>[1]Allocation!J15</f>
        <v>3.3935714855279952E-3</v>
      </c>
      <c r="V16" s="227">
        <f>'[2]Adjusted Resources'!V14</f>
        <v>0</v>
      </c>
      <c r="W16" s="226">
        <f t="shared" si="10"/>
        <v>0</v>
      </c>
      <c r="X16" s="226">
        <f t="shared" si="1"/>
        <v>0</v>
      </c>
      <c r="Y16" s="226">
        <f t="shared" si="11"/>
        <v>0</v>
      </c>
      <c r="Z16" s="226">
        <f t="shared" si="2"/>
        <v>0</v>
      </c>
      <c r="AA16" s="226">
        <f t="shared" si="12"/>
        <v>0</v>
      </c>
      <c r="AB16" s="226">
        <f t="shared" si="15"/>
        <v>0</v>
      </c>
      <c r="AC16" s="228">
        <f t="shared" si="3"/>
        <v>0</v>
      </c>
    </row>
    <row r="17" spans="1:29" x14ac:dyDescent="0.35">
      <c r="A17" s="234" t="s">
        <v>56</v>
      </c>
      <c r="B17" s="218">
        <f>'Self-Suff'!L17</f>
        <v>2.7299423504946019E-2</v>
      </c>
      <c r="C17" s="219">
        <f>Resources!L16</f>
        <v>2.7485977717543016E-2</v>
      </c>
      <c r="D17" s="230">
        <f t="shared" si="4"/>
        <v>0</v>
      </c>
      <c r="E17" s="230">
        <f t="shared" si="5"/>
        <v>0</v>
      </c>
      <c r="F17" s="230">
        <f t="shared" si="6"/>
        <v>0</v>
      </c>
      <c r="G17" s="230">
        <f t="shared" si="7"/>
        <v>0</v>
      </c>
      <c r="H17" s="230">
        <f t="shared" si="16"/>
        <v>0</v>
      </c>
      <c r="I17" s="231">
        <f t="shared" si="13"/>
        <v>0</v>
      </c>
      <c r="J17" s="222"/>
      <c r="K17" s="234" t="s">
        <v>56</v>
      </c>
      <c r="L17" s="232">
        <f t="shared" si="8"/>
        <v>2.7299423504946019E-2</v>
      </c>
      <c r="M17" s="233">
        <f t="shared" si="8"/>
        <v>2.7485977717543016E-2</v>
      </c>
      <c r="N17" s="230">
        <f t="shared" si="0"/>
        <v>0</v>
      </c>
      <c r="O17" s="230">
        <f t="shared" si="9"/>
        <v>0</v>
      </c>
      <c r="P17" s="231">
        <f t="shared" si="14"/>
        <v>0</v>
      </c>
      <c r="Q17" s="225"/>
      <c r="R17" s="222"/>
      <c r="S17" s="226" t="s">
        <v>56</v>
      </c>
      <c r="T17" s="226">
        <f>[1]Allocation!I16</f>
        <v>2.7220615743952171E-2</v>
      </c>
      <c r="U17" s="226">
        <f>[1]Allocation!J16</f>
        <v>2.6627859184901952E-2</v>
      </c>
      <c r="V17" s="227">
        <f>'[2]Adjusted Resources'!V15</f>
        <v>0</v>
      </c>
      <c r="W17" s="226">
        <f t="shared" si="10"/>
        <v>0</v>
      </c>
      <c r="X17" s="226">
        <f t="shared" si="1"/>
        <v>0</v>
      </c>
      <c r="Y17" s="226">
        <f t="shared" si="11"/>
        <v>0</v>
      </c>
      <c r="Z17" s="226">
        <f t="shared" si="2"/>
        <v>0</v>
      </c>
      <c r="AA17" s="226">
        <f t="shared" si="12"/>
        <v>0</v>
      </c>
      <c r="AB17" s="226">
        <f t="shared" si="15"/>
        <v>0</v>
      </c>
      <c r="AC17" s="228">
        <f t="shared" si="3"/>
        <v>0</v>
      </c>
    </row>
    <row r="18" spans="1:29" x14ac:dyDescent="0.35">
      <c r="A18" s="234" t="s">
        <v>57</v>
      </c>
      <c r="B18" s="218">
        <f>'Self-Suff'!L18</f>
        <v>7.4671243210293445E-4</v>
      </c>
      <c r="C18" s="219">
        <f>Resources!L17</f>
        <v>1.2572252417849949E-3</v>
      </c>
      <c r="D18" s="230">
        <f t="shared" si="4"/>
        <v>0</v>
      </c>
      <c r="E18" s="230">
        <f t="shared" si="5"/>
        <v>0</v>
      </c>
      <c r="F18" s="230">
        <f t="shared" si="6"/>
        <v>0</v>
      </c>
      <c r="G18" s="230">
        <f t="shared" si="7"/>
        <v>0</v>
      </c>
      <c r="H18" s="230">
        <f t="shared" si="16"/>
        <v>0</v>
      </c>
      <c r="I18" s="231">
        <f t="shared" si="13"/>
        <v>0</v>
      </c>
      <c r="J18" s="222"/>
      <c r="K18" s="234" t="s">
        <v>57</v>
      </c>
      <c r="L18" s="232">
        <f t="shared" si="8"/>
        <v>7.4671243210293445E-4</v>
      </c>
      <c r="M18" s="233">
        <f t="shared" si="8"/>
        <v>1.2572252417849949E-3</v>
      </c>
      <c r="N18" s="230">
        <f t="shared" si="0"/>
        <v>0</v>
      </c>
      <c r="O18" s="230">
        <f t="shared" si="9"/>
        <v>0</v>
      </c>
      <c r="P18" s="231">
        <f t="shared" si="14"/>
        <v>0</v>
      </c>
      <c r="Q18" s="225"/>
      <c r="R18" s="222"/>
      <c r="S18" s="226" t="s">
        <v>57</v>
      </c>
      <c r="T18" s="226">
        <f>[1]Allocation!I17</f>
        <v>7.358482836519808E-4</v>
      </c>
      <c r="U18" s="226">
        <f>[1]Allocation!J17</f>
        <v>1.1800082256839407E-3</v>
      </c>
      <c r="V18" s="227">
        <f>'[2]Adjusted Resources'!V16</f>
        <v>1.1800082256839407E-3</v>
      </c>
      <c r="W18" s="226">
        <f t="shared" si="10"/>
        <v>1.6036026065422273</v>
      </c>
      <c r="X18" s="226">
        <f t="shared" si="1"/>
        <v>0.6036026065422273</v>
      </c>
      <c r="Y18" s="226">
        <f t="shared" si="11"/>
        <v>0.3963973934577727</v>
      </c>
      <c r="Z18" s="226">
        <f t="shared" si="2"/>
        <v>1.4716965673039617E-4</v>
      </c>
      <c r="AA18" s="226">
        <f t="shared" si="12"/>
        <v>5.8337668324004191E-5</v>
      </c>
      <c r="AB18" s="226">
        <f t="shared" si="15"/>
        <v>5.8867862692158466E-4</v>
      </c>
      <c r="AC18" s="228">
        <f t="shared" si="3"/>
        <v>6.4700000000000001E-4</v>
      </c>
    </row>
    <row r="19" spans="1:29" x14ac:dyDescent="0.35">
      <c r="A19" s="234" t="s">
        <v>58</v>
      </c>
      <c r="B19" s="218">
        <f>'Self-Suff'!L19</f>
        <v>3.6134751851953002E-3</v>
      </c>
      <c r="C19" s="219">
        <f>Resources!L18</f>
        <v>4.5761451893605544E-3</v>
      </c>
      <c r="D19" s="230">
        <f t="shared" si="4"/>
        <v>0</v>
      </c>
      <c r="E19" s="230">
        <f t="shared" si="5"/>
        <v>0</v>
      </c>
      <c r="F19" s="230">
        <f t="shared" si="6"/>
        <v>0</v>
      </c>
      <c r="G19" s="230">
        <f t="shared" si="7"/>
        <v>0</v>
      </c>
      <c r="H19" s="230">
        <f t="shared" si="16"/>
        <v>0</v>
      </c>
      <c r="I19" s="231">
        <f t="shared" si="13"/>
        <v>0</v>
      </c>
      <c r="J19" s="222"/>
      <c r="K19" s="234" t="s">
        <v>58</v>
      </c>
      <c r="L19" s="232">
        <f t="shared" si="8"/>
        <v>3.6134751851953002E-3</v>
      </c>
      <c r="M19" s="233">
        <f t="shared" si="8"/>
        <v>4.5761451893605544E-3</v>
      </c>
      <c r="N19" s="230">
        <f t="shared" si="0"/>
        <v>0</v>
      </c>
      <c r="O19" s="230">
        <f t="shared" si="9"/>
        <v>0</v>
      </c>
      <c r="P19" s="231">
        <f t="shared" si="14"/>
        <v>0</v>
      </c>
      <c r="Q19" s="225"/>
      <c r="R19" s="222"/>
      <c r="S19" s="226" t="s">
        <v>58</v>
      </c>
      <c r="T19" s="226">
        <f>[1]Allocation!I18</f>
        <v>3.5656851917245328E-3</v>
      </c>
      <c r="U19" s="226">
        <f>[1]Allocation!J18</f>
        <v>4.2760314114531324E-3</v>
      </c>
      <c r="V19" s="227">
        <f>'[2]Adjusted Resources'!V17</f>
        <v>4.2760314114531324E-3</v>
      </c>
      <c r="W19" s="226">
        <f t="shared" si="10"/>
        <v>1.1992173121107876</v>
      </c>
      <c r="X19" s="226">
        <f t="shared" si="1"/>
        <v>0.19921731211078764</v>
      </c>
      <c r="Y19" s="226">
        <f t="shared" si="11"/>
        <v>0.80078268788921236</v>
      </c>
      <c r="Z19" s="226">
        <f t="shared" si="2"/>
        <v>7.1313703834490665E-4</v>
      </c>
      <c r="AA19" s="226">
        <f t="shared" si="12"/>
        <v>5.710677943991867E-4</v>
      </c>
      <c r="AB19" s="226">
        <f t="shared" si="15"/>
        <v>2.8525481533796262E-3</v>
      </c>
      <c r="AC19" s="228">
        <f t="shared" si="3"/>
        <v>3.424E-3</v>
      </c>
    </row>
    <row r="20" spans="1:29" x14ac:dyDescent="0.35">
      <c r="A20" s="234" t="s">
        <v>59</v>
      </c>
      <c r="B20" s="218">
        <f>'Self-Suff'!L20</f>
        <v>4.9345281357976167E-3</v>
      </c>
      <c r="C20" s="219">
        <f>Resources!L19</f>
        <v>5.5216945773016481E-3</v>
      </c>
      <c r="D20" s="230">
        <f t="shared" si="4"/>
        <v>0</v>
      </c>
      <c r="E20" s="230">
        <f t="shared" si="5"/>
        <v>0</v>
      </c>
      <c r="F20" s="230">
        <f t="shared" si="6"/>
        <v>0</v>
      </c>
      <c r="G20" s="230">
        <f t="shared" si="7"/>
        <v>0</v>
      </c>
      <c r="H20" s="230">
        <f t="shared" si="16"/>
        <v>0</v>
      </c>
      <c r="I20" s="231">
        <f t="shared" si="13"/>
        <v>0</v>
      </c>
      <c r="J20" s="222"/>
      <c r="K20" s="234" t="s">
        <v>59</v>
      </c>
      <c r="L20" s="232">
        <f t="shared" si="8"/>
        <v>4.9345281357976167E-3</v>
      </c>
      <c r="M20" s="233">
        <f t="shared" si="8"/>
        <v>5.5216945773016481E-3</v>
      </c>
      <c r="N20" s="230">
        <f t="shared" si="0"/>
        <v>0</v>
      </c>
      <c r="O20" s="230">
        <f t="shared" si="9"/>
        <v>0</v>
      </c>
      <c r="P20" s="231">
        <f t="shared" si="14"/>
        <v>0</v>
      </c>
      <c r="Q20" s="225"/>
      <c r="R20" s="222"/>
      <c r="S20" s="226" t="s">
        <v>59</v>
      </c>
      <c r="T20" s="226">
        <f>[1]Allocation!I19</f>
        <v>4.8318225102171614E-3</v>
      </c>
      <c r="U20" s="226">
        <f>[1]Allocation!J19</f>
        <v>5.8722327837129138E-3</v>
      </c>
      <c r="V20" s="227">
        <f>'[2]Adjusted Resources'!V18</f>
        <v>5.8722327837129138E-3</v>
      </c>
      <c r="W20" s="226">
        <f t="shared" si="10"/>
        <v>1.2153246050109967</v>
      </c>
      <c r="X20" s="226">
        <f t="shared" si="1"/>
        <v>0.21532460501099671</v>
      </c>
      <c r="Y20" s="226">
        <f t="shared" si="11"/>
        <v>0.78467539498900329</v>
      </c>
      <c r="Z20" s="226">
        <f t="shared" si="2"/>
        <v>9.6636450204343237E-4</v>
      </c>
      <c r="AA20" s="226">
        <f t="shared" si="12"/>
        <v>7.5828244734428183E-4</v>
      </c>
      <c r="AB20" s="226">
        <f t="shared" si="15"/>
        <v>3.8654580081737291E-3</v>
      </c>
      <c r="AC20" s="228">
        <f t="shared" si="3"/>
        <v>4.6239999999999996E-3</v>
      </c>
    </row>
    <row r="21" spans="1:29" x14ac:dyDescent="0.35">
      <c r="A21" s="234" t="s">
        <v>60</v>
      </c>
      <c r="B21" s="218">
        <f>'Self-Suff'!L21</f>
        <v>4.3364171887545462E-4</v>
      </c>
      <c r="C21" s="219">
        <f>Resources!L20</f>
        <v>9.8525427133514237E-4</v>
      </c>
      <c r="D21" s="230">
        <f t="shared" si="4"/>
        <v>0</v>
      </c>
      <c r="E21" s="230">
        <f t="shared" si="5"/>
        <v>0</v>
      </c>
      <c r="F21" s="230">
        <f t="shared" si="6"/>
        <v>0</v>
      </c>
      <c r="G21" s="230">
        <f t="shared" si="7"/>
        <v>0</v>
      </c>
      <c r="H21" s="230">
        <f t="shared" si="16"/>
        <v>0</v>
      </c>
      <c r="I21" s="231">
        <f t="shared" si="13"/>
        <v>0</v>
      </c>
      <c r="J21" s="222"/>
      <c r="K21" s="234" t="s">
        <v>60</v>
      </c>
      <c r="L21" s="232">
        <f t="shared" si="8"/>
        <v>4.3364171887545462E-4</v>
      </c>
      <c r="M21" s="233">
        <f t="shared" si="8"/>
        <v>9.8525427133514237E-4</v>
      </c>
      <c r="N21" s="230">
        <f t="shared" si="0"/>
        <v>9.8525427133514237E-4</v>
      </c>
      <c r="O21" s="230">
        <f t="shared" si="9"/>
        <v>8.6728343775090928E-5</v>
      </c>
      <c r="P21" s="231">
        <f t="shared" si="14"/>
        <v>3.4699999999999998E-4</v>
      </c>
      <c r="Q21" s="225"/>
      <c r="R21" s="222"/>
      <c r="S21" s="226" t="s">
        <v>60</v>
      </c>
      <c r="T21" s="226">
        <f>[1]Allocation!I20</f>
        <v>4.0036678553511984E-4</v>
      </c>
      <c r="U21" s="226">
        <f>[1]Allocation!J20</f>
        <v>8.261522185644334E-4</v>
      </c>
      <c r="V21" s="227">
        <f>'[2]Adjusted Resources'!V19</f>
        <v>0</v>
      </c>
      <c r="W21" s="226">
        <f t="shared" si="10"/>
        <v>0</v>
      </c>
      <c r="X21" s="226">
        <f t="shared" si="1"/>
        <v>0</v>
      </c>
      <c r="Y21" s="226">
        <f t="shared" si="11"/>
        <v>0</v>
      </c>
      <c r="Z21" s="226">
        <f t="shared" si="2"/>
        <v>0</v>
      </c>
      <c r="AA21" s="226">
        <f t="shared" si="12"/>
        <v>0</v>
      </c>
      <c r="AB21" s="226">
        <f t="shared" si="15"/>
        <v>0</v>
      </c>
      <c r="AC21" s="228">
        <f t="shared" si="3"/>
        <v>0</v>
      </c>
    </row>
    <row r="22" spans="1:29" x14ac:dyDescent="0.35">
      <c r="A22" s="234" t="s">
        <v>61</v>
      </c>
      <c r="B22" s="218">
        <f>'Self-Suff'!L22</f>
        <v>2.3227642730472134E-2</v>
      </c>
      <c r="C22" s="219">
        <f>Resources!L21</f>
        <v>2.0684871913761966E-2</v>
      </c>
      <c r="D22" s="230">
        <f t="shared" si="4"/>
        <v>2.3227642730472134E-2</v>
      </c>
      <c r="E22" s="230">
        <f t="shared" si="5"/>
        <v>4.645528546094427E-3</v>
      </c>
      <c r="F22" s="230">
        <f t="shared" si="6"/>
        <v>1.8582114184377708E-2</v>
      </c>
      <c r="G22" s="230">
        <f t="shared" si="7"/>
        <v>1.1229290095346649</v>
      </c>
      <c r="H22" s="230">
        <f t="shared" si="16"/>
        <v>5.2165987690308271E-3</v>
      </c>
      <c r="I22" s="231">
        <f t="shared" si="13"/>
        <v>2.3799000000000001E-2</v>
      </c>
      <c r="J22" s="222"/>
      <c r="K22" s="234" t="s">
        <v>61</v>
      </c>
      <c r="L22" s="232">
        <f t="shared" si="8"/>
        <v>2.3227642730472134E-2</v>
      </c>
      <c r="M22" s="233">
        <f t="shared" si="8"/>
        <v>2.0684871913761966E-2</v>
      </c>
      <c r="N22" s="230">
        <f t="shared" si="0"/>
        <v>0</v>
      </c>
      <c r="O22" s="230">
        <f t="shared" si="9"/>
        <v>0</v>
      </c>
      <c r="P22" s="231">
        <f t="shared" si="14"/>
        <v>0</v>
      </c>
      <c r="Q22" s="225"/>
      <c r="R22" s="222"/>
      <c r="S22" s="226" t="s">
        <v>61</v>
      </c>
      <c r="T22" s="226">
        <f>[1]Allocation!I21</f>
        <v>2.3896887421635354E-2</v>
      </c>
      <c r="U22" s="226">
        <f>[1]Allocation!J21</f>
        <v>2.2149519496426521E-2</v>
      </c>
      <c r="V22" s="227">
        <f>'[2]Adjusted Resources'!V20</f>
        <v>0</v>
      </c>
      <c r="W22" s="226">
        <f t="shared" si="10"/>
        <v>0</v>
      </c>
      <c r="X22" s="226">
        <f t="shared" si="1"/>
        <v>0</v>
      </c>
      <c r="Y22" s="226">
        <f t="shared" si="11"/>
        <v>0</v>
      </c>
      <c r="Z22" s="226">
        <f t="shared" si="2"/>
        <v>0</v>
      </c>
      <c r="AA22" s="226">
        <f t="shared" si="12"/>
        <v>0</v>
      </c>
      <c r="AB22" s="226">
        <f t="shared" si="15"/>
        <v>0</v>
      </c>
      <c r="AC22" s="228">
        <f t="shared" si="3"/>
        <v>0</v>
      </c>
    </row>
    <row r="23" spans="1:29" x14ac:dyDescent="0.35">
      <c r="A23" s="234" t="s">
        <v>62</v>
      </c>
      <c r="B23" s="218">
        <f>'Self-Suff'!L23</f>
        <v>3.7525647727432733E-3</v>
      </c>
      <c r="C23" s="219">
        <f>Resources!L22</f>
        <v>3.2460823770250045E-3</v>
      </c>
      <c r="D23" s="230">
        <f t="shared" si="4"/>
        <v>3.7525647727432733E-3</v>
      </c>
      <c r="E23" s="230">
        <f t="shared" si="5"/>
        <v>7.5051295454865469E-4</v>
      </c>
      <c r="F23" s="230">
        <f t="shared" si="6"/>
        <v>3.0020518181946188E-3</v>
      </c>
      <c r="G23" s="230">
        <f t="shared" si="7"/>
        <v>1.1560288177844871</v>
      </c>
      <c r="H23" s="230">
        <f t="shared" si="16"/>
        <v>8.6761460357882381E-4</v>
      </c>
      <c r="I23" s="231">
        <f t="shared" si="13"/>
        <v>3.8700000000000002E-3</v>
      </c>
      <c r="J23" s="222"/>
      <c r="K23" s="234" t="s">
        <v>62</v>
      </c>
      <c r="L23" s="232">
        <f t="shared" si="8"/>
        <v>3.7525647727432733E-3</v>
      </c>
      <c r="M23" s="233">
        <f t="shared" si="8"/>
        <v>3.2460823770250045E-3</v>
      </c>
      <c r="N23" s="230">
        <f t="shared" si="0"/>
        <v>0</v>
      </c>
      <c r="O23" s="230">
        <f t="shared" si="9"/>
        <v>0</v>
      </c>
      <c r="P23" s="231">
        <f t="shared" si="14"/>
        <v>0</v>
      </c>
      <c r="Q23" s="225"/>
      <c r="R23" s="222"/>
      <c r="S23" s="226" t="s">
        <v>62</v>
      </c>
      <c r="T23" s="226">
        <f>[1]Allocation!I22</f>
        <v>3.7692163786877115E-3</v>
      </c>
      <c r="U23" s="226">
        <f>[1]Allocation!J22</f>
        <v>3.5875429510543746E-3</v>
      </c>
      <c r="V23" s="227">
        <f>'[2]Adjusted Resources'!V21</f>
        <v>0</v>
      </c>
      <c r="W23" s="226">
        <f t="shared" si="10"/>
        <v>0</v>
      </c>
      <c r="X23" s="226">
        <f t="shared" si="1"/>
        <v>0</v>
      </c>
      <c r="Y23" s="226">
        <f t="shared" si="11"/>
        <v>0</v>
      </c>
      <c r="Z23" s="226">
        <f t="shared" si="2"/>
        <v>0</v>
      </c>
      <c r="AA23" s="226">
        <f t="shared" si="12"/>
        <v>0</v>
      </c>
      <c r="AB23" s="226">
        <f t="shared" si="15"/>
        <v>0</v>
      </c>
      <c r="AC23" s="228">
        <f t="shared" si="3"/>
        <v>0</v>
      </c>
    </row>
    <row r="24" spans="1:29" x14ac:dyDescent="0.35">
      <c r="A24" s="234" t="s">
        <v>63</v>
      </c>
      <c r="B24" s="218">
        <f>'Self-Suff'!L24</f>
        <v>1.7756967195571597E-3</v>
      </c>
      <c r="C24" s="219">
        <f>Resources!L23</f>
        <v>2.2306795748087056E-3</v>
      </c>
      <c r="D24" s="230">
        <f t="shared" si="4"/>
        <v>0</v>
      </c>
      <c r="E24" s="230">
        <f t="shared" si="5"/>
        <v>0</v>
      </c>
      <c r="F24" s="230">
        <f t="shared" si="6"/>
        <v>0</v>
      </c>
      <c r="G24" s="230">
        <f t="shared" si="7"/>
        <v>0</v>
      </c>
      <c r="H24" s="230">
        <f t="shared" si="16"/>
        <v>0</v>
      </c>
      <c r="I24" s="231">
        <f t="shared" si="13"/>
        <v>0</v>
      </c>
      <c r="J24" s="222"/>
      <c r="K24" s="234" t="s">
        <v>63</v>
      </c>
      <c r="L24" s="232">
        <f t="shared" si="8"/>
        <v>1.7756967195571597E-3</v>
      </c>
      <c r="M24" s="233">
        <f t="shared" si="8"/>
        <v>2.2306795748087056E-3</v>
      </c>
      <c r="N24" s="230">
        <f t="shared" si="0"/>
        <v>0</v>
      </c>
      <c r="O24" s="230">
        <f t="shared" si="9"/>
        <v>0</v>
      </c>
      <c r="P24" s="231">
        <f t="shared" si="14"/>
        <v>0</v>
      </c>
      <c r="Q24" s="225"/>
      <c r="R24" s="222"/>
      <c r="S24" s="226" t="s">
        <v>63</v>
      </c>
      <c r="T24" s="226">
        <f>[1]Allocation!I23</f>
        <v>1.7211857320737428E-3</v>
      </c>
      <c r="U24" s="226">
        <f>[1]Allocation!J23</f>
        <v>2.1139098387602797E-3</v>
      </c>
      <c r="V24" s="227">
        <f>'[2]Adjusted Resources'!V22</f>
        <v>2.1139098387602797E-3</v>
      </c>
      <c r="W24" s="226">
        <f t="shared" si="10"/>
        <v>1.2281706729077806</v>
      </c>
      <c r="X24" s="226">
        <f t="shared" si="1"/>
        <v>0.22817067290778059</v>
      </c>
      <c r="Y24" s="226">
        <f t="shared" si="11"/>
        <v>0.77182932709221941</v>
      </c>
      <c r="Z24" s="226">
        <f t="shared" si="2"/>
        <v>3.442371464147486E-4</v>
      </c>
      <c r="AA24" s="226">
        <f t="shared" si="12"/>
        <v>2.6569232507744125E-4</v>
      </c>
      <c r="AB24" s="226">
        <f t="shared" si="15"/>
        <v>1.3769485856589942E-3</v>
      </c>
      <c r="AC24" s="228">
        <f t="shared" si="3"/>
        <v>1.6429999999999999E-3</v>
      </c>
    </row>
    <row r="25" spans="1:29" x14ac:dyDescent="0.35">
      <c r="A25" s="234" t="s">
        <v>64</v>
      </c>
      <c r="B25" s="218">
        <f>'Self-Suff'!L25</f>
        <v>6.2696207808056058E-4</v>
      </c>
      <c r="C25" s="219">
        <f>Resources!L24</f>
        <v>1.3491686593104923E-3</v>
      </c>
      <c r="D25" s="230">
        <f t="shared" si="4"/>
        <v>0</v>
      </c>
      <c r="E25" s="230">
        <f t="shared" si="5"/>
        <v>0</v>
      </c>
      <c r="F25" s="230">
        <f t="shared" si="6"/>
        <v>0</v>
      </c>
      <c r="G25" s="230">
        <f t="shared" si="7"/>
        <v>0</v>
      </c>
      <c r="H25" s="230">
        <f t="shared" si="16"/>
        <v>0</v>
      </c>
      <c r="I25" s="231">
        <f t="shared" si="13"/>
        <v>0</v>
      </c>
      <c r="J25" s="222"/>
      <c r="K25" s="234" t="s">
        <v>64</v>
      </c>
      <c r="L25" s="232">
        <f t="shared" si="8"/>
        <v>6.2696207808056058E-4</v>
      </c>
      <c r="M25" s="233">
        <f t="shared" si="8"/>
        <v>1.3491686593104923E-3</v>
      </c>
      <c r="N25" s="230">
        <f t="shared" si="0"/>
        <v>1.3491686593104923E-3</v>
      </c>
      <c r="O25" s="230">
        <f t="shared" si="9"/>
        <v>1.2539241561611213E-4</v>
      </c>
      <c r="P25" s="231">
        <f t="shared" si="14"/>
        <v>5.0199999999999995E-4</v>
      </c>
      <c r="Q25" s="225"/>
      <c r="R25" s="222"/>
      <c r="S25" s="226" t="s">
        <v>64</v>
      </c>
      <c r="T25" s="226">
        <f>[1]Allocation!I24</f>
        <v>5.7581881947502687E-4</v>
      </c>
      <c r="U25" s="226">
        <f>[1]Allocation!J24</f>
        <v>1.1153431795324193E-3</v>
      </c>
      <c r="V25" s="227">
        <f>'[2]Adjusted Resources'!V23</f>
        <v>1.1153431795324193E-3</v>
      </c>
      <c r="W25" s="226">
        <f t="shared" si="10"/>
        <v>1.9369689593495327</v>
      </c>
      <c r="X25" s="226">
        <f t="shared" si="1"/>
        <v>0.93696895934953273</v>
      </c>
      <c r="Y25" s="226">
        <f t="shared" si="11"/>
        <v>6.3031040650467274E-2</v>
      </c>
      <c r="Z25" s="226">
        <f t="shared" si="2"/>
        <v>1.1516376389500538E-4</v>
      </c>
      <c r="AA25" s="226">
        <f t="shared" si="12"/>
        <v>7.2588918835268998E-6</v>
      </c>
      <c r="AB25" s="226">
        <f t="shared" si="15"/>
        <v>4.6065505558002152E-4</v>
      </c>
      <c r="AC25" s="228">
        <f t="shared" si="3"/>
        <v>4.6799999999999999E-4</v>
      </c>
    </row>
    <row r="26" spans="1:29" x14ac:dyDescent="0.35">
      <c r="A26" s="234" t="s">
        <v>65</v>
      </c>
      <c r="B26" s="218">
        <f>'Self-Suff'!L26</f>
        <v>0.28927527964381755</v>
      </c>
      <c r="C26" s="219">
        <f>Resources!L25</f>
        <v>0.32325926761659296</v>
      </c>
      <c r="D26" s="230">
        <f t="shared" si="4"/>
        <v>0</v>
      </c>
      <c r="E26" s="230">
        <f t="shared" si="5"/>
        <v>0</v>
      </c>
      <c r="F26" s="230">
        <f t="shared" si="6"/>
        <v>0</v>
      </c>
      <c r="G26" s="230">
        <f t="shared" si="7"/>
        <v>0</v>
      </c>
      <c r="H26" s="230">
        <f t="shared" si="16"/>
        <v>0</v>
      </c>
      <c r="I26" s="231">
        <f t="shared" si="13"/>
        <v>0</v>
      </c>
      <c r="J26" s="222"/>
      <c r="K26" s="234" t="s">
        <v>65</v>
      </c>
      <c r="L26" s="232">
        <f t="shared" si="8"/>
        <v>0.28927527964381755</v>
      </c>
      <c r="M26" s="233">
        <f t="shared" si="8"/>
        <v>0.32325926761659296</v>
      </c>
      <c r="N26" s="230">
        <f t="shared" si="0"/>
        <v>0</v>
      </c>
      <c r="O26" s="230">
        <f t="shared" si="9"/>
        <v>0</v>
      </c>
      <c r="P26" s="231">
        <f t="shared" si="14"/>
        <v>0</v>
      </c>
      <c r="Q26" s="225"/>
      <c r="R26" s="222"/>
      <c r="S26" s="226" t="s">
        <v>65</v>
      </c>
      <c r="T26" s="226">
        <f>[1]Allocation!I25</f>
        <v>0.27810188476123954</v>
      </c>
      <c r="U26" s="226">
        <f>[1]Allocation!J25</f>
        <v>0.30520265404459151</v>
      </c>
      <c r="V26" s="227">
        <f>'[2]Adjusted Resources'!V24</f>
        <v>0.30520265404459151</v>
      </c>
      <c r="W26" s="226">
        <f t="shared" si="10"/>
        <v>1.0974490672963937</v>
      </c>
      <c r="X26" s="226">
        <f t="shared" si="1"/>
        <v>9.7449067296393688E-2</v>
      </c>
      <c r="Y26" s="226">
        <f t="shared" si="11"/>
        <v>0.90255093270360631</v>
      </c>
      <c r="Z26" s="226">
        <f t="shared" si="2"/>
        <v>5.5620376952247912E-2</v>
      </c>
      <c r="AA26" s="226">
        <f t="shared" si="12"/>
        <v>5.020022309557752E-2</v>
      </c>
      <c r="AB26" s="226">
        <f t="shared" si="15"/>
        <v>0.22248150780899162</v>
      </c>
      <c r="AC26" s="228">
        <f t="shared" si="3"/>
        <v>0.27268199999999998</v>
      </c>
    </row>
    <row r="27" spans="1:29" x14ac:dyDescent="0.35">
      <c r="A27" s="234" t="s">
        <v>66</v>
      </c>
      <c r="B27" s="218">
        <f>'Self-Suff'!L27</f>
        <v>4.177125539631176E-3</v>
      </c>
      <c r="C27" s="219">
        <f>Resources!L26</f>
        <v>3.5473619182548005E-3</v>
      </c>
      <c r="D27" s="230">
        <f t="shared" si="4"/>
        <v>4.177125539631176E-3</v>
      </c>
      <c r="E27" s="230">
        <f t="shared" si="5"/>
        <v>8.3542510792623521E-4</v>
      </c>
      <c r="F27" s="230">
        <f t="shared" si="6"/>
        <v>3.3417004317049409E-3</v>
      </c>
      <c r="G27" s="230">
        <f t="shared" si="7"/>
        <v>1.1775301296818907</v>
      </c>
      <c r="H27" s="230">
        <f t="shared" si="16"/>
        <v>9.8373823567588729E-4</v>
      </c>
      <c r="I27" s="231">
        <f t="shared" si="13"/>
        <v>4.3249999999999999E-3</v>
      </c>
      <c r="J27" s="222"/>
      <c r="K27" s="234" t="s">
        <v>66</v>
      </c>
      <c r="L27" s="232">
        <f t="shared" si="8"/>
        <v>4.177125539631176E-3</v>
      </c>
      <c r="M27" s="233">
        <f t="shared" si="8"/>
        <v>3.5473619182548005E-3</v>
      </c>
      <c r="N27" s="230">
        <f t="shared" si="0"/>
        <v>0</v>
      </c>
      <c r="O27" s="230">
        <f t="shared" si="9"/>
        <v>0</v>
      </c>
      <c r="P27" s="231">
        <f t="shared" si="14"/>
        <v>0</v>
      </c>
      <c r="Q27" s="225"/>
      <c r="R27" s="222"/>
      <c r="S27" s="226" t="s">
        <v>66</v>
      </c>
      <c r="T27" s="226">
        <f>[1]Allocation!I26</f>
        <v>4.1480889273799145E-3</v>
      </c>
      <c r="U27" s="226">
        <f>[1]Allocation!J26</f>
        <v>3.7950358022932284E-3</v>
      </c>
      <c r="V27" s="227">
        <f>'[2]Adjusted Resources'!V25</f>
        <v>0</v>
      </c>
      <c r="W27" s="226">
        <f t="shared" si="10"/>
        <v>0</v>
      </c>
      <c r="X27" s="226">
        <f t="shared" si="1"/>
        <v>0</v>
      </c>
      <c r="Y27" s="226">
        <f t="shared" si="11"/>
        <v>0</v>
      </c>
      <c r="Z27" s="226">
        <f t="shared" si="2"/>
        <v>0</v>
      </c>
      <c r="AA27" s="226">
        <f t="shared" si="12"/>
        <v>0</v>
      </c>
      <c r="AB27" s="226">
        <f t="shared" si="15"/>
        <v>0</v>
      </c>
      <c r="AC27" s="228">
        <f t="shared" si="3"/>
        <v>0</v>
      </c>
    </row>
    <row r="28" spans="1:29" x14ac:dyDescent="0.35">
      <c r="A28" s="234" t="s">
        <v>67</v>
      </c>
      <c r="B28" s="218">
        <f>'Self-Suff'!L28</f>
        <v>5.8396793624630036E-3</v>
      </c>
      <c r="C28" s="219">
        <f>Resources!L27</f>
        <v>6.415403799963683E-3</v>
      </c>
      <c r="D28" s="230">
        <f t="shared" si="4"/>
        <v>0</v>
      </c>
      <c r="E28" s="230">
        <f t="shared" si="5"/>
        <v>0</v>
      </c>
      <c r="F28" s="230">
        <f t="shared" si="6"/>
        <v>0</v>
      </c>
      <c r="G28" s="230">
        <f t="shared" si="7"/>
        <v>0</v>
      </c>
      <c r="H28" s="230">
        <f t="shared" si="16"/>
        <v>0</v>
      </c>
      <c r="I28" s="231">
        <f t="shared" si="13"/>
        <v>0</v>
      </c>
      <c r="J28" s="222"/>
      <c r="K28" s="234" t="s">
        <v>67</v>
      </c>
      <c r="L28" s="232">
        <f t="shared" si="8"/>
        <v>5.8396793624630036E-3</v>
      </c>
      <c r="M28" s="233">
        <f t="shared" si="8"/>
        <v>6.415403799963683E-3</v>
      </c>
      <c r="N28" s="230">
        <f t="shared" si="0"/>
        <v>0</v>
      </c>
      <c r="O28" s="230">
        <f t="shared" si="9"/>
        <v>0</v>
      </c>
      <c r="P28" s="231">
        <f t="shared" si="14"/>
        <v>0</v>
      </c>
      <c r="Q28" s="225"/>
      <c r="R28" s="222"/>
      <c r="S28" s="226" t="s">
        <v>67</v>
      </c>
      <c r="T28" s="226">
        <f>[1]Allocation!I27</f>
        <v>6.637893116132324E-3</v>
      </c>
      <c r="U28" s="226">
        <f>[1]Allocation!J27</f>
        <v>6.3652969767548509E-3</v>
      </c>
      <c r="V28" s="227">
        <f>'[2]Adjusted Resources'!V26</f>
        <v>0</v>
      </c>
      <c r="W28" s="226">
        <f t="shared" si="10"/>
        <v>0</v>
      </c>
      <c r="X28" s="226">
        <f t="shared" si="1"/>
        <v>0</v>
      </c>
      <c r="Y28" s="226">
        <f t="shared" si="11"/>
        <v>0</v>
      </c>
      <c r="Z28" s="226">
        <f t="shared" si="2"/>
        <v>0</v>
      </c>
      <c r="AA28" s="226">
        <f t="shared" si="12"/>
        <v>0</v>
      </c>
      <c r="AB28" s="226">
        <f t="shared" si="15"/>
        <v>0</v>
      </c>
      <c r="AC28" s="228">
        <f t="shared" si="3"/>
        <v>0</v>
      </c>
    </row>
    <row r="29" spans="1:29" x14ac:dyDescent="0.35">
      <c r="A29" s="234" t="s">
        <v>68</v>
      </c>
      <c r="B29" s="218">
        <f>'Self-Suff'!L29</f>
        <v>4.0426990123845383E-4</v>
      </c>
      <c r="C29" s="219">
        <f>Resources!L28</f>
        <v>8.6693744280502065E-4</v>
      </c>
      <c r="D29" s="230">
        <f t="shared" si="4"/>
        <v>0</v>
      </c>
      <c r="E29" s="230">
        <f t="shared" si="5"/>
        <v>0</v>
      </c>
      <c r="F29" s="230">
        <f t="shared" si="6"/>
        <v>0</v>
      </c>
      <c r="G29" s="230">
        <f t="shared" si="7"/>
        <v>0</v>
      </c>
      <c r="H29" s="230">
        <f t="shared" si="16"/>
        <v>0</v>
      </c>
      <c r="I29" s="231">
        <f t="shared" si="13"/>
        <v>0</v>
      </c>
      <c r="J29" s="222"/>
      <c r="K29" s="234" t="s">
        <v>68</v>
      </c>
      <c r="L29" s="232">
        <f t="shared" si="8"/>
        <v>4.0426990123845383E-4</v>
      </c>
      <c r="M29" s="233">
        <f t="shared" si="8"/>
        <v>8.6693744280502065E-4</v>
      </c>
      <c r="N29" s="230">
        <f t="shared" si="0"/>
        <v>8.6693744280502065E-4</v>
      </c>
      <c r="O29" s="230">
        <f t="shared" si="9"/>
        <v>8.0853980247690778E-5</v>
      </c>
      <c r="P29" s="231">
        <f t="shared" si="14"/>
        <v>3.2299999999999999E-4</v>
      </c>
      <c r="Q29" s="225"/>
      <c r="R29" s="222"/>
      <c r="S29" s="226" t="s">
        <v>68</v>
      </c>
      <c r="T29" s="226">
        <f>[1]Allocation!I28</f>
        <v>4.0186335475649081E-4</v>
      </c>
      <c r="U29" s="226">
        <f>[1]Allocation!J28</f>
        <v>7.7874027062636809E-4</v>
      </c>
      <c r="V29" s="227">
        <f>'[2]Adjusted Resources'!V27</f>
        <v>7.7874027062636809E-4</v>
      </c>
      <c r="W29" s="226">
        <f t="shared" si="10"/>
        <v>1.9378235447674643</v>
      </c>
      <c r="X29" s="226">
        <f t="shared" si="1"/>
        <v>0.93782354476746432</v>
      </c>
      <c r="Y29" s="226">
        <f t="shared" si="11"/>
        <v>6.2176455232535677E-2</v>
      </c>
      <c r="Z29" s="226">
        <f t="shared" si="2"/>
        <v>8.0372670951298165E-5</v>
      </c>
      <c r="AA29" s="226">
        <f t="shared" si="12"/>
        <v>4.9972877773227107E-6</v>
      </c>
      <c r="AB29" s="226">
        <f t="shared" si="15"/>
        <v>3.2149068380519266E-4</v>
      </c>
      <c r="AC29" s="228">
        <f t="shared" si="3"/>
        <v>3.2600000000000001E-4</v>
      </c>
    </row>
    <row r="30" spans="1:29" x14ac:dyDescent="0.35">
      <c r="A30" s="234" t="s">
        <v>69</v>
      </c>
      <c r="B30" s="218">
        <f>'Self-Suff'!L30</f>
        <v>2.3649452958787584E-3</v>
      </c>
      <c r="C30" s="219">
        <f>Resources!L29</f>
        <v>3.7869376817330504E-3</v>
      </c>
      <c r="D30" s="230">
        <f t="shared" si="4"/>
        <v>0</v>
      </c>
      <c r="E30" s="230">
        <f t="shared" si="5"/>
        <v>0</v>
      </c>
      <c r="F30" s="230">
        <f t="shared" si="6"/>
        <v>0</v>
      </c>
      <c r="G30" s="230">
        <f t="shared" si="7"/>
        <v>0</v>
      </c>
      <c r="H30" s="230">
        <f t="shared" si="16"/>
        <v>0</v>
      </c>
      <c r="I30" s="231">
        <f t="shared" si="13"/>
        <v>0</v>
      </c>
      <c r="J30" s="222"/>
      <c r="K30" s="234" t="s">
        <v>69</v>
      </c>
      <c r="L30" s="232">
        <f t="shared" si="8"/>
        <v>2.3649452958787584E-3</v>
      </c>
      <c r="M30" s="233">
        <f t="shared" si="8"/>
        <v>3.7869376817330504E-3</v>
      </c>
      <c r="N30" s="230">
        <f t="shared" si="0"/>
        <v>0</v>
      </c>
      <c r="O30" s="230">
        <f t="shared" si="9"/>
        <v>0</v>
      </c>
      <c r="P30" s="231">
        <f t="shared" si="14"/>
        <v>0</v>
      </c>
      <c r="Q30" s="225"/>
      <c r="R30" s="222"/>
      <c r="S30" s="226" t="s">
        <v>69</v>
      </c>
      <c r="T30" s="226">
        <f>[1]Allocation!I29</f>
        <v>2.2885051864863079E-3</v>
      </c>
      <c r="U30" s="226">
        <f>[1]Allocation!J29</f>
        <v>3.155027439433627E-3</v>
      </c>
      <c r="V30" s="227">
        <f>'[2]Adjusted Resources'!V28</f>
        <v>3.155027439433627E-3</v>
      </c>
      <c r="W30" s="226">
        <f t="shared" si="10"/>
        <v>1.378641157583631</v>
      </c>
      <c r="X30" s="226">
        <f t="shared" si="1"/>
        <v>0.37864115758363104</v>
      </c>
      <c r="Y30" s="226">
        <f t="shared" si="11"/>
        <v>0.62135884241636896</v>
      </c>
      <c r="Z30" s="226">
        <f t="shared" si="2"/>
        <v>4.5770103729726161E-4</v>
      </c>
      <c r="AA30" s="226">
        <f t="shared" si="12"/>
        <v>2.8439658670779776E-4</v>
      </c>
      <c r="AB30" s="226">
        <f t="shared" si="15"/>
        <v>1.8308041491890462E-3</v>
      </c>
      <c r="AC30" s="228">
        <f t="shared" si="3"/>
        <v>2.1150000000000001E-3</v>
      </c>
    </row>
    <row r="31" spans="1:29" x14ac:dyDescent="0.35">
      <c r="A31" s="234" t="s">
        <v>70</v>
      </c>
      <c r="B31" s="218">
        <f>'Self-Suff'!L31</f>
        <v>7.5703052510872094E-3</v>
      </c>
      <c r="C31" s="219">
        <f>Resources!L30</f>
        <v>7.0115939627733471E-3</v>
      </c>
      <c r="D31" s="230">
        <f t="shared" si="4"/>
        <v>7.5703052510872094E-3</v>
      </c>
      <c r="E31" s="230">
        <f t="shared" si="5"/>
        <v>1.5140610502174419E-3</v>
      </c>
      <c r="F31" s="230">
        <f t="shared" si="6"/>
        <v>6.0562442008697676E-3</v>
      </c>
      <c r="G31" s="230">
        <f t="shared" si="7"/>
        <v>1.0796839194169296</v>
      </c>
      <c r="H31" s="230">
        <f t="shared" si="16"/>
        <v>1.6347073689352803E-3</v>
      </c>
      <c r="I31" s="231">
        <f t="shared" si="13"/>
        <v>7.6909999999999999E-3</v>
      </c>
      <c r="J31" s="222"/>
      <c r="K31" s="234" t="s">
        <v>70</v>
      </c>
      <c r="L31" s="232">
        <f t="shared" si="8"/>
        <v>7.5703052510872094E-3</v>
      </c>
      <c r="M31" s="233">
        <f t="shared" si="8"/>
        <v>7.0115939627733471E-3</v>
      </c>
      <c r="N31" s="230">
        <f t="shared" si="0"/>
        <v>0</v>
      </c>
      <c r="O31" s="230">
        <f t="shared" si="9"/>
        <v>0</v>
      </c>
      <c r="P31" s="231">
        <f t="shared" si="14"/>
        <v>0</v>
      </c>
      <c r="Q31" s="225"/>
      <c r="R31" s="222"/>
      <c r="S31" s="226" t="s">
        <v>70</v>
      </c>
      <c r="T31" s="226">
        <f>[1]Allocation!I30</f>
        <v>7.7922310079387878E-3</v>
      </c>
      <c r="U31" s="226">
        <f>[1]Allocation!J30</f>
        <v>8.0243942367805628E-3</v>
      </c>
      <c r="V31" s="227">
        <f>'[2]Adjusted Resources'!V29</f>
        <v>8.0243942367805628E-3</v>
      </c>
      <c r="W31" s="226">
        <f t="shared" si="10"/>
        <v>1.0297941922673037</v>
      </c>
      <c r="X31" s="226">
        <f t="shared" si="1"/>
        <v>2.9794192267303732E-2</v>
      </c>
      <c r="Y31" s="226">
        <f t="shared" si="11"/>
        <v>0.97020580773269627</v>
      </c>
      <c r="Z31" s="226">
        <f t="shared" si="2"/>
        <v>1.5584462015877576E-3</v>
      </c>
      <c r="AA31" s="226">
        <f t="shared" si="12"/>
        <v>1.5120135558194026E-3</v>
      </c>
      <c r="AB31" s="226">
        <f t="shared" si="15"/>
        <v>6.2337848063510302E-3</v>
      </c>
      <c r="AC31" s="228">
        <f t="shared" si="3"/>
        <v>7.7460000000000003E-3</v>
      </c>
    </row>
    <row r="32" spans="1:29" x14ac:dyDescent="0.35">
      <c r="A32" s="234" t="s">
        <v>71</v>
      </c>
      <c r="B32" s="218">
        <f>'Self-Suff'!L32</f>
        <v>2.3577777564895091E-4</v>
      </c>
      <c r="C32" s="219">
        <f>Resources!L31</f>
        <v>7.4844837349412926E-4</v>
      </c>
      <c r="D32" s="230">
        <f t="shared" si="4"/>
        <v>0</v>
      </c>
      <c r="E32" s="230">
        <f t="shared" si="5"/>
        <v>0</v>
      </c>
      <c r="F32" s="230">
        <f t="shared" si="6"/>
        <v>0</v>
      </c>
      <c r="G32" s="230">
        <f t="shared" si="7"/>
        <v>0</v>
      </c>
      <c r="H32" s="230">
        <f t="shared" si="16"/>
        <v>0</v>
      </c>
      <c r="I32" s="231">
        <f t="shared" si="13"/>
        <v>0</v>
      </c>
      <c r="J32" s="222"/>
      <c r="K32" s="234" t="s">
        <v>71</v>
      </c>
      <c r="L32" s="232">
        <f t="shared" si="8"/>
        <v>2.3577777564895091E-4</v>
      </c>
      <c r="M32" s="233">
        <f t="shared" si="8"/>
        <v>7.4844837349412926E-4</v>
      </c>
      <c r="N32" s="230">
        <f t="shared" si="0"/>
        <v>7.4844837349412926E-4</v>
      </c>
      <c r="O32" s="230">
        <f t="shared" si="9"/>
        <v>4.7155555129790184E-5</v>
      </c>
      <c r="P32" s="231">
        <f t="shared" si="14"/>
        <v>1.8900000000000001E-4</v>
      </c>
      <c r="Q32" s="225"/>
      <c r="R32" s="222"/>
      <c r="S32" s="226" t="s">
        <v>71</v>
      </c>
      <c r="T32" s="226">
        <f>[1]Allocation!I31</f>
        <v>2.1752645003513517E-4</v>
      </c>
      <c r="U32" s="226">
        <f>[1]Allocation!J31</f>
        <v>6.4368559152832726E-4</v>
      </c>
      <c r="V32" s="227">
        <f>'[2]Adjusted Resources'!V30</f>
        <v>0</v>
      </c>
      <c r="W32" s="226">
        <f t="shared" si="10"/>
        <v>0</v>
      </c>
      <c r="X32" s="226">
        <f t="shared" si="1"/>
        <v>0</v>
      </c>
      <c r="Y32" s="226">
        <f t="shared" si="11"/>
        <v>0</v>
      </c>
      <c r="Z32" s="226">
        <f t="shared" si="2"/>
        <v>0</v>
      </c>
      <c r="AA32" s="226">
        <f t="shared" si="12"/>
        <v>0</v>
      </c>
      <c r="AB32" s="226">
        <f t="shared" si="15"/>
        <v>0</v>
      </c>
      <c r="AC32" s="228">
        <f t="shared" si="3"/>
        <v>0</v>
      </c>
    </row>
    <row r="33" spans="1:29" x14ac:dyDescent="0.35">
      <c r="A33" s="234" t="s">
        <v>72</v>
      </c>
      <c r="B33" s="218">
        <f>'Self-Suff'!L33</f>
        <v>3.646048508127733E-4</v>
      </c>
      <c r="C33" s="219">
        <f>Resources!L32</f>
        <v>6.5582216561244284E-4</v>
      </c>
      <c r="D33" s="230">
        <f t="shared" si="4"/>
        <v>0</v>
      </c>
      <c r="E33" s="230">
        <f t="shared" si="5"/>
        <v>0</v>
      </c>
      <c r="F33" s="230">
        <f t="shared" si="6"/>
        <v>0</v>
      </c>
      <c r="G33" s="230">
        <f t="shared" si="7"/>
        <v>0</v>
      </c>
      <c r="H33" s="230">
        <f t="shared" si="16"/>
        <v>0</v>
      </c>
      <c r="I33" s="231">
        <f t="shared" si="13"/>
        <v>0</v>
      </c>
      <c r="J33" s="222"/>
      <c r="K33" s="234" t="s">
        <v>72</v>
      </c>
      <c r="L33" s="232">
        <f t="shared" si="8"/>
        <v>3.646048508127733E-4</v>
      </c>
      <c r="M33" s="233">
        <f t="shared" si="8"/>
        <v>6.5582216561244284E-4</v>
      </c>
      <c r="N33" s="230">
        <f t="shared" si="0"/>
        <v>0</v>
      </c>
      <c r="O33" s="230">
        <f t="shared" si="9"/>
        <v>0</v>
      </c>
      <c r="P33" s="231">
        <f t="shared" si="14"/>
        <v>0</v>
      </c>
      <c r="Q33" s="225"/>
      <c r="R33" s="222"/>
      <c r="S33" s="226" t="s">
        <v>72</v>
      </c>
      <c r="T33" s="226">
        <f>[1]Allocation!I32</f>
        <v>3.0490548536300289E-4</v>
      </c>
      <c r="U33" s="226">
        <f>[1]Allocation!J32</f>
        <v>5.8386532466016164E-4</v>
      </c>
      <c r="V33" s="227">
        <f>'[2]Adjusted Resources'!V31</f>
        <v>5.8386532466016164E-4</v>
      </c>
      <c r="W33" s="226">
        <f t="shared" si="10"/>
        <v>1.9149059386880012</v>
      </c>
      <c r="X33" s="226">
        <f t="shared" si="1"/>
        <v>0.91490593868800119</v>
      </c>
      <c r="Y33" s="226">
        <f t="shared" si="11"/>
        <v>8.5094061311998814E-2</v>
      </c>
      <c r="Z33" s="226">
        <f t="shared" si="2"/>
        <v>6.0981097072600579E-5</v>
      </c>
      <c r="AA33" s="226">
        <f t="shared" si="12"/>
        <v>5.1891292131688255E-6</v>
      </c>
      <c r="AB33" s="226">
        <f t="shared" si="15"/>
        <v>2.4392438829040232E-4</v>
      </c>
      <c r="AC33" s="228">
        <f t="shared" si="3"/>
        <v>2.4899999999999998E-4</v>
      </c>
    </row>
    <row r="34" spans="1:29" x14ac:dyDescent="0.35">
      <c r="A34" s="234" t="s">
        <v>73</v>
      </c>
      <c r="B34" s="218">
        <f>'Self-Suff'!L34</f>
        <v>1.1682988561044301E-2</v>
      </c>
      <c r="C34" s="219">
        <f>Resources!L33</f>
        <v>1.0174595587632965E-2</v>
      </c>
      <c r="D34" s="230">
        <f t="shared" si="4"/>
        <v>1.1682988561044301E-2</v>
      </c>
      <c r="E34" s="230">
        <f t="shared" si="5"/>
        <v>2.3365977122088602E-3</v>
      </c>
      <c r="F34" s="230">
        <f t="shared" si="6"/>
        <v>9.3463908488354407E-3</v>
      </c>
      <c r="G34" s="230">
        <f t="shared" si="7"/>
        <v>1.1482509020058509</v>
      </c>
      <c r="H34" s="230">
        <f t="shared" si="16"/>
        <v>2.6830004306686315E-3</v>
      </c>
      <c r="I34" s="231">
        <f t="shared" si="13"/>
        <v>1.2029E-2</v>
      </c>
      <c r="J34" s="222"/>
      <c r="K34" s="234" t="s">
        <v>73</v>
      </c>
      <c r="L34" s="232">
        <f t="shared" si="8"/>
        <v>1.1682988561044301E-2</v>
      </c>
      <c r="M34" s="233">
        <f t="shared" si="8"/>
        <v>1.0174595587632965E-2</v>
      </c>
      <c r="N34" s="230">
        <f t="shared" si="0"/>
        <v>0</v>
      </c>
      <c r="O34" s="230">
        <f t="shared" si="9"/>
        <v>0</v>
      </c>
      <c r="P34" s="231">
        <f t="shared" si="14"/>
        <v>0</v>
      </c>
      <c r="Q34" s="225"/>
      <c r="R34" s="222"/>
      <c r="S34" s="226" t="s">
        <v>73</v>
      </c>
      <c r="T34" s="226">
        <f>[1]Allocation!I33</f>
        <v>1.1381166901508829E-2</v>
      </c>
      <c r="U34" s="226">
        <f>[1]Allocation!J33</f>
        <v>1.1505549922398958E-2</v>
      </c>
      <c r="V34" s="227">
        <f>'[2]Adjusted Resources'!V32</f>
        <v>1.1505549922398958E-2</v>
      </c>
      <c r="W34" s="226">
        <f t="shared" si="10"/>
        <v>1.0109288460459742</v>
      </c>
      <c r="X34" s="226">
        <f t="shared" si="1"/>
        <v>1.0928846045974216E-2</v>
      </c>
      <c r="Y34" s="226">
        <f t="shared" si="11"/>
        <v>0.98907115395402578</v>
      </c>
      <c r="Z34" s="226">
        <f t="shared" si="2"/>
        <v>2.2762333803017661E-3</v>
      </c>
      <c r="AA34" s="226">
        <f t="shared" si="12"/>
        <v>2.2513567761237407E-3</v>
      </c>
      <c r="AB34" s="226">
        <f t="shared" si="15"/>
        <v>9.1049335212070627E-3</v>
      </c>
      <c r="AC34" s="228">
        <f t="shared" si="3"/>
        <v>1.1356E-2</v>
      </c>
    </row>
    <row r="35" spans="1:29" x14ac:dyDescent="0.35">
      <c r="A35" s="234" t="s">
        <v>74</v>
      </c>
      <c r="B35" s="218">
        <f>'Self-Suff'!L35</f>
        <v>3.1935012698726369E-3</v>
      </c>
      <c r="C35" s="219">
        <f>Resources!L34</f>
        <v>3.9912316137657028E-3</v>
      </c>
      <c r="D35" s="230">
        <f t="shared" si="4"/>
        <v>0</v>
      </c>
      <c r="E35" s="230">
        <f t="shared" si="5"/>
        <v>0</v>
      </c>
      <c r="F35" s="230">
        <f t="shared" si="6"/>
        <v>0</v>
      </c>
      <c r="G35" s="230">
        <f t="shared" si="7"/>
        <v>0</v>
      </c>
      <c r="H35" s="230">
        <f t="shared" si="16"/>
        <v>0</v>
      </c>
      <c r="I35" s="231">
        <f t="shared" si="13"/>
        <v>0</v>
      </c>
      <c r="J35" s="222"/>
      <c r="K35" s="234" t="s">
        <v>74</v>
      </c>
      <c r="L35" s="232">
        <f t="shared" si="8"/>
        <v>3.1935012698726369E-3</v>
      </c>
      <c r="M35" s="233">
        <f t="shared" si="8"/>
        <v>3.9912316137657028E-3</v>
      </c>
      <c r="N35" s="230">
        <f t="shared" si="0"/>
        <v>0</v>
      </c>
      <c r="O35" s="230">
        <f t="shared" si="9"/>
        <v>0</v>
      </c>
      <c r="P35" s="231">
        <f t="shared" si="14"/>
        <v>0</v>
      </c>
      <c r="Q35" s="225"/>
      <c r="R35" s="222"/>
      <c r="S35" s="226" t="s">
        <v>74</v>
      </c>
      <c r="T35" s="226">
        <f>[1]Allocation!I34</f>
        <v>3.0031324156520704E-3</v>
      </c>
      <c r="U35" s="226">
        <f>[1]Allocation!J34</f>
        <v>3.6351748803970518E-3</v>
      </c>
      <c r="V35" s="227">
        <f>'[2]Adjusted Resources'!V33</f>
        <v>3.6351748803970518E-3</v>
      </c>
      <c r="W35" s="226">
        <f t="shared" si="10"/>
        <v>1.210461071063943</v>
      </c>
      <c r="X35" s="226">
        <f t="shared" si="1"/>
        <v>0.21046107106394296</v>
      </c>
      <c r="Y35" s="226">
        <f t="shared" si="11"/>
        <v>0.78953892893605704</v>
      </c>
      <c r="Z35" s="226">
        <f t="shared" si="2"/>
        <v>6.0062648313041408E-4</v>
      </c>
      <c r="AA35" s="226">
        <f t="shared" si="12"/>
        <v>4.7421799018141785E-4</v>
      </c>
      <c r="AB35" s="226">
        <f t="shared" si="15"/>
        <v>2.4025059325216563E-3</v>
      </c>
      <c r="AC35" s="228">
        <f t="shared" si="3"/>
        <v>2.8770000000000002E-3</v>
      </c>
    </row>
    <row r="36" spans="1:29" x14ac:dyDescent="0.35">
      <c r="A36" s="234" t="s">
        <v>75</v>
      </c>
      <c r="B36" s="218">
        <f>'Self-Suff'!L36</f>
        <v>2.1621024488806722E-3</v>
      </c>
      <c r="C36" s="219">
        <f>Resources!L35</f>
        <v>2.6929819886604453E-3</v>
      </c>
      <c r="D36" s="230">
        <f t="shared" si="4"/>
        <v>0</v>
      </c>
      <c r="E36" s="230">
        <f t="shared" si="5"/>
        <v>0</v>
      </c>
      <c r="F36" s="230">
        <f t="shared" si="6"/>
        <v>0</v>
      </c>
      <c r="G36" s="230">
        <f t="shared" si="7"/>
        <v>0</v>
      </c>
      <c r="H36" s="230">
        <f t="shared" si="16"/>
        <v>0</v>
      </c>
      <c r="I36" s="231">
        <f t="shared" si="13"/>
        <v>0</v>
      </c>
      <c r="J36" s="222"/>
      <c r="K36" s="234" t="s">
        <v>75</v>
      </c>
      <c r="L36" s="232">
        <f t="shared" si="8"/>
        <v>2.1621024488806722E-3</v>
      </c>
      <c r="M36" s="233">
        <f t="shared" si="8"/>
        <v>2.6929819886604453E-3</v>
      </c>
      <c r="N36" s="230">
        <f t="shared" si="0"/>
        <v>0</v>
      </c>
      <c r="O36" s="230">
        <f t="shared" si="9"/>
        <v>0</v>
      </c>
      <c r="P36" s="231">
        <f t="shared" si="14"/>
        <v>0</v>
      </c>
      <c r="Q36" s="225"/>
      <c r="R36" s="222"/>
      <c r="S36" s="226" t="s">
        <v>75</v>
      </c>
      <c r="T36" s="226">
        <f>[1]Allocation!I35</f>
        <v>2.1548927396903839E-3</v>
      </c>
      <c r="U36" s="226">
        <f>[1]Allocation!J35</f>
        <v>2.628345277992369E-3</v>
      </c>
      <c r="V36" s="227">
        <f>'[2]Adjusted Resources'!V34</f>
        <v>2.628345277992369E-3</v>
      </c>
      <c r="W36" s="226">
        <f t="shared" si="10"/>
        <v>1.2197104893350799</v>
      </c>
      <c r="X36" s="226">
        <f t="shared" si="1"/>
        <v>0.21971048933507986</v>
      </c>
      <c r="Y36" s="226">
        <f t="shared" si="11"/>
        <v>0.78028951066492014</v>
      </c>
      <c r="Z36" s="226">
        <f t="shared" si="2"/>
        <v>4.3097854793807679E-4</v>
      </c>
      <c r="AA36" s="226">
        <f t="shared" si="12"/>
        <v>3.3628804027767975E-4</v>
      </c>
      <c r="AB36" s="226">
        <f t="shared" si="15"/>
        <v>1.7239141917523072E-3</v>
      </c>
      <c r="AC36" s="228">
        <f t="shared" si="3"/>
        <v>2.0600000000000002E-3</v>
      </c>
    </row>
    <row r="37" spans="1:29" x14ac:dyDescent="0.35">
      <c r="A37" s="234" t="s">
        <v>76</v>
      </c>
      <c r="B37" s="218">
        <f>'Self-Suff'!L37</f>
        <v>7.9602597407336551E-2</v>
      </c>
      <c r="C37" s="219">
        <f>Resources!L36</f>
        <v>5.8665143124024495E-2</v>
      </c>
      <c r="D37" s="230">
        <f t="shared" si="4"/>
        <v>7.9602597407336551E-2</v>
      </c>
      <c r="E37" s="230">
        <f t="shared" si="5"/>
        <v>1.5920519481467311E-2</v>
      </c>
      <c r="F37" s="230">
        <f t="shared" si="6"/>
        <v>6.3682077925869246E-2</v>
      </c>
      <c r="G37" s="230">
        <f t="shared" si="7"/>
        <v>1.3568976937301251</v>
      </c>
      <c r="H37" s="230">
        <f t="shared" si="16"/>
        <v>2.1602516167388522E-2</v>
      </c>
      <c r="I37" s="231">
        <f t="shared" si="13"/>
        <v>8.5285E-2</v>
      </c>
      <c r="J37" s="222"/>
      <c r="K37" s="234" t="s">
        <v>76</v>
      </c>
      <c r="L37" s="232">
        <f t="shared" si="8"/>
        <v>7.9602597407336551E-2</v>
      </c>
      <c r="M37" s="233">
        <f t="shared" si="8"/>
        <v>5.8665143124024495E-2</v>
      </c>
      <c r="N37" s="230">
        <f t="shared" si="0"/>
        <v>0</v>
      </c>
      <c r="O37" s="230">
        <f t="shared" si="9"/>
        <v>0</v>
      </c>
      <c r="P37" s="231">
        <f t="shared" si="14"/>
        <v>0</v>
      </c>
      <c r="Q37" s="225"/>
      <c r="R37" s="222"/>
      <c r="S37" s="226" t="s">
        <v>76</v>
      </c>
      <c r="T37" s="226">
        <f>[1]Allocation!I36</f>
        <v>7.8463057332225014E-2</v>
      </c>
      <c r="U37" s="226">
        <f>[1]Allocation!J36</f>
        <v>6.3864359569358431E-2</v>
      </c>
      <c r="V37" s="227">
        <f>'[2]Adjusted Resources'!V35</f>
        <v>0</v>
      </c>
      <c r="W37" s="226">
        <f t="shared" si="10"/>
        <v>0</v>
      </c>
      <c r="X37" s="226">
        <f t="shared" si="1"/>
        <v>0</v>
      </c>
      <c r="Y37" s="226">
        <f t="shared" si="11"/>
        <v>0</v>
      </c>
      <c r="Z37" s="226">
        <f t="shared" si="2"/>
        <v>0</v>
      </c>
      <c r="AA37" s="226">
        <f t="shared" si="12"/>
        <v>0</v>
      </c>
      <c r="AB37" s="226">
        <f t="shared" si="15"/>
        <v>0</v>
      </c>
      <c r="AC37" s="228">
        <f t="shared" si="3"/>
        <v>0</v>
      </c>
    </row>
    <row r="38" spans="1:29" x14ac:dyDescent="0.35">
      <c r="A38" s="234" t="s">
        <v>77</v>
      </c>
      <c r="B38" s="218">
        <f>'Self-Suff'!L38</f>
        <v>7.6470078788228946E-3</v>
      </c>
      <c r="C38" s="219">
        <f>Resources!L37</f>
        <v>5.2297806268976656E-3</v>
      </c>
      <c r="D38" s="230">
        <f t="shared" si="4"/>
        <v>7.6470078788228946E-3</v>
      </c>
      <c r="E38" s="230">
        <f t="shared" si="5"/>
        <v>1.5294015757645789E-3</v>
      </c>
      <c r="F38" s="230">
        <f t="shared" si="6"/>
        <v>6.1176063030583157E-3</v>
      </c>
      <c r="G38" s="230">
        <f t="shared" si="7"/>
        <v>1.4622043302338557</v>
      </c>
      <c r="H38" s="230">
        <f t="shared" si="16"/>
        <v>2.2362976067494497E-3</v>
      </c>
      <c r="I38" s="231">
        <f t="shared" si="13"/>
        <v>8.3540000000000003E-3</v>
      </c>
      <c r="J38" s="222"/>
      <c r="K38" s="234" t="s">
        <v>77</v>
      </c>
      <c r="L38" s="232">
        <f t="shared" si="8"/>
        <v>7.6470078788228946E-3</v>
      </c>
      <c r="M38" s="233">
        <f t="shared" si="8"/>
        <v>5.2297806268976656E-3</v>
      </c>
      <c r="N38" s="230">
        <f t="shared" si="0"/>
        <v>0</v>
      </c>
      <c r="O38" s="230">
        <f t="shared" si="9"/>
        <v>0</v>
      </c>
      <c r="P38" s="231">
        <f t="shared" si="14"/>
        <v>0</v>
      </c>
      <c r="Q38" s="225"/>
      <c r="R38" s="222"/>
      <c r="S38" s="226" t="s">
        <v>77</v>
      </c>
      <c r="T38" s="226">
        <f>[1]Allocation!I37</f>
        <v>7.805468833212776E-3</v>
      </c>
      <c r="U38" s="226">
        <f>[1]Allocation!J37</f>
        <v>5.5574219421869126E-3</v>
      </c>
      <c r="V38" s="227">
        <f>'[2]Adjusted Resources'!V36</f>
        <v>0</v>
      </c>
      <c r="W38" s="226">
        <f t="shared" si="10"/>
        <v>0</v>
      </c>
      <c r="X38" s="226">
        <f t="shared" si="1"/>
        <v>0</v>
      </c>
      <c r="Y38" s="226">
        <f t="shared" si="11"/>
        <v>0</v>
      </c>
      <c r="Z38" s="226">
        <f t="shared" si="2"/>
        <v>0</v>
      </c>
      <c r="AA38" s="226">
        <f t="shared" si="12"/>
        <v>0</v>
      </c>
      <c r="AB38" s="226">
        <f t="shared" si="15"/>
        <v>0</v>
      </c>
      <c r="AC38" s="228">
        <f t="shared" si="3"/>
        <v>0</v>
      </c>
    </row>
    <row r="39" spans="1:29" x14ac:dyDescent="0.35">
      <c r="A39" s="234" t="s">
        <v>78</v>
      </c>
      <c r="B39" s="218">
        <f>'Self-Suff'!L39</f>
        <v>4.6028671388233982E-4</v>
      </c>
      <c r="C39" s="219">
        <f>Resources!L38</f>
        <v>1.1682427173593394E-3</v>
      </c>
      <c r="D39" s="230">
        <f t="shared" si="4"/>
        <v>0</v>
      </c>
      <c r="E39" s="230">
        <f t="shared" si="5"/>
        <v>0</v>
      </c>
      <c r="F39" s="230">
        <f t="shared" si="6"/>
        <v>0</v>
      </c>
      <c r="G39" s="230">
        <f t="shared" si="7"/>
        <v>0</v>
      </c>
      <c r="H39" s="230">
        <f t="shared" si="16"/>
        <v>0</v>
      </c>
      <c r="I39" s="231">
        <f t="shared" si="13"/>
        <v>0</v>
      </c>
      <c r="J39" s="222"/>
      <c r="K39" s="234" t="s">
        <v>78</v>
      </c>
      <c r="L39" s="232">
        <f t="shared" si="8"/>
        <v>4.6028671388233982E-4</v>
      </c>
      <c r="M39" s="233">
        <f t="shared" si="8"/>
        <v>1.1682427173593394E-3</v>
      </c>
      <c r="N39" s="230">
        <f t="shared" si="0"/>
        <v>1.1682427173593394E-3</v>
      </c>
      <c r="O39" s="230">
        <f t="shared" si="9"/>
        <v>9.2057342776467966E-5</v>
      </c>
      <c r="P39" s="231">
        <f t="shared" si="14"/>
        <v>3.68E-4</v>
      </c>
      <c r="Q39" s="225"/>
      <c r="R39" s="222"/>
      <c r="S39" s="226" t="s">
        <v>78</v>
      </c>
      <c r="T39" s="226">
        <f>[1]Allocation!I38</f>
        <v>3.9142415545844703E-4</v>
      </c>
      <c r="U39" s="226">
        <f>[1]Allocation!J38</f>
        <v>9.9718890844800669E-4</v>
      </c>
      <c r="V39" s="227">
        <f>'[2]Adjusted Resources'!V37</f>
        <v>0</v>
      </c>
      <c r="W39" s="226">
        <f t="shared" si="10"/>
        <v>0</v>
      </c>
      <c r="X39" s="226">
        <f t="shared" si="1"/>
        <v>0</v>
      </c>
      <c r="Y39" s="226">
        <f t="shared" si="11"/>
        <v>0</v>
      </c>
      <c r="Z39" s="226">
        <f t="shared" si="2"/>
        <v>0</v>
      </c>
      <c r="AA39" s="226">
        <f t="shared" si="12"/>
        <v>0</v>
      </c>
      <c r="AB39" s="226">
        <f t="shared" si="15"/>
        <v>0</v>
      </c>
      <c r="AC39" s="228">
        <f t="shared" si="3"/>
        <v>0</v>
      </c>
    </row>
    <row r="40" spans="1:29" x14ac:dyDescent="0.35">
      <c r="A40" s="234" t="s">
        <v>79</v>
      </c>
      <c r="B40" s="218">
        <f>'Self-Suff'!L40</f>
        <v>6.012278886312053E-2</v>
      </c>
      <c r="C40" s="219">
        <f>Resources!L39</f>
        <v>3.9019185211273275E-2</v>
      </c>
      <c r="D40" s="230">
        <f t="shared" si="4"/>
        <v>6.012278886312053E-2</v>
      </c>
      <c r="E40" s="230">
        <f t="shared" si="5"/>
        <v>1.2024557772624107E-2</v>
      </c>
      <c r="F40" s="230">
        <f t="shared" si="6"/>
        <v>4.8098231090496421E-2</v>
      </c>
      <c r="G40" s="230">
        <f t="shared" si="7"/>
        <v>1.5408519818540465</v>
      </c>
      <c r="H40" s="230">
        <f t="shared" si="16"/>
        <v>1.8528063674866334E-2</v>
      </c>
      <c r="I40" s="231">
        <f t="shared" si="13"/>
        <v>6.6626000000000005E-2</v>
      </c>
      <c r="J40" s="222"/>
      <c r="K40" s="234" t="s">
        <v>79</v>
      </c>
      <c r="L40" s="232">
        <f t="shared" si="8"/>
        <v>6.012278886312053E-2</v>
      </c>
      <c r="M40" s="233">
        <f t="shared" si="8"/>
        <v>3.9019185211273275E-2</v>
      </c>
      <c r="N40" s="230">
        <f t="shared" si="0"/>
        <v>0</v>
      </c>
      <c r="O40" s="230">
        <f t="shared" si="9"/>
        <v>0</v>
      </c>
      <c r="P40" s="231">
        <f t="shared" si="14"/>
        <v>0</v>
      </c>
      <c r="Q40" s="225"/>
      <c r="R40" s="222"/>
      <c r="S40" s="226" t="s">
        <v>79</v>
      </c>
      <c r="T40" s="226">
        <f>[1]Allocation!I39</f>
        <v>5.8260323757001707E-2</v>
      </c>
      <c r="U40" s="226">
        <f>[1]Allocation!J39</f>
        <v>4.4769164793855162E-2</v>
      </c>
      <c r="V40" s="227">
        <f>'[2]Adjusted Resources'!V38</f>
        <v>0</v>
      </c>
      <c r="W40" s="226">
        <f t="shared" si="10"/>
        <v>0</v>
      </c>
      <c r="X40" s="226">
        <f t="shared" si="1"/>
        <v>0</v>
      </c>
      <c r="Y40" s="226">
        <f t="shared" si="11"/>
        <v>0</v>
      </c>
      <c r="Z40" s="226">
        <f t="shared" si="2"/>
        <v>0</v>
      </c>
      <c r="AA40" s="226">
        <f t="shared" si="12"/>
        <v>0</v>
      </c>
      <c r="AB40" s="226">
        <f t="shared" si="15"/>
        <v>0</v>
      </c>
      <c r="AC40" s="228">
        <f t="shared" si="3"/>
        <v>0</v>
      </c>
    </row>
    <row r="41" spans="1:29" x14ac:dyDescent="0.35">
      <c r="A41" s="234" t="s">
        <v>80</v>
      </c>
      <c r="B41" s="218">
        <f>'Self-Suff'!L41</f>
        <v>3.6945747959472454E-2</v>
      </c>
      <c r="C41" s="219">
        <f>Resources!L40</f>
        <v>4.0362905500949411E-2</v>
      </c>
      <c r="D41" s="230">
        <f t="shared" si="4"/>
        <v>0</v>
      </c>
      <c r="E41" s="230">
        <f t="shared" si="5"/>
        <v>0</v>
      </c>
      <c r="F41" s="230">
        <f t="shared" si="6"/>
        <v>0</v>
      </c>
      <c r="G41" s="230">
        <f t="shared" si="7"/>
        <v>0</v>
      </c>
      <c r="H41" s="230">
        <f t="shared" si="16"/>
        <v>0</v>
      </c>
      <c r="I41" s="231">
        <f t="shared" si="13"/>
        <v>0</v>
      </c>
      <c r="J41" s="222"/>
      <c r="K41" s="234" t="s">
        <v>80</v>
      </c>
      <c r="L41" s="232">
        <f t="shared" ref="L41:M64" si="17">B41</f>
        <v>3.6945747959472454E-2</v>
      </c>
      <c r="M41" s="233">
        <f t="shared" si="17"/>
        <v>4.0362905500949411E-2</v>
      </c>
      <c r="N41" s="230">
        <f t="shared" si="0"/>
        <v>0</v>
      </c>
      <c r="O41" s="230">
        <f t="shared" si="9"/>
        <v>0</v>
      </c>
      <c r="P41" s="231">
        <f t="shared" si="14"/>
        <v>0</v>
      </c>
      <c r="Q41" s="225"/>
      <c r="R41" s="222"/>
      <c r="S41" s="226" t="s">
        <v>80</v>
      </c>
      <c r="T41" s="226">
        <f>[1]Allocation!I40</f>
        <v>3.7746390009684196E-2</v>
      </c>
      <c r="U41" s="226">
        <f>[1]Allocation!J40</f>
        <v>3.8395899934657779E-2</v>
      </c>
      <c r="V41" s="227">
        <f>'[2]Adjusted Resources'!V39</f>
        <v>3.8395899934657779E-2</v>
      </c>
      <c r="W41" s="226">
        <f t="shared" si="10"/>
        <v>1.0172072064323752</v>
      </c>
      <c r="X41" s="226">
        <f t="shared" si="1"/>
        <v>1.7207206432375166E-2</v>
      </c>
      <c r="Y41" s="226">
        <f t="shared" si="11"/>
        <v>0.98279279356762483</v>
      </c>
      <c r="Z41" s="226">
        <f t="shared" si="2"/>
        <v>7.5492780019368391E-3</v>
      </c>
      <c r="AA41" s="226">
        <f t="shared" si="12"/>
        <v>7.4193760169421231E-3</v>
      </c>
      <c r="AB41" s="226">
        <f t="shared" si="15"/>
        <v>3.0197112007747356E-2</v>
      </c>
      <c r="AC41" s="228">
        <f t="shared" si="3"/>
        <v>3.7615999999999997E-2</v>
      </c>
    </row>
    <row r="42" spans="1:29" x14ac:dyDescent="0.35">
      <c r="A42" s="234" t="s">
        <v>81</v>
      </c>
      <c r="B42" s="218">
        <f>'Self-Suff'!L42</f>
        <v>1.3757138372751407E-3</v>
      </c>
      <c r="C42" s="219">
        <f>Resources!L41</f>
        <v>1.3812260629820735E-3</v>
      </c>
      <c r="D42" s="230">
        <f t="shared" si="4"/>
        <v>0</v>
      </c>
      <c r="E42" s="230">
        <f t="shared" si="5"/>
        <v>0</v>
      </c>
      <c r="F42" s="230">
        <f t="shared" si="6"/>
        <v>0</v>
      </c>
      <c r="G42" s="230">
        <f t="shared" si="7"/>
        <v>0</v>
      </c>
      <c r="H42" s="230">
        <f t="shared" si="16"/>
        <v>0</v>
      </c>
      <c r="I42" s="231">
        <f t="shared" si="13"/>
        <v>0</v>
      </c>
      <c r="J42" s="222"/>
      <c r="K42" s="234" t="s">
        <v>81</v>
      </c>
      <c r="L42" s="232">
        <f t="shared" si="17"/>
        <v>1.3757138372751407E-3</v>
      </c>
      <c r="M42" s="233">
        <f t="shared" si="17"/>
        <v>1.3812260629820735E-3</v>
      </c>
      <c r="N42" s="230">
        <f t="shared" si="0"/>
        <v>0</v>
      </c>
      <c r="O42" s="230">
        <f t="shared" si="9"/>
        <v>0</v>
      </c>
      <c r="P42" s="231">
        <f t="shared" si="14"/>
        <v>0</v>
      </c>
      <c r="Q42" s="225"/>
      <c r="R42" s="222"/>
      <c r="S42" s="226" t="s">
        <v>81</v>
      </c>
      <c r="T42" s="226">
        <f>[1]Allocation!I41</f>
        <v>1.5041988572653529E-3</v>
      </c>
      <c r="U42" s="226">
        <f>[1]Allocation!J41</f>
        <v>1.3297484925317243E-3</v>
      </c>
      <c r="V42" s="227">
        <f>'[2]Adjusted Resources'!V40</f>
        <v>0</v>
      </c>
      <c r="W42" s="226">
        <f t="shared" si="10"/>
        <v>0</v>
      </c>
      <c r="X42" s="226">
        <f t="shared" si="1"/>
        <v>0</v>
      </c>
      <c r="Y42" s="226">
        <f t="shared" si="11"/>
        <v>0</v>
      </c>
      <c r="Z42" s="226">
        <f t="shared" si="2"/>
        <v>0</v>
      </c>
      <c r="AA42" s="226">
        <f t="shared" si="12"/>
        <v>0</v>
      </c>
      <c r="AB42" s="226">
        <f t="shared" si="15"/>
        <v>0</v>
      </c>
      <c r="AC42" s="228">
        <f t="shared" si="3"/>
        <v>0</v>
      </c>
    </row>
    <row r="43" spans="1:29" x14ac:dyDescent="0.35">
      <c r="A43" s="234" t="s">
        <v>82</v>
      </c>
      <c r="B43" s="218">
        <f>'Self-Suff'!L43</f>
        <v>5.5801459679763091E-2</v>
      </c>
      <c r="C43" s="219">
        <f>Resources!L42</f>
        <v>4.5811781575791716E-2</v>
      </c>
      <c r="D43" s="230">
        <f t="shared" si="4"/>
        <v>5.5801459679763091E-2</v>
      </c>
      <c r="E43" s="230">
        <f t="shared" si="5"/>
        <v>1.1160291935952618E-2</v>
      </c>
      <c r="F43" s="230">
        <f t="shared" si="6"/>
        <v>4.4641167743810474E-2</v>
      </c>
      <c r="G43" s="230">
        <f t="shared" si="7"/>
        <v>1.218059148986474</v>
      </c>
      <c r="H43" s="230">
        <f t="shared" si="16"/>
        <v>1.3593895697947056E-2</v>
      </c>
      <c r="I43" s="231">
        <f t="shared" si="13"/>
        <v>5.8235000000000002E-2</v>
      </c>
      <c r="J43" s="222"/>
      <c r="K43" s="234" t="s">
        <v>82</v>
      </c>
      <c r="L43" s="232">
        <f t="shared" si="17"/>
        <v>5.5801459679763091E-2</v>
      </c>
      <c r="M43" s="233">
        <f t="shared" si="17"/>
        <v>4.5811781575791716E-2</v>
      </c>
      <c r="N43" s="230">
        <f t="shared" si="0"/>
        <v>0</v>
      </c>
      <c r="O43" s="230">
        <f t="shared" si="9"/>
        <v>0</v>
      </c>
      <c r="P43" s="231">
        <f t="shared" si="14"/>
        <v>0</v>
      </c>
      <c r="Q43" s="225"/>
      <c r="R43" s="222"/>
      <c r="S43" s="226" t="s">
        <v>82</v>
      </c>
      <c r="T43" s="226">
        <f>[1]Allocation!I42</f>
        <v>5.4084475976712919E-2</v>
      </c>
      <c r="U43" s="226">
        <f>[1]Allocation!J42</f>
        <v>4.9255574340847631E-2</v>
      </c>
      <c r="V43" s="227">
        <f>'[2]Adjusted Resources'!V41</f>
        <v>0</v>
      </c>
      <c r="W43" s="226">
        <f t="shared" si="10"/>
        <v>0</v>
      </c>
      <c r="X43" s="226">
        <f t="shared" si="1"/>
        <v>0</v>
      </c>
      <c r="Y43" s="226">
        <f t="shared" si="11"/>
        <v>0</v>
      </c>
      <c r="Z43" s="226">
        <f t="shared" si="2"/>
        <v>0</v>
      </c>
      <c r="AA43" s="226">
        <f t="shared" si="12"/>
        <v>0</v>
      </c>
      <c r="AB43" s="226">
        <f t="shared" si="15"/>
        <v>0</v>
      </c>
      <c r="AC43" s="228">
        <f t="shared" si="3"/>
        <v>0</v>
      </c>
    </row>
    <row r="44" spans="1:29" x14ac:dyDescent="0.35">
      <c r="A44" s="234" t="s">
        <v>83</v>
      </c>
      <c r="B44" s="218">
        <f>'Self-Suff'!L44</f>
        <v>8.0764408914998767E-2</v>
      </c>
      <c r="C44" s="219">
        <f>Resources!L43</f>
        <v>6.8969119608601123E-2</v>
      </c>
      <c r="D44" s="230">
        <f t="shared" si="4"/>
        <v>8.0764408914998767E-2</v>
      </c>
      <c r="E44" s="230">
        <f t="shared" si="5"/>
        <v>1.6152881782999753E-2</v>
      </c>
      <c r="F44" s="230">
        <f t="shared" si="6"/>
        <v>6.4611527131999011E-2</v>
      </c>
      <c r="G44" s="230">
        <f t="shared" si="7"/>
        <v>1.1710227616842981</v>
      </c>
      <c r="H44" s="230">
        <f t="shared" si="16"/>
        <v>1.8915392234688359E-2</v>
      </c>
      <c r="I44" s="231">
        <f t="shared" si="13"/>
        <v>8.3527000000000004E-2</v>
      </c>
      <c r="J44" s="222"/>
      <c r="K44" s="234" t="s">
        <v>83</v>
      </c>
      <c r="L44" s="232">
        <f t="shared" si="17"/>
        <v>8.0764408914998767E-2</v>
      </c>
      <c r="M44" s="233">
        <f t="shared" si="17"/>
        <v>6.8969119608601123E-2</v>
      </c>
      <c r="N44" s="230">
        <f t="shared" si="0"/>
        <v>0</v>
      </c>
      <c r="O44" s="230">
        <f t="shared" si="9"/>
        <v>0</v>
      </c>
      <c r="P44" s="231">
        <f t="shared" si="14"/>
        <v>0</v>
      </c>
      <c r="Q44" s="225"/>
      <c r="R44" s="222"/>
      <c r="S44" s="226" t="s">
        <v>83</v>
      </c>
      <c r="T44" s="226">
        <f>[1]Allocation!I43</f>
        <v>8.1458492188258999E-2</v>
      </c>
      <c r="U44" s="226">
        <f>[1]Allocation!J43</f>
        <v>7.2214615481944397E-2</v>
      </c>
      <c r="V44" s="227">
        <f>'[2]Adjusted Resources'!V42</f>
        <v>0</v>
      </c>
      <c r="W44" s="226">
        <f t="shared" si="10"/>
        <v>0</v>
      </c>
      <c r="X44" s="226">
        <f t="shared" si="1"/>
        <v>0</v>
      </c>
      <c r="Y44" s="226">
        <f t="shared" si="11"/>
        <v>0</v>
      </c>
      <c r="Z44" s="226">
        <f t="shared" si="2"/>
        <v>0</v>
      </c>
      <c r="AA44" s="226">
        <f t="shared" si="12"/>
        <v>0</v>
      </c>
      <c r="AB44" s="226">
        <f t="shared" si="15"/>
        <v>0</v>
      </c>
      <c r="AC44" s="228">
        <f t="shared" si="3"/>
        <v>0</v>
      </c>
    </row>
    <row r="45" spans="1:29" x14ac:dyDescent="0.35">
      <c r="A45" s="234" t="s">
        <v>84</v>
      </c>
      <c r="B45" s="218">
        <f>'Self-Suff'!L45</f>
        <v>2.1144149086922269E-2</v>
      </c>
      <c r="C45" s="219">
        <f>Resources!L44</f>
        <v>3.2000277277978773E-2</v>
      </c>
      <c r="D45" s="230">
        <f t="shared" si="4"/>
        <v>0</v>
      </c>
      <c r="E45" s="230">
        <f t="shared" si="5"/>
        <v>0</v>
      </c>
      <c r="F45" s="230">
        <f t="shared" si="6"/>
        <v>0</v>
      </c>
      <c r="G45" s="230">
        <f t="shared" si="7"/>
        <v>0</v>
      </c>
      <c r="H45" s="230">
        <f t="shared" si="16"/>
        <v>0</v>
      </c>
      <c r="I45" s="231">
        <f t="shared" si="13"/>
        <v>0</v>
      </c>
      <c r="J45" s="222"/>
      <c r="K45" s="234" t="s">
        <v>84</v>
      </c>
      <c r="L45" s="232">
        <f t="shared" si="17"/>
        <v>2.1144149086922269E-2</v>
      </c>
      <c r="M45" s="233">
        <f t="shared" si="17"/>
        <v>3.2000277277978773E-2</v>
      </c>
      <c r="N45" s="230">
        <f t="shared" si="0"/>
        <v>0</v>
      </c>
      <c r="O45" s="230">
        <f t="shared" si="9"/>
        <v>0</v>
      </c>
      <c r="P45" s="231">
        <f t="shared" si="14"/>
        <v>0</v>
      </c>
      <c r="Q45" s="225"/>
      <c r="R45" s="222"/>
      <c r="S45" s="226" t="s">
        <v>84</v>
      </c>
      <c r="T45" s="226">
        <f>[1]Allocation!I44</f>
        <v>2.3330286813524909E-2</v>
      </c>
      <c r="U45" s="226">
        <f>[1]Allocation!J44</f>
        <v>3.0441079620372652E-2</v>
      </c>
      <c r="V45" s="227">
        <f>'[2]Adjusted Resources'!V43</f>
        <v>3.0441079620372652E-2</v>
      </c>
      <c r="W45" s="226">
        <f t="shared" si="10"/>
        <v>1.3047880578444286</v>
      </c>
      <c r="X45" s="226">
        <f t="shared" si="1"/>
        <v>0.30478805784442864</v>
      </c>
      <c r="Y45" s="226">
        <f t="shared" si="11"/>
        <v>0.69521194215557136</v>
      </c>
      <c r="Z45" s="226">
        <f t="shared" si="2"/>
        <v>4.6660573627049819E-3</v>
      </c>
      <c r="AA45" s="226">
        <f t="shared" si="12"/>
        <v>3.2438988013354336E-3</v>
      </c>
      <c r="AB45" s="226">
        <f t="shared" si="15"/>
        <v>1.8664229450819927E-2</v>
      </c>
      <c r="AC45" s="228">
        <f t="shared" si="3"/>
        <v>2.1908E-2</v>
      </c>
    </row>
    <row r="46" spans="1:29" x14ac:dyDescent="0.35">
      <c r="A46" s="234" t="s">
        <v>85</v>
      </c>
      <c r="B46" s="218">
        <f>'Self-Suff'!L46</f>
        <v>1.8744558961131766E-2</v>
      </c>
      <c r="C46" s="219">
        <f>Resources!L45</f>
        <v>1.7310135838113219E-2</v>
      </c>
      <c r="D46" s="230">
        <f t="shared" si="4"/>
        <v>1.8744558961131766E-2</v>
      </c>
      <c r="E46" s="230">
        <f t="shared" si="5"/>
        <v>3.7489117922263533E-3</v>
      </c>
      <c r="F46" s="230">
        <f t="shared" si="6"/>
        <v>1.4995647168905413E-2</v>
      </c>
      <c r="G46" s="230">
        <f t="shared" si="7"/>
        <v>1.0828660812620692</v>
      </c>
      <c r="H46" s="230">
        <f t="shared" si="16"/>
        <v>4.0595694214453117E-3</v>
      </c>
      <c r="I46" s="231">
        <f t="shared" si="13"/>
        <v>1.9054999999999999E-2</v>
      </c>
      <c r="J46" s="222"/>
      <c r="K46" s="234" t="s">
        <v>85</v>
      </c>
      <c r="L46" s="232">
        <f t="shared" si="17"/>
        <v>1.8744558961131766E-2</v>
      </c>
      <c r="M46" s="233">
        <f t="shared" si="17"/>
        <v>1.7310135838113219E-2</v>
      </c>
      <c r="N46" s="230">
        <f t="shared" si="0"/>
        <v>0</v>
      </c>
      <c r="O46" s="230">
        <f t="shared" si="9"/>
        <v>0</v>
      </c>
      <c r="P46" s="231">
        <f t="shared" si="14"/>
        <v>0</v>
      </c>
      <c r="Q46" s="225"/>
      <c r="R46" s="222"/>
      <c r="S46" s="226" t="s">
        <v>85</v>
      </c>
      <c r="T46" s="226">
        <f>[1]Allocation!I45</f>
        <v>1.8976744230563409E-2</v>
      </c>
      <c r="U46" s="226">
        <f>[1]Allocation!J45</f>
        <v>1.7912711917879423E-2</v>
      </c>
      <c r="V46" s="227">
        <f>'[2]Adjusted Resources'!V44</f>
        <v>0</v>
      </c>
      <c r="W46" s="226">
        <f t="shared" si="10"/>
        <v>0</v>
      </c>
      <c r="X46" s="226">
        <f t="shared" si="1"/>
        <v>0</v>
      </c>
      <c r="Y46" s="226">
        <f t="shared" si="11"/>
        <v>0</v>
      </c>
      <c r="Z46" s="226">
        <f t="shared" si="2"/>
        <v>0</v>
      </c>
      <c r="AA46" s="226">
        <f t="shared" si="12"/>
        <v>0</v>
      </c>
      <c r="AB46" s="226">
        <f t="shared" si="15"/>
        <v>0</v>
      </c>
      <c r="AC46" s="228">
        <f t="shared" si="3"/>
        <v>0</v>
      </c>
    </row>
    <row r="47" spans="1:29" x14ac:dyDescent="0.35">
      <c r="A47" s="234" t="s">
        <v>86</v>
      </c>
      <c r="B47" s="218">
        <f>'Self-Suff'!L47</f>
        <v>6.4842308586331018E-3</v>
      </c>
      <c r="C47" s="219">
        <f>Resources!L46</f>
        <v>6.4123979022079943E-3</v>
      </c>
      <c r="D47" s="230">
        <f t="shared" si="4"/>
        <v>6.4842308586331018E-3</v>
      </c>
      <c r="E47" s="230">
        <f t="shared" si="5"/>
        <v>1.2968461717266205E-3</v>
      </c>
      <c r="F47" s="230">
        <f t="shared" si="6"/>
        <v>5.1873846869064811E-3</v>
      </c>
      <c r="G47" s="230">
        <f t="shared" si="7"/>
        <v>1.011202198853002</v>
      </c>
      <c r="H47" s="230">
        <f t="shared" si="16"/>
        <v>1.3113737004240564E-3</v>
      </c>
      <c r="I47" s="231">
        <f t="shared" si="13"/>
        <v>6.4989999999999996E-3</v>
      </c>
      <c r="J47" s="222"/>
      <c r="K47" s="234" t="s">
        <v>86</v>
      </c>
      <c r="L47" s="232">
        <f t="shared" si="17"/>
        <v>6.4842308586331018E-3</v>
      </c>
      <c r="M47" s="233">
        <f t="shared" si="17"/>
        <v>6.4123979022079943E-3</v>
      </c>
      <c r="N47" s="230">
        <f t="shared" si="0"/>
        <v>0</v>
      </c>
      <c r="O47" s="230">
        <f t="shared" si="9"/>
        <v>0</v>
      </c>
      <c r="P47" s="231">
        <f t="shared" si="14"/>
        <v>0</v>
      </c>
      <c r="Q47" s="225"/>
      <c r="R47" s="222"/>
      <c r="S47" s="226" t="s">
        <v>86</v>
      </c>
      <c r="T47" s="226">
        <f>[1]Allocation!I46</f>
        <v>6.2819658024348968E-3</v>
      </c>
      <c r="U47" s="226">
        <f>[1]Allocation!J46</f>
        <v>6.4428388981361421E-3</v>
      </c>
      <c r="V47" s="227">
        <f>'[2]Adjusted Resources'!V45</f>
        <v>6.4428388981361421E-3</v>
      </c>
      <c r="W47" s="226">
        <f t="shared" si="10"/>
        <v>1.0256087187929119</v>
      </c>
      <c r="X47" s="226">
        <f t="shared" si="1"/>
        <v>2.5608718792911933E-2</v>
      </c>
      <c r="Y47" s="226">
        <f t="shared" si="11"/>
        <v>0.97439128120708807</v>
      </c>
      <c r="Z47" s="226">
        <f t="shared" si="2"/>
        <v>1.2563931604869794E-3</v>
      </c>
      <c r="AA47" s="226">
        <f t="shared" si="12"/>
        <v>1.2242185413467305E-3</v>
      </c>
      <c r="AB47" s="226">
        <f t="shared" si="15"/>
        <v>5.0255726419479174E-3</v>
      </c>
      <c r="AC47" s="228">
        <f t="shared" si="3"/>
        <v>6.2500000000000003E-3</v>
      </c>
    </row>
    <row r="48" spans="1:29" x14ac:dyDescent="0.35">
      <c r="A48" s="234" t="s">
        <v>87</v>
      </c>
      <c r="B48" s="218">
        <f>'Self-Suff'!L48</f>
        <v>1.6894904526345077E-2</v>
      </c>
      <c r="C48" s="219">
        <f>Resources!L47</f>
        <v>1.6203300616117338E-2</v>
      </c>
      <c r="D48" s="230">
        <f t="shared" si="4"/>
        <v>1.6894904526345077E-2</v>
      </c>
      <c r="E48" s="230">
        <f t="shared" si="5"/>
        <v>3.3789809052690157E-3</v>
      </c>
      <c r="F48" s="230">
        <f t="shared" si="6"/>
        <v>1.3515923621076061E-2</v>
      </c>
      <c r="G48" s="230">
        <f t="shared" si="7"/>
        <v>1.0426829031080127</v>
      </c>
      <c r="H48" s="230">
        <f t="shared" si="16"/>
        <v>3.5232056198524382E-3</v>
      </c>
      <c r="I48" s="231">
        <f t="shared" si="13"/>
        <v>1.7038999999999999E-2</v>
      </c>
      <c r="J48" s="222"/>
      <c r="K48" s="234" t="s">
        <v>87</v>
      </c>
      <c r="L48" s="232">
        <f t="shared" si="17"/>
        <v>1.6894904526345077E-2</v>
      </c>
      <c r="M48" s="233">
        <f t="shared" si="17"/>
        <v>1.6203300616117338E-2</v>
      </c>
      <c r="N48" s="230">
        <f t="shared" si="0"/>
        <v>0</v>
      </c>
      <c r="O48" s="230">
        <f t="shared" si="9"/>
        <v>0</v>
      </c>
      <c r="P48" s="231">
        <f t="shared" si="14"/>
        <v>0</v>
      </c>
      <c r="Q48" s="225"/>
      <c r="R48" s="222"/>
      <c r="S48" s="226" t="s">
        <v>87</v>
      </c>
      <c r="T48" s="226">
        <f>[1]Allocation!I47</f>
        <v>1.9234362148539436E-2</v>
      </c>
      <c r="U48" s="226">
        <f>[1]Allocation!J47</f>
        <v>1.7231011584384517E-2</v>
      </c>
      <c r="V48" s="227">
        <f>'[2]Adjusted Resources'!V46</f>
        <v>0</v>
      </c>
      <c r="W48" s="226">
        <f t="shared" si="10"/>
        <v>0</v>
      </c>
      <c r="X48" s="226">
        <f t="shared" si="1"/>
        <v>0</v>
      </c>
      <c r="Y48" s="226">
        <f t="shared" si="11"/>
        <v>0</v>
      </c>
      <c r="Z48" s="226">
        <f t="shared" si="2"/>
        <v>0</v>
      </c>
      <c r="AA48" s="226">
        <f t="shared" si="12"/>
        <v>0</v>
      </c>
      <c r="AB48" s="226">
        <f t="shared" si="15"/>
        <v>0</v>
      </c>
      <c r="AC48" s="228">
        <f t="shared" si="3"/>
        <v>0</v>
      </c>
    </row>
    <row r="49" spans="1:29" x14ac:dyDescent="0.35">
      <c r="A49" s="234" t="s">
        <v>88</v>
      </c>
      <c r="B49" s="218">
        <f>'Self-Suff'!L49</f>
        <v>1.1522291573913148E-2</v>
      </c>
      <c r="C49" s="219">
        <f>Resources!L48</f>
        <v>1.0272809144904317E-2</v>
      </c>
      <c r="D49" s="230">
        <f t="shared" si="4"/>
        <v>1.1522291573913148E-2</v>
      </c>
      <c r="E49" s="230">
        <f t="shared" si="5"/>
        <v>2.3044583147826298E-3</v>
      </c>
      <c r="F49" s="230">
        <f t="shared" si="6"/>
        <v>9.2178332591305191E-3</v>
      </c>
      <c r="G49" s="230">
        <f t="shared" si="7"/>
        <v>1.1216300635380363</v>
      </c>
      <c r="H49" s="230">
        <f t="shared" si="16"/>
        <v>2.5847497260303972E-3</v>
      </c>
      <c r="I49" s="231">
        <f t="shared" si="13"/>
        <v>1.1802999999999999E-2</v>
      </c>
      <c r="J49" s="222"/>
      <c r="K49" s="234" t="s">
        <v>88</v>
      </c>
      <c r="L49" s="232">
        <f t="shared" si="17"/>
        <v>1.1522291573913148E-2</v>
      </c>
      <c r="M49" s="233">
        <f t="shared" si="17"/>
        <v>1.0272809144904317E-2</v>
      </c>
      <c r="N49" s="230">
        <f t="shared" si="0"/>
        <v>0</v>
      </c>
      <c r="O49" s="230">
        <f t="shared" si="9"/>
        <v>0</v>
      </c>
      <c r="P49" s="231">
        <f t="shared" si="14"/>
        <v>0</v>
      </c>
      <c r="Q49" s="225"/>
      <c r="R49" s="222"/>
      <c r="S49" s="226" t="s">
        <v>88</v>
      </c>
      <c r="T49" s="226">
        <f>[1]Allocation!I48</f>
        <v>1.2746616869217865E-2</v>
      </c>
      <c r="U49" s="226">
        <f>[1]Allocation!J48</f>
        <v>1.0529159305745732E-2</v>
      </c>
      <c r="V49" s="227">
        <f>'[2]Adjusted Resources'!V47</f>
        <v>0</v>
      </c>
      <c r="W49" s="226">
        <f t="shared" si="10"/>
        <v>0</v>
      </c>
      <c r="X49" s="226">
        <f t="shared" si="1"/>
        <v>0</v>
      </c>
      <c r="Y49" s="226">
        <f t="shared" si="11"/>
        <v>0</v>
      </c>
      <c r="Z49" s="226">
        <f t="shared" si="2"/>
        <v>0</v>
      </c>
      <c r="AA49" s="226">
        <f t="shared" si="12"/>
        <v>0</v>
      </c>
      <c r="AB49" s="226">
        <f t="shared" si="15"/>
        <v>0</v>
      </c>
      <c r="AC49" s="228">
        <f t="shared" si="3"/>
        <v>0</v>
      </c>
    </row>
    <row r="50" spans="1:29" x14ac:dyDescent="0.35">
      <c r="A50" s="234" t="s">
        <v>89</v>
      </c>
      <c r="B50" s="218">
        <f>'Self-Suff'!L50</f>
        <v>4.2982133710120364E-2</v>
      </c>
      <c r="C50" s="219">
        <f>Resources!L49</f>
        <v>4.2353369238825475E-2</v>
      </c>
      <c r="D50" s="230">
        <f t="shared" si="4"/>
        <v>4.2982133710120364E-2</v>
      </c>
      <c r="E50" s="230">
        <f t="shared" si="5"/>
        <v>8.5964267420240732E-3</v>
      </c>
      <c r="F50" s="230">
        <f t="shared" si="6"/>
        <v>3.4385706968096293E-2</v>
      </c>
      <c r="G50" s="230">
        <f t="shared" si="7"/>
        <v>1.0148456777487846</v>
      </c>
      <c r="H50" s="230">
        <f t="shared" si="16"/>
        <v>8.7240465232271969E-3</v>
      </c>
      <c r="I50" s="231">
        <f t="shared" si="13"/>
        <v>4.3110000000000002E-2</v>
      </c>
      <c r="J50" s="222"/>
      <c r="K50" s="234" t="s">
        <v>89</v>
      </c>
      <c r="L50" s="232">
        <f t="shared" si="17"/>
        <v>4.2982133710120364E-2</v>
      </c>
      <c r="M50" s="233">
        <f t="shared" si="17"/>
        <v>4.2353369238825475E-2</v>
      </c>
      <c r="N50" s="230">
        <f t="shared" si="0"/>
        <v>0</v>
      </c>
      <c r="O50" s="230">
        <f t="shared" si="9"/>
        <v>0</v>
      </c>
      <c r="P50" s="231">
        <f t="shared" si="14"/>
        <v>0</v>
      </c>
      <c r="Q50" s="225"/>
      <c r="R50" s="222"/>
      <c r="S50" s="226" t="s">
        <v>89</v>
      </c>
      <c r="T50" s="226">
        <f>[1]Allocation!I49</f>
        <v>4.6121957275536682E-2</v>
      </c>
      <c r="U50" s="226">
        <f>[1]Allocation!J49</f>
        <v>4.9816736449063176E-2</v>
      </c>
      <c r="V50" s="227">
        <f>'[2]Adjusted Resources'!V48</f>
        <v>4.9816736449063176E-2</v>
      </c>
      <c r="W50" s="226">
        <f t="shared" si="10"/>
        <v>1.0801088980559423</v>
      </c>
      <c r="X50" s="226">
        <f t="shared" si="1"/>
        <v>8.0108898055942346E-2</v>
      </c>
      <c r="Y50" s="226">
        <f t="shared" si="11"/>
        <v>0.91989110194405765</v>
      </c>
      <c r="Z50" s="226">
        <f t="shared" si="2"/>
        <v>9.2243914551073374E-3</v>
      </c>
      <c r="AA50" s="226">
        <f t="shared" si="12"/>
        <v>8.4854356204020383E-3</v>
      </c>
      <c r="AB50" s="226">
        <f t="shared" si="15"/>
        <v>3.6897565820429343E-2</v>
      </c>
      <c r="AC50" s="228">
        <f t="shared" si="3"/>
        <v>4.5383E-2</v>
      </c>
    </row>
    <row r="51" spans="1:29" x14ac:dyDescent="0.35">
      <c r="A51" s="234" t="s">
        <v>90</v>
      </c>
      <c r="B51" s="218">
        <f>'Self-Suff'!L51</f>
        <v>6.8708232902339192E-3</v>
      </c>
      <c r="C51" s="219">
        <f>Resources!L50</f>
        <v>7.7101885590351409E-3</v>
      </c>
      <c r="D51" s="230">
        <f t="shared" si="4"/>
        <v>0</v>
      </c>
      <c r="E51" s="230">
        <f t="shared" si="5"/>
        <v>0</v>
      </c>
      <c r="F51" s="230">
        <f t="shared" si="6"/>
        <v>0</v>
      </c>
      <c r="G51" s="230">
        <f t="shared" si="7"/>
        <v>0</v>
      </c>
      <c r="H51" s="230">
        <f t="shared" si="16"/>
        <v>0</v>
      </c>
      <c r="I51" s="231">
        <f t="shared" si="13"/>
        <v>0</v>
      </c>
      <c r="J51" s="222"/>
      <c r="K51" s="234" t="s">
        <v>90</v>
      </c>
      <c r="L51" s="232">
        <f t="shared" si="17"/>
        <v>6.8708232902339192E-3</v>
      </c>
      <c r="M51" s="233">
        <f t="shared" si="17"/>
        <v>7.7101885590351409E-3</v>
      </c>
      <c r="N51" s="230">
        <f t="shared" si="0"/>
        <v>0</v>
      </c>
      <c r="O51" s="230">
        <f t="shared" si="9"/>
        <v>0</v>
      </c>
      <c r="P51" s="231">
        <f t="shared" si="14"/>
        <v>0</v>
      </c>
      <c r="Q51" s="225"/>
      <c r="R51" s="222"/>
      <c r="S51" s="226" t="s">
        <v>90</v>
      </c>
      <c r="T51" s="226">
        <f>[1]Allocation!I50</f>
        <v>7.41499256328203E-3</v>
      </c>
      <c r="U51" s="226">
        <f>[1]Allocation!J50</f>
        <v>7.1333393278709134E-3</v>
      </c>
      <c r="V51" s="227">
        <f>'[2]Adjusted Resources'!V49</f>
        <v>0</v>
      </c>
      <c r="W51" s="226">
        <f t="shared" si="10"/>
        <v>0</v>
      </c>
      <c r="X51" s="226">
        <f t="shared" si="1"/>
        <v>0</v>
      </c>
      <c r="Y51" s="226">
        <f t="shared" si="11"/>
        <v>0</v>
      </c>
      <c r="Z51" s="226">
        <f t="shared" si="2"/>
        <v>0</v>
      </c>
      <c r="AA51" s="226">
        <f t="shared" si="12"/>
        <v>0</v>
      </c>
      <c r="AB51" s="226">
        <f t="shared" si="15"/>
        <v>0</v>
      </c>
      <c r="AC51" s="228">
        <f t="shared" si="3"/>
        <v>0</v>
      </c>
    </row>
    <row r="52" spans="1:29" x14ac:dyDescent="0.35">
      <c r="A52" s="234" t="s">
        <v>91</v>
      </c>
      <c r="B52" s="218">
        <f>'Self-Suff'!L52</f>
        <v>4.5704788758985388E-3</v>
      </c>
      <c r="C52" s="219">
        <f>Resources!L51</f>
        <v>5.0802221978863164E-3</v>
      </c>
      <c r="D52" s="230">
        <f t="shared" si="4"/>
        <v>0</v>
      </c>
      <c r="E52" s="230">
        <f t="shared" si="5"/>
        <v>0</v>
      </c>
      <c r="F52" s="230">
        <f t="shared" si="6"/>
        <v>0</v>
      </c>
      <c r="G52" s="230">
        <f t="shared" si="7"/>
        <v>0</v>
      </c>
      <c r="H52" s="230">
        <f t="shared" si="16"/>
        <v>0</v>
      </c>
      <c r="I52" s="231">
        <f t="shared" si="13"/>
        <v>0</v>
      </c>
      <c r="J52" s="222"/>
      <c r="K52" s="234" t="s">
        <v>91</v>
      </c>
      <c r="L52" s="232">
        <f t="shared" si="17"/>
        <v>4.5704788758985388E-3</v>
      </c>
      <c r="M52" s="233">
        <f t="shared" si="17"/>
        <v>5.0802221978863164E-3</v>
      </c>
      <c r="N52" s="230">
        <f t="shared" si="0"/>
        <v>0</v>
      </c>
      <c r="O52" s="230">
        <f t="shared" si="9"/>
        <v>0</v>
      </c>
      <c r="P52" s="231">
        <f t="shared" si="14"/>
        <v>0</v>
      </c>
      <c r="Q52" s="225"/>
      <c r="R52" s="222"/>
      <c r="S52" s="226" t="s">
        <v>91</v>
      </c>
      <c r="T52" s="226">
        <f>[1]Allocation!I51</f>
        <v>4.3891571990362617E-3</v>
      </c>
      <c r="U52" s="226">
        <f>[1]Allocation!J51</f>
        <v>5.1040482403244677E-3</v>
      </c>
      <c r="V52" s="227">
        <f>'[2]Adjusted Resources'!V50</f>
        <v>5.1040482403244677E-3</v>
      </c>
      <c r="W52" s="226">
        <f t="shared" si="10"/>
        <v>1.1628766090777465</v>
      </c>
      <c r="X52" s="226">
        <f t="shared" si="1"/>
        <v>0.16287660907774648</v>
      </c>
      <c r="Y52" s="226">
        <f t="shared" si="11"/>
        <v>0.83712339092225352</v>
      </c>
      <c r="Z52" s="226">
        <f t="shared" si="2"/>
        <v>8.7783143980725239E-4</v>
      </c>
      <c r="AA52" s="226">
        <f t="shared" si="12"/>
        <v>7.3485323154961124E-4</v>
      </c>
      <c r="AB52" s="226">
        <f t="shared" si="15"/>
        <v>3.5113257592290096E-3</v>
      </c>
      <c r="AC52" s="228">
        <f t="shared" si="3"/>
        <v>4.2459999999999998E-3</v>
      </c>
    </row>
    <row r="53" spans="1:29" x14ac:dyDescent="0.35">
      <c r="A53" s="234" t="s">
        <v>92</v>
      </c>
      <c r="B53" s="218">
        <f>'Self-Suff'!L53</f>
        <v>7.2196190374937546E-5</v>
      </c>
      <c r="C53" s="219">
        <f>Resources!L52</f>
        <v>5.5894122507123614E-4</v>
      </c>
      <c r="D53" s="230">
        <f t="shared" si="4"/>
        <v>0</v>
      </c>
      <c r="E53" s="230">
        <f t="shared" si="5"/>
        <v>0</v>
      </c>
      <c r="F53" s="230">
        <f t="shared" si="6"/>
        <v>0</v>
      </c>
      <c r="G53" s="230">
        <f t="shared" si="7"/>
        <v>0</v>
      </c>
      <c r="H53" s="230">
        <f t="shared" si="16"/>
        <v>0</v>
      </c>
      <c r="I53" s="231">
        <f t="shared" si="13"/>
        <v>0</v>
      </c>
      <c r="J53" s="222"/>
      <c r="K53" s="234" t="s">
        <v>92</v>
      </c>
      <c r="L53" s="232">
        <f t="shared" si="17"/>
        <v>7.2196190374937546E-5</v>
      </c>
      <c r="M53" s="233">
        <f t="shared" si="17"/>
        <v>5.5894122507123614E-4</v>
      </c>
      <c r="N53" s="230">
        <f t="shared" si="0"/>
        <v>5.5894122507123614E-4</v>
      </c>
      <c r="O53" s="230">
        <f t="shared" si="9"/>
        <v>1.443923807498751E-5</v>
      </c>
      <c r="P53" s="231">
        <f t="shared" si="14"/>
        <v>5.8E-5</v>
      </c>
      <c r="Q53" s="225"/>
      <c r="R53" s="222"/>
      <c r="S53" s="226" t="s">
        <v>92</v>
      </c>
      <c r="T53" s="226">
        <f>[1]Allocation!I52</f>
        <v>6.6541938294947976E-5</v>
      </c>
      <c r="U53" s="226">
        <f>[1]Allocation!J52</f>
        <v>4.726661602091501E-4</v>
      </c>
      <c r="V53" s="227">
        <f>'[2]Adjusted Resources'!V51</f>
        <v>0</v>
      </c>
      <c r="W53" s="226">
        <f t="shared" si="10"/>
        <v>0</v>
      </c>
      <c r="X53" s="226">
        <f t="shared" si="1"/>
        <v>0</v>
      </c>
      <c r="Y53" s="226">
        <f t="shared" si="11"/>
        <v>0</v>
      </c>
      <c r="Z53" s="226">
        <f t="shared" si="2"/>
        <v>0</v>
      </c>
      <c r="AA53" s="226">
        <f t="shared" si="12"/>
        <v>0</v>
      </c>
      <c r="AB53" s="226">
        <f t="shared" si="15"/>
        <v>0</v>
      </c>
      <c r="AC53" s="228">
        <f t="shared" si="3"/>
        <v>0</v>
      </c>
    </row>
    <row r="54" spans="1:29" x14ac:dyDescent="0.35">
      <c r="A54" s="234" t="s">
        <v>93</v>
      </c>
      <c r="B54" s="218">
        <f>'Self-Suff'!L54</f>
        <v>1.1318290532635422E-3</v>
      </c>
      <c r="C54" s="219">
        <f>Resources!L53</f>
        <v>1.6581769841231306E-3</v>
      </c>
      <c r="D54" s="230">
        <f t="shared" si="4"/>
        <v>0</v>
      </c>
      <c r="E54" s="230">
        <f t="shared" si="5"/>
        <v>0</v>
      </c>
      <c r="F54" s="230">
        <f t="shared" si="6"/>
        <v>0</v>
      </c>
      <c r="G54" s="230">
        <f t="shared" si="7"/>
        <v>0</v>
      </c>
      <c r="H54" s="230">
        <f t="shared" si="16"/>
        <v>0</v>
      </c>
      <c r="I54" s="231">
        <f t="shared" si="13"/>
        <v>0</v>
      </c>
      <c r="J54" s="222"/>
      <c r="K54" s="234" t="s">
        <v>93</v>
      </c>
      <c r="L54" s="232">
        <f t="shared" si="17"/>
        <v>1.1318290532635422E-3</v>
      </c>
      <c r="M54" s="233">
        <f t="shared" si="17"/>
        <v>1.6581769841231306E-3</v>
      </c>
      <c r="N54" s="230">
        <f t="shared" si="0"/>
        <v>0</v>
      </c>
      <c r="O54" s="230">
        <f t="shared" si="9"/>
        <v>0</v>
      </c>
      <c r="P54" s="231">
        <f t="shared" si="14"/>
        <v>0</v>
      </c>
      <c r="Q54" s="225"/>
      <c r="R54" s="222"/>
      <c r="S54" s="226" t="s">
        <v>93</v>
      </c>
      <c r="T54" s="226">
        <f>[1]Allocation!I53</f>
        <v>1.0916952140990765E-3</v>
      </c>
      <c r="U54" s="226">
        <f>[1]Allocation!J53</f>
        <v>1.5241235789052675E-3</v>
      </c>
      <c r="V54" s="227">
        <f>'[2]Adjusted Resources'!V52</f>
        <v>1.5241235789052675E-3</v>
      </c>
      <c r="W54" s="226">
        <f t="shared" si="10"/>
        <v>1.3961072277513402</v>
      </c>
      <c r="X54" s="226">
        <f t="shared" si="1"/>
        <v>0.39610722775134022</v>
      </c>
      <c r="Y54" s="226">
        <f t="shared" si="11"/>
        <v>0.60389277224865978</v>
      </c>
      <c r="Z54" s="226">
        <f t="shared" si="2"/>
        <v>2.183390428198153E-4</v>
      </c>
      <c r="AA54" s="226">
        <f t="shared" si="12"/>
        <v>1.3185336985857709E-4</v>
      </c>
      <c r="AB54" s="226">
        <f t="shared" si="15"/>
        <v>8.7335617127926122E-4</v>
      </c>
      <c r="AC54" s="228">
        <f t="shared" si="3"/>
        <v>1.005E-3</v>
      </c>
    </row>
    <row r="55" spans="1:29" x14ac:dyDescent="0.35">
      <c r="A55" s="234" t="s">
        <v>94</v>
      </c>
      <c r="B55" s="218">
        <f>'Self-Suff'!L55</f>
        <v>9.4321153275013416E-3</v>
      </c>
      <c r="C55" s="219">
        <f>Resources!L54</f>
        <v>1.0135560263142905E-2</v>
      </c>
      <c r="D55" s="230">
        <f t="shared" si="4"/>
        <v>0</v>
      </c>
      <c r="E55" s="230">
        <f t="shared" si="5"/>
        <v>0</v>
      </c>
      <c r="F55" s="230">
        <f t="shared" si="6"/>
        <v>0</v>
      </c>
      <c r="G55" s="230">
        <f t="shared" si="7"/>
        <v>0</v>
      </c>
      <c r="H55" s="230">
        <f t="shared" si="16"/>
        <v>0</v>
      </c>
      <c r="I55" s="231">
        <f t="shared" si="13"/>
        <v>0</v>
      </c>
      <c r="J55" s="222"/>
      <c r="K55" s="234" t="s">
        <v>94</v>
      </c>
      <c r="L55" s="232">
        <f t="shared" si="17"/>
        <v>9.4321153275013416E-3</v>
      </c>
      <c r="M55" s="233">
        <f t="shared" si="17"/>
        <v>1.0135560263142905E-2</v>
      </c>
      <c r="N55" s="230">
        <f t="shared" si="0"/>
        <v>0</v>
      </c>
      <c r="O55" s="230">
        <f t="shared" si="9"/>
        <v>0</v>
      </c>
      <c r="P55" s="231">
        <f t="shared" si="14"/>
        <v>0</v>
      </c>
      <c r="Q55" s="225"/>
      <c r="R55" s="222"/>
      <c r="S55" s="226" t="s">
        <v>94</v>
      </c>
      <c r="T55" s="226">
        <f>[1]Allocation!I54</f>
        <v>9.4423856206484382E-3</v>
      </c>
      <c r="U55" s="226">
        <f>[1]Allocation!J54</f>
        <v>1.0062315514782889E-2</v>
      </c>
      <c r="V55" s="227">
        <f>'[2]Adjusted Resources'!V53</f>
        <v>1.0062315514782889E-2</v>
      </c>
      <c r="W55" s="226">
        <f t="shared" si="10"/>
        <v>1.0656539479576854</v>
      </c>
      <c r="X55" s="226">
        <f t="shared" si="1"/>
        <v>6.5653947957685421E-2</v>
      </c>
      <c r="Y55" s="226">
        <f t="shared" si="11"/>
        <v>0.93434605204231458</v>
      </c>
      <c r="Z55" s="226">
        <f t="shared" si="2"/>
        <v>1.8884771241296878E-3</v>
      </c>
      <c r="AA55" s="226">
        <f t="shared" si="12"/>
        <v>1.7644911453027978E-3</v>
      </c>
      <c r="AB55" s="226">
        <f t="shared" si="15"/>
        <v>7.5539084965187504E-3</v>
      </c>
      <c r="AC55" s="228">
        <f t="shared" si="3"/>
        <v>9.3179999999999999E-3</v>
      </c>
    </row>
    <row r="56" spans="1:29" x14ac:dyDescent="0.35">
      <c r="A56" s="234" t="s">
        <v>95</v>
      </c>
      <c r="B56" s="218">
        <f>'Self-Suff'!L56</f>
        <v>1.1132652439675166E-2</v>
      </c>
      <c r="C56" s="219">
        <f>Resources!L55</f>
        <v>1.0004844094319473E-2</v>
      </c>
      <c r="D56" s="230">
        <f t="shared" si="4"/>
        <v>1.1132652439675166E-2</v>
      </c>
      <c r="E56" s="230">
        <f t="shared" si="5"/>
        <v>2.2265304879350331E-3</v>
      </c>
      <c r="F56" s="230">
        <f t="shared" si="6"/>
        <v>8.9061219517401324E-3</v>
      </c>
      <c r="G56" s="230">
        <f t="shared" si="7"/>
        <v>1.1127262288870685</v>
      </c>
      <c r="H56" s="230">
        <f t="shared" si="16"/>
        <v>2.4775188733420338E-3</v>
      </c>
      <c r="I56" s="231">
        <f t="shared" si="13"/>
        <v>1.1384E-2</v>
      </c>
      <c r="J56" s="222"/>
      <c r="K56" s="234" t="s">
        <v>95</v>
      </c>
      <c r="L56" s="232">
        <f t="shared" si="17"/>
        <v>1.1132652439675166E-2</v>
      </c>
      <c r="M56" s="233">
        <f t="shared" si="17"/>
        <v>1.0004844094319473E-2</v>
      </c>
      <c r="N56" s="230">
        <f t="shared" si="0"/>
        <v>0</v>
      </c>
      <c r="O56" s="230">
        <f t="shared" si="9"/>
        <v>0</v>
      </c>
      <c r="P56" s="231">
        <f t="shared" si="14"/>
        <v>0</v>
      </c>
      <c r="Q56" s="225"/>
      <c r="R56" s="222"/>
      <c r="S56" s="226" t="s">
        <v>95</v>
      </c>
      <c r="T56" s="226">
        <f>[1]Allocation!I55</f>
        <v>1.0630121267546066E-2</v>
      </c>
      <c r="U56" s="226">
        <f>[1]Allocation!J55</f>
        <v>1.0001224561782738E-2</v>
      </c>
      <c r="V56" s="227">
        <f>'[2]Adjusted Resources'!V54</f>
        <v>0</v>
      </c>
      <c r="W56" s="226">
        <f t="shared" si="10"/>
        <v>0</v>
      </c>
      <c r="X56" s="226">
        <f t="shared" si="1"/>
        <v>0</v>
      </c>
      <c r="Y56" s="226">
        <f t="shared" si="11"/>
        <v>0</v>
      </c>
      <c r="Z56" s="226">
        <f t="shared" si="2"/>
        <v>0</v>
      </c>
      <c r="AA56" s="226">
        <f t="shared" si="12"/>
        <v>0</v>
      </c>
      <c r="AB56" s="226">
        <f t="shared" si="15"/>
        <v>0</v>
      </c>
      <c r="AC56" s="228">
        <f t="shared" si="3"/>
        <v>0</v>
      </c>
    </row>
    <row r="57" spans="1:29" x14ac:dyDescent="0.35">
      <c r="A57" s="234" t="s">
        <v>96</v>
      </c>
      <c r="B57" s="218">
        <f>'Self-Suff'!L57</f>
        <v>1.3885532880024564E-2</v>
      </c>
      <c r="C57" s="219">
        <f>Resources!L56</f>
        <v>1.2880923283307366E-2</v>
      </c>
      <c r="D57" s="230">
        <f t="shared" si="4"/>
        <v>1.3885532880024564E-2</v>
      </c>
      <c r="E57" s="230">
        <f t="shared" si="5"/>
        <v>2.7771065760049131E-3</v>
      </c>
      <c r="F57" s="230">
        <f t="shared" si="6"/>
        <v>1.1108426304019651E-2</v>
      </c>
      <c r="G57" s="230">
        <f t="shared" si="7"/>
        <v>1.0779920487546952</v>
      </c>
      <c r="H57" s="230">
        <f t="shared" si="16"/>
        <v>2.9936988074776732E-3</v>
      </c>
      <c r="I57" s="231">
        <f t="shared" si="13"/>
        <v>1.4102E-2</v>
      </c>
      <c r="J57" s="222"/>
      <c r="K57" s="234" t="s">
        <v>96</v>
      </c>
      <c r="L57" s="232">
        <f t="shared" si="17"/>
        <v>1.3885532880024564E-2</v>
      </c>
      <c r="M57" s="233">
        <f t="shared" si="17"/>
        <v>1.2880923283307366E-2</v>
      </c>
      <c r="N57" s="230">
        <f t="shared" si="0"/>
        <v>0</v>
      </c>
      <c r="O57" s="230">
        <f t="shared" si="9"/>
        <v>0</v>
      </c>
      <c r="P57" s="231">
        <f t="shared" si="14"/>
        <v>0</v>
      </c>
      <c r="Q57" s="225"/>
      <c r="R57" s="222"/>
      <c r="S57" s="226" t="s">
        <v>96</v>
      </c>
      <c r="T57" s="226">
        <f>[1]Allocation!I56</f>
        <v>1.3629425887432465E-2</v>
      </c>
      <c r="U57" s="226">
        <f>[1]Allocation!J56</f>
        <v>1.3296357529351863E-2</v>
      </c>
      <c r="V57" s="227">
        <f>'[2]Adjusted Resources'!V55</f>
        <v>0</v>
      </c>
      <c r="W57" s="226">
        <f t="shared" si="10"/>
        <v>0</v>
      </c>
      <c r="X57" s="226">
        <f t="shared" si="1"/>
        <v>0</v>
      </c>
      <c r="Y57" s="226">
        <f t="shared" si="11"/>
        <v>0</v>
      </c>
      <c r="Z57" s="226">
        <f t="shared" si="2"/>
        <v>0</v>
      </c>
      <c r="AA57" s="226">
        <f t="shared" si="12"/>
        <v>0</v>
      </c>
      <c r="AB57" s="226">
        <f t="shared" si="15"/>
        <v>0</v>
      </c>
      <c r="AC57" s="228">
        <f t="shared" si="3"/>
        <v>0</v>
      </c>
    </row>
    <row r="58" spans="1:29" x14ac:dyDescent="0.35">
      <c r="A58" s="235" t="s">
        <v>103</v>
      </c>
      <c r="B58" s="218">
        <f>'Self-Suff'!L64</f>
        <v>5.622648367795564E-3</v>
      </c>
      <c r="C58" s="219">
        <f>Resources!L57</f>
        <v>5.4033518929818116E-3</v>
      </c>
      <c r="D58" s="236">
        <f>IF(B58&gt;C58,B58,0)</f>
        <v>5.622648367795564E-3</v>
      </c>
      <c r="E58" s="236">
        <f>D58*0.2</f>
        <v>1.1245296735591128E-3</v>
      </c>
      <c r="F58" s="236">
        <f>D58-E58</f>
        <v>4.498118694236451E-3</v>
      </c>
      <c r="G58" s="236">
        <f>IF(E58&gt;0,B58/C58,0)</f>
        <v>1.0405852661749806</v>
      </c>
      <c r="H58" s="236">
        <f>G58*E58</f>
        <v>1.1701690096821734E-3</v>
      </c>
      <c r="I58" s="231">
        <f>ROUND(F58+H58,6)</f>
        <v>5.6680000000000003E-3</v>
      </c>
      <c r="J58" s="222"/>
      <c r="K58" s="235" t="s">
        <v>103</v>
      </c>
      <c r="L58" s="237">
        <f>B58</f>
        <v>5.622648367795564E-3</v>
      </c>
      <c r="M58" s="238">
        <f>C58</f>
        <v>5.4033518929818116E-3</v>
      </c>
      <c r="N58" s="239">
        <f>IF(C58/B58&gt;2,C58,0)</f>
        <v>0</v>
      </c>
      <c r="O58" s="239">
        <f>IF(N58&gt;0,0.2*L58,0)</f>
        <v>0</v>
      </c>
      <c r="P58" s="231">
        <f>ROUND(IF(N58&gt;0,(L58-O58),0),6)</f>
        <v>0</v>
      </c>
      <c r="Q58" s="225"/>
      <c r="R58" s="222"/>
      <c r="S58" s="226" t="s">
        <v>103</v>
      </c>
      <c r="T58" s="226">
        <f>[1]Allocation!I57</f>
        <v>4.4081784431892019E-3</v>
      </c>
      <c r="U58" s="226">
        <f>[1]Allocation!J57</f>
        <v>5.0249982298215291E-3</v>
      </c>
      <c r="V58" s="227">
        <f>'[2]Adjusted Resources'!V56</f>
        <v>5.0249982298215291E-3</v>
      </c>
      <c r="W58" s="226">
        <f>IF(V58&gt;0,V58/T58,0)</f>
        <v>1.1399262290720868</v>
      </c>
      <c r="X58" s="226">
        <f>IF(V58&gt;0,W58-1,0)</f>
        <v>0.13992622907208685</v>
      </c>
      <c r="Y58" s="226">
        <f>IF(V58&gt;0,1-X58,0)</f>
        <v>0.86007377092791315</v>
      </c>
      <c r="Z58" s="226">
        <f>IF(V58&gt;0,T58*0.2,0)</f>
        <v>8.8163568863784041E-4</v>
      </c>
      <c r="AA58" s="226">
        <f>IF(V58&gt;0,Z58*Y58,0)</f>
        <v>7.5827173131137488E-4</v>
      </c>
      <c r="AB58" s="226">
        <f>IF(V58&gt;0,T58-Z58,0)</f>
        <v>3.5265427545513616E-3</v>
      </c>
      <c r="AC58" s="228">
        <f>ROUND(AB58+AA58,6)</f>
        <v>4.2849999999999997E-3</v>
      </c>
    </row>
    <row r="59" spans="1:29" x14ac:dyDescent="0.35">
      <c r="A59" s="234" t="s">
        <v>97</v>
      </c>
      <c r="B59" s="218">
        <f>'Self-Suff'!L58</f>
        <v>3.117952557180185E-3</v>
      </c>
      <c r="C59" s="219">
        <f>Resources!L58</f>
        <v>1.9382460567008947E-3</v>
      </c>
      <c r="D59" s="230">
        <f t="shared" si="4"/>
        <v>3.117952557180185E-3</v>
      </c>
      <c r="E59" s="230">
        <f t="shared" si="5"/>
        <v>6.2359051143603701E-4</v>
      </c>
      <c r="F59" s="230">
        <f t="shared" si="6"/>
        <v>2.494362045744148E-3</v>
      </c>
      <c r="G59" s="230">
        <f t="shared" si="7"/>
        <v>1.6086464081280161</v>
      </c>
      <c r="H59" s="230">
        <f t="shared" si="16"/>
        <v>1.0031366363642935E-3</v>
      </c>
      <c r="I59" s="231">
        <f t="shared" si="13"/>
        <v>3.4970000000000001E-3</v>
      </c>
      <c r="J59" s="222"/>
      <c r="K59" s="234" t="s">
        <v>97</v>
      </c>
      <c r="L59" s="232">
        <f t="shared" si="17"/>
        <v>3.117952557180185E-3</v>
      </c>
      <c r="M59" s="233">
        <f t="shared" si="17"/>
        <v>1.9382460567008947E-3</v>
      </c>
      <c r="N59" s="230">
        <f t="shared" si="0"/>
        <v>0</v>
      </c>
      <c r="O59" s="230">
        <f t="shared" si="9"/>
        <v>0</v>
      </c>
      <c r="P59" s="231">
        <f t="shared" si="14"/>
        <v>0</v>
      </c>
      <c r="Q59" s="225"/>
      <c r="R59" s="222"/>
      <c r="S59" s="226" t="s">
        <v>97</v>
      </c>
      <c r="T59" s="226">
        <f>[1]Allocation!I58</f>
        <v>1.6392939732268615E-3</v>
      </c>
      <c r="U59" s="226">
        <f>[1]Allocation!J58</f>
        <v>1.8903130468675131E-3</v>
      </c>
      <c r="V59" s="227">
        <f>'[2]Adjusted Resources'!V57</f>
        <v>1.8903130468675131E-3</v>
      </c>
      <c r="W59" s="226">
        <f t="shared" si="10"/>
        <v>1.1531263322749452</v>
      </c>
      <c r="X59" s="226">
        <f t="shared" si="1"/>
        <v>0.15312633227494521</v>
      </c>
      <c r="Y59" s="226">
        <f t="shared" si="11"/>
        <v>0.84687366772505479</v>
      </c>
      <c r="Z59" s="226">
        <f t="shared" si="2"/>
        <v>3.2785879464537234E-4</v>
      </c>
      <c r="AA59" s="226">
        <f t="shared" si="12"/>
        <v>2.7765497991724203E-4</v>
      </c>
      <c r="AB59" s="226">
        <f t="shared" si="15"/>
        <v>1.3114351785814891E-3</v>
      </c>
      <c r="AC59" s="228">
        <f t="shared" si="3"/>
        <v>1.5889999999999999E-3</v>
      </c>
    </row>
    <row r="60" spans="1:29" x14ac:dyDescent="0.35">
      <c r="A60" s="234" t="s">
        <v>98</v>
      </c>
      <c r="B60" s="218">
        <f>'Self-Suff'!L59</f>
        <v>1.6441359359285238E-3</v>
      </c>
      <c r="C60" s="219">
        <f>Resources!L60</f>
        <v>8.5896221495662358E-4</v>
      </c>
      <c r="D60" s="230">
        <f t="shared" si="4"/>
        <v>1.6441359359285238E-3</v>
      </c>
      <c r="E60" s="230">
        <f t="shared" si="5"/>
        <v>3.2882718718570478E-4</v>
      </c>
      <c r="F60" s="230">
        <f t="shared" si="6"/>
        <v>1.3153087487428191E-3</v>
      </c>
      <c r="G60" s="230">
        <f t="shared" si="7"/>
        <v>1.9140957626541819</v>
      </c>
      <c r="H60" s="230">
        <f t="shared" si="16"/>
        <v>6.2940672563765098E-4</v>
      </c>
      <c r="I60" s="231">
        <f t="shared" si="13"/>
        <v>1.9449999999999999E-3</v>
      </c>
      <c r="J60" s="222"/>
      <c r="K60" s="234" t="s">
        <v>98</v>
      </c>
      <c r="L60" s="232">
        <f t="shared" si="17"/>
        <v>1.6441359359285238E-3</v>
      </c>
      <c r="M60" s="233">
        <f t="shared" si="17"/>
        <v>8.5896221495662358E-4</v>
      </c>
      <c r="N60" s="230">
        <f t="shared" si="0"/>
        <v>0</v>
      </c>
      <c r="O60" s="230">
        <f t="shared" si="9"/>
        <v>0</v>
      </c>
      <c r="P60" s="231">
        <f t="shared" si="14"/>
        <v>0</v>
      </c>
      <c r="Q60" s="225"/>
      <c r="R60" s="222"/>
      <c r="S60" s="226" t="s">
        <v>98</v>
      </c>
      <c r="T60" s="226">
        <f>[1]Allocation!I59</f>
        <v>3.7328958970244877E-4</v>
      </c>
      <c r="U60" s="226">
        <f>[1]Allocation!J59</f>
        <v>7.5874112605127928E-4</v>
      </c>
      <c r="V60" s="227">
        <f>'[2]Adjusted Resources'!V58</f>
        <v>0</v>
      </c>
      <c r="W60" s="226">
        <f t="shared" si="10"/>
        <v>0</v>
      </c>
      <c r="X60" s="226">
        <f t="shared" si="1"/>
        <v>0</v>
      </c>
      <c r="Y60" s="226">
        <f t="shared" si="11"/>
        <v>0</v>
      </c>
      <c r="Z60" s="226">
        <f t="shared" si="2"/>
        <v>0</v>
      </c>
      <c r="AA60" s="226">
        <f t="shared" si="12"/>
        <v>0</v>
      </c>
      <c r="AB60" s="226">
        <f t="shared" si="15"/>
        <v>0</v>
      </c>
      <c r="AC60" s="228">
        <f t="shared" si="3"/>
        <v>0</v>
      </c>
    </row>
    <row r="61" spans="1:29" x14ac:dyDescent="0.35">
      <c r="A61" s="234" t="s">
        <v>99</v>
      </c>
      <c r="B61" s="218">
        <f>'Self-Suff'!L60</f>
        <v>3.5148179655284712E-4</v>
      </c>
      <c r="C61" s="219">
        <f>Resources!L61</f>
        <v>1.424831632942479E-2</v>
      </c>
      <c r="D61" s="230">
        <f t="shared" si="4"/>
        <v>0</v>
      </c>
      <c r="E61" s="230">
        <f t="shared" si="5"/>
        <v>0</v>
      </c>
      <c r="F61" s="230">
        <f t="shared" si="6"/>
        <v>0</v>
      </c>
      <c r="G61" s="230">
        <f t="shared" si="7"/>
        <v>0</v>
      </c>
      <c r="H61" s="230">
        <f t="shared" si="16"/>
        <v>0</v>
      </c>
      <c r="I61" s="231">
        <f t="shared" si="13"/>
        <v>0</v>
      </c>
      <c r="J61" s="222"/>
      <c r="K61" s="234" t="s">
        <v>99</v>
      </c>
      <c r="L61" s="232">
        <f t="shared" si="17"/>
        <v>3.5148179655284712E-4</v>
      </c>
      <c r="M61" s="233">
        <f t="shared" si="17"/>
        <v>1.424831632942479E-2</v>
      </c>
      <c r="N61" s="230">
        <f t="shared" si="0"/>
        <v>1.424831632942479E-2</v>
      </c>
      <c r="O61" s="230">
        <f t="shared" si="9"/>
        <v>7.0296359310569422E-5</v>
      </c>
      <c r="P61" s="231">
        <f t="shared" si="14"/>
        <v>2.81E-4</v>
      </c>
      <c r="Q61" s="225"/>
      <c r="R61" s="222"/>
      <c r="S61" s="226" t="s">
        <v>99</v>
      </c>
      <c r="T61" s="226">
        <f>[1]Allocation!I60</f>
        <v>1.3249984874236474E-2</v>
      </c>
      <c r="U61" s="226">
        <f>[1]Allocation!J60</f>
        <v>1.4415512990186031E-2</v>
      </c>
      <c r="V61" s="227">
        <f>'[2]Adjusted Resources'!V59</f>
        <v>1.4415512990186031E-2</v>
      </c>
      <c r="W61" s="226">
        <f t="shared" si="10"/>
        <v>1.0879644865267606</v>
      </c>
      <c r="X61" s="226">
        <f t="shared" si="1"/>
        <v>8.7964486526760588E-2</v>
      </c>
      <c r="Y61" s="226">
        <f t="shared" si="11"/>
        <v>0.91203551347323941</v>
      </c>
      <c r="Z61" s="226">
        <f t="shared" si="2"/>
        <v>2.6499969748472949E-3</v>
      </c>
      <c r="AA61" s="226">
        <f t="shared" si="12"/>
        <v>2.4168913516573838E-3</v>
      </c>
      <c r="AB61" s="226">
        <f t="shared" si="15"/>
        <v>1.0599987899389179E-2</v>
      </c>
      <c r="AC61" s="228">
        <f t="shared" si="3"/>
        <v>1.3017000000000001E-2</v>
      </c>
    </row>
    <row r="62" spans="1:29" x14ac:dyDescent="0.35">
      <c r="A62" s="234" t="s">
        <v>100</v>
      </c>
      <c r="B62" s="218">
        <f>'Self-Suff'!L61</f>
        <v>1.3140271890215069E-2</v>
      </c>
      <c r="C62" s="219">
        <f>Resources!L62</f>
        <v>1.4874660437640555E-3</v>
      </c>
      <c r="D62" s="230">
        <f t="shared" si="4"/>
        <v>1.3140271890215069E-2</v>
      </c>
      <c r="E62" s="230">
        <f t="shared" si="5"/>
        <v>2.6280543780430139E-3</v>
      </c>
      <c r="F62" s="230">
        <f t="shared" si="6"/>
        <v>1.0512217512172056E-2</v>
      </c>
      <c r="G62" s="230">
        <f t="shared" si="7"/>
        <v>8.8339978887608144</v>
      </c>
      <c r="H62" s="230">
        <f t="shared" si="16"/>
        <v>2.3216226827180601E-2</v>
      </c>
      <c r="I62" s="231">
        <f t="shared" si="13"/>
        <v>3.3728000000000001E-2</v>
      </c>
      <c r="J62" s="222"/>
      <c r="K62" s="234" t="s">
        <v>100</v>
      </c>
      <c r="L62" s="232">
        <f t="shared" si="17"/>
        <v>1.3140271890215069E-2</v>
      </c>
      <c r="M62" s="233">
        <f t="shared" si="17"/>
        <v>1.4874660437640555E-3</v>
      </c>
      <c r="N62" s="230">
        <f t="shared" si="0"/>
        <v>0</v>
      </c>
      <c r="O62" s="230">
        <f t="shared" si="9"/>
        <v>0</v>
      </c>
      <c r="P62" s="231">
        <f t="shared" si="14"/>
        <v>0</v>
      </c>
      <c r="Q62" s="225"/>
      <c r="R62" s="222"/>
      <c r="S62" s="226" t="s">
        <v>100</v>
      </c>
      <c r="T62" s="226">
        <f>[1]Allocation!I61</f>
        <v>1.1515248733809998E-3</v>
      </c>
      <c r="U62" s="226">
        <f>[1]Allocation!J61</f>
        <v>1.3511869597905273E-3</v>
      </c>
      <c r="V62" s="227">
        <f>'[2]Adjusted Resources'!V60</f>
        <v>1.3511869597905273E-3</v>
      </c>
      <c r="W62" s="226">
        <f t="shared" si="10"/>
        <v>1.1733892953812612</v>
      </c>
      <c r="X62" s="226">
        <f t="shared" si="1"/>
        <v>0.17338929538126124</v>
      </c>
      <c r="Y62" s="226">
        <f t="shared" si="11"/>
        <v>0.82661070461873876</v>
      </c>
      <c r="Z62" s="226">
        <f t="shared" si="2"/>
        <v>2.3030497467619996E-4</v>
      </c>
      <c r="AA62" s="226">
        <f t="shared" si="12"/>
        <v>1.9037255739429444E-4</v>
      </c>
      <c r="AB62" s="226">
        <f t="shared" si="15"/>
        <v>9.2121989870479985E-4</v>
      </c>
      <c r="AC62" s="228">
        <f t="shared" si="3"/>
        <v>1.1119999999999999E-3</v>
      </c>
    </row>
    <row r="63" spans="1:29" x14ac:dyDescent="0.35">
      <c r="A63" s="234" t="s">
        <v>101</v>
      </c>
      <c r="B63" s="218">
        <f>'Self-Suff'!L62</f>
        <v>1.2210101406293465E-3</v>
      </c>
      <c r="C63" s="219">
        <f>Resources!L63</f>
        <v>1.70944223368437E-2</v>
      </c>
      <c r="D63" s="230">
        <f t="shared" si="4"/>
        <v>0</v>
      </c>
      <c r="E63" s="230">
        <f t="shared" si="5"/>
        <v>0</v>
      </c>
      <c r="F63" s="230">
        <f t="shared" si="6"/>
        <v>0</v>
      </c>
      <c r="G63" s="230">
        <f t="shared" si="7"/>
        <v>0</v>
      </c>
      <c r="H63" s="230">
        <f t="shared" si="16"/>
        <v>0</v>
      </c>
      <c r="I63" s="231">
        <f t="shared" si="13"/>
        <v>0</v>
      </c>
      <c r="J63" s="222"/>
      <c r="K63" s="234" t="s">
        <v>101</v>
      </c>
      <c r="L63" s="232">
        <f t="shared" si="17"/>
        <v>1.2210101406293465E-3</v>
      </c>
      <c r="M63" s="233">
        <f t="shared" si="17"/>
        <v>1.70944223368437E-2</v>
      </c>
      <c r="N63" s="230">
        <f t="shared" si="0"/>
        <v>1.70944223368437E-2</v>
      </c>
      <c r="O63" s="230">
        <f t="shared" si="9"/>
        <v>2.4420202812586931E-4</v>
      </c>
      <c r="P63" s="231">
        <f t="shared" si="14"/>
        <v>9.77E-4</v>
      </c>
      <c r="Q63" s="225"/>
      <c r="R63" s="222"/>
      <c r="S63" s="226" t="s">
        <v>101</v>
      </c>
      <c r="T63" s="226">
        <f>[1]Allocation!I62</f>
        <v>1.8966185559432931E-2</v>
      </c>
      <c r="U63" s="226">
        <f>[1]Allocation!J62</f>
        <v>1.7829466777053465E-2</v>
      </c>
      <c r="V63" s="227">
        <f>'[2]Adjusted Resources'!V61</f>
        <v>0</v>
      </c>
      <c r="W63" s="226">
        <f t="shared" si="10"/>
        <v>0</v>
      </c>
      <c r="X63" s="226">
        <f t="shared" si="1"/>
        <v>0</v>
      </c>
      <c r="Y63" s="226">
        <f t="shared" si="11"/>
        <v>0</v>
      </c>
      <c r="Z63" s="226">
        <f t="shared" si="2"/>
        <v>0</v>
      </c>
      <c r="AA63" s="226">
        <f t="shared" si="12"/>
        <v>0</v>
      </c>
      <c r="AB63" s="226">
        <f t="shared" si="15"/>
        <v>0</v>
      </c>
      <c r="AC63" s="228">
        <f t="shared" si="3"/>
        <v>0</v>
      </c>
    </row>
    <row r="64" spans="1:29" x14ac:dyDescent="0.35">
      <c r="A64" s="234" t="s">
        <v>102</v>
      </c>
      <c r="B64" s="218">
        <f>'Self-Suff'!L63</f>
        <v>1.9643391976617429E-2</v>
      </c>
      <c r="C64" s="219">
        <f>Resources!L64</f>
        <v>4.4850151804400286E-3</v>
      </c>
      <c r="D64" s="230">
        <f t="shared" si="4"/>
        <v>1.9643391976617429E-2</v>
      </c>
      <c r="E64" s="230">
        <f t="shared" si="5"/>
        <v>3.9286783953234863E-3</v>
      </c>
      <c r="F64" s="230">
        <f t="shared" si="6"/>
        <v>1.5714713581293942E-2</v>
      </c>
      <c r="G64" s="230">
        <f t="shared" si="7"/>
        <v>4.379782717856977</v>
      </c>
      <c r="H64" s="230">
        <f t="shared" si="16"/>
        <v>1.7206757739855884E-2</v>
      </c>
      <c r="I64" s="231">
        <f t="shared" si="13"/>
        <v>3.2920999999999999E-2</v>
      </c>
      <c r="J64" s="222"/>
      <c r="K64" s="234" t="s">
        <v>102</v>
      </c>
      <c r="L64" s="232">
        <f t="shared" si="17"/>
        <v>1.9643391976617429E-2</v>
      </c>
      <c r="M64" s="233">
        <f t="shared" si="17"/>
        <v>4.4850151804400286E-3</v>
      </c>
      <c r="N64" s="230">
        <f t="shared" si="0"/>
        <v>0</v>
      </c>
      <c r="O64" s="230">
        <f t="shared" si="9"/>
        <v>0</v>
      </c>
      <c r="P64" s="231">
        <f t="shared" si="14"/>
        <v>0</v>
      </c>
      <c r="Q64" s="225"/>
      <c r="R64" s="222"/>
      <c r="S64" s="226" t="s">
        <v>102</v>
      </c>
      <c r="T64" s="226">
        <f>[1]Allocation!I63</f>
        <v>5.6807950417267338E-3</v>
      </c>
      <c r="U64" s="226">
        <f>[1]Allocation!J63</f>
        <v>4.6531371467967795E-3</v>
      </c>
      <c r="V64" s="227">
        <f>'[2]Adjusted Resources'!V62</f>
        <v>0</v>
      </c>
      <c r="W64" s="226">
        <f t="shared" si="10"/>
        <v>0</v>
      </c>
      <c r="X64" s="226">
        <f t="shared" si="1"/>
        <v>0</v>
      </c>
      <c r="Y64" s="226">
        <f t="shared" si="11"/>
        <v>0</v>
      </c>
      <c r="Z64" s="226">
        <f t="shared" si="2"/>
        <v>0</v>
      </c>
      <c r="AA64" s="226">
        <f t="shared" si="12"/>
        <v>0</v>
      </c>
      <c r="AB64" s="226">
        <f t="shared" si="15"/>
        <v>0</v>
      </c>
      <c r="AC64" s="228">
        <f t="shared" si="3"/>
        <v>0</v>
      </c>
    </row>
    <row r="65" spans="1:29" x14ac:dyDescent="0.35">
      <c r="A65" s="240" t="s">
        <v>104</v>
      </c>
      <c r="B65" s="218">
        <f>SUM(B8:B64)</f>
        <v>1</v>
      </c>
      <c r="C65" s="219">
        <f>SUM(C8:C64)</f>
        <v>0.99517877441649594</v>
      </c>
      <c r="D65" s="226"/>
      <c r="E65" s="226"/>
      <c r="F65" s="226"/>
      <c r="G65" s="226"/>
      <c r="H65" s="226"/>
      <c r="I65" s="228">
        <f>SUM(I8:I64)</f>
        <v>0.58251299999999984</v>
      </c>
      <c r="J65" s="222"/>
      <c r="K65" s="240" t="s">
        <v>104</v>
      </c>
      <c r="L65" s="241">
        <f>SUM(L8:L64)</f>
        <v>1</v>
      </c>
      <c r="M65" s="242">
        <f>SUM(M8:M64)</f>
        <v>0.99517877441649594</v>
      </c>
      <c r="N65" s="243"/>
      <c r="O65" s="244"/>
      <c r="P65" s="226"/>
      <c r="Q65" s="242"/>
      <c r="R65" s="222"/>
      <c r="S65" s="226" t="s">
        <v>104</v>
      </c>
      <c r="T65" s="226">
        <f>SUM(T8:T64)</f>
        <v>0.99999999999999978</v>
      </c>
      <c r="U65" s="226">
        <f>SUM(U8:U64)</f>
        <v>1</v>
      </c>
      <c r="V65" s="226"/>
      <c r="W65" s="226"/>
      <c r="X65" s="226"/>
      <c r="Y65" s="226"/>
      <c r="Z65" s="226"/>
      <c r="AA65" s="226"/>
      <c r="AB65" s="226"/>
      <c r="AC65" s="228">
        <f>SUM(AC8:AC64)</f>
        <v>0.5021159999999999</v>
      </c>
    </row>
    <row r="66" spans="1:29" hidden="1" x14ac:dyDescent="0.35">
      <c r="B66" s="218"/>
      <c r="C66" s="219"/>
    </row>
    <row r="67" spans="1:29" hidden="1" x14ac:dyDescent="0.35">
      <c r="C67" s="219"/>
      <c r="D67" s="245"/>
      <c r="E67" s="245"/>
      <c r="F67" s="245"/>
      <c r="G67" s="245"/>
      <c r="H67" s="245"/>
      <c r="I67" s="246"/>
      <c r="J67" s="246"/>
      <c r="K67" s="247"/>
      <c r="M67" s="245"/>
      <c r="N67" s="245"/>
      <c r="O67" s="245"/>
      <c r="P67" s="245"/>
      <c r="Q67" s="248"/>
      <c r="R67" s="248"/>
      <c r="S67" s="248"/>
      <c r="V67" s="245"/>
      <c r="W67" s="245"/>
      <c r="X67" s="245"/>
      <c r="Y67" s="245"/>
      <c r="Z67" s="245"/>
      <c r="AA67" s="245"/>
      <c r="AB67" s="245"/>
      <c r="AC67" s="246"/>
    </row>
    <row r="68" spans="1:29" hidden="1" x14ac:dyDescent="0.35"/>
    <row r="69" spans="1:29" hidden="1" x14ac:dyDescent="0.35"/>
    <row r="70" spans="1:29" hidden="1" x14ac:dyDescent="0.35">
      <c r="I70" s="192"/>
      <c r="J70" s="192"/>
      <c r="AC70" s="192"/>
    </row>
    <row r="71" spans="1:29" hidden="1" x14ac:dyDescent="0.35">
      <c r="I71" s="192"/>
      <c r="J71" s="192"/>
      <c r="AC71" s="192"/>
    </row>
    <row r="72" spans="1:29" hidden="1" x14ac:dyDescent="0.35">
      <c r="I72" s="192"/>
      <c r="J72" s="192"/>
      <c r="AC72" s="192"/>
    </row>
    <row r="73" spans="1:29" hidden="1" x14ac:dyDescent="0.35">
      <c r="I73" s="192"/>
      <c r="J73" s="192"/>
      <c r="AC73" s="192"/>
    </row>
    <row r="74" spans="1:29" hidden="1" x14ac:dyDescent="0.35">
      <c r="I74" s="192"/>
      <c r="J74" s="192"/>
      <c r="AC74" s="192"/>
    </row>
    <row r="75" spans="1:29" hidden="1" x14ac:dyDescent="0.35">
      <c r="I75" s="192"/>
      <c r="J75" s="192"/>
      <c r="AC75" s="192"/>
    </row>
    <row r="76" spans="1:29" hidden="1" x14ac:dyDescent="0.35">
      <c r="I76" s="192"/>
      <c r="J76" s="192"/>
      <c r="AC76" s="192"/>
    </row>
  </sheetData>
  <sheetProtection sheet="1" objects="1" scenarios="1"/>
  <mergeCells count="8">
    <mergeCell ref="S2:AC3"/>
    <mergeCell ref="S4:AC4"/>
    <mergeCell ref="A3:I3"/>
    <mergeCell ref="K3:Q3"/>
    <mergeCell ref="A4:B4"/>
    <mergeCell ref="C4:I4"/>
    <mergeCell ref="K4:L4"/>
    <mergeCell ref="M4:Q4"/>
  </mergeCells>
  <pageMargins left="0.7" right="0.7" top="0.75" bottom="0.75" header="0.3" footer="0.3"/>
  <pageSetup scale="86"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59" t="s">
        <v>150</v>
      </c>
      <c r="AF2" s="259"/>
      <c r="AG2" s="259"/>
      <c r="AH2" s="259"/>
      <c r="AI2" s="259"/>
      <c r="AJ2" s="259"/>
      <c r="AK2" s="259"/>
      <c r="AL2" s="175"/>
    </row>
    <row r="3" spans="1:40" s="8" customFormat="1" ht="20.149999999999999" customHeight="1" x14ac:dyDescent="0.3">
      <c r="A3" s="260" t="s">
        <v>1</v>
      </c>
      <c r="B3" s="261"/>
      <c r="C3" s="262" t="s">
        <v>2</v>
      </c>
      <c r="D3" s="262"/>
      <c r="E3" s="262"/>
      <c r="F3" s="262"/>
      <c r="G3" s="262"/>
      <c r="H3" s="262"/>
      <c r="I3" s="262"/>
      <c r="J3" s="6"/>
      <c r="K3" s="260" t="s">
        <v>1</v>
      </c>
      <c r="L3" s="261"/>
      <c r="M3" s="256" t="s">
        <v>3</v>
      </c>
      <c r="N3" s="257"/>
      <c r="O3" s="257"/>
      <c r="P3" s="257"/>
      <c r="Q3" s="258"/>
      <c r="R3" s="7"/>
      <c r="S3" s="260" t="s">
        <v>1</v>
      </c>
      <c r="T3" s="261"/>
      <c r="U3" s="256" t="s">
        <v>4</v>
      </c>
      <c r="V3" s="257"/>
      <c r="W3" s="257"/>
      <c r="X3" s="257"/>
      <c r="Y3" s="257"/>
      <c r="Z3" s="257"/>
      <c r="AA3" s="257"/>
      <c r="AB3" s="257"/>
      <c r="AC3" s="258"/>
      <c r="AD3" s="141"/>
      <c r="AE3" s="259"/>
      <c r="AF3" s="259"/>
      <c r="AG3" s="259"/>
      <c r="AH3" s="259"/>
      <c r="AI3" s="259"/>
      <c r="AJ3" s="259"/>
      <c r="AK3" s="259"/>
      <c r="AL3" s="175"/>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75" t="s">
        <v>25</v>
      </c>
      <c r="AG4" s="275"/>
      <c r="AH4" s="275"/>
      <c r="AI4" s="275"/>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53" t="s">
        <v>0</v>
      </c>
      <c r="B1" s="254"/>
      <c r="C1" s="254"/>
      <c r="D1" s="254"/>
      <c r="E1" s="254"/>
      <c r="F1" s="254"/>
      <c r="G1" s="254"/>
      <c r="H1" s="254"/>
      <c r="I1" s="255"/>
      <c r="J1" s="2"/>
      <c r="K1" s="256" t="s">
        <v>0</v>
      </c>
      <c r="L1" s="257"/>
      <c r="M1" s="257"/>
      <c r="N1" s="257"/>
      <c r="O1" s="257"/>
      <c r="P1" s="257"/>
      <c r="Q1" s="258"/>
      <c r="R1" s="4"/>
      <c r="S1" s="253" t="s">
        <v>0</v>
      </c>
      <c r="T1" s="254"/>
      <c r="U1" s="254"/>
      <c r="V1" s="254"/>
      <c r="W1" s="254"/>
      <c r="X1" s="254"/>
      <c r="Y1" s="254"/>
      <c r="Z1" s="254"/>
      <c r="AA1" s="254"/>
      <c r="AB1" s="254"/>
      <c r="AC1" s="255"/>
      <c r="AD1" s="178"/>
      <c r="AE1" s="276" t="s">
        <v>158</v>
      </c>
      <c r="AF1" s="277"/>
      <c r="AG1" s="277"/>
      <c r="AH1" s="277"/>
      <c r="AI1" s="277"/>
      <c r="AJ1" s="277"/>
      <c r="AK1" s="277"/>
      <c r="AL1" s="277"/>
    </row>
    <row r="2" spans="1:39" s="8" customFormat="1" ht="20.149999999999999" customHeight="1" x14ac:dyDescent="0.3">
      <c r="A2" s="260" t="s">
        <v>1</v>
      </c>
      <c r="B2" s="261"/>
      <c r="C2" s="262" t="s">
        <v>2</v>
      </c>
      <c r="D2" s="262"/>
      <c r="E2" s="262"/>
      <c r="F2" s="262"/>
      <c r="G2" s="262"/>
      <c r="H2" s="262"/>
      <c r="I2" s="262"/>
      <c r="J2" s="6"/>
      <c r="K2" s="260" t="s">
        <v>1</v>
      </c>
      <c r="L2" s="261"/>
      <c r="M2" s="256" t="s">
        <v>3</v>
      </c>
      <c r="N2" s="257"/>
      <c r="O2" s="257"/>
      <c r="P2" s="257"/>
      <c r="Q2" s="258"/>
      <c r="R2" s="7"/>
      <c r="S2" s="260" t="s">
        <v>1</v>
      </c>
      <c r="T2" s="261"/>
      <c r="U2" s="256" t="s">
        <v>4</v>
      </c>
      <c r="V2" s="257"/>
      <c r="W2" s="257"/>
      <c r="X2" s="257"/>
      <c r="Y2" s="257"/>
      <c r="Z2" s="257"/>
      <c r="AA2" s="257"/>
      <c r="AB2" s="257"/>
      <c r="AC2" s="258"/>
      <c r="AD2" s="179"/>
      <c r="AE2" s="278"/>
      <c r="AF2" s="279"/>
      <c r="AG2" s="279"/>
      <c r="AH2" s="279"/>
      <c r="AI2" s="279"/>
      <c r="AJ2" s="279"/>
      <c r="AK2" s="279"/>
      <c r="AL2" s="279"/>
    </row>
    <row r="3" spans="1:39" s="15" customFormat="1" ht="97" customHeight="1" x14ac:dyDescent="0.3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50" t="s">
        <v>25</v>
      </c>
      <c r="AG3" s="251"/>
      <c r="AH3" s="251"/>
      <c r="AI3" s="251"/>
      <c r="AJ3" s="251"/>
      <c r="AK3" s="251"/>
      <c r="AL3" s="252"/>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3">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80" t="s">
        <v>105</v>
      </c>
      <c r="B3" s="281"/>
      <c r="C3" s="281"/>
      <c r="D3" s="281"/>
      <c r="E3" s="281"/>
      <c r="F3" s="281"/>
      <c r="G3" s="281"/>
      <c r="H3" s="281"/>
      <c r="I3" s="281"/>
      <c r="J3" s="281"/>
      <c r="K3" s="281"/>
      <c r="L3" s="281"/>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82" t="s">
        <v>126</v>
      </c>
      <c r="B1" s="282"/>
      <c r="C1" s="282"/>
      <c r="D1" s="282"/>
      <c r="E1" s="282"/>
      <c r="F1" s="282"/>
      <c r="G1" s="282"/>
      <c r="H1" s="282"/>
      <c r="I1" s="282"/>
      <c r="J1" s="282"/>
      <c r="K1" s="282"/>
      <c r="L1" s="282"/>
    </row>
    <row r="2" spans="1:12" s="113" customFormat="1" ht="14.5" x14ac:dyDescent="0.35">
      <c r="A2" s="112"/>
      <c r="B2" s="283"/>
      <c r="C2" s="283"/>
      <c r="D2" s="283"/>
      <c r="E2" s="283"/>
      <c r="F2" s="283"/>
      <c r="G2" s="283"/>
      <c r="H2" s="283"/>
      <c r="I2" s="283"/>
      <c r="J2" s="283"/>
      <c r="K2" s="283"/>
      <c r="L2" s="283"/>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3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DHCSDOC-1797567310-5923</_dlc_DocId>
    <_dlc_DocIdUrl xmlns="69bc34b3-1921-46c7-8c7a-d18363374b4b">
      <Url>https://dhcscagovauthoring/_layouts/15/DocIdRedir.aspx?ID=DHCSDOC-1797567310-5923</Url>
      <Description>DHCSDOC-1797567310-5923</Description>
    </_dlc_DocIdUrl>
  </documentManagement>
</p:properties>
</file>

<file path=customXml/itemProps1.xml><?xml version="1.0" encoding="utf-8"?>
<ds:datastoreItem xmlns:ds="http://schemas.openxmlformats.org/officeDocument/2006/customXml" ds:itemID="{10FCBFB0-4F0B-4AEE-BA89-B97EDD171CC8}"/>
</file>

<file path=customXml/itemProps2.xml><?xml version="1.0" encoding="utf-8"?>
<ds:datastoreItem xmlns:ds="http://schemas.openxmlformats.org/officeDocument/2006/customXml" ds:itemID="{2C94E5A3-4CF3-42E1-B2FA-15378BF5518E}"/>
</file>

<file path=customXml/itemProps3.xml><?xml version="1.0" encoding="utf-8"?>
<ds:datastoreItem xmlns:ds="http://schemas.openxmlformats.org/officeDocument/2006/customXml" ds:itemID="{6CAFBB18-4852-4874-8A4F-E72AAD177168}"/>
</file>

<file path=customXml/itemProps4.xml><?xml version="1.0" encoding="utf-8"?>
<ds:datastoreItem xmlns:ds="http://schemas.openxmlformats.org/officeDocument/2006/customXml" ds:itemID="{29F9B7E6-6BD0-440A-BF00-BF2B0F7D5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TitleRegion1.s5.ac65.2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Liu, Becky@DHCS</cp:lastModifiedBy>
  <cp:lastPrinted>2022-06-08T19:22:51Z</cp:lastPrinted>
  <dcterms:created xsi:type="dcterms:W3CDTF">2017-06-13T15:16:29Z</dcterms:created>
  <dcterms:modified xsi:type="dcterms:W3CDTF">2022-09-23T21:03:50Z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afcdfbc4-f70c-4054-847f-ed0d55f58773</vt:lpwstr>
  </property>
  <property fmtid="{D5CDD505-2E9C-101B-9397-08002B2CF9AE}" pid="4" name="Division">
    <vt:lpwstr>11;#Community Services|c23dee46-a4de-4c29-8bbc-79830d9e7d7c</vt:lpwstr>
  </property>
</Properties>
</file>