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hcscagovauthoring/Documents/"/>
    </mc:Choice>
  </mc:AlternateContent>
  <xr:revisionPtr revIDLastSave="0" documentId="13_ncr:20000001_{0F3D549D-F773-4189-A93F-A6A3C278E248}" xr6:coauthVersionLast="47" xr6:coauthVersionMax="47" xr10:uidLastSave="{00000000-0000-0000-0000-000000000000}"/>
  <bookViews>
    <workbookView xWindow="-110" yWindow="-110" windowWidth="19420" windowHeight="10300" xr2:uid="{00000000-000D-0000-FFFF-FFFF00000000}"/>
  </bookViews>
  <sheets>
    <sheet name="PR Max FY 2024-25"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2024-25'!$A$2:$O$69</definedName>
    <definedName name="_xlnm.Print_Titles" localSheetId="0">'PR Max FY 2024-25'!$10:$10</definedName>
    <definedName name="TitleRegion1.a10.n70">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0" i="19" l="1"/>
  <c r="E70" i="19"/>
  <c r="D70" i="19"/>
  <c r="N11" i="19" l="1"/>
  <c r="F70" i="19"/>
  <c r="M70" i="19"/>
  <c r="L70" i="19"/>
  <c r="G11" i="19" l="1"/>
  <c r="N12" i="19" l="1"/>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C70" i="19" l="1"/>
  <c r="B70" i="19"/>
  <c r="K70" i="19"/>
  <c r="J70" i="19"/>
  <c r="I70" i="19"/>
  <c r="G12" i="19"/>
  <c r="H12" i="19"/>
  <c r="O12" i="19" s="1"/>
  <c r="G13" i="19"/>
  <c r="H13" i="19"/>
  <c r="O13" i="19" s="1"/>
  <c r="G14" i="19"/>
  <c r="H14" i="19" s="1"/>
  <c r="O14" i="19" s="1"/>
  <c r="G15" i="19"/>
  <c r="H15" i="19"/>
  <c r="G16" i="19"/>
  <c r="H16" i="19"/>
  <c r="O16" i="19"/>
  <c r="G17" i="19"/>
  <c r="H17" i="19"/>
  <c r="O17" i="19" s="1"/>
  <c r="G18" i="19"/>
  <c r="H18" i="19"/>
  <c r="O18" i="19" s="1"/>
  <c r="G19" i="19"/>
  <c r="H19" i="19"/>
  <c r="G20" i="19"/>
  <c r="H20" i="19"/>
  <c r="O20" i="19"/>
  <c r="G21" i="19"/>
  <c r="H21" i="19"/>
  <c r="O21" i="19"/>
  <c r="G22" i="19"/>
  <c r="H22" i="19"/>
  <c r="O22" i="19"/>
  <c r="G23" i="19"/>
  <c r="H23" i="19"/>
  <c r="O23" i="19"/>
  <c r="G24" i="19"/>
  <c r="H24" i="19"/>
  <c r="O24" i="19"/>
  <c r="G25" i="19"/>
  <c r="H25" i="19"/>
  <c r="O25" i="19"/>
  <c r="G26" i="19"/>
  <c r="H26" i="19" s="1"/>
  <c r="O26" i="19" s="1"/>
  <c r="G27" i="19"/>
  <c r="H27" i="19" s="1"/>
  <c r="O27" i="19" s="1"/>
  <c r="G28" i="19"/>
  <c r="H28" i="19"/>
  <c r="O28" i="19"/>
  <c r="G29" i="19"/>
  <c r="H29" i="19" s="1"/>
  <c r="O29" i="19" s="1"/>
  <c r="G30" i="19"/>
  <c r="H30" i="19"/>
  <c r="O30" i="19"/>
  <c r="G31" i="19"/>
  <c r="H31" i="19" s="1"/>
  <c r="O31" i="19" s="1"/>
  <c r="G32" i="19"/>
  <c r="H32" i="19" s="1"/>
  <c r="O32" i="19" s="1"/>
  <c r="G33" i="19"/>
  <c r="H33" i="19"/>
  <c r="O33" i="19" s="1"/>
  <c r="G34" i="19"/>
  <c r="H34" i="19"/>
  <c r="O34" i="19" s="1"/>
  <c r="G35" i="19"/>
  <c r="H35" i="19"/>
  <c r="O35" i="19"/>
  <c r="G36" i="19"/>
  <c r="H36" i="19"/>
  <c r="O36" i="19" s="1"/>
  <c r="G37" i="19"/>
  <c r="H37" i="19"/>
  <c r="O37" i="19" s="1"/>
  <c r="G38" i="19"/>
  <c r="H38" i="19"/>
  <c r="O38" i="19"/>
  <c r="G39" i="19"/>
  <c r="H39" i="19"/>
  <c r="O39" i="19" s="1"/>
  <c r="G40" i="19"/>
  <c r="H40" i="19"/>
  <c r="O40" i="19" s="1"/>
  <c r="G41" i="19"/>
  <c r="H41" i="19"/>
  <c r="O41" i="19"/>
  <c r="G42" i="19"/>
  <c r="H42" i="19"/>
  <c r="O42" i="19"/>
  <c r="G43" i="19"/>
  <c r="H43" i="19"/>
  <c r="O43" i="19"/>
  <c r="G44" i="19"/>
  <c r="H44" i="19"/>
  <c r="O44" i="19" s="1"/>
  <c r="G45" i="19"/>
  <c r="H45" i="19"/>
  <c r="G46" i="19"/>
  <c r="H46" i="19"/>
  <c r="G47" i="19"/>
  <c r="H47" i="19"/>
  <c r="O47" i="19"/>
  <c r="G48" i="19"/>
  <c r="H48" i="19" s="1"/>
  <c r="O48" i="19" s="1"/>
  <c r="G49" i="19"/>
  <c r="H49" i="19" s="1"/>
  <c r="O49" i="19" s="1"/>
  <c r="G50" i="19"/>
  <c r="H50" i="19"/>
  <c r="O50" i="19"/>
  <c r="G51" i="19"/>
  <c r="H51" i="19" s="1"/>
  <c r="O51" i="19" s="1"/>
  <c r="G52" i="19"/>
  <c r="H52" i="19"/>
  <c r="O52" i="19"/>
  <c r="G53" i="19"/>
  <c r="H53" i="19"/>
  <c r="O53" i="19"/>
  <c r="G54" i="19"/>
  <c r="H54" i="19" s="1"/>
  <c r="O54" i="19" s="1"/>
  <c r="G55" i="19"/>
  <c r="H55" i="19"/>
  <c r="O55" i="19" s="1"/>
  <c r="G56" i="19"/>
  <c r="H56" i="19"/>
  <c r="O56" i="19" s="1"/>
  <c r="G57" i="19"/>
  <c r="H57" i="19"/>
  <c r="G58" i="19"/>
  <c r="H58" i="19"/>
  <c r="O58" i="19" s="1"/>
  <c r="G59" i="19"/>
  <c r="H59" i="19"/>
  <c r="G60" i="19"/>
  <c r="H60" i="19"/>
  <c r="O60" i="19"/>
  <c r="G61" i="19"/>
  <c r="H61" i="19"/>
  <c r="O61" i="19" s="1"/>
  <c r="G62" i="19"/>
  <c r="H62" i="19"/>
  <c r="O62" i="19"/>
  <c r="G63" i="19"/>
  <c r="H63" i="19" s="1"/>
  <c r="O63" i="19" s="1"/>
  <c r="G64" i="19"/>
  <c r="H64" i="19"/>
  <c r="G65" i="19"/>
  <c r="H65" i="19"/>
  <c r="O65" i="19"/>
  <c r="G66" i="19"/>
  <c r="H66" i="19"/>
  <c r="O66" i="19" s="1"/>
  <c r="G67" i="19"/>
  <c r="H67" i="19"/>
  <c r="G68" i="19"/>
  <c r="H68" i="19"/>
  <c r="O68" i="19"/>
  <c r="G69" i="19"/>
  <c r="H69" i="19" s="1"/>
  <c r="O69" i="19" s="1"/>
  <c r="H11" i="19"/>
  <c r="O15" i="19"/>
  <c r="O19" i="19"/>
  <c r="O45" i="19"/>
  <c r="O46" i="19"/>
  <c r="O57" i="19"/>
  <c r="O59" i="19"/>
  <c r="O64" i="19"/>
  <c r="O67" i="19"/>
  <c r="H70" i="19" l="1"/>
  <c r="G70" i="19"/>
  <c r="O11" i="19" l="1"/>
  <c r="O70" i="19" s="1"/>
</calcChain>
</file>

<file path=xl/sharedStrings.xml><?xml version="1.0" encoding="utf-8"?>
<sst xmlns="http://schemas.openxmlformats.org/spreadsheetml/2006/main" count="103" uniqueCount="102">
  <si>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</si>
  <si>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</si>
  <si>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</si>
  <si>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</si>
  <si>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</si>
  <si>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</si>
  <si>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</si>
  <si>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</si>
  <si>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</si>
  <si>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</si>
  <si>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</si>
  <si>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</si>
  <si>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</si>
  <si>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</si>
  <si>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</si>
  <si>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</si>
  <si>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</si>
  <si>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</si>
  <si>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</si>
  <si>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</si>
  <si>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</si>
  <si>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</si>
  <si>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</si>
  <si>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</si>
  <si>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</si>
  <si>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</si>
  <si>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</si>
  <si>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</si>
  <si>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</si>
  <si>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</si>
  <si>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</si>
  <si>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</si>
  <si>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</si>
  <si>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</si>
  <si>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</si>
  <si>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</si>
  <si>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</si>
  <si>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</si>
  <si>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</si>
  <si>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</si>
  <si>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</si>
  <si>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</si>
  <si>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</si>
  <si>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</si>
  <si>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</si>
  <si>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</si>
  <si>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</si>
  <si>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</si>
  <si>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</si>
  <si>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</si>
  <si>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</si>
  <si>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</si>
  <si>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</si>
  <si>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</si>
  <si>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</si>
  <si>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</si>
  <si>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</si>
  <si>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</si>
  <si>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</si>
  <si>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</si>
  <si>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</si>
  <si>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</si>
  <si>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</si>
  <si>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</si>
  <si>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CSS Average</t>
  </si>
  <si>
    <t>B</t>
  </si>
  <si>
    <t>D</t>
  </si>
  <si>
    <t>Maximum Prudent Reserve Level</t>
  </si>
  <si>
    <t xml:space="preserve">Mental Health Services Act </t>
  </si>
  <si>
    <t>Prudent Reserve Funding Levels</t>
  </si>
  <si>
    <t>For assistance, please contact MHSA@dhcs.ca.gov</t>
  </si>
  <si>
    <t>F</t>
  </si>
  <si>
    <t>CSS Funds</t>
  </si>
  <si>
    <t>H = G x 76%</t>
  </si>
  <si>
    <t>G = B+C+D+E+F</t>
  </si>
  <si>
    <t>Reference: 9 CCR § 3420.30</t>
  </si>
  <si>
    <t>FY 2019-20 Funds Distributed by SCO</t>
  </si>
  <si>
    <t>I</t>
  </si>
  <si>
    <t>Monthly Mental Health Service Fund (ca.gov)</t>
  </si>
  <si>
    <t>MHSA Fiscal Oversight</t>
  </si>
  <si>
    <t>Total</t>
  </si>
  <si>
    <t>J</t>
  </si>
  <si>
    <t>and can be found on the SCO's website:</t>
  </si>
  <si>
    <t>K</t>
  </si>
  <si>
    <t>L</t>
  </si>
  <si>
    <t>Press UP, DOWN, LEFT or RIGHT ARROW in columns and rows to read through the document.</t>
  </si>
  <si>
    <t>Total Funds include apportionment and reallocated amounts, but does not include withhold or returned amounts. Funds distributed by the SCO will include actual distributions to counties made from July through June of each fiscal year</t>
  </si>
  <si>
    <t>Reallocated CSS funds are available on DHCS's MHSA Fiscal website:</t>
  </si>
  <si>
    <t>FY 2021-22 Reallocated CSS</t>
  </si>
  <si>
    <t>FY 2020-21 Reallocated CSS</t>
  </si>
  <si>
    <t>FY 2019-20 Reallocated CSS</t>
  </si>
  <si>
    <t>FY 2022-23 Reallocated CSS</t>
  </si>
  <si>
    <t>Report Notes:</t>
  </si>
  <si>
    <t xml:space="preserve"> N= (H+I+J+K+L+M) / 5</t>
  </si>
  <si>
    <t>O = N x 33%</t>
  </si>
  <si>
    <t>FY 2023-24 Reallocated CSS</t>
  </si>
  <si>
    <t>M</t>
  </si>
  <si>
    <t>Fiscal Year: 2024-25</t>
  </si>
  <si>
    <t>FY 2020-21 Funds Distributed by SCO</t>
  </si>
  <si>
    <t>FY 2021-22 Funds Distributed by SCO</t>
  </si>
  <si>
    <t>FY 2022-23 Funds Distributed by SCO</t>
  </si>
  <si>
    <t>FY 2023-24 Funds Distributed by 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</si>
</sst>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10"/>
      <color rgb="FF000000"/>
      <name val="Times New Roman"/>
      <family val="1"/>
    </font>
    <font>
      <sz val="11"/>
      <color theme="1"/>
      <name val="Calibri"/>
      <family val="2"/>
      <scheme val="minor"/>
    </font>
    <font>
      <u/>
      <sz val="11"/>
      <color theme="10"/>
      <name val="Calibri"/>
      <family val="2"/>
      <scheme val="minor"/>
    </font>
    <font>
      <sz val="8"/>
      <name val="Calibri"/>
      <family val="2"/>
      <scheme val="minor"/>
    </font>
    <font>
      <sz val="12"/>
      <color theme="0"/>
      <name val="Segoe UI"/>
      <family val="2"/>
    </font>
    <font>
      <sz val="12"/>
      <color theme="1"/>
      <name val="Segoe UI"/>
      <family val="2"/>
    </font>
    <font>
      <b/>
      <sz val="12"/>
      <color theme="1"/>
      <name val="Segoe UI"/>
      <family val="2"/>
    </font>
    <font>
      <u/>
      <sz val="12"/>
      <color theme="10"/>
      <name val="Segoe U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cellStyleXfs>
  <cellXfs count="21">
    <xf numFmtId="0" fontId="0" fillId="0" borderId="0" xfId="0"/>
    <xf numFmtId="0" fontId="5" fillId="0" borderId="0" xfId="0" applyFont="1" applyProtection="1">
      <protection locked="0"/>
    </xf>
    <xf numFmtId="0" fontId="6" fillId="0" borderId="0" xfId="0" applyFont="1"/>
    <xf numFmtId="0" fontId="6" fillId="0" borderId="0" xfId="0" applyFont="1" applyProtection="1">
      <protection locked="0"/>
    </xf>
    <xf numFmtId="0" fontId="7" fillId="0" borderId="0" xfId="0" applyFont="1" applyProtection="1">
      <protection locked="0"/>
    </xf>
    <xf numFmtId="0" fontId="7" fillId="0" borderId="0" xfId="0" applyFont="1" applyAlignment="1">
      <alignment wrapText="1"/>
    </xf>
    <xf numFmtId="0" fontId="7" fillId="0" borderId="0" xfId="0" applyFont="1"/>
    <xf numFmtId="0" fontId="6" fillId="0" borderId="0" xfId="0" applyFont="1" applyAlignment="1">
      <alignment wrapText="1"/>
    </xf>
    <xf numFmtId="0" fontId="6"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6" fillId="0" borderId="2" xfId="0" applyFont="1" applyBorder="1" applyProtection="1">
      <protection locked="0"/>
    </xf>
    <xf numFmtId="43" fontId="6" fillId="0" borderId="1" xfId="2" applyFont="1" applyBorder="1" applyProtection="1">
      <protection locked="0"/>
    </xf>
    <xf numFmtId="43" fontId="6" fillId="0" borderId="1" xfId="0" applyNumberFormat="1" applyFont="1" applyBorder="1" applyProtection="1">
      <protection locked="0"/>
    </xf>
    <xf numFmtId="43" fontId="6" fillId="0" borderId="3" xfId="0" applyNumberFormat="1" applyFont="1" applyBorder="1" applyProtection="1">
      <protection locked="0"/>
    </xf>
    <xf numFmtId="43" fontId="6" fillId="0" borderId="0" xfId="2" applyFont="1" applyProtection="1"/>
    <xf numFmtId="0" fontId="6" fillId="0" borderId="5" xfId="0" applyFont="1" applyBorder="1" applyProtection="1">
      <protection locked="0"/>
    </xf>
    <xf numFmtId="43" fontId="6" fillId="0" borderId="6" xfId="2" applyFont="1" applyBorder="1" applyProtection="1">
      <protection locked="0"/>
    </xf>
    <xf numFmtId="43" fontId="6" fillId="0" borderId="7" xfId="0" applyNumberFormat="1" applyFont="1" applyBorder="1" applyProtection="1">
      <protection locked="0"/>
    </xf>
    <xf numFmtId="43" fontId="6" fillId="0" borderId="0" xfId="0" applyNumberFormat="1" applyFont="1"/>
    <xf numFmtId="0" fontId="8" fillId="0" borderId="0" xfId="3" applyFont="1" applyProtection="1">
      <protection locked="0"/>
    </xf>
  </cellXfs>
  <cellStyles count="4">
    <cellStyle name="Comma" xfId="2" builtinId="3"/>
    <cellStyle name="Hyperlink" xfId="3" builtinId="8"/>
    <cellStyle name="Normal" xfId="0" builtinId="0"/>
    <cellStyle name="Normal 2" xfId="1" xr:uid="{00000000-0005-0000-0000-000003000000}"/>
  </cellStyles>
  <dxfs count="20">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O70" totalsRowShown="0" headerRowDxfId="1" dataDxfId="0" headerRowBorderDxfId="19" tableBorderDxfId="18" totalsRowBorderDxfId="17" dataCellStyle="Comma">
  <autoFilter ref="A10:O70" xr:uid="{00000000-0009-0000-0100-000001000000}"/>
  <tableColumns count="15">
    <tableColumn id="1" xr3:uid="{00000000-0010-0000-0000-000001000000}" name="County" dataDxfId="16"/>
    <tableColumn id="2" xr3:uid="{00000000-0010-0000-0000-000002000000}" name="FY 2019-20 Funds Distributed by SCO" dataDxfId="15" dataCellStyle="Comma"/>
    <tableColumn id="3" xr3:uid="{00000000-0010-0000-0000-000003000000}" name="FY 2020-21 Funds Distributed by SCO" dataDxfId="14" dataCellStyle="Comma"/>
    <tableColumn id="4" xr3:uid="{00000000-0010-0000-0000-000004000000}" name="FY 2021-22 Funds Distributed by SCO" dataDxfId="13" dataCellStyle="Comma"/>
    <tableColumn id="5" xr3:uid="{00000000-0010-0000-0000-000005000000}" name="FY 2022-23 Funds Distributed by SCO" dataDxfId="12" dataCellStyle="Comma"/>
    <tableColumn id="6" xr3:uid="{00000000-0010-0000-0000-000006000000}" name="FY 2023-24 Funds Distributed by SCO" dataDxfId="11" dataCellStyle="Comma"/>
    <tableColumn id="7" xr3:uid="{00000000-0010-0000-0000-000007000000}" name="Total" dataDxfId="10" dataCellStyle="Comma">
      <calculatedColumnFormula>B11+C11+D11+E11+F11</calculatedColumnFormula>
    </tableColumn>
    <tableColumn id="10" xr3:uid="{00000000-0010-0000-0000-00000A000000}" name="CSS Funds" dataDxfId="9" dataCellStyle="Comma">
      <calculatedColumnFormula>Table1[[#This Row],[Total]]*0.76</calculatedColumnFormula>
    </tableColumn>
    <tableColumn id="11" xr3:uid="{00000000-0010-0000-0000-00000B000000}" name="FY 2019-20 Reallocated CSS" dataDxfId="8" dataCellStyle="Comma"/>
    <tableColumn id="12" xr3:uid="{00000000-0010-0000-0000-00000C000000}" name="FY 2020-21 Reallocated CSS" dataDxfId="7" dataCellStyle="Comma"/>
    <tableColumn id="13" xr3:uid="{00000000-0010-0000-0000-00000D000000}" name="FY 2021-22 Reallocated CSS" dataDxfId="6" dataCellStyle="Comma"/>
    <tableColumn id="14" xr3:uid="{BE6467C4-8C47-436A-83FB-C9BA6A681E7D}" name="FY 2022-23 Reallocated CSS" dataDxfId="5" dataCellStyle="Comma"/>
    <tableColumn id="15" xr3:uid="{6F94FBA5-E800-40E2-9E5D-757CB6A43841}" name="FY 2023-24 Reallocated CSS" dataDxfId="4" dataCellStyle="Comma"/>
    <tableColumn id="8" xr3:uid="{00000000-0010-0000-0000-000008000000}" name="CSS Average" dataDxfId="3">
      <calculatedColumnFormula>(H11+I11+J11+K11+L11+M11)/5</calculatedColumnFormula>
    </tableColumn>
    <tableColumn id="9" xr3:uid="{00000000-0010-0000-0000-000009000000}" name="Maximum Prudent Reserve Level" dataDxfId="2">
      <calculatedColumnFormula>ROUND(N11*0.33,2)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cs.ca.gov/services/MH/Pages/MHSA-Fiscal-Oversight.aspx" TargetMode="External"/><Relationship Id="rId1" Type="http://schemas.openxmlformats.org/officeDocument/2006/relationships/hyperlink" Target="https://www.sco.ca.gov/ard_payments_mentalhealthservicefund.ht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8"/>
  <sheetViews>
    <sheetView tabSelected="1" topLeftCell="B1" zoomScale="85" zoomScaleNormal="85" workbookViewId="0">
      <selection activeCell="H15" sqref="H15"/>
    </sheetView>
  </sheetViews>
  <sheetFormatPr defaultColWidth="0" defaultRowHeight="17.5" zeroHeight="1" x14ac:dyDescent="0.45"/>
  <cols>
    <col min="1" max="1" width="27.6328125" style="3" customWidth="1"/>
    <col min="2" max="2" width="29.36328125" style="3" customWidth="1"/>
    <col min="3" max="6" width="27.6328125" style="3" customWidth="1"/>
    <col min="7" max="8" width="23.54296875" style="3" bestFit="1" customWidth="1"/>
    <col min="9" max="9" width="27.36328125" style="3" customWidth="1"/>
    <col min="10" max="10" width="27.36328125" style="3" bestFit="1" customWidth="1"/>
    <col min="11" max="13" width="27.36328125" style="3" customWidth="1"/>
    <col min="14" max="15" width="27.6328125" style="3" customWidth="1"/>
    <col min="16" max="16" width="18.6328125" style="3" hidden="1" customWidth="1"/>
    <col min="17" max="16384" width="9.36328125" style="3" hidden="1"/>
  </cols>
  <sheetData>
    <row r="1" spans="1:16" x14ac:dyDescent="0.45">
      <c r="A1" s="1" t="s">
        <v>85</v>
      </c>
      <c r="B1" s="2"/>
      <c r="C1" s="2"/>
      <c r="D1" s="2"/>
      <c r="E1" s="2"/>
      <c r="F1" s="2"/>
      <c r="G1" s="2"/>
      <c r="H1" s="2"/>
      <c r="I1" s="2"/>
      <c r="J1" s="2"/>
      <c r="K1" s="2"/>
      <c r="L1" s="2"/>
      <c r="M1" s="2"/>
      <c r="N1" s="2"/>
      <c r="O1" s="2"/>
      <c r="P1" s="2"/>
    </row>
    <row r="2" spans="1:16" x14ac:dyDescent="0.45">
      <c r="A2" s="4" t="s">
        <v>60</v>
      </c>
      <c r="B2" s="2"/>
      <c r="C2" s="2"/>
      <c r="D2" s="2"/>
      <c r="E2" s="2"/>
      <c r="F2" s="2"/>
      <c r="G2" s="2"/>
      <c r="H2" s="2"/>
      <c r="I2" s="2"/>
      <c r="J2" s="2"/>
      <c r="K2" s="2"/>
      <c r="L2" s="2"/>
      <c r="M2" s="2"/>
      <c r="N2" s="2"/>
      <c r="O2" s="2"/>
      <c r="P2" s="2"/>
    </row>
    <row r="3" spans="1:16" x14ac:dyDescent="0.45">
      <c r="A3" s="4" t="s">
        <v>68</v>
      </c>
      <c r="B3" s="2"/>
      <c r="C3" s="2"/>
      <c r="D3" s="2"/>
      <c r="E3" s="2"/>
      <c r="F3" s="2"/>
      <c r="G3" s="2"/>
      <c r="H3" s="2"/>
      <c r="I3" s="2"/>
      <c r="J3" s="2"/>
      <c r="K3" s="2"/>
      <c r="L3" s="2"/>
      <c r="M3" s="2"/>
      <c r="N3" s="2"/>
      <c r="O3" s="2"/>
      <c r="P3" s="2"/>
    </row>
    <row r="4" spans="1:16" x14ac:dyDescent="0.45">
      <c r="A4" s="4" t="s">
        <v>69</v>
      </c>
      <c r="B4" s="2"/>
      <c r="C4" s="2"/>
      <c r="D4" s="2"/>
      <c r="E4" s="2"/>
      <c r="F4" s="2"/>
      <c r="G4" s="2"/>
      <c r="H4" s="2"/>
      <c r="I4" s="2"/>
      <c r="J4" s="2"/>
      <c r="K4" s="2"/>
      <c r="L4" s="2"/>
      <c r="M4" s="2"/>
      <c r="N4" s="2"/>
      <c r="O4" s="2"/>
      <c r="P4" s="2"/>
    </row>
    <row r="5" spans="1:16" x14ac:dyDescent="0.45">
      <c r="A5" s="4" t="s">
        <v>97</v>
      </c>
      <c r="B5" s="2"/>
      <c r="C5" s="2"/>
      <c r="D5" s="2"/>
      <c r="E5" s="2"/>
      <c r="F5" s="2"/>
      <c r="G5" s="2"/>
      <c r="H5" s="2"/>
      <c r="I5" s="2"/>
      <c r="J5" s="2"/>
      <c r="K5" s="2"/>
      <c r="L5" s="2"/>
      <c r="M5" s="2"/>
      <c r="N5" s="2"/>
      <c r="O5" s="2"/>
      <c r="P5" s="2"/>
    </row>
    <row r="6" spans="1:16" s="8" customFormat="1" x14ac:dyDescent="0.45">
      <c r="A6" s="4" t="s">
        <v>75</v>
      </c>
      <c r="B6" s="5"/>
      <c r="C6" s="5"/>
      <c r="D6" s="5"/>
      <c r="E6" s="6"/>
      <c r="F6" s="5"/>
      <c r="G6" s="5"/>
      <c r="H6" s="5"/>
      <c r="I6" s="5"/>
      <c r="J6" s="5"/>
      <c r="K6" s="5"/>
      <c r="L6" s="5"/>
      <c r="M6" s="5"/>
      <c r="N6" s="5"/>
      <c r="O6" s="5"/>
      <c r="P6" s="7"/>
    </row>
    <row r="7" spans="1:16" s="8" customFormat="1" x14ac:dyDescent="0.45">
      <c r="A7" s="4" t="s">
        <v>70</v>
      </c>
      <c r="B7" s="5"/>
      <c r="C7" s="5"/>
      <c r="D7" s="5"/>
      <c r="E7" s="6"/>
      <c r="F7" s="5"/>
      <c r="G7" s="5"/>
      <c r="H7" s="5"/>
      <c r="I7" s="5"/>
      <c r="J7" s="5"/>
      <c r="K7" s="5"/>
      <c r="L7" s="5"/>
      <c r="M7" s="5"/>
      <c r="N7" s="5"/>
      <c r="O7" s="5"/>
      <c r="P7" s="7"/>
    </row>
    <row r="8" spans="1:16" s="8" customFormat="1" x14ac:dyDescent="0.45">
      <c r="A8" s="6"/>
      <c r="B8" s="5"/>
      <c r="C8" s="5"/>
      <c r="D8" s="5"/>
      <c r="E8" s="6"/>
      <c r="F8" s="5"/>
      <c r="G8" s="5"/>
      <c r="H8" s="5"/>
      <c r="I8" s="5"/>
      <c r="J8" s="5"/>
      <c r="K8" s="5"/>
      <c r="L8" s="5"/>
      <c r="M8" s="5"/>
      <c r="N8" s="5"/>
      <c r="O8" s="5"/>
      <c r="P8" s="7"/>
    </row>
    <row r="9" spans="1:16" s="8" customFormat="1" x14ac:dyDescent="0.45">
      <c r="A9" s="9" t="s">
        <v>61</v>
      </c>
      <c r="B9" s="9" t="s">
        <v>65</v>
      </c>
      <c r="C9" s="9" t="s">
        <v>62</v>
      </c>
      <c r="D9" s="9" t="s">
        <v>66</v>
      </c>
      <c r="E9" s="9" t="s">
        <v>63</v>
      </c>
      <c r="F9" s="9" t="s">
        <v>71</v>
      </c>
      <c r="G9" s="9" t="s">
        <v>74</v>
      </c>
      <c r="H9" s="9" t="s">
        <v>73</v>
      </c>
      <c r="I9" s="9" t="s">
        <v>77</v>
      </c>
      <c r="J9" s="9" t="s">
        <v>81</v>
      </c>
      <c r="K9" s="9" t="s">
        <v>83</v>
      </c>
      <c r="L9" s="9" t="s">
        <v>84</v>
      </c>
      <c r="M9" s="9" t="s">
        <v>96</v>
      </c>
      <c r="N9" s="9" t="s">
        <v>93</v>
      </c>
      <c r="O9" s="9" t="s">
        <v>94</v>
      </c>
      <c r="P9" s="7"/>
    </row>
    <row r="10" spans="1:16" s="8" customFormat="1" ht="39.75" customHeight="1" x14ac:dyDescent="0.45">
      <c r="A10" s="10" t="s">
        <v>0</v>
      </c>
      <c r="B10" s="10" t="s">
        <v>76</v>
      </c>
      <c r="C10" s="10" t="s">
        <v>98</v>
      </c>
      <c r="D10" s="10" t="s">
        <v>99</v>
      </c>
      <c r="E10" s="10" t="s">
        <v>100</v>
      </c>
      <c r="F10" s="10" t="s">
        <v>101</v>
      </c>
      <c r="G10" s="10" t="s">
        <v>80</v>
      </c>
      <c r="H10" s="10" t="s">
        <v>72</v>
      </c>
      <c r="I10" s="10" t="s">
        <v>90</v>
      </c>
      <c r="J10" s="10" t="s">
        <v>89</v>
      </c>
      <c r="K10" s="10" t="s">
        <v>88</v>
      </c>
      <c r="L10" s="10" t="s">
        <v>91</v>
      </c>
      <c r="M10" s="10" t="s">
        <v>95</v>
      </c>
      <c r="N10" s="10" t="s">
        <v>64</v>
      </c>
      <c r="O10" s="10" t="s">
        <v>67</v>
      </c>
      <c r="P10" s="7"/>
    </row>
    <row r="11" spans="1:16" x14ac:dyDescent="0.45">
      <c r="A11" s="11" t="s">
        <v>1</v>
      </c>
      <c r="B11" s="12">
        <v>67460715.11999999</v>
      </c>
      <c r="C11" s="12">
        <v>102975006.42999998</v>
      </c>
      <c r="D11" s="12">
        <v>114764198.78000002</v>
      </c>
      <c r="E11" s="12">
        <v>75271578.960000023</v>
      </c>
      <c r="F11" s="12">
        <v>138433302.36000001</v>
      </c>
      <c r="G11" s="12">
        <f t="shared" ref="G11:G69" si="0">B11+C11+D11+E11+F11</f>
        <v>498904801.65000004</v>
      </c>
      <c r="H11" s="12">
        <f>Table1[[#This Row],[Total]]*0.76</f>
        <v>379167649.25400001</v>
      </c>
      <c r="I11" s="12">
        <v>7284.91</v>
      </c>
      <c r="J11" s="12">
        <v>0</v>
      </c>
      <c r="K11" s="12">
        <v>0</v>
      </c>
      <c r="L11" s="12">
        <v>19442.780000000002</v>
      </c>
      <c r="M11" s="12">
        <v>648.72</v>
      </c>
      <c r="N11" s="13">
        <f>(H11+I11+J11+K11+L11+M11)/5</f>
        <v>75839005.132800013</v>
      </c>
      <c r="O11" s="14">
        <f>ROUND(N11*0.33,2)</f>
        <v>25026871.690000001</v>
      </c>
      <c r="P11" s="15"/>
    </row>
    <row r="12" spans="1:16" x14ac:dyDescent="0.45">
      <c r="A12" s="11" t="s">
        <v>57</v>
      </c>
      <c r="B12" s="12">
        <v>1254016.2400000005</v>
      </c>
      <c r="C12" s="12">
        <v>1887472.7499999998</v>
      </c>
      <c r="D12" s="12">
        <v>1656271.5</v>
      </c>
      <c r="E12" s="12">
        <v>1075728.5</v>
      </c>
      <c r="F12" s="12">
        <v>1222591.52</v>
      </c>
      <c r="G12" s="12">
        <f t="shared" si="0"/>
        <v>7096080.5099999998</v>
      </c>
      <c r="H12" s="12">
        <f>Table1[[#This Row],[Total]]*0.76</f>
        <v>5393021.1875999998</v>
      </c>
      <c r="I12" s="12">
        <v>132.43</v>
      </c>
      <c r="J12" s="12">
        <v>0</v>
      </c>
      <c r="K12" s="12">
        <v>0</v>
      </c>
      <c r="L12" s="12">
        <v>274.97000000000003</v>
      </c>
      <c r="M12" s="12">
        <v>5.58</v>
      </c>
      <c r="N12" s="13">
        <f t="shared" ref="N12:N69" si="1">(H12+I12+J12+K12+L12+M12)/5</f>
        <v>1078686.8335199999</v>
      </c>
      <c r="O12" s="14">
        <f t="shared" ref="O12:O69" si="2">ROUND(N12*0.33,2)</f>
        <v>355966.66</v>
      </c>
      <c r="P12" s="2"/>
    </row>
    <row r="13" spans="1:16" x14ac:dyDescent="0.45">
      <c r="A13" s="11" t="s">
        <v>2</v>
      </c>
      <c r="B13" s="12">
        <v>2552623.75</v>
      </c>
      <c r="C13" s="12">
        <v>3856446.3899999997</v>
      </c>
      <c r="D13" s="12">
        <v>3832939.3199999994</v>
      </c>
      <c r="E13" s="12">
        <v>2523573.58</v>
      </c>
      <c r="F13" s="12">
        <v>3858296.0100000002</v>
      </c>
      <c r="G13" s="12">
        <f t="shared" si="0"/>
        <v>16623879.049999999</v>
      </c>
      <c r="H13" s="12">
        <f>Table1[[#This Row],[Total]]*0.76</f>
        <v>12634148.078</v>
      </c>
      <c r="I13" s="12">
        <v>272.18</v>
      </c>
      <c r="J13" s="12">
        <v>0</v>
      </c>
      <c r="K13" s="12">
        <v>0</v>
      </c>
      <c r="L13" s="12">
        <v>299.8</v>
      </c>
      <c r="M13" s="12">
        <v>17.93</v>
      </c>
      <c r="N13" s="13">
        <f t="shared" si="1"/>
        <v>2526947.5976</v>
      </c>
      <c r="O13" s="14">
        <f t="shared" si="2"/>
        <v>833892.71</v>
      </c>
      <c r="P13" s="2"/>
    </row>
    <row r="14" spans="1:16" x14ac:dyDescent="0.45">
      <c r="A14" s="11" t="s">
        <v>58</v>
      </c>
      <c r="B14" s="12">
        <v>5520604.8300000001</v>
      </c>
      <c r="C14" s="12">
        <v>8406106.9299999997</v>
      </c>
      <c r="D14" s="12">
        <v>9337778.7899999991</v>
      </c>
      <c r="E14" s="12">
        <v>6290121.9500000002</v>
      </c>
      <c r="F14" s="12">
        <v>11513247.939999999</v>
      </c>
      <c r="G14" s="12">
        <f t="shared" si="0"/>
        <v>41067860.439999998</v>
      </c>
      <c r="H14" s="12">
        <f>Table1[[#This Row],[Total]]*0.76</f>
        <v>31211573.9344</v>
      </c>
      <c r="I14" s="12">
        <v>594.94000000000005</v>
      </c>
      <c r="J14" s="12">
        <v>0</v>
      </c>
      <c r="K14" s="12">
        <v>0</v>
      </c>
      <c r="L14" s="12">
        <v>1639.7099999999998</v>
      </c>
      <c r="M14" s="12">
        <v>53.93</v>
      </c>
      <c r="N14" s="13">
        <f t="shared" si="1"/>
        <v>6242772.5028800005</v>
      </c>
      <c r="O14" s="14">
        <f t="shared" si="2"/>
        <v>2060114.93</v>
      </c>
      <c r="P14" s="2"/>
    </row>
    <row r="15" spans="1:16" x14ac:dyDescent="0.45">
      <c r="A15" s="11" t="s">
        <v>3</v>
      </c>
      <c r="B15" s="12">
        <v>10366622.600000001</v>
      </c>
      <c r="C15" s="12">
        <v>15470715.58</v>
      </c>
      <c r="D15" s="12">
        <v>16965700.230000004</v>
      </c>
      <c r="E15" s="12">
        <v>11256921.279999997</v>
      </c>
      <c r="F15" s="12">
        <v>19863191.830000002</v>
      </c>
      <c r="G15" s="12">
        <f t="shared" si="0"/>
        <v>73923151.519999996</v>
      </c>
      <c r="H15" s="12">
        <f>Table1[[#This Row],[Total]]*0.76</f>
        <v>56181595.155199997</v>
      </c>
      <c r="I15" s="12">
        <v>1114.8900000000001</v>
      </c>
      <c r="J15" s="12">
        <v>0</v>
      </c>
      <c r="K15" s="12">
        <v>0</v>
      </c>
      <c r="L15" s="12">
        <v>2888.2599999999998</v>
      </c>
      <c r="M15" s="12">
        <v>92.91</v>
      </c>
      <c r="N15" s="13">
        <f t="shared" si="1"/>
        <v>11237138.243039999</v>
      </c>
      <c r="O15" s="14">
        <f t="shared" si="2"/>
        <v>3708255.62</v>
      </c>
      <c r="P15" s="2"/>
    </row>
    <row r="16" spans="1:16" x14ac:dyDescent="0.45">
      <c r="A16" s="11" t="s">
        <v>4</v>
      </c>
      <c r="B16" s="12">
        <v>2807149.7800000003</v>
      </c>
      <c r="C16" s="12">
        <v>4253696.1400000006</v>
      </c>
      <c r="D16" s="12">
        <v>4402628.9700000007</v>
      </c>
      <c r="E16" s="12">
        <v>2901297.7900000005</v>
      </c>
      <c r="F16" s="12">
        <v>4630698.2699999986</v>
      </c>
      <c r="G16" s="12">
        <f t="shared" si="0"/>
        <v>18995470.949999999</v>
      </c>
      <c r="H16" s="12">
        <f>Table1[[#This Row],[Total]]*0.76</f>
        <v>14436557.922</v>
      </c>
      <c r="I16" s="12">
        <v>299.64999999999998</v>
      </c>
      <c r="J16" s="12">
        <v>0</v>
      </c>
      <c r="K16" s="12">
        <v>0</v>
      </c>
      <c r="L16" s="12">
        <v>571.55999999999995</v>
      </c>
      <c r="M16" s="12">
        <v>21.56</v>
      </c>
      <c r="N16" s="13">
        <f t="shared" si="1"/>
        <v>2887490.1384000005</v>
      </c>
      <c r="O16" s="14">
        <f t="shared" si="2"/>
        <v>952871.75</v>
      </c>
      <c r="P16" s="2"/>
    </row>
    <row r="17" spans="1:16" x14ac:dyDescent="0.45">
      <c r="A17" s="11" t="s">
        <v>5</v>
      </c>
      <c r="B17" s="12">
        <v>2212660.3900000006</v>
      </c>
      <c r="C17" s="12">
        <v>3339880.34</v>
      </c>
      <c r="D17" s="12">
        <v>3229542.92</v>
      </c>
      <c r="E17" s="12">
        <v>2089723.67</v>
      </c>
      <c r="F17" s="12">
        <v>2989340.04</v>
      </c>
      <c r="G17" s="12">
        <f t="shared" si="0"/>
        <v>13861147.359999999</v>
      </c>
      <c r="H17" s="12">
        <f>Table1[[#This Row],[Total]]*0.76</f>
        <v>10534471.9936</v>
      </c>
      <c r="I17" s="12">
        <v>235.25</v>
      </c>
      <c r="J17" s="12">
        <v>0</v>
      </c>
      <c r="K17" s="12">
        <v>0</v>
      </c>
      <c r="L17" s="12">
        <v>7410.33</v>
      </c>
      <c r="M17" s="12">
        <v>13.84</v>
      </c>
      <c r="N17" s="13">
        <f t="shared" si="1"/>
        <v>2108426.28272</v>
      </c>
      <c r="O17" s="14">
        <f t="shared" si="2"/>
        <v>695780.67</v>
      </c>
      <c r="P17" s="2"/>
    </row>
    <row r="18" spans="1:16" x14ac:dyDescent="0.45">
      <c r="A18" s="11" t="s">
        <v>6</v>
      </c>
      <c r="B18" s="12">
        <v>43811310.939999998</v>
      </c>
      <c r="C18" s="12">
        <v>66853459.210000001</v>
      </c>
      <c r="D18" s="12">
        <v>76665412.159999996</v>
      </c>
      <c r="E18" s="12">
        <v>50292893.349999994</v>
      </c>
      <c r="F18" s="12">
        <v>94724664.550000012</v>
      </c>
      <c r="G18" s="12">
        <f t="shared" si="0"/>
        <v>332347740.21000004</v>
      </c>
      <c r="H18" s="12">
        <f>Table1[[#This Row],[Total]]*0.76</f>
        <v>252584282.55960003</v>
      </c>
      <c r="I18" s="12">
        <v>4737.1400000000003</v>
      </c>
      <c r="J18" s="12">
        <v>0</v>
      </c>
      <c r="K18" s="12">
        <v>0</v>
      </c>
      <c r="L18" s="12">
        <v>5939.03</v>
      </c>
      <c r="M18" s="12">
        <v>7515.46</v>
      </c>
      <c r="N18" s="13">
        <f t="shared" si="1"/>
        <v>50520494.837920003</v>
      </c>
      <c r="O18" s="14">
        <f t="shared" si="2"/>
        <v>16671763.300000001</v>
      </c>
      <c r="P18" s="2"/>
    </row>
    <row r="19" spans="1:16" x14ac:dyDescent="0.45">
      <c r="A19" s="11" t="s">
        <v>59</v>
      </c>
      <c r="B19" s="12">
        <v>2366562.0500000003</v>
      </c>
      <c r="C19" s="12">
        <v>3576620.4200000004</v>
      </c>
      <c r="D19" s="12">
        <v>3531384.1899999995</v>
      </c>
      <c r="E19" s="12">
        <v>2292949.29</v>
      </c>
      <c r="F19" s="12">
        <v>3345327.83</v>
      </c>
      <c r="G19" s="12">
        <f t="shared" si="0"/>
        <v>15112843.779999999</v>
      </c>
      <c r="H19" s="12">
        <f>Table1[[#This Row],[Total]]*0.76</f>
        <v>11485761.2728</v>
      </c>
      <c r="I19" s="12">
        <v>251.93</v>
      </c>
      <c r="J19" s="12">
        <v>0</v>
      </c>
      <c r="K19" s="12">
        <v>0</v>
      </c>
      <c r="L19" s="12">
        <v>1216.6699999999998</v>
      </c>
      <c r="M19" s="12">
        <v>15.51</v>
      </c>
      <c r="N19" s="13">
        <f t="shared" si="1"/>
        <v>2297449.07656</v>
      </c>
      <c r="O19" s="14">
        <f t="shared" si="2"/>
        <v>758158.2</v>
      </c>
      <c r="P19" s="2"/>
    </row>
    <row r="20" spans="1:16" x14ac:dyDescent="0.45">
      <c r="A20" s="11" t="s">
        <v>7</v>
      </c>
      <c r="B20" s="12">
        <v>7186566.2800000003</v>
      </c>
      <c r="C20" s="12">
        <v>10960054.719999999</v>
      </c>
      <c r="D20" s="12">
        <v>12563655.040000003</v>
      </c>
      <c r="E20" s="12">
        <v>8191796.1600000001</v>
      </c>
      <c r="F20" s="12">
        <v>14662029.67</v>
      </c>
      <c r="G20" s="12">
        <f t="shared" si="0"/>
        <v>53564101.870000005</v>
      </c>
      <c r="H20" s="12">
        <f>Table1[[#This Row],[Total]]*0.76</f>
        <v>40708717.421200007</v>
      </c>
      <c r="I20" s="12">
        <v>773.17</v>
      </c>
      <c r="J20" s="12">
        <v>0</v>
      </c>
      <c r="K20" s="12">
        <v>0</v>
      </c>
      <c r="L20" s="12">
        <v>7745.71</v>
      </c>
      <c r="M20" s="12">
        <v>68.63</v>
      </c>
      <c r="N20" s="13">
        <f t="shared" si="1"/>
        <v>8143460.9862400023</v>
      </c>
      <c r="O20" s="14">
        <f t="shared" si="2"/>
        <v>2687342.13</v>
      </c>
      <c r="P20" s="2"/>
    </row>
    <row r="21" spans="1:16" x14ac:dyDescent="0.45">
      <c r="A21" s="11" t="s">
        <v>8</v>
      </c>
      <c r="B21" s="12">
        <v>45437284.320000008</v>
      </c>
      <c r="C21" s="12">
        <v>69396126.370000005</v>
      </c>
      <c r="D21" s="12">
        <v>80011625.200000003</v>
      </c>
      <c r="E21" s="12">
        <v>52590577.379999995</v>
      </c>
      <c r="F21" s="12">
        <v>97928290.640000001</v>
      </c>
      <c r="G21" s="12">
        <f t="shared" si="0"/>
        <v>345363903.91000003</v>
      </c>
      <c r="H21" s="12">
        <f>Table1[[#This Row],[Total]]*0.76</f>
        <v>262476566.97160003</v>
      </c>
      <c r="I21" s="12">
        <v>4901.0200000000004</v>
      </c>
      <c r="J21" s="12">
        <v>0</v>
      </c>
      <c r="K21" s="12">
        <v>0</v>
      </c>
      <c r="L21" s="12">
        <v>6210.25</v>
      </c>
      <c r="M21" s="12">
        <v>7843.7300000000005</v>
      </c>
      <c r="N21" s="13">
        <f t="shared" si="1"/>
        <v>52499104.394320004</v>
      </c>
      <c r="O21" s="14">
        <f t="shared" si="2"/>
        <v>17324704.449999999</v>
      </c>
      <c r="P21" s="2"/>
    </row>
    <row r="22" spans="1:16" x14ac:dyDescent="0.45">
      <c r="A22" s="11" t="s">
        <v>9</v>
      </c>
      <c r="B22" s="12">
        <v>2409281.5</v>
      </c>
      <c r="C22" s="12">
        <v>3650707.8300000005</v>
      </c>
      <c r="D22" s="12">
        <v>3672416.63</v>
      </c>
      <c r="E22" s="12">
        <v>2384159.61</v>
      </c>
      <c r="F22" s="12">
        <v>3617213.1599999997</v>
      </c>
      <c r="G22" s="12">
        <f t="shared" si="0"/>
        <v>15733778.73</v>
      </c>
      <c r="H22" s="12">
        <f>Table1[[#This Row],[Total]]*0.76</f>
        <v>11957671.834800001</v>
      </c>
      <c r="I22" s="12">
        <v>256.73</v>
      </c>
      <c r="J22" s="12">
        <v>0</v>
      </c>
      <c r="K22" s="12">
        <v>0</v>
      </c>
      <c r="L22" s="12">
        <v>1036.48</v>
      </c>
      <c r="M22" s="12">
        <v>16.8</v>
      </c>
      <c r="N22" s="13">
        <f t="shared" si="1"/>
        <v>2391796.3689600006</v>
      </c>
      <c r="O22" s="14">
        <f t="shared" si="2"/>
        <v>789292.8</v>
      </c>
      <c r="P22" s="2"/>
    </row>
    <row r="23" spans="1:16" x14ac:dyDescent="0.45">
      <c r="A23" s="11" t="s">
        <v>10</v>
      </c>
      <c r="B23" s="12">
        <v>6320956.6999999993</v>
      </c>
      <c r="C23" s="12">
        <v>9587265.3500000015</v>
      </c>
      <c r="D23" s="12">
        <v>10722381.25</v>
      </c>
      <c r="E23" s="12">
        <v>7179212.0300000003</v>
      </c>
      <c r="F23" s="12">
        <v>13007951.82</v>
      </c>
      <c r="G23" s="12">
        <f t="shared" si="0"/>
        <v>46817767.149999999</v>
      </c>
      <c r="H23" s="12">
        <f>Table1[[#This Row],[Total]]*0.76</f>
        <v>35581503.034000002</v>
      </c>
      <c r="I23" s="12">
        <v>679.38</v>
      </c>
      <c r="J23" s="12">
        <v>0</v>
      </c>
      <c r="K23" s="12">
        <v>0</v>
      </c>
      <c r="L23" s="12">
        <v>1835.5</v>
      </c>
      <c r="M23" s="12">
        <v>60.91</v>
      </c>
      <c r="N23" s="13">
        <f t="shared" si="1"/>
        <v>7116815.7648</v>
      </c>
      <c r="O23" s="14">
        <f t="shared" si="2"/>
        <v>2348549.2000000002</v>
      </c>
      <c r="P23" s="2"/>
    </row>
    <row r="24" spans="1:16" x14ac:dyDescent="0.45">
      <c r="A24" s="11" t="s">
        <v>11</v>
      </c>
      <c r="B24" s="12">
        <v>8846908.2799999993</v>
      </c>
      <c r="C24" s="12">
        <v>13441788.890000002</v>
      </c>
      <c r="D24" s="12">
        <v>14972661.380000001</v>
      </c>
      <c r="E24" s="12">
        <v>9831833.2300000004</v>
      </c>
      <c r="F24" s="12">
        <v>17632062.039999999</v>
      </c>
      <c r="G24" s="12">
        <f t="shared" si="0"/>
        <v>64725253.82</v>
      </c>
      <c r="H24" s="12">
        <f>Table1[[#This Row],[Total]]*0.76</f>
        <v>49191192.903200001</v>
      </c>
      <c r="I24" s="12">
        <v>951.72</v>
      </c>
      <c r="J24" s="12">
        <v>0</v>
      </c>
      <c r="K24" s="12">
        <v>0</v>
      </c>
      <c r="L24" s="12">
        <v>2537.98</v>
      </c>
      <c r="M24" s="12">
        <v>82.54</v>
      </c>
      <c r="N24" s="13">
        <f t="shared" si="1"/>
        <v>9838953.0286399983</v>
      </c>
      <c r="O24" s="14">
        <f t="shared" si="2"/>
        <v>3246854.5</v>
      </c>
      <c r="P24" s="2"/>
    </row>
    <row r="25" spans="1:16" x14ac:dyDescent="0.45">
      <c r="A25" s="11" t="s">
        <v>12</v>
      </c>
      <c r="B25" s="12">
        <v>1581083.49</v>
      </c>
      <c r="C25" s="12">
        <v>2390789.96</v>
      </c>
      <c r="D25" s="12">
        <v>2301280.19</v>
      </c>
      <c r="E25" s="12">
        <v>1503667.1300000001</v>
      </c>
      <c r="F25" s="12">
        <v>2192830.31</v>
      </c>
      <c r="G25" s="12">
        <f t="shared" si="0"/>
        <v>9969651.0800000001</v>
      </c>
      <c r="H25" s="12">
        <f>Table1[[#This Row],[Total]]*0.76</f>
        <v>7576934.8207999999</v>
      </c>
      <c r="I25" s="12">
        <v>168.11</v>
      </c>
      <c r="J25" s="12">
        <v>0</v>
      </c>
      <c r="K25" s="12">
        <v>0</v>
      </c>
      <c r="L25" s="12">
        <v>6736.63</v>
      </c>
      <c r="M25" s="12">
        <v>10.16</v>
      </c>
      <c r="N25" s="13">
        <f t="shared" si="1"/>
        <v>1516769.94416</v>
      </c>
      <c r="O25" s="14">
        <f t="shared" si="2"/>
        <v>500534.08</v>
      </c>
      <c r="P25" s="2"/>
    </row>
    <row r="26" spans="1:16" x14ac:dyDescent="0.45">
      <c r="A26" s="11" t="s">
        <v>13</v>
      </c>
      <c r="B26" s="12">
        <v>39258047.710000001</v>
      </c>
      <c r="C26" s="12">
        <v>59887182.869999997</v>
      </c>
      <c r="D26" s="12">
        <v>69598795.729999989</v>
      </c>
      <c r="E26" s="12">
        <v>45960377.340000004</v>
      </c>
      <c r="F26" s="12">
        <v>85686600.060000002</v>
      </c>
      <c r="G26" s="12">
        <f t="shared" si="0"/>
        <v>300391003.71000004</v>
      </c>
      <c r="H26" s="12">
        <f>Table1[[#This Row],[Total]]*0.76</f>
        <v>228297162.81960005</v>
      </c>
      <c r="I26" s="12">
        <v>4234.8500000000004</v>
      </c>
      <c r="J26" s="12">
        <v>0</v>
      </c>
      <c r="K26" s="12">
        <v>0</v>
      </c>
      <c r="L26" s="12">
        <v>6328.7899999999991</v>
      </c>
      <c r="M26" s="12">
        <v>5930.85</v>
      </c>
      <c r="N26" s="13">
        <f t="shared" si="1"/>
        <v>45662731.461920008</v>
      </c>
      <c r="O26" s="14">
        <f t="shared" si="2"/>
        <v>15068701.380000001</v>
      </c>
      <c r="P26" s="2"/>
    </row>
    <row r="27" spans="1:16" x14ac:dyDescent="0.45">
      <c r="A27" s="11" t="s">
        <v>14</v>
      </c>
      <c r="B27" s="12">
        <v>7413858.8499999987</v>
      </c>
      <c r="C27" s="12">
        <v>11281322.859999999</v>
      </c>
      <c r="D27" s="12">
        <v>12511461.649999999</v>
      </c>
      <c r="E27" s="12">
        <v>8194832.3800000018</v>
      </c>
      <c r="F27" s="12">
        <v>14629395</v>
      </c>
      <c r="G27" s="12">
        <f t="shared" si="0"/>
        <v>54030870.739999995</v>
      </c>
      <c r="H27" s="12">
        <f>Table1[[#This Row],[Total]]*0.76</f>
        <v>41063461.762399994</v>
      </c>
      <c r="I27" s="12">
        <v>797.73</v>
      </c>
      <c r="J27" s="12">
        <v>0</v>
      </c>
      <c r="K27" s="12">
        <v>0</v>
      </c>
      <c r="L27" s="12">
        <v>2117.62</v>
      </c>
      <c r="M27" s="12">
        <v>68.47</v>
      </c>
      <c r="N27" s="13">
        <f t="shared" si="1"/>
        <v>8213289.1164799975</v>
      </c>
      <c r="O27" s="14">
        <f t="shared" si="2"/>
        <v>2710385.41</v>
      </c>
      <c r="P27" s="2"/>
    </row>
    <row r="28" spans="1:16" x14ac:dyDescent="0.45">
      <c r="A28" s="11" t="s">
        <v>15</v>
      </c>
      <c r="B28" s="12">
        <v>3536207.2600000002</v>
      </c>
      <c r="C28" s="12">
        <v>5376301.4199999999</v>
      </c>
      <c r="D28" s="12">
        <v>5711247.7499999991</v>
      </c>
      <c r="E28" s="12">
        <v>3832819.9200000004</v>
      </c>
      <c r="F28" s="12">
        <v>6674159.2699999996</v>
      </c>
      <c r="G28" s="12">
        <f t="shared" si="0"/>
        <v>25130735.620000001</v>
      </c>
      <c r="H28" s="12">
        <f>Table1[[#This Row],[Total]]*0.76</f>
        <v>19099359.071200002</v>
      </c>
      <c r="I28" s="12">
        <v>379.48</v>
      </c>
      <c r="J28" s="12">
        <v>0</v>
      </c>
      <c r="K28" s="12">
        <v>0</v>
      </c>
      <c r="L28" s="12">
        <v>975.92</v>
      </c>
      <c r="M28" s="12">
        <v>31.2</v>
      </c>
      <c r="N28" s="13">
        <f t="shared" si="1"/>
        <v>3820149.1342400005</v>
      </c>
      <c r="O28" s="14">
        <f t="shared" si="2"/>
        <v>1260649.21</v>
      </c>
      <c r="P28" s="2"/>
    </row>
    <row r="29" spans="1:16" x14ac:dyDescent="0.45">
      <c r="A29" s="11" t="s">
        <v>16</v>
      </c>
      <c r="B29" s="12">
        <v>2332035.86</v>
      </c>
      <c r="C29" s="12">
        <v>3513496.9600000004</v>
      </c>
      <c r="D29" s="12">
        <v>3344917.92</v>
      </c>
      <c r="E29" s="12">
        <v>2213121.2799999998</v>
      </c>
      <c r="F29" s="12">
        <v>3202415.6900000004</v>
      </c>
      <c r="G29" s="12">
        <f t="shared" si="0"/>
        <v>14605987.710000001</v>
      </c>
      <c r="H29" s="12">
        <f>Table1[[#This Row],[Total]]*0.76</f>
        <v>11100550.659600001</v>
      </c>
      <c r="I29" s="12">
        <v>247.88</v>
      </c>
      <c r="J29" s="12">
        <v>0</v>
      </c>
      <c r="K29" s="12">
        <v>0</v>
      </c>
      <c r="L29" s="12">
        <v>84125.47</v>
      </c>
      <c r="M29" s="12">
        <v>14.84</v>
      </c>
      <c r="N29" s="13">
        <f t="shared" si="1"/>
        <v>2236987.7699200003</v>
      </c>
      <c r="O29" s="14">
        <f t="shared" si="2"/>
        <v>738205.96</v>
      </c>
      <c r="P29" s="2"/>
    </row>
    <row r="30" spans="1:16" x14ac:dyDescent="0.45">
      <c r="A30" s="11" t="s">
        <v>17</v>
      </c>
      <c r="B30" s="12">
        <v>513664511.38999993</v>
      </c>
      <c r="C30" s="12">
        <v>781505561.37</v>
      </c>
      <c r="D30" s="12">
        <v>873104922.37</v>
      </c>
      <c r="E30" s="12">
        <v>571311644.32999992</v>
      </c>
      <c r="F30" s="12">
        <v>1020739447.26</v>
      </c>
      <c r="G30" s="12">
        <f t="shared" si="0"/>
        <v>3760326086.7200003</v>
      </c>
      <c r="H30" s="12">
        <f>Table1[[#This Row],[Total]]*0.76</f>
        <v>2857847825.9072003</v>
      </c>
      <c r="I30" s="12">
        <v>55298.33</v>
      </c>
      <c r="J30" s="12">
        <v>0</v>
      </c>
      <c r="K30" s="12">
        <v>0</v>
      </c>
      <c r="L30" s="12">
        <v>64942.230000000098</v>
      </c>
      <c r="M30" s="12">
        <v>87602.87999999999</v>
      </c>
      <c r="N30" s="13">
        <f t="shared" si="1"/>
        <v>571611133.86944008</v>
      </c>
      <c r="O30" s="14">
        <f t="shared" si="2"/>
        <v>188631674.18000001</v>
      </c>
      <c r="P30" s="2"/>
    </row>
    <row r="31" spans="1:16" x14ac:dyDescent="0.45">
      <c r="A31" s="11" t="s">
        <v>18</v>
      </c>
      <c r="B31" s="12">
        <v>7831531.5099999998</v>
      </c>
      <c r="C31" s="12">
        <v>11903919.249999996</v>
      </c>
      <c r="D31" s="12">
        <v>13314635.100000001</v>
      </c>
      <c r="E31" s="12">
        <v>8784755.129999999</v>
      </c>
      <c r="F31" s="12">
        <v>15916268.17</v>
      </c>
      <c r="G31" s="12">
        <f t="shared" si="0"/>
        <v>57751109.159999996</v>
      </c>
      <c r="H31" s="12">
        <f>Table1[[#This Row],[Total]]*0.76</f>
        <v>43890842.961599998</v>
      </c>
      <c r="I31" s="12">
        <v>842.94</v>
      </c>
      <c r="J31" s="12">
        <v>0</v>
      </c>
      <c r="K31" s="12">
        <v>0</v>
      </c>
      <c r="L31" s="12">
        <v>1929.1200000000001</v>
      </c>
      <c r="M31" s="12">
        <v>74.540000000000006</v>
      </c>
      <c r="N31" s="13">
        <f t="shared" si="1"/>
        <v>8778737.9123199992</v>
      </c>
      <c r="O31" s="14">
        <f t="shared" si="2"/>
        <v>2896983.51</v>
      </c>
      <c r="P31" s="2"/>
    </row>
    <row r="32" spans="1:16" x14ac:dyDescent="0.45">
      <c r="A32" s="11" t="s">
        <v>19</v>
      </c>
      <c r="B32" s="12">
        <v>10875210.840000002</v>
      </c>
      <c r="C32" s="12">
        <v>16568640.65</v>
      </c>
      <c r="D32" s="12">
        <v>18928297.859999996</v>
      </c>
      <c r="E32" s="12">
        <v>12459586.92</v>
      </c>
      <c r="F32" s="12">
        <v>23264868.129999999</v>
      </c>
      <c r="G32" s="12">
        <f t="shared" si="0"/>
        <v>82096604.399999991</v>
      </c>
      <c r="H32" s="12">
        <f>Table1[[#This Row],[Total]]*0.76</f>
        <v>62393419.343999997</v>
      </c>
      <c r="I32" s="12">
        <v>1175.3699999999999</v>
      </c>
      <c r="J32" s="12">
        <v>0</v>
      </c>
      <c r="K32" s="12">
        <v>0</v>
      </c>
      <c r="L32" s="12">
        <v>3216.88</v>
      </c>
      <c r="M32" s="12">
        <v>109.09</v>
      </c>
      <c r="N32" s="13">
        <f t="shared" si="1"/>
        <v>12479584.1368</v>
      </c>
      <c r="O32" s="14">
        <f t="shared" si="2"/>
        <v>4118262.77</v>
      </c>
      <c r="P32" s="2"/>
    </row>
    <row r="33" spans="1:16" x14ac:dyDescent="0.45">
      <c r="A33" s="11" t="s">
        <v>20</v>
      </c>
      <c r="B33" s="12">
        <v>1590418.38</v>
      </c>
      <c r="C33" s="12">
        <v>2404569.58</v>
      </c>
      <c r="D33" s="12">
        <v>2339099.7400000002</v>
      </c>
      <c r="E33" s="12">
        <v>1519636.16</v>
      </c>
      <c r="F33" s="12">
        <v>2161435.92</v>
      </c>
      <c r="G33" s="12">
        <f t="shared" si="0"/>
        <v>10015159.780000001</v>
      </c>
      <c r="H33" s="12">
        <f>Table1[[#This Row],[Total]]*0.76</f>
        <v>7611521.4328000005</v>
      </c>
      <c r="I33" s="12">
        <v>169.07</v>
      </c>
      <c r="J33" s="12">
        <v>0</v>
      </c>
      <c r="K33" s="12">
        <v>0</v>
      </c>
      <c r="L33" s="12">
        <v>685.09</v>
      </c>
      <c r="M33" s="12">
        <v>10.01</v>
      </c>
      <c r="N33" s="13">
        <f t="shared" si="1"/>
        <v>1522477.1205600002</v>
      </c>
      <c r="O33" s="14">
        <f t="shared" si="2"/>
        <v>502417.45</v>
      </c>
      <c r="P33" s="2"/>
    </row>
    <row r="34" spans="1:16" x14ac:dyDescent="0.45">
      <c r="A34" s="11" t="s">
        <v>21</v>
      </c>
      <c r="B34" s="12">
        <v>4353610.34</v>
      </c>
      <c r="C34" s="12">
        <v>6605330.4700000007</v>
      </c>
      <c r="D34" s="12">
        <v>7117341.6999999993</v>
      </c>
      <c r="E34" s="12">
        <v>4766746.37</v>
      </c>
      <c r="F34" s="12">
        <v>8416205.9900000002</v>
      </c>
      <c r="G34" s="12">
        <f t="shared" si="0"/>
        <v>31259234.869999997</v>
      </c>
      <c r="H34" s="12">
        <f>Table1[[#This Row],[Total]]*0.76</f>
        <v>23757018.501199998</v>
      </c>
      <c r="I34" s="12">
        <v>467.53</v>
      </c>
      <c r="J34" s="12">
        <v>0</v>
      </c>
      <c r="K34" s="12">
        <v>0</v>
      </c>
      <c r="L34" s="12">
        <v>2258.0100000000002</v>
      </c>
      <c r="M34" s="12">
        <v>39.369999999999997</v>
      </c>
      <c r="N34" s="13">
        <f t="shared" si="1"/>
        <v>4751956.68224</v>
      </c>
      <c r="O34" s="14">
        <f t="shared" si="2"/>
        <v>1568145.71</v>
      </c>
      <c r="P34" s="2"/>
    </row>
    <row r="35" spans="1:16" x14ac:dyDescent="0.45">
      <c r="A35" s="11" t="s">
        <v>22</v>
      </c>
      <c r="B35" s="12">
        <v>13302596.770000003</v>
      </c>
      <c r="C35" s="12">
        <v>20278024.609999999</v>
      </c>
      <c r="D35" s="12">
        <v>23301217.579999998</v>
      </c>
      <c r="E35" s="12">
        <v>15348702.02</v>
      </c>
      <c r="F35" s="12">
        <v>28340297.420000002</v>
      </c>
      <c r="G35" s="12">
        <f t="shared" si="0"/>
        <v>100570838.40000001</v>
      </c>
      <c r="H35" s="12">
        <f>Table1[[#This Row],[Total]]*0.76</f>
        <v>76433837.184</v>
      </c>
      <c r="I35" s="12">
        <v>1432.83</v>
      </c>
      <c r="J35" s="12">
        <v>0</v>
      </c>
      <c r="K35" s="12">
        <v>0</v>
      </c>
      <c r="L35" s="12">
        <v>3962.6099999999997</v>
      </c>
      <c r="M35" s="12">
        <v>132.83000000000001</v>
      </c>
      <c r="N35" s="13">
        <f t="shared" si="1"/>
        <v>15287873.090799998</v>
      </c>
      <c r="O35" s="14">
        <f t="shared" si="2"/>
        <v>5044998.12</v>
      </c>
      <c r="P35" s="2"/>
    </row>
    <row r="36" spans="1:16" x14ac:dyDescent="0.45">
      <c r="A36" s="11" t="s">
        <v>23</v>
      </c>
      <c r="B36" s="12">
        <v>1433357.81</v>
      </c>
      <c r="C36" s="12">
        <v>2163230.4</v>
      </c>
      <c r="D36" s="12">
        <v>2011288.1799999997</v>
      </c>
      <c r="E36" s="12">
        <v>1302641.6899999995</v>
      </c>
      <c r="F36" s="12">
        <v>1682953.08</v>
      </c>
      <c r="G36" s="12">
        <f t="shared" si="0"/>
        <v>8593471.1600000001</v>
      </c>
      <c r="H36" s="12">
        <f>Table1[[#This Row],[Total]]*0.76</f>
        <v>6531038.0816000002</v>
      </c>
      <c r="I36" s="12">
        <v>151.97999999999999</v>
      </c>
      <c r="J36" s="12">
        <v>0</v>
      </c>
      <c r="K36" s="12">
        <v>0</v>
      </c>
      <c r="L36" s="12">
        <v>334.83</v>
      </c>
      <c r="M36" s="12">
        <v>7.75</v>
      </c>
      <c r="N36" s="13">
        <f t="shared" si="1"/>
        <v>1306306.52832</v>
      </c>
      <c r="O36" s="14">
        <f t="shared" si="2"/>
        <v>431081.15</v>
      </c>
      <c r="P36" s="2"/>
    </row>
    <row r="37" spans="1:16" x14ac:dyDescent="0.45">
      <c r="A37" s="11" t="s">
        <v>24</v>
      </c>
      <c r="B37" s="12">
        <v>1538713.3899999997</v>
      </c>
      <c r="C37" s="12">
        <v>2323675.3699999996</v>
      </c>
      <c r="D37" s="12">
        <v>2193794.4599999995</v>
      </c>
      <c r="E37" s="12">
        <v>1418441.8800000001</v>
      </c>
      <c r="F37" s="12">
        <v>1941279.22</v>
      </c>
      <c r="G37" s="12">
        <f t="shared" si="0"/>
        <v>9415904.3199999984</v>
      </c>
      <c r="H37" s="12">
        <f>Table1[[#This Row],[Total]]*0.76</f>
        <v>7156087.2831999986</v>
      </c>
      <c r="I37" s="12">
        <v>163.49</v>
      </c>
      <c r="J37" s="12">
        <v>0</v>
      </c>
      <c r="K37" s="12">
        <v>0</v>
      </c>
      <c r="L37" s="12">
        <v>3481.4</v>
      </c>
      <c r="M37" s="12">
        <v>8.9700000000000006</v>
      </c>
      <c r="N37" s="13">
        <f t="shared" si="1"/>
        <v>1431948.2286399999</v>
      </c>
      <c r="O37" s="14">
        <f t="shared" si="2"/>
        <v>472542.92</v>
      </c>
      <c r="P37" s="2"/>
    </row>
    <row r="38" spans="1:16" x14ac:dyDescent="0.45">
      <c r="A38" s="11" t="s">
        <v>25</v>
      </c>
      <c r="B38" s="12">
        <v>21082648.5</v>
      </c>
      <c r="C38" s="12">
        <v>32107679.68</v>
      </c>
      <c r="D38" s="12">
        <v>36091177.780000001</v>
      </c>
      <c r="E38" s="12">
        <v>23599692.5</v>
      </c>
      <c r="F38" s="12">
        <v>42411123</v>
      </c>
      <c r="G38" s="12">
        <f t="shared" si="0"/>
        <v>155292321.46000001</v>
      </c>
      <c r="H38" s="12">
        <f>Table1[[#This Row],[Total]]*0.76</f>
        <v>118022164.30960001</v>
      </c>
      <c r="I38" s="12">
        <v>2270.0700000000002</v>
      </c>
      <c r="J38" s="12">
        <v>0</v>
      </c>
      <c r="K38" s="12">
        <v>0</v>
      </c>
      <c r="L38" s="12">
        <v>6108.19</v>
      </c>
      <c r="M38" s="12">
        <v>198.56</v>
      </c>
      <c r="N38" s="13">
        <f t="shared" si="1"/>
        <v>23606148.225919999</v>
      </c>
      <c r="O38" s="14">
        <f t="shared" si="2"/>
        <v>7790028.9100000001</v>
      </c>
      <c r="P38" s="2"/>
    </row>
    <row r="39" spans="1:16" x14ac:dyDescent="0.45">
      <c r="A39" s="11" t="s">
        <v>26</v>
      </c>
      <c r="B39" s="12">
        <v>5908365.25</v>
      </c>
      <c r="C39" s="12">
        <v>8971176.1699999999</v>
      </c>
      <c r="D39" s="12">
        <v>9831833.3699999992</v>
      </c>
      <c r="E39" s="12">
        <v>6437901.1099999994</v>
      </c>
      <c r="F39" s="12">
        <v>11291236.249999998</v>
      </c>
      <c r="G39" s="12">
        <f t="shared" si="0"/>
        <v>42440512.149999999</v>
      </c>
      <c r="H39" s="12">
        <f>Table1[[#This Row],[Total]]*0.76</f>
        <v>32254789.234000001</v>
      </c>
      <c r="I39" s="12">
        <v>635.12</v>
      </c>
      <c r="J39" s="12">
        <v>0</v>
      </c>
      <c r="K39" s="12">
        <v>0</v>
      </c>
      <c r="L39" s="12">
        <v>1661.4900000000002</v>
      </c>
      <c r="M39" s="12">
        <v>52.81</v>
      </c>
      <c r="N39" s="13">
        <f t="shared" si="1"/>
        <v>6451427.7308</v>
      </c>
      <c r="O39" s="14">
        <f t="shared" si="2"/>
        <v>2128971.15</v>
      </c>
      <c r="P39" s="2"/>
    </row>
    <row r="40" spans="1:16" x14ac:dyDescent="0.45">
      <c r="A40" s="11" t="s">
        <v>27</v>
      </c>
      <c r="B40" s="12">
        <v>4638351.88</v>
      </c>
      <c r="C40" s="12">
        <v>7037824.8100000005</v>
      </c>
      <c r="D40" s="12">
        <v>7571325.9800000014</v>
      </c>
      <c r="E40" s="12">
        <v>5003522.5199999996</v>
      </c>
      <c r="F40" s="12">
        <v>8669642.8699999992</v>
      </c>
      <c r="G40" s="12">
        <f t="shared" si="0"/>
        <v>32920668.060000002</v>
      </c>
      <c r="H40" s="12">
        <f>Table1[[#This Row],[Total]]*0.76</f>
        <v>25019707.7256</v>
      </c>
      <c r="I40" s="12">
        <v>497.21</v>
      </c>
      <c r="J40" s="12">
        <v>0</v>
      </c>
      <c r="K40" s="12">
        <v>0</v>
      </c>
      <c r="L40" s="12">
        <v>24510.65</v>
      </c>
      <c r="M40" s="12">
        <v>40.520000000000003</v>
      </c>
      <c r="N40" s="13">
        <f t="shared" si="1"/>
        <v>5008951.2211199999</v>
      </c>
      <c r="O40" s="14">
        <f t="shared" si="2"/>
        <v>1652953.9</v>
      </c>
      <c r="P40" s="2"/>
    </row>
    <row r="41" spans="1:16" x14ac:dyDescent="0.45">
      <c r="A41" s="11" t="s">
        <v>28</v>
      </c>
      <c r="B41" s="12">
        <v>147549086.66</v>
      </c>
      <c r="C41" s="12">
        <v>224571638.41</v>
      </c>
      <c r="D41" s="12">
        <v>253986382.78</v>
      </c>
      <c r="E41" s="12">
        <v>166479396.56</v>
      </c>
      <c r="F41" s="12">
        <v>301506105.96000004</v>
      </c>
      <c r="G41" s="12">
        <f t="shared" si="0"/>
        <v>1094092610.3700001</v>
      </c>
      <c r="H41" s="12">
        <f>Table1[[#This Row],[Total]]*0.76</f>
        <v>831510383.88120008</v>
      </c>
      <c r="I41" s="12">
        <v>15894.1</v>
      </c>
      <c r="J41" s="12">
        <v>0</v>
      </c>
      <c r="K41" s="12">
        <v>0</v>
      </c>
      <c r="L41" s="12">
        <v>20816.88</v>
      </c>
      <c r="M41" s="12">
        <v>23646.32</v>
      </c>
      <c r="N41" s="13">
        <f t="shared" si="1"/>
        <v>166314148.23624003</v>
      </c>
      <c r="O41" s="14">
        <f t="shared" si="2"/>
        <v>54883668.920000002</v>
      </c>
      <c r="P41" s="2"/>
    </row>
    <row r="42" spans="1:16" x14ac:dyDescent="0.45">
      <c r="A42" s="11" t="s">
        <v>29</v>
      </c>
      <c r="B42" s="12">
        <v>12762601.449999999</v>
      </c>
      <c r="C42" s="12">
        <v>19601272.93</v>
      </c>
      <c r="D42" s="12">
        <v>23358270.049999997</v>
      </c>
      <c r="E42" s="12">
        <v>15346465.289999999</v>
      </c>
      <c r="F42" s="12">
        <v>29238477.629999999</v>
      </c>
      <c r="G42" s="12">
        <f t="shared" si="0"/>
        <v>100307087.34999999</v>
      </c>
      <c r="H42" s="12">
        <f>Table1[[#This Row],[Total]]*0.76</f>
        <v>76233386.385999992</v>
      </c>
      <c r="I42" s="12">
        <v>1377.81</v>
      </c>
      <c r="J42" s="12">
        <v>0</v>
      </c>
      <c r="K42" s="12">
        <v>0</v>
      </c>
      <c r="L42" s="12">
        <v>3974.8999999999996</v>
      </c>
      <c r="M42" s="12">
        <v>137.22</v>
      </c>
      <c r="N42" s="13">
        <f t="shared" si="1"/>
        <v>15247775.2632</v>
      </c>
      <c r="O42" s="14">
        <f t="shared" si="2"/>
        <v>5031765.84</v>
      </c>
      <c r="P42" s="2"/>
    </row>
    <row r="43" spans="1:16" x14ac:dyDescent="0.45">
      <c r="A43" s="11" t="s">
        <v>30</v>
      </c>
      <c r="B43" s="12">
        <v>2109776.98</v>
      </c>
      <c r="C43" s="12">
        <v>3169477.0199999996</v>
      </c>
      <c r="D43" s="12">
        <v>2952226.05</v>
      </c>
      <c r="E43" s="12">
        <v>1933332.44</v>
      </c>
      <c r="F43" s="12">
        <v>2626052.5099999998</v>
      </c>
      <c r="G43" s="12">
        <f t="shared" si="0"/>
        <v>12790865</v>
      </c>
      <c r="H43" s="12">
        <f>Table1[[#This Row],[Total]]*0.76</f>
        <v>9721057.4000000004</v>
      </c>
      <c r="I43" s="12">
        <v>224.03</v>
      </c>
      <c r="J43" s="12">
        <v>0</v>
      </c>
      <c r="K43" s="12">
        <v>0</v>
      </c>
      <c r="L43" s="12">
        <v>17017.5</v>
      </c>
      <c r="M43" s="12">
        <v>12.13</v>
      </c>
      <c r="N43" s="13">
        <f t="shared" si="1"/>
        <v>1947662.2120000001</v>
      </c>
      <c r="O43" s="14">
        <f t="shared" si="2"/>
        <v>642728.53</v>
      </c>
      <c r="P43" s="2"/>
    </row>
    <row r="44" spans="1:16" x14ac:dyDescent="0.45">
      <c r="A44" s="11" t="s">
        <v>31</v>
      </c>
      <c r="B44" s="12">
        <v>98153226.120000005</v>
      </c>
      <c r="C44" s="12">
        <v>149935011.82999998</v>
      </c>
      <c r="D44" s="12">
        <v>175705904.10999998</v>
      </c>
      <c r="E44" s="12">
        <v>114899788.83</v>
      </c>
      <c r="F44" s="12">
        <v>213704167.82999998</v>
      </c>
      <c r="G44" s="12">
        <f t="shared" si="0"/>
        <v>752398098.72000003</v>
      </c>
      <c r="H44" s="12">
        <f>Table1[[#This Row],[Total]]*0.76</f>
        <v>571822555.02719998</v>
      </c>
      <c r="I44" s="12">
        <v>10598.3</v>
      </c>
      <c r="J44" s="12">
        <v>0</v>
      </c>
      <c r="K44" s="12">
        <v>0</v>
      </c>
      <c r="L44" s="12">
        <v>23064.04</v>
      </c>
      <c r="M44" s="12">
        <v>7743.71</v>
      </c>
      <c r="N44" s="13">
        <f t="shared" si="1"/>
        <v>114372792.21543999</v>
      </c>
      <c r="O44" s="14">
        <f t="shared" si="2"/>
        <v>37743021.43</v>
      </c>
      <c r="P44" s="2"/>
    </row>
    <row r="45" spans="1:16" x14ac:dyDescent="0.45">
      <c r="A45" s="11" t="s">
        <v>32</v>
      </c>
      <c r="B45" s="12">
        <v>59271659.319999993</v>
      </c>
      <c r="C45" s="12">
        <v>90554614.289999992</v>
      </c>
      <c r="D45" s="12">
        <v>106049739.65000001</v>
      </c>
      <c r="E45" s="12">
        <v>70298079.879999995</v>
      </c>
      <c r="F45" s="12">
        <v>131310248.73999999</v>
      </c>
      <c r="G45" s="12">
        <f t="shared" si="0"/>
        <v>457484341.88</v>
      </c>
      <c r="H45" s="12">
        <f>Table1[[#This Row],[Total]]*0.76</f>
        <v>347688099.82880002</v>
      </c>
      <c r="I45" s="12">
        <v>6392.87</v>
      </c>
      <c r="J45" s="12">
        <v>0</v>
      </c>
      <c r="K45" s="12">
        <v>0</v>
      </c>
      <c r="L45" s="12">
        <v>8372.51</v>
      </c>
      <c r="M45" s="12">
        <v>10352.57</v>
      </c>
      <c r="N45" s="13">
        <f t="shared" si="1"/>
        <v>69542643.555759996</v>
      </c>
      <c r="O45" s="14">
        <f t="shared" si="2"/>
        <v>22949072.370000001</v>
      </c>
      <c r="P45" s="2"/>
    </row>
    <row r="46" spans="1:16" x14ac:dyDescent="0.45">
      <c r="A46" s="11" t="s">
        <v>33</v>
      </c>
      <c r="B46" s="12">
        <v>3428837.7700000005</v>
      </c>
      <c r="C46" s="12">
        <v>5195278.1899999995</v>
      </c>
      <c r="D46" s="12">
        <v>5546973.2699999996</v>
      </c>
      <c r="E46" s="12">
        <v>3670705.28</v>
      </c>
      <c r="F46" s="12">
        <v>6195420.6299999999</v>
      </c>
      <c r="G46" s="12">
        <f t="shared" si="0"/>
        <v>24037215.140000001</v>
      </c>
      <c r="H46" s="12">
        <f>Table1[[#This Row],[Total]]*0.76</f>
        <v>18268283.5064</v>
      </c>
      <c r="I46" s="12">
        <v>368.7</v>
      </c>
      <c r="J46" s="12">
        <v>0</v>
      </c>
      <c r="K46" s="12">
        <v>0</v>
      </c>
      <c r="L46" s="12">
        <v>16045.41</v>
      </c>
      <c r="M46" s="12">
        <v>28.92</v>
      </c>
      <c r="N46" s="13">
        <f t="shared" si="1"/>
        <v>3656945.3072800003</v>
      </c>
      <c r="O46" s="14">
        <f t="shared" si="2"/>
        <v>1206791.95</v>
      </c>
      <c r="P46" s="2"/>
    </row>
    <row r="47" spans="1:16" x14ac:dyDescent="0.45">
      <c r="A47" s="11" t="s">
        <v>34</v>
      </c>
      <c r="B47" s="12">
        <v>96081499.019999981</v>
      </c>
      <c r="C47" s="12">
        <v>146265190.80000001</v>
      </c>
      <c r="D47" s="12">
        <v>166169215.54000002</v>
      </c>
      <c r="E47" s="12">
        <v>109644250.84</v>
      </c>
      <c r="F47" s="12">
        <v>200607881.37</v>
      </c>
      <c r="G47" s="12">
        <f t="shared" si="0"/>
        <v>718768037.57000005</v>
      </c>
      <c r="H47" s="12">
        <f>Table1[[#This Row],[Total]]*0.76</f>
        <v>546263708.55320001</v>
      </c>
      <c r="I47" s="12">
        <v>10353.94</v>
      </c>
      <c r="J47" s="12">
        <v>0</v>
      </c>
      <c r="K47" s="12">
        <v>0</v>
      </c>
      <c r="L47" s="12">
        <v>28265.16</v>
      </c>
      <c r="M47" s="12">
        <v>939.86</v>
      </c>
      <c r="N47" s="13">
        <f t="shared" si="1"/>
        <v>109260653.50264001</v>
      </c>
      <c r="O47" s="14">
        <f t="shared" si="2"/>
        <v>36056015.659999996</v>
      </c>
      <c r="P47" s="2"/>
    </row>
    <row r="48" spans="1:16" x14ac:dyDescent="0.45">
      <c r="A48" s="11" t="s">
        <v>35</v>
      </c>
      <c r="B48" s="12">
        <v>149864073.53999999</v>
      </c>
      <c r="C48" s="12">
        <v>228431583.48000002</v>
      </c>
      <c r="D48" s="12">
        <v>257809990.96999997</v>
      </c>
      <c r="E48" s="12">
        <v>168607864.41</v>
      </c>
      <c r="F48" s="12">
        <v>305206335.43000001</v>
      </c>
      <c r="G48" s="12">
        <f t="shared" si="0"/>
        <v>1109919847.8299999</v>
      </c>
      <c r="H48" s="12">
        <f>Table1[[#This Row],[Total]]*0.76</f>
        <v>843539084.35079992</v>
      </c>
      <c r="I48" s="12">
        <v>16152.68</v>
      </c>
      <c r="J48" s="12">
        <v>0</v>
      </c>
      <c r="K48" s="12">
        <v>0</v>
      </c>
      <c r="L48" s="12">
        <v>24788.98</v>
      </c>
      <c r="M48" s="12">
        <v>20286.45</v>
      </c>
      <c r="N48" s="13">
        <f t="shared" si="1"/>
        <v>168720062.49215999</v>
      </c>
      <c r="O48" s="14">
        <f t="shared" si="2"/>
        <v>55677620.619999997</v>
      </c>
      <c r="P48" s="2"/>
    </row>
    <row r="49" spans="1:16" x14ac:dyDescent="0.45">
      <c r="A49" s="11" t="s">
        <v>36</v>
      </c>
      <c r="B49" s="12">
        <v>36198204.969999999</v>
      </c>
      <c r="C49" s="12">
        <v>55610665.100000009</v>
      </c>
      <c r="D49" s="12">
        <v>62312467.569999993</v>
      </c>
      <c r="E49" s="12">
        <v>40805375.600000001</v>
      </c>
      <c r="F49" s="12">
        <v>76534484.920000002</v>
      </c>
      <c r="G49" s="12">
        <f t="shared" si="0"/>
        <v>271461198.15999997</v>
      </c>
      <c r="H49" s="12">
        <f>Table1[[#This Row],[Total]]*0.76</f>
        <v>206310510.60159999</v>
      </c>
      <c r="I49" s="12">
        <v>3916.26</v>
      </c>
      <c r="J49" s="12">
        <v>0</v>
      </c>
      <c r="K49" s="12">
        <v>0</v>
      </c>
      <c r="L49" s="12">
        <v>10551.529999999999</v>
      </c>
      <c r="M49" s="12">
        <v>358.94</v>
      </c>
      <c r="N49" s="13">
        <f t="shared" si="1"/>
        <v>41265067.466319993</v>
      </c>
      <c r="O49" s="14">
        <f t="shared" si="2"/>
        <v>13617472.26</v>
      </c>
      <c r="P49" s="2"/>
    </row>
    <row r="50" spans="1:16" x14ac:dyDescent="0.45">
      <c r="A50" s="11" t="s">
        <v>37</v>
      </c>
      <c r="B50" s="12">
        <v>31114735.390000004</v>
      </c>
      <c r="C50" s="12">
        <v>47491888.25</v>
      </c>
      <c r="D50" s="12">
        <v>55356593.630000003</v>
      </c>
      <c r="E50" s="12">
        <v>36475739.899999999</v>
      </c>
      <c r="F50" s="12">
        <v>68231284.179999992</v>
      </c>
      <c r="G50" s="12">
        <f t="shared" si="0"/>
        <v>238670241.35000002</v>
      </c>
      <c r="H50" s="12">
        <f>Table1[[#This Row],[Total]]*0.76</f>
        <v>181389383.42600003</v>
      </c>
      <c r="I50" s="12">
        <v>3355.9</v>
      </c>
      <c r="J50" s="12">
        <v>0</v>
      </c>
      <c r="K50" s="12">
        <v>0</v>
      </c>
      <c r="L50" s="12">
        <v>9422.7300000000014</v>
      </c>
      <c r="M50" s="12">
        <v>319.95999999999998</v>
      </c>
      <c r="N50" s="13">
        <f t="shared" si="1"/>
        <v>36280496.403200008</v>
      </c>
      <c r="O50" s="14">
        <f t="shared" si="2"/>
        <v>11972563.810000001</v>
      </c>
      <c r="P50" s="2"/>
    </row>
    <row r="51" spans="1:16" x14ac:dyDescent="0.45">
      <c r="A51" s="11" t="s">
        <v>38</v>
      </c>
      <c r="B51" s="12">
        <v>12100950.34</v>
      </c>
      <c r="C51" s="12">
        <v>18382710.550000001</v>
      </c>
      <c r="D51" s="12">
        <v>20125896.300000001</v>
      </c>
      <c r="E51" s="12">
        <v>13374773.68</v>
      </c>
      <c r="F51" s="12">
        <v>23926522.119999997</v>
      </c>
      <c r="G51" s="12">
        <f t="shared" si="0"/>
        <v>87910852.989999995</v>
      </c>
      <c r="H51" s="12">
        <f>Table1[[#This Row],[Total]]*0.76</f>
        <v>66812248.272399999</v>
      </c>
      <c r="I51" s="12">
        <v>1301.83</v>
      </c>
      <c r="J51" s="12">
        <v>0</v>
      </c>
      <c r="K51" s="12">
        <v>0</v>
      </c>
      <c r="L51" s="12">
        <v>5432.79</v>
      </c>
      <c r="M51" s="12">
        <v>111.99</v>
      </c>
      <c r="N51" s="13">
        <f t="shared" si="1"/>
        <v>13363818.97648</v>
      </c>
      <c r="O51" s="14">
        <f t="shared" si="2"/>
        <v>4410060.26</v>
      </c>
      <c r="P51" s="2"/>
    </row>
    <row r="52" spans="1:16" x14ac:dyDescent="0.45">
      <c r="A52" s="11" t="s">
        <v>39</v>
      </c>
      <c r="B52" s="12">
        <v>31756089.439999998</v>
      </c>
      <c r="C52" s="12">
        <v>48492835.730000004</v>
      </c>
      <c r="D52" s="12">
        <v>56016066.489999995</v>
      </c>
      <c r="E52" s="12">
        <v>36300214.489999995</v>
      </c>
      <c r="F52" s="12">
        <v>67827429.980000004</v>
      </c>
      <c r="G52" s="12">
        <f t="shared" si="0"/>
        <v>240392636.13</v>
      </c>
      <c r="H52" s="12">
        <f>Table1[[#This Row],[Total]]*0.76</f>
        <v>182698403.45879999</v>
      </c>
      <c r="I52" s="12">
        <v>3435.26</v>
      </c>
      <c r="J52" s="12">
        <v>0</v>
      </c>
      <c r="K52" s="12">
        <v>0</v>
      </c>
      <c r="L52" s="12">
        <v>9453.0400000000009</v>
      </c>
      <c r="M52" s="12">
        <v>318.08</v>
      </c>
      <c r="N52" s="13">
        <f t="shared" si="1"/>
        <v>36542321.967759997</v>
      </c>
      <c r="O52" s="14">
        <f t="shared" si="2"/>
        <v>12058966.25</v>
      </c>
      <c r="P52" s="2"/>
    </row>
    <row r="53" spans="1:16" x14ac:dyDescent="0.45">
      <c r="A53" s="11" t="s">
        <v>40</v>
      </c>
      <c r="B53" s="12">
        <v>21245283.41</v>
      </c>
      <c r="C53" s="12">
        <v>32339606.580000002</v>
      </c>
      <c r="D53" s="12">
        <v>38010842.399999999</v>
      </c>
      <c r="E53" s="12">
        <v>25141773.359999999</v>
      </c>
      <c r="F53" s="12">
        <v>46586760.310000002</v>
      </c>
      <c r="G53" s="12">
        <f t="shared" si="0"/>
        <v>163324266.06</v>
      </c>
      <c r="H53" s="12">
        <f>Table1[[#This Row],[Total]]*0.76</f>
        <v>124126442.20560001</v>
      </c>
      <c r="I53" s="12">
        <v>2289.77</v>
      </c>
      <c r="J53" s="12">
        <v>0</v>
      </c>
      <c r="K53" s="12">
        <v>0</v>
      </c>
      <c r="L53" s="12">
        <v>13852.48</v>
      </c>
      <c r="M53" s="12">
        <v>218.38</v>
      </c>
      <c r="N53" s="13">
        <f t="shared" si="1"/>
        <v>24828560.567120001</v>
      </c>
      <c r="O53" s="14">
        <f t="shared" si="2"/>
        <v>8193424.9900000002</v>
      </c>
      <c r="P53" s="2"/>
    </row>
    <row r="54" spans="1:16" x14ac:dyDescent="0.45">
      <c r="A54" s="11" t="s">
        <v>41</v>
      </c>
      <c r="B54" s="12">
        <v>83802431.579999998</v>
      </c>
      <c r="C54" s="12">
        <v>127956521.86000001</v>
      </c>
      <c r="D54" s="12">
        <v>143407641.57999998</v>
      </c>
      <c r="E54" s="12">
        <v>93319631.439999983</v>
      </c>
      <c r="F54" s="12">
        <v>167402161.34</v>
      </c>
      <c r="G54" s="12">
        <f t="shared" si="0"/>
        <v>615888387.79999995</v>
      </c>
      <c r="H54" s="12">
        <f>Table1[[#This Row],[Total]]*0.76</f>
        <v>468075174.72799999</v>
      </c>
      <c r="I54" s="12">
        <v>9029.58</v>
      </c>
      <c r="J54" s="12">
        <v>0</v>
      </c>
      <c r="K54" s="12">
        <v>0</v>
      </c>
      <c r="L54" s="12">
        <v>12605.919999999998</v>
      </c>
      <c r="M54" s="12">
        <v>12386.87</v>
      </c>
      <c r="N54" s="13">
        <f t="shared" si="1"/>
        <v>93621839.419599995</v>
      </c>
      <c r="O54" s="14">
        <f t="shared" si="2"/>
        <v>30895207.010000002</v>
      </c>
      <c r="P54" s="2"/>
    </row>
    <row r="55" spans="1:16" x14ac:dyDescent="0.45">
      <c r="A55" s="11" t="s">
        <v>42</v>
      </c>
      <c r="B55" s="12">
        <v>13034768.77</v>
      </c>
      <c r="C55" s="12">
        <v>19790932.229999997</v>
      </c>
      <c r="D55" s="12">
        <v>22903264.91</v>
      </c>
      <c r="E55" s="12">
        <v>15128020.109999998</v>
      </c>
      <c r="F55" s="12">
        <v>27056633.689999998</v>
      </c>
      <c r="G55" s="12">
        <f t="shared" si="0"/>
        <v>97913619.709999993</v>
      </c>
      <c r="H55" s="12">
        <f>Table1[[#This Row],[Total]]*0.76</f>
        <v>74414350.979599997</v>
      </c>
      <c r="I55" s="12">
        <v>1401.54</v>
      </c>
      <c r="J55" s="12">
        <v>0</v>
      </c>
      <c r="K55" s="12">
        <v>0</v>
      </c>
      <c r="L55" s="12">
        <v>3901.7299999999996</v>
      </c>
      <c r="M55" s="12">
        <v>126.64</v>
      </c>
      <c r="N55" s="13">
        <f t="shared" si="1"/>
        <v>14883956.177920002</v>
      </c>
      <c r="O55" s="14">
        <f t="shared" si="2"/>
        <v>4911705.54</v>
      </c>
      <c r="P55" s="2"/>
    </row>
    <row r="56" spans="1:16" x14ac:dyDescent="0.45">
      <c r="A56" s="11" t="s">
        <v>43</v>
      </c>
      <c r="B56" s="12">
        <v>8441038.629999999</v>
      </c>
      <c r="C56" s="12">
        <v>12835261.58</v>
      </c>
      <c r="D56" s="12">
        <v>14186788.33</v>
      </c>
      <c r="E56" s="12">
        <v>9357493.3999999985</v>
      </c>
      <c r="F56" s="12">
        <v>16513866.280000001</v>
      </c>
      <c r="G56" s="12">
        <f t="shared" si="0"/>
        <v>61334448.219999999</v>
      </c>
      <c r="H56" s="12">
        <f>Table1[[#This Row],[Total]]*0.76</f>
        <v>46614180.647200003</v>
      </c>
      <c r="I56" s="12">
        <v>906.96</v>
      </c>
      <c r="J56" s="12">
        <v>0</v>
      </c>
      <c r="K56" s="12">
        <v>0</v>
      </c>
      <c r="L56" s="12">
        <v>2408.9899999999998</v>
      </c>
      <c r="M56" s="12">
        <v>77.25</v>
      </c>
      <c r="N56" s="13">
        <f t="shared" si="1"/>
        <v>9323514.7694400009</v>
      </c>
      <c r="O56" s="14">
        <f t="shared" si="2"/>
        <v>3076759.87</v>
      </c>
      <c r="P56" s="2"/>
    </row>
    <row r="57" spans="1:16" x14ac:dyDescent="0.45">
      <c r="A57" s="11" t="s">
        <v>44</v>
      </c>
      <c r="B57" s="12">
        <v>1297025.1700000002</v>
      </c>
      <c r="C57" s="12">
        <v>1954053.5</v>
      </c>
      <c r="D57" s="12">
        <v>1735456.6800000004</v>
      </c>
      <c r="E57" s="12">
        <v>1126052.52</v>
      </c>
      <c r="F57" s="12">
        <v>1317694.25</v>
      </c>
      <c r="G57" s="12">
        <f t="shared" si="0"/>
        <v>7430282.120000001</v>
      </c>
      <c r="H57" s="12">
        <f>Table1[[#This Row],[Total]]*0.76</f>
        <v>5647014.4112000009</v>
      </c>
      <c r="I57" s="12">
        <v>137.11000000000001</v>
      </c>
      <c r="J57" s="12">
        <v>0</v>
      </c>
      <c r="K57" s="12">
        <v>0</v>
      </c>
      <c r="L57" s="12">
        <v>421.53000000000003</v>
      </c>
      <c r="M57" s="12">
        <v>6.03</v>
      </c>
      <c r="N57" s="13">
        <f t="shared" si="1"/>
        <v>1129515.8162400003</v>
      </c>
      <c r="O57" s="14">
        <f t="shared" si="2"/>
        <v>372740.22</v>
      </c>
      <c r="P57" s="2"/>
    </row>
    <row r="58" spans="1:16" x14ac:dyDescent="0.45">
      <c r="A58" s="11" t="s">
        <v>45</v>
      </c>
      <c r="B58" s="12">
        <v>2806299.81</v>
      </c>
      <c r="C58" s="12">
        <v>4264806.8000000007</v>
      </c>
      <c r="D58" s="12">
        <v>4400127.4399999995</v>
      </c>
      <c r="E58" s="12">
        <v>2889855.54</v>
      </c>
      <c r="F58" s="12">
        <v>4681062.25</v>
      </c>
      <c r="G58" s="12">
        <f t="shared" si="0"/>
        <v>19042151.84</v>
      </c>
      <c r="H58" s="12">
        <f>Table1[[#This Row],[Total]]*0.76</f>
        <v>14472035.398399999</v>
      </c>
      <c r="I58" s="12">
        <v>300.08999999999997</v>
      </c>
      <c r="J58" s="12">
        <v>0</v>
      </c>
      <c r="K58" s="12">
        <v>0</v>
      </c>
      <c r="L58" s="12">
        <v>2915.0899999999997</v>
      </c>
      <c r="M58" s="12">
        <v>21.81</v>
      </c>
      <c r="N58" s="13">
        <f t="shared" si="1"/>
        <v>2895054.47768</v>
      </c>
      <c r="O58" s="14">
        <f t="shared" si="2"/>
        <v>955367.98</v>
      </c>
      <c r="P58" s="2"/>
    </row>
    <row r="59" spans="1:16" x14ac:dyDescent="0.45">
      <c r="A59" s="11" t="s">
        <v>46</v>
      </c>
      <c r="B59" s="12">
        <v>17792567.290000003</v>
      </c>
      <c r="C59" s="12">
        <v>27080556.289999999</v>
      </c>
      <c r="D59" s="12">
        <v>30219507.050000001</v>
      </c>
      <c r="E59" s="12">
        <v>19922357.539999999</v>
      </c>
      <c r="F59" s="12">
        <v>35058259.219999999</v>
      </c>
      <c r="G59" s="12">
        <f t="shared" si="0"/>
        <v>130073247.38999999</v>
      </c>
      <c r="H59" s="12">
        <f>Table1[[#This Row],[Total]]*0.76</f>
        <v>98855668.016399994</v>
      </c>
      <c r="I59" s="12">
        <v>1871.52</v>
      </c>
      <c r="J59" s="12">
        <v>0</v>
      </c>
      <c r="K59" s="12">
        <v>0</v>
      </c>
      <c r="L59" s="12">
        <v>5108.26</v>
      </c>
      <c r="M59" s="12">
        <v>163.98</v>
      </c>
      <c r="N59" s="13">
        <f t="shared" si="1"/>
        <v>19772562.355280001</v>
      </c>
      <c r="O59" s="14">
        <f t="shared" si="2"/>
        <v>6524945.5800000001</v>
      </c>
      <c r="P59" s="2"/>
    </row>
    <row r="60" spans="1:16" x14ac:dyDescent="0.45">
      <c r="A60" s="11" t="s">
        <v>47</v>
      </c>
      <c r="B60" s="12">
        <v>20817000.620000001</v>
      </c>
      <c r="C60" s="12">
        <v>31625856.560000002</v>
      </c>
      <c r="D60" s="12">
        <v>34832599.449999996</v>
      </c>
      <c r="E60" s="12">
        <v>22674582.34</v>
      </c>
      <c r="F60" s="12">
        <v>40238656.369999997</v>
      </c>
      <c r="G60" s="12">
        <f t="shared" si="0"/>
        <v>150188695.34</v>
      </c>
      <c r="H60" s="12">
        <f>Table1[[#This Row],[Total]]*0.76</f>
        <v>114143408.45840001</v>
      </c>
      <c r="I60" s="12">
        <v>2243.4699999999998</v>
      </c>
      <c r="J60" s="12">
        <v>0</v>
      </c>
      <c r="K60" s="12">
        <v>0</v>
      </c>
      <c r="L60" s="12">
        <v>5875.53</v>
      </c>
      <c r="M60" s="12">
        <v>188.29</v>
      </c>
      <c r="N60" s="13">
        <f t="shared" si="1"/>
        <v>22830343.149680004</v>
      </c>
      <c r="O60" s="14">
        <f t="shared" si="2"/>
        <v>7534013.2400000002</v>
      </c>
      <c r="P60" s="2"/>
    </row>
    <row r="61" spans="1:16" x14ac:dyDescent="0.45">
      <c r="A61" s="11" t="s">
        <v>48</v>
      </c>
      <c r="B61" s="12">
        <v>23646172.969999999</v>
      </c>
      <c r="C61" s="12">
        <v>36037952.82</v>
      </c>
      <c r="D61" s="12">
        <v>41187190.369999997</v>
      </c>
      <c r="E61" s="12">
        <v>27005427.690000001</v>
      </c>
      <c r="F61" s="12">
        <v>49463726.030000009</v>
      </c>
      <c r="G61" s="12">
        <f t="shared" si="0"/>
        <v>177340469.88</v>
      </c>
      <c r="H61" s="12">
        <f>Table1[[#This Row],[Total]]*0.76</f>
        <v>134778757.10879999</v>
      </c>
      <c r="I61" s="12">
        <v>2549.25</v>
      </c>
      <c r="J61" s="12">
        <v>0</v>
      </c>
      <c r="K61" s="12">
        <v>0</v>
      </c>
      <c r="L61" s="12">
        <v>6986.42</v>
      </c>
      <c r="M61" s="12">
        <v>0</v>
      </c>
      <c r="N61" s="13">
        <f t="shared" si="1"/>
        <v>26957658.555759996</v>
      </c>
      <c r="O61" s="14">
        <f t="shared" si="2"/>
        <v>8896027.3200000003</v>
      </c>
      <c r="P61" s="2"/>
    </row>
    <row r="62" spans="1:16" x14ac:dyDescent="0.45">
      <c r="A62" s="11" t="s">
        <v>56</v>
      </c>
      <c r="B62" s="12">
        <v>8349919.4299999997</v>
      </c>
      <c r="C62" s="12">
        <v>12760522.790000001</v>
      </c>
      <c r="D62" s="12">
        <v>14124772.079999998</v>
      </c>
      <c r="E62" s="12">
        <v>9307091.6400000006</v>
      </c>
      <c r="F62" s="12">
        <v>16765832.07</v>
      </c>
      <c r="G62" s="12">
        <f t="shared" si="0"/>
        <v>61308138.009999998</v>
      </c>
      <c r="H62" s="12">
        <f>Table1[[#This Row],[Total]]*0.76</f>
        <v>46594184.887599997</v>
      </c>
      <c r="I62" s="12">
        <v>897.78</v>
      </c>
      <c r="J62" s="12">
        <v>0</v>
      </c>
      <c r="K62" s="12">
        <v>0</v>
      </c>
      <c r="L62" s="12">
        <v>2385.6999999999998</v>
      </c>
      <c r="M62" s="12">
        <v>78.5</v>
      </c>
      <c r="N62" s="13">
        <f t="shared" si="1"/>
        <v>9319509.3735199999</v>
      </c>
      <c r="O62" s="14">
        <f t="shared" si="2"/>
        <v>3075438.09</v>
      </c>
      <c r="P62" s="2"/>
    </row>
    <row r="63" spans="1:16" x14ac:dyDescent="0.45">
      <c r="A63" s="11" t="s">
        <v>49</v>
      </c>
      <c r="B63" s="12">
        <v>3406431.0799999987</v>
      </c>
      <c r="C63" s="12">
        <v>5202441.0100000007</v>
      </c>
      <c r="D63" s="12">
        <v>5710523.959999999</v>
      </c>
      <c r="E63" s="12">
        <v>3726537.18</v>
      </c>
      <c r="F63" s="12">
        <v>6458308.9400000004</v>
      </c>
      <c r="G63" s="12">
        <f t="shared" si="0"/>
        <v>24504242.170000002</v>
      </c>
      <c r="H63" s="12">
        <f>Table1[[#This Row],[Total]]*0.76</f>
        <v>18623224.049200002</v>
      </c>
      <c r="I63" s="12">
        <v>365.46</v>
      </c>
      <c r="J63" s="12">
        <v>0</v>
      </c>
      <c r="K63" s="12">
        <v>0</v>
      </c>
      <c r="L63" s="12">
        <v>964.19</v>
      </c>
      <c r="M63" s="12">
        <v>30.19</v>
      </c>
      <c r="N63" s="13">
        <f t="shared" si="1"/>
        <v>3724916.777840001</v>
      </c>
      <c r="O63" s="14">
        <f t="shared" si="2"/>
        <v>1229222.54</v>
      </c>
      <c r="P63" s="2"/>
    </row>
    <row r="64" spans="1:16" x14ac:dyDescent="0.45">
      <c r="A64" s="11" t="s">
        <v>50</v>
      </c>
      <c r="B64" s="12">
        <v>10141423.159999998</v>
      </c>
      <c r="C64" s="12">
        <v>15431012.5</v>
      </c>
      <c r="D64" s="12">
        <v>17339728.459999997</v>
      </c>
      <c r="E64" s="12">
        <v>11383522.900000002</v>
      </c>
      <c r="F64" s="12">
        <v>20634067.309999999</v>
      </c>
      <c r="G64" s="12">
        <f t="shared" si="0"/>
        <v>74929754.329999998</v>
      </c>
      <c r="H64" s="12">
        <f>Table1[[#This Row],[Total]]*0.76</f>
        <v>56946613.290799998</v>
      </c>
      <c r="I64" s="12">
        <v>1090.57</v>
      </c>
      <c r="J64" s="12">
        <v>0</v>
      </c>
      <c r="K64" s="12">
        <v>0</v>
      </c>
      <c r="L64" s="12">
        <v>3784.1299999999997</v>
      </c>
      <c r="M64" s="12">
        <v>96.64</v>
      </c>
      <c r="N64" s="13">
        <f t="shared" si="1"/>
        <v>11390316.92616</v>
      </c>
      <c r="O64" s="14">
        <f t="shared" si="2"/>
        <v>3758804.59</v>
      </c>
      <c r="P64" s="2"/>
    </row>
    <row r="65" spans="1:16" x14ac:dyDescent="0.45">
      <c r="A65" s="11" t="s">
        <v>51</v>
      </c>
      <c r="B65" s="12">
        <v>1522824.6299999997</v>
      </c>
      <c r="C65" s="12">
        <v>2298717.69</v>
      </c>
      <c r="D65" s="12">
        <v>2177467.9300000002</v>
      </c>
      <c r="E65" s="12">
        <v>1452373.91</v>
      </c>
      <c r="F65" s="12">
        <v>2178342.21</v>
      </c>
      <c r="G65" s="12">
        <f t="shared" si="0"/>
        <v>9629726.370000001</v>
      </c>
      <c r="H65" s="12">
        <f>Table1[[#This Row],[Total]]*0.76</f>
        <v>7318592.0412000008</v>
      </c>
      <c r="I65" s="12">
        <v>161.75</v>
      </c>
      <c r="J65" s="12">
        <v>0</v>
      </c>
      <c r="K65" s="12">
        <v>0</v>
      </c>
      <c r="L65" s="12">
        <v>464.19</v>
      </c>
      <c r="M65" s="12">
        <v>10.11</v>
      </c>
      <c r="N65" s="13">
        <f t="shared" si="1"/>
        <v>1463845.6182400002</v>
      </c>
      <c r="O65" s="14">
        <f t="shared" si="2"/>
        <v>483069.05</v>
      </c>
      <c r="P65" s="2"/>
    </row>
    <row r="66" spans="1:16" x14ac:dyDescent="0.45">
      <c r="A66" s="11" t="s">
        <v>52</v>
      </c>
      <c r="B66" s="12">
        <v>22257684.000000004</v>
      </c>
      <c r="C66" s="12">
        <v>33948235.280000001</v>
      </c>
      <c r="D66" s="12">
        <v>39007562.75</v>
      </c>
      <c r="E66" s="12">
        <v>25608773.270000003</v>
      </c>
      <c r="F66" s="12">
        <v>46973945.93</v>
      </c>
      <c r="G66" s="12">
        <f t="shared" si="0"/>
        <v>167796201.23000002</v>
      </c>
      <c r="H66" s="12">
        <f>Table1[[#This Row],[Total]]*0.76</f>
        <v>127525112.93480001</v>
      </c>
      <c r="I66" s="12">
        <v>52</v>
      </c>
      <c r="J66" s="12">
        <v>0</v>
      </c>
      <c r="K66" s="12">
        <v>0</v>
      </c>
      <c r="L66" s="12">
        <v>6622.73</v>
      </c>
      <c r="M66" s="12">
        <v>220.11</v>
      </c>
      <c r="N66" s="13">
        <f t="shared" si="1"/>
        <v>25506401.554960005</v>
      </c>
      <c r="O66" s="14">
        <f t="shared" si="2"/>
        <v>8417112.5099999998</v>
      </c>
      <c r="P66" s="2"/>
    </row>
    <row r="67" spans="1:16" x14ac:dyDescent="0.45">
      <c r="A67" s="11" t="s">
        <v>53</v>
      </c>
      <c r="B67" s="12">
        <v>3119509.62</v>
      </c>
      <c r="C67" s="12">
        <v>4741765.6399999997</v>
      </c>
      <c r="D67" s="12">
        <v>4847612.6499999994</v>
      </c>
      <c r="E67" s="12">
        <v>3196727.5</v>
      </c>
      <c r="F67" s="12">
        <v>5093866.58</v>
      </c>
      <c r="G67" s="12">
        <f t="shared" si="0"/>
        <v>20999481.990000002</v>
      </c>
      <c r="H67" s="12">
        <f>Table1[[#This Row],[Total]]*0.76</f>
        <v>15959606.312400002</v>
      </c>
      <c r="I67" s="12">
        <v>333.66</v>
      </c>
      <c r="J67" s="12">
        <v>0</v>
      </c>
      <c r="K67" s="12">
        <v>0</v>
      </c>
      <c r="L67" s="12">
        <v>1616.62</v>
      </c>
      <c r="M67" s="12">
        <v>23.72</v>
      </c>
      <c r="N67" s="13">
        <f t="shared" si="1"/>
        <v>3192316.0624800003</v>
      </c>
      <c r="O67" s="14">
        <f t="shared" si="2"/>
        <v>1053464.3</v>
      </c>
      <c r="P67" s="2"/>
    </row>
    <row r="68" spans="1:16" x14ac:dyDescent="0.45">
      <c r="A68" s="11" t="s">
        <v>54</v>
      </c>
      <c r="B68" s="12">
        <v>37199059.190000005</v>
      </c>
      <c r="C68" s="12">
        <v>56454794.359999999</v>
      </c>
      <c r="D68" s="12">
        <v>62547009.100000001</v>
      </c>
      <c r="E68" s="12">
        <v>41036536.390000001</v>
      </c>
      <c r="F68" s="12">
        <v>72881863.310000002</v>
      </c>
      <c r="G68" s="12">
        <f t="shared" si="0"/>
        <v>270119262.35000002</v>
      </c>
      <c r="H68" s="12">
        <f>Table1[[#This Row],[Total]]*0.76</f>
        <v>205290639.38600001</v>
      </c>
      <c r="I68" s="12">
        <v>4003.01</v>
      </c>
      <c r="J68" s="12">
        <v>0</v>
      </c>
      <c r="K68" s="12">
        <v>0</v>
      </c>
      <c r="L68" s="12">
        <v>5473.9900000000007</v>
      </c>
      <c r="M68" s="12">
        <v>5461.69</v>
      </c>
      <c r="N68" s="13">
        <f t="shared" si="1"/>
        <v>41061115.615199998</v>
      </c>
      <c r="O68" s="14">
        <f t="shared" si="2"/>
        <v>13550168.15</v>
      </c>
      <c r="P68" s="2"/>
    </row>
    <row r="69" spans="1:16" x14ac:dyDescent="0.45">
      <c r="A69" s="16" t="s">
        <v>55</v>
      </c>
      <c r="B69" s="17">
        <v>9962277.2799999993</v>
      </c>
      <c r="C69" s="17">
        <v>15179712.659999998</v>
      </c>
      <c r="D69" s="17">
        <v>17376005.289999999</v>
      </c>
      <c r="E69" s="17">
        <v>11508028.91</v>
      </c>
      <c r="F69" s="17">
        <v>21083641.460000001</v>
      </c>
      <c r="G69" s="12">
        <f t="shared" si="0"/>
        <v>75109665.599999994</v>
      </c>
      <c r="H69" s="17">
        <f>Table1[[#This Row],[Total]]*0.76</f>
        <v>57083345.855999999</v>
      </c>
      <c r="I69" s="17">
        <v>1073.93</v>
      </c>
      <c r="J69" s="12">
        <v>0</v>
      </c>
      <c r="K69" s="12">
        <v>0</v>
      </c>
      <c r="L69" s="12">
        <v>2962.27</v>
      </c>
      <c r="M69" s="12">
        <v>98.78</v>
      </c>
      <c r="N69" s="13">
        <f t="shared" si="1"/>
        <v>11417496.167200001</v>
      </c>
      <c r="O69" s="18">
        <f t="shared" si="2"/>
        <v>3767773.74</v>
      </c>
      <c r="P69" s="2"/>
    </row>
    <row r="70" spans="1:16" x14ac:dyDescent="0.45">
      <c r="A70" s="16" t="s">
        <v>80</v>
      </c>
      <c r="B70" s="17">
        <f t="shared" ref="B70:E70" si="3">SUBTOTAL(109,B11:B69)</f>
        <v>1818126269.6499999</v>
      </c>
      <c r="C70" s="17">
        <f t="shared" si="3"/>
        <v>2769578990.5100007</v>
      </c>
      <c r="D70" s="17">
        <f t="shared" si="3"/>
        <v>3125005060.559999</v>
      </c>
      <c r="E70" s="17">
        <f t="shared" si="3"/>
        <v>2049451228.3</v>
      </c>
      <c r="F70" s="17">
        <f>SUM(F11:F69)</f>
        <v>3711951464.1700001</v>
      </c>
      <c r="G70" s="17">
        <f t="shared" ref="G70:O70" si="4">SUBTOTAL(109,G11:G69)</f>
        <v>13474113013.189995</v>
      </c>
      <c r="H70" s="17">
        <f t="shared" si="4"/>
        <v>10240325890.024403</v>
      </c>
      <c r="I70" s="17">
        <f t="shared" si="4"/>
        <v>193496.45999999996</v>
      </c>
      <c r="J70" s="17">
        <f t="shared" si="4"/>
        <v>0</v>
      </c>
      <c r="K70" s="18">
        <f t="shared" si="4"/>
        <v>0</v>
      </c>
      <c r="L70" s="18">
        <f>SUBTOTAL(109,L11:L69)</f>
        <v>527979.19999999995</v>
      </c>
      <c r="M70" s="18">
        <f>SUBTOTAL(109,M11:M69)</f>
        <v>194256.03999999998</v>
      </c>
      <c r="N70" s="18">
        <f>SUBTOTAL(109,N11:N69)</f>
        <v>2048248324.3448801</v>
      </c>
      <c r="O70" s="18">
        <f t="shared" si="4"/>
        <v>675921947.03999984</v>
      </c>
      <c r="P70" s="2"/>
    </row>
    <row r="71" spans="1:16" x14ac:dyDescent="0.45">
      <c r="A71" s="2"/>
      <c r="B71" s="2"/>
      <c r="C71" s="2"/>
      <c r="D71" s="2"/>
      <c r="E71" s="2"/>
      <c r="F71" s="2"/>
      <c r="G71" s="2"/>
      <c r="H71" s="2"/>
      <c r="I71" s="2"/>
      <c r="J71" s="2"/>
      <c r="K71" s="2"/>
      <c r="L71" s="2"/>
      <c r="M71" s="2"/>
      <c r="N71" s="2"/>
      <c r="O71" s="2"/>
      <c r="P71" s="2"/>
    </row>
    <row r="72" spans="1:16" x14ac:dyDescent="0.45">
      <c r="A72" s="3" t="s">
        <v>92</v>
      </c>
      <c r="B72" s="2"/>
      <c r="C72" s="2"/>
      <c r="D72" s="2"/>
      <c r="E72" s="2"/>
      <c r="F72" s="2"/>
      <c r="G72" s="2"/>
      <c r="H72" s="2"/>
      <c r="I72" s="2"/>
      <c r="J72" s="2"/>
      <c r="K72" s="2"/>
      <c r="L72" s="2"/>
      <c r="M72" s="2"/>
      <c r="N72" s="2"/>
      <c r="O72" s="2"/>
      <c r="P72" s="2"/>
    </row>
    <row r="73" spans="1:16" x14ac:dyDescent="0.45">
      <c r="A73" s="3" t="s">
        <v>86</v>
      </c>
      <c r="B73" s="19"/>
      <c r="C73" s="19"/>
      <c r="D73" s="19"/>
      <c r="E73" s="19"/>
      <c r="F73" s="19"/>
      <c r="G73" s="19"/>
      <c r="H73" s="19"/>
      <c r="I73" s="19"/>
      <c r="J73" s="19"/>
      <c r="K73" s="19"/>
      <c r="L73" s="19"/>
      <c r="M73" s="19"/>
      <c r="N73" s="19"/>
      <c r="O73" s="19"/>
      <c r="P73" s="2"/>
    </row>
    <row r="74" spans="1:16" x14ac:dyDescent="0.45">
      <c r="A74" s="3" t="s">
        <v>82</v>
      </c>
      <c r="B74" s="19"/>
      <c r="C74" s="19"/>
      <c r="D74" s="19"/>
      <c r="E74" s="19"/>
      <c r="F74" s="19"/>
      <c r="G74" s="19"/>
      <c r="H74" s="19"/>
      <c r="I74" s="19"/>
      <c r="J74" s="19"/>
      <c r="K74" s="19"/>
      <c r="L74" s="19"/>
      <c r="M74" s="19"/>
      <c r="N74" s="19"/>
      <c r="O74" s="19"/>
      <c r="P74" s="2"/>
    </row>
    <row r="75" spans="1:16" x14ac:dyDescent="0.45">
      <c r="A75" s="20" t="s">
        <v>78</v>
      </c>
      <c r="B75" s="19"/>
      <c r="C75" s="19"/>
      <c r="D75" s="19"/>
      <c r="E75" s="19"/>
      <c r="F75" s="19"/>
      <c r="G75" s="19"/>
      <c r="H75" s="19"/>
      <c r="I75" s="19"/>
      <c r="J75" s="19"/>
      <c r="K75" s="19"/>
      <c r="L75" s="19"/>
      <c r="M75" s="19"/>
      <c r="N75" s="19"/>
      <c r="O75" s="19"/>
      <c r="P75" s="2"/>
    </row>
    <row r="76" spans="1:16" x14ac:dyDescent="0.45">
      <c r="A76" s="3" t="s">
        <v>87</v>
      </c>
      <c r="B76" s="2"/>
      <c r="C76" s="2"/>
      <c r="D76" s="2"/>
      <c r="E76" s="2"/>
      <c r="F76" s="2"/>
      <c r="G76" s="2"/>
      <c r="H76" s="2"/>
      <c r="I76" s="2"/>
      <c r="J76" s="2"/>
      <c r="K76" s="2"/>
      <c r="L76" s="2"/>
      <c r="M76" s="2"/>
      <c r="N76" s="2"/>
      <c r="O76" s="2"/>
      <c r="P76" s="2"/>
    </row>
    <row r="77" spans="1:16" x14ac:dyDescent="0.45">
      <c r="A77" s="20" t="s">
        <v>79</v>
      </c>
      <c r="B77" s="2"/>
      <c r="C77" s="2"/>
      <c r="D77" s="2"/>
      <c r="E77" s="2"/>
      <c r="F77" s="2"/>
      <c r="G77" s="2"/>
      <c r="H77" s="2"/>
      <c r="I77" s="2"/>
      <c r="J77" s="2"/>
      <c r="K77" s="2"/>
      <c r="L77" s="2"/>
      <c r="M77" s="2"/>
      <c r="N77" s="2"/>
      <c r="O77" s="2"/>
      <c r="P77" s="2"/>
    </row>
    <row r="78" spans="1:16" hidden="1" x14ac:dyDescent="0.45">
      <c r="A78" s="2"/>
      <c r="B78" s="2"/>
      <c r="C78" s="2"/>
      <c r="D78" s="2"/>
      <c r="E78" s="2"/>
      <c r="F78" s="2"/>
      <c r="G78" s="2"/>
      <c r="H78" s="2"/>
      <c r="I78" s="2"/>
      <c r="J78" s="2"/>
      <c r="K78" s="2"/>
      <c r="L78" s="2"/>
      <c r="M78" s="2"/>
      <c r="N78" s="2"/>
      <c r="O78" s="2"/>
      <c r="P78" s="2"/>
    </row>
  </sheetData>
  <sheetProtection sheet="1" objects="1" scenarios="1" selectLockedCells="1" sort="0" autoFilter="0" pivotTables="0"/>
  <phoneticPr fontId="4" type="noConversion"/>
  <hyperlinks>
    <hyperlink ref="A75" r:id="rId1" display="https://www.sco.ca.gov/ard_payments_mentalhealthservicefund.html" xr:uid="{00000000-0004-0000-0000-000000000000}"/>
    <hyperlink ref="A77" r:id="rId2" display="https://www.dhcs.ca.gov/services/MH/Pages/MHSA-Fiscal-Oversight.aspx" xr:uid="{00000000-0004-0000-0000-000001000000}"/>
  </hyperlinks>
  <pageMargins left="0.7" right="0.7" top="0.75" bottom="0.75" header="0.3" footer="0.3"/>
  <pageSetup scale="40" orientation="landscape" verticalDpi="1200" r:id="rId3"/>
  <rowBreaks count="1" manualBreakCount="1">
    <brk id="38" max="16383" man="1"/>
  </rowBreaks>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DHCSDOC-1797567310-10416</_dlc_DocId>
    <_dlc_DocIdUrl xmlns="69bc34b3-1921-46c7-8c7a-d18363374b4b">
      <Url>https://dhcscagovauthoring/_layouts/15/DocIdRedir.aspx?ID=DHCSDOC-1797567310-10416</Url>
      <Description>DHCSDOC-1797567310-10416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52587C-7DAC-468F-8C09-A3493C3AC5CE}">
  <ds:schemaRefs>
    <ds:schemaRef ds:uri="69bc34b3-1921-46c7-8c7a-d18363374b4b"/>
    <ds:schemaRef ds:uri="http://schemas.microsoft.com/office/infopath/2007/PartnerControl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c1c1dc04-eeda-4b6e-b2df-40979f5da1d3"/>
    <ds:schemaRef ds:uri="http://schemas.microsoft.com/sharepoint/v3"/>
    <ds:schemaRef ds:uri="http://purl.org/dc/terms/"/>
  </ds:schemaRefs>
</ds:datastoreItem>
</file>

<file path=customXml/itemProps2.xml><?xml version="1.0" encoding="utf-8"?>
<ds:datastoreItem xmlns:ds="http://schemas.openxmlformats.org/officeDocument/2006/customXml" ds:itemID="{BD551AF5-8EB8-402B-BFCD-A414B5501EBE}">
  <ds:schemaRefs>
    <ds:schemaRef ds:uri="http://schemas.microsoft.com/sharepoint/v3/contenttype/forms"/>
  </ds:schemaRefs>
</ds:datastoreItem>
</file>

<file path=customXml/itemProps3.xml><?xml version="1.0" encoding="utf-8"?>
<ds:datastoreItem xmlns:ds="http://schemas.openxmlformats.org/officeDocument/2006/customXml" ds:itemID="{7A6D0618-6FA7-404F-AA0E-D205C465B96F}">
  <ds:schemaRefs>
    <ds:schemaRef ds:uri="http://schemas.microsoft.com/sharepoint/events"/>
  </ds:schemaRefs>
</ds:datastoreItem>
</file>

<file path=customXml/itemProps4.xml><?xml version="1.0" encoding="utf-8"?>
<ds:datastoreItem xmlns:ds="http://schemas.openxmlformats.org/officeDocument/2006/customXml" ds:itemID="{48C1D4CE-9730-4886-A328-6909049E4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2024-25</vt:lpstr>
      <vt:lpstr>'PR Max FY 2024-25'!Print_Area</vt:lpstr>
      <vt:lpstr>'PR Max FY 2024-25'!Print_Titles</vt:lpstr>
      <vt:lpstr>TitleRegion1.a10.n70</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FY-2024-25-Prudent-Reserve-Max</dc:title>
  <dc:creator>Windows User</dc:creator>
  <cp:keywords/>
  <cp:lastModifiedBy>Bogan, Britt@DHCS</cp:lastModifiedBy>
  <cp:lastPrinted>2021-06-21T18:06:40Z</cp:lastPrinted>
  <dcterms:created xsi:type="dcterms:W3CDTF">2018-01-10T17:27:52Z</dcterms:created>
  <dcterms:modified xsi:type="dcterms:W3CDTF">2026-01-09T17:15:05Z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ce81f076-6888-4bd0-9bad-7b44218591b2</vt:lpwstr>
  </property>
  <property fmtid="{D5CDD505-2E9C-101B-9397-08002B2CF9AE}" pid="4" name="Division">
    <vt:lpwstr>11;#Community Services|c23dee46-a4de-4c29-8bbc-79830d9e7d7c</vt:lpwstr>
  </property>
</Properties>
</file>