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hcscagovauthoring/BHT/Documents/"/>
    </mc:Choice>
  </mc:AlternateContent>
  <xr:revisionPtr revIDLastSave="0" documentId="13_ncr:20000001_{3A8EC171-894E-4E5C-9D5B-5D4462B06815}" xr6:coauthVersionLast="47" xr6:coauthVersionMax="47" xr10:uidLastSave="{00000000-0000-0000-0000-000000000000}"/>
  <workbookProtection lockStructure="1"/>
  <bookViews>
    <workbookView xWindow="-110" yWindow="-110" windowWidth="19420" windowHeight="10300" xr2:uid="{F24542B9-AE53-4C7C-A456-E5AD71DDEBA3}"/>
  </bookViews>
  <sheets>
    <sheet name="Background Information" sheetId="7" r:id="rId1"/>
    <sheet name="County EBP Estimates" sheetId="4" r:id="rId2"/>
    <sheet name="Team Estimates Calculator" sheetId="5" state="hidden" r:id="rId3"/>
    <sheet name="County Team Estimates" sheetId="6"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6" l="1"/>
  <c r="I59" i="6" s="1"/>
  <c r="H59" i="6"/>
  <c r="G59" i="6" s="1"/>
  <c r="F59" i="6"/>
  <c r="E59" i="6" s="1"/>
  <c r="D59" i="6"/>
  <c r="C59" i="6" s="1"/>
  <c r="J58" i="6"/>
  <c r="I58" i="6" s="1"/>
  <c r="H58" i="6"/>
  <c r="G58" i="6" s="1"/>
  <c r="F58" i="6"/>
  <c r="E58" i="6" s="1"/>
  <c r="D58" i="6"/>
  <c r="C58" i="6" s="1"/>
  <c r="J57" i="6"/>
  <c r="I57" i="6" s="1"/>
  <c r="H57" i="6"/>
  <c r="G57" i="6" s="1"/>
  <c r="F57" i="6"/>
  <c r="E57" i="6" s="1"/>
  <c r="D57" i="6"/>
  <c r="C57" i="6" s="1"/>
  <c r="J56" i="6"/>
  <c r="I56" i="6" s="1"/>
  <c r="H56" i="6"/>
  <c r="G56" i="6" s="1"/>
  <c r="F56" i="6"/>
  <c r="E56" i="6" s="1"/>
  <c r="D56" i="6"/>
  <c r="C56" i="6" s="1"/>
  <c r="J55" i="6"/>
  <c r="I55" i="6" s="1"/>
  <c r="H55" i="6"/>
  <c r="G55" i="6" s="1"/>
  <c r="F55" i="6"/>
  <c r="E55" i="6" s="1"/>
  <c r="D55" i="6"/>
  <c r="C55" i="6" s="1"/>
  <c r="J54" i="6"/>
  <c r="I54" i="6" s="1"/>
  <c r="H54" i="6"/>
  <c r="G54" i="6" s="1"/>
  <c r="F54" i="6"/>
  <c r="E54" i="6" s="1"/>
  <c r="D54" i="6"/>
  <c r="C54" i="6" s="1"/>
  <c r="J53" i="6"/>
  <c r="I53" i="6" s="1"/>
  <c r="H53" i="6"/>
  <c r="G53" i="6" s="1"/>
  <c r="F53" i="6"/>
  <c r="E53" i="6" s="1"/>
  <c r="D53" i="6"/>
  <c r="C53" i="6" s="1"/>
  <c r="J52" i="6"/>
  <c r="I52" i="6" s="1"/>
  <c r="H52" i="6"/>
  <c r="G52" i="6" s="1"/>
  <c r="F52" i="6"/>
  <c r="E52" i="6" s="1"/>
  <c r="D52" i="6"/>
  <c r="C52" i="6" s="1"/>
  <c r="J51" i="6"/>
  <c r="I51" i="6" s="1"/>
  <c r="H51" i="6"/>
  <c r="G51" i="6" s="1"/>
  <c r="F51" i="6"/>
  <c r="E51" i="6" s="1"/>
  <c r="D51" i="6"/>
  <c r="C51" i="6" s="1"/>
  <c r="J50" i="6"/>
  <c r="I50" i="6" s="1"/>
  <c r="H50" i="6"/>
  <c r="G50" i="6" s="1"/>
  <c r="F50" i="6"/>
  <c r="E50" i="6" s="1"/>
  <c r="D50" i="6"/>
  <c r="C50" i="6"/>
  <c r="J49" i="6"/>
  <c r="I49" i="6" s="1"/>
  <c r="H49" i="6"/>
  <c r="G49" i="6" s="1"/>
  <c r="F49" i="6"/>
  <c r="E49" i="6" s="1"/>
  <c r="D49" i="6"/>
  <c r="C49" i="6" s="1"/>
  <c r="J48" i="6"/>
  <c r="I48" i="6" s="1"/>
  <c r="H48" i="6"/>
  <c r="G48" i="6" s="1"/>
  <c r="F48" i="6"/>
  <c r="E48" i="6" s="1"/>
  <c r="D48" i="6"/>
  <c r="C48" i="6" s="1"/>
  <c r="J47" i="6"/>
  <c r="I47" i="6" s="1"/>
  <c r="H47" i="6"/>
  <c r="G47" i="6" s="1"/>
  <c r="F47" i="6"/>
  <c r="E47" i="6" s="1"/>
  <c r="D47" i="6"/>
  <c r="C47" i="6" s="1"/>
  <c r="J46" i="6"/>
  <c r="I46" i="6" s="1"/>
  <c r="H46" i="6"/>
  <c r="G46" i="6" s="1"/>
  <c r="F46" i="6"/>
  <c r="E46" i="6" s="1"/>
  <c r="D46" i="6"/>
  <c r="C46" i="6" s="1"/>
  <c r="J45" i="6"/>
  <c r="I45" i="6" s="1"/>
  <c r="H45" i="6"/>
  <c r="G45" i="6" s="1"/>
  <c r="F45" i="6"/>
  <c r="E45" i="6" s="1"/>
  <c r="D45" i="6"/>
  <c r="C45" i="6"/>
  <c r="J44" i="6"/>
  <c r="I44" i="6" s="1"/>
  <c r="H44" i="6"/>
  <c r="G44" i="6" s="1"/>
  <c r="F44" i="6"/>
  <c r="E44" i="6" s="1"/>
  <c r="D44" i="6"/>
  <c r="C44" i="6" s="1"/>
  <c r="J43" i="6"/>
  <c r="I43" i="6" s="1"/>
  <c r="H43" i="6"/>
  <c r="G43" i="6" s="1"/>
  <c r="F43" i="6"/>
  <c r="E43" i="6" s="1"/>
  <c r="D43" i="6"/>
  <c r="C43" i="6" s="1"/>
  <c r="J42" i="6"/>
  <c r="I42" i="6" s="1"/>
  <c r="H42" i="6"/>
  <c r="G42" i="6" s="1"/>
  <c r="F42" i="6"/>
  <c r="E42" i="6" s="1"/>
  <c r="D42" i="6"/>
  <c r="C42" i="6" s="1"/>
  <c r="J41" i="6"/>
  <c r="I41" i="6" s="1"/>
  <c r="H41" i="6"/>
  <c r="G41" i="6" s="1"/>
  <c r="F41" i="6"/>
  <c r="E41" i="6" s="1"/>
  <c r="D41" i="6"/>
  <c r="C41" i="6" s="1"/>
  <c r="J40" i="6"/>
  <c r="I40" i="6" s="1"/>
  <c r="H40" i="6"/>
  <c r="G40" i="6" s="1"/>
  <c r="F40" i="6"/>
  <c r="E40" i="6" s="1"/>
  <c r="D40" i="6"/>
  <c r="C40" i="6" s="1"/>
  <c r="J39" i="6"/>
  <c r="I39" i="6" s="1"/>
  <c r="H39" i="6"/>
  <c r="G39" i="6" s="1"/>
  <c r="F39" i="6"/>
  <c r="E39" i="6" s="1"/>
  <c r="D39" i="6"/>
  <c r="C39" i="6" s="1"/>
  <c r="J38" i="6"/>
  <c r="I38" i="6" s="1"/>
  <c r="H38" i="6"/>
  <c r="G38" i="6" s="1"/>
  <c r="F38" i="6"/>
  <c r="E38" i="6" s="1"/>
  <c r="D38" i="6"/>
  <c r="C38" i="6" s="1"/>
  <c r="J37" i="6"/>
  <c r="I37" i="6" s="1"/>
  <c r="H37" i="6"/>
  <c r="G37" i="6" s="1"/>
  <c r="F37" i="6"/>
  <c r="E37" i="6" s="1"/>
  <c r="D37" i="6"/>
  <c r="C37" i="6" s="1"/>
  <c r="J36" i="6"/>
  <c r="I36" i="6" s="1"/>
  <c r="H36" i="6"/>
  <c r="G36" i="6" s="1"/>
  <c r="F36" i="6"/>
  <c r="E36" i="6" s="1"/>
  <c r="D36" i="6"/>
  <c r="C36" i="6"/>
  <c r="J35" i="6"/>
  <c r="I35" i="6" s="1"/>
  <c r="H35" i="6"/>
  <c r="G35" i="6" s="1"/>
  <c r="F35" i="6"/>
  <c r="E35" i="6" s="1"/>
  <c r="D35" i="6"/>
  <c r="C35" i="6" s="1"/>
  <c r="J34" i="6"/>
  <c r="I34" i="6" s="1"/>
  <c r="H34" i="6"/>
  <c r="G34" i="6" s="1"/>
  <c r="F34" i="6"/>
  <c r="E34" i="6" s="1"/>
  <c r="D34" i="6"/>
  <c r="C34" i="6" s="1"/>
  <c r="J33" i="6"/>
  <c r="I33" i="6" s="1"/>
  <c r="H33" i="6"/>
  <c r="G33" i="6" s="1"/>
  <c r="F33" i="6"/>
  <c r="E33" i="6" s="1"/>
  <c r="D33" i="6"/>
  <c r="C33" i="6" s="1"/>
  <c r="J32" i="6"/>
  <c r="I32" i="6" s="1"/>
  <c r="H32" i="6"/>
  <c r="G32" i="6" s="1"/>
  <c r="F32" i="6"/>
  <c r="E32" i="6" s="1"/>
  <c r="D32" i="6"/>
  <c r="C32" i="6" s="1"/>
  <c r="J31" i="6"/>
  <c r="I31" i="6" s="1"/>
  <c r="H31" i="6"/>
  <c r="G31" i="6" s="1"/>
  <c r="F31" i="6"/>
  <c r="E31" i="6" s="1"/>
  <c r="D31" i="6"/>
  <c r="C31" i="6" s="1"/>
  <c r="J30" i="6"/>
  <c r="I30" i="6" s="1"/>
  <c r="H30" i="6"/>
  <c r="G30" i="6"/>
  <c r="F30" i="6"/>
  <c r="E30" i="6" s="1"/>
  <c r="D30" i="6"/>
  <c r="C30" i="6" s="1"/>
  <c r="J29" i="6"/>
  <c r="I29" i="6" s="1"/>
  <c r="H29" i="6"/>
  <c r="G29" i="6" s="1"/>
  <c r="F29" i="6"/>
  <c r="E29" i="6" s="1"/>
  <c r="D29" i="6"/>
  <c r="C29" i="6" s="1"/>
  <c r="J28" i="6"/>
  <c r="I28" i="6" s="1"/>
  <c r="H28" i="6"/>
  <c r="G28" i="6" s="1"/>
  <c r="F28" i="6"/>
  <c r="E28" i="6" s="1"/>
  <c r="D28" i="6"/>
  <c r="C28" i="6" s="1"/>
  <c r="J27" i="6"/>
  <c r="I27" i="6" s="1"/>
  <c r="H27" i="6"/>
  <c r="G27" i="6" s="1"/>
  <c r="F27" i="6"/>
  <c r="E27" i="6" s="1"/>
  <c r="D27" i="6"/>
  <c r="C27" i="6" s="1"/>
  <c r="J26" i="6"/>
  <c r="I26" i="6" s="1"/>
  <c r="H26" i="6"/>
  <c r="G26" i="6" s="1"/>
  <c r="F26" i="6"/>
  <c r="E26" i="6" s="1"/>
  <c r="D26" i="6"/>
  <c r="C26" i="6" s="1"/>
  <c r="J25" i="6"/>
  <c r="I25" i="6" s="1"/>
  <c r="H25" i="6"/>
  <c r="G25" i="6" s="1"/>
  <c r="F25" i="6"/>
  <c r="E25" i="6" s="1"/>
  <c r="D25" i="6"/>
  <c r="C25" i="6" s="1"/>
  <c r="J24" i="6"/>
  <c r="I24" i="6" s="1"/>
  <c r="H24" i="6"/>
  <c r="G24" i="6" s="1"/>
  <c r="F24" i="6"/>
  <c r="E24" i="6" s="1"/>
  <c r="D24" i="6"/>
  <c r="C24" i="6" s="1"/>
  <c r="J23" i="6"/>
  <c r="I23" i="6" s="1"/>
  <c r="H23" i="6"/>
  <c r="G23" i="6" s="1"/>
  <c r="F23" i="6"/>
  <c r="E23" i="6" s="1"/>
  <c r="D23" i="6"/>
  <c r="C23" i="6" s="1"/>
  <c r="J22" i="6"/>
  <c r="I22" i="6" s="1"/>
  <c r="H22" i="6"/>
  <c r="G22" i="6" s="1"/>
  <c r="F22" i="6"/>
  <c r="E22" i="6" s="1"/>
  <c r="D22" i="6"/>
  <c r="C22" i="6" s="1"/>
  <c r="J21" i="6"/>
  <c r="I21" i="6" s="1"/>
  <c r="H21" i="6"/>
  <c r="G21" i="6" s="1"/>
  <c r="F21" i="6"/>
  <c r="E21" i="6" s="1"/>
  <c r="D21" i="6"/>
  <c r="C21" i="6" s="1"/>
  <c r="J20" i="6"/>
  <c r="I20" i="6" s="1"/>
  <c r="H20" i="6"/>
  <c r="G20" i="6" s="1"/>
  <c r="F20" i="6"/>
  <c r="E20" i="6" s="1"/>
  <c r="D20" i="6"/>
  <c r="C20" i="6" s="1"/>
  <c r="J19" i="6"/>
  <c r="I19" i="6" s="1"/>
  <c r="H19" i="6"/>
  <c r="G19" i="6" s="1"/>
  <c r="F19" i="6"/>
  <c r="E19" i="6" s="1"/>
  <c r="D19" i="6"/>
  <c r="C19" i="6" s="1"/>
  <c r="J18" i="6"/>
  <c r="I18" i="6" s="1"/>
  <c r="H18" i="6"/>
  <c r="G18" i="6" s="1"/>
  <c r="F18" i="6"/>
  <c r="E18" i="6" s="1"/>
  <c r="D18" i="6"/>
  <c r="C18" i="6" s="1"/>
  <c r="J17" i="6"/>
  <c r="I17" i="6" s="1"/>
  <c r="H17" i="6"/>
  <c r="G17" i="6" s="1"/>
  <c r="F17" i="6"/>
  <c r="E17" i="6" s="1"/>
  <c r="D17" i="6"/>
  <c r="C17" i="6" s="1"/>
  <c r="J16" i="6"/>
  <c r="I16" i="6" s="1"/>
  <c r="H16" i="6"/>
  <c r="G16" i="6" s="1"/>
  <c r="F16" i="6"/>
  <c r="E16" i="6" s="1"/>
  <c r="D16" i="6"/>
  <c r="C16" i="6" s="1"/>
  <c r="J15" i="6"/>
  <c r="I15" i="6" s="1"/>
  <c r="H15" i="6"/>
  <c r="G15" i="6" s="1"/>
  <c r="F15" i="6"/>
  <c r="E15" i="6" s="1"/>
  <c r="D15" i="6"/>
  <c r="C15" i="6" s="1"/>
  <c r="J14" i="6"/>
  <c r="I14" i="6" s="1"/>
  <c r="H14" i="6"/>
  <c r="G14" i="6" s="1"/>
  <c r="F14" i="6"/>
  <c r="E14" i="6" s="1"/>
  <c r="D14" i="6"/>
  <c r="C14" i="6" s="1"/>
  <c r="J13" i="6"/>
  <c r="I13" i="6" s="1"/>
  <c r="H13" i="6"/>
  <c r="G13" i="6" s="1"/>
  <c r="F13" i="6"/>
  <c r="E13" i="6" s="1"/>
  <c r="D13" i="6"/>
  <c r="C13" i="6" s="1"/>
  <c r="J12" i="6"/>
  <c r="I12" i="6" s="1"/>
  <c r="H12" i="6"/>
  <c r="G12" i="6" s="1"/>
  <c r="F12" i="6"/>
  <c r="E12" i="6" s="1"/>
  <c r="D12" i="6"/>
  <c r="C12" i="6" s="1"/>
  <c r="J11" i="6"/>
  <c r="I11" i="6" s="1"/>
  <c r="H11" i="6"/>
  <c r="G11" i="6" s="1"/>
  <c r="F11" i="6"/>
  <c r="E11" i="6" s="1"/>
  <c r="D11" i="6"/>
  <c r="C11" i="6" s="1"/>
  <c r="J10" i="6"/>
  <c r="I10" i="6" s="1"/>
  <c r="H10" i="6"/>
  <c r="G10" i="6" s="1"/>
  <c r="F10" i="6"/>
  <c r="E10" i="6" s="1"/>
  <c r="D10" i="6"/>
  <c r="C10" i="6" s="1"/>
  <c r="J9" i="6"/>
  <c r="I9" i="6" s="1"/>
  <c r="H9" i="6"/>
  <c r="G9" i="6" s="1"/>
  <c r="F9" i="6"/>
  <c r="E9" i="6" s="1"/>
  <c r="D9" i="6"/>
  <c r="C9" i="6" s="1"/>
  <c r="J8" i="6"/>
  <c r="I8" i="6" s="1"/>
  <c r="H8" i="6"/>
  <c r="G8" i="6" s="1"/>
  <c r="F8" i="6"/>
  <c r="E8" i="6" s="1"/>
  <c r="D8" i="6"/>
  <c r="C8" i="6" s="1"/>
  <c r="J7" i="6"/>
  <c r="I7" i="6" s="1"/>
  <c r="H7" i="6"/>
  <c r="G7" i="6" s="1"/>
  <c r="F7" i="6"/>
  <c r="E7" i="6" s="1"/>
  <c r="D7" i="6"/>
  <c r="C7" i="6" s="1"/>
  <c r="J6" i="6"/>
  <c r="I6" i="6" s="1"/>
  <c r="H6" i="6"/>
  <c r="G6" i="6" s="1"/>
  <c r="F6" i="6"/>
  <c r="E6" i="6" s="1"/>
  <c r="D6" i="6"/>
  <c r="C6" i="6" s="1"/>
  <c r="J5" i="6"/>
  <c r="I5" i="6" s="1"/>
  <c r="H5" i="6"/>
  <c r="G5" i="6" s="1"/>
  <c r="F5" i="6"/>
  <c r="E5" i="6" s="1"/>
  <c r="D5" i="6"/>
  <c r="C5" i="6" s="1"/>
  <c r="J4" i="6"/>
  <c r="I4" i="6" s="1"/>
  <c r="H4" i="6"/>
  <c r="G4" i="6" s="1"/>
  <c r="F4" i="6"/>
  <c r="E4" i="6" s="1"/>
  <c r="D4" i="6"/>
  <c r="C4" i="6" s="1"/>
  <c r="J3" i="6"/>
  <c r="I3" i="6" s="1"/>
  <c r="H3" i="6"/>
  <c r="G3" i="6" s="1"/>
  <c r="F3" i="6"/>
  <c r="E3" i="6" s="1"/>
  <c r="D3" i="6"/>
  <c r="C3" i="6" s="1"/>
  <c r="J2" i="6"/>
  <c r="I2" i="6" s="1"/>
  <c r="H2" i="6"/>
  <c r="G2" i="6" s="1"/>
  <c r="F2" i="6"/>
  <c r="E2" i="6" s="1"/>
  <c r="D2" i="6"/>
  <c r="C2" i="6" s="1"/>
  <c r="D40" i="5"/>
  <c r="C40" i="5" s="1"/>
  <c r="D39" i="5"/>
  <c r="C39" i="5" s="1"/>
  <c r="D37" i="5"/>
  <c r="C37" i="5"/>
  <c r="D36" i="5"/>
  <c r="C36" i="5" s="1"/>
  <c r="Q59" i="4"/>
  <c r="P59" i="4"/>
  <c r="O59" i="4"/>
  <c r="Q58" i="4"/>
  <c r="P58" i="4"/>
  <c r="O58" i="4"/>
  <c r="Q57" i="4"/>
  <c r="P57" i="4"/>
  <c r="O57" i="4"/>
  <c r="Q56" i="4"/>
  <c r="P56" i="4"/>
  <c r="O56" i="4"/>
  <c r="Q55" i="4"/>
  <c r="P55" i="4"/>
  <c r="O55" i="4"/>
  <c r="Q54" i="4"/>
  <c r="P54" i="4"/>
  <c r="O54" i="4"/>
  <c r="Q53" i="4"/>
  <c r="P53" i="4"/>
  <c r="O53" i="4"/>
  <c r="Q52" i="4"/>
  <c r="P52" i="4"/>
  <c r="O52" i="4"/>
  <c r="Q51" i="4"/>
  <c r="P51" i="4"/>
  <c r="O51" i="4"/>
  <c r="Q50" i="4"/>
  <c r="P50" i="4"/>
  <c r="O50" i="4"/>
  <c r="Q49" i="4"/>
  <c r="P49" i="4"/>
  <c r="O49" i="4"/>
  <c r="Q48" i="4"/>
  <c r="P48" i="4"/>
  <c r="O48" i="4"/>
  <c r="Q47" i="4"/>
  <c r="P47" i="4"/>
  <c r="O47" i="4"/>
  <c r="Q46" i="4"/>
  <c r="P46" i="4"/>
  <c r="O46" i="4"/>
  <c r="Q45" i="4"/>
  <c r="P45" i="4"/>
  <c r="O45" i="4"/>
  <c r="Q44" i="4"/>
  <c r="P44" i="4"/>
  <c r="O44" i="4"/>
  <c r="Q43" i="4"/>
  <c r="P43" i="4"/>
  <c r="O43" i="4"/>
  <c r="Q42" i="4"/>
  <c r="P42" i="4"/>
  <c r="O42" i="4"/>
  <c r="Q41" i="4"/>
  <c r="P41" i="4"/>
  <c r="O41" i="4"/>
  <c r="Q40" i="4"/>
  <c r="P40" i="4"/>
  <c r="O40" i="4"/>
  <c r="Q39" i="4"/>
  <c r="P39" i="4"/>
  <c r="O39" i="4"/>
  <c r="Q38" i="4"/>
  <c r="P38" i="4"/>
  <c r="O38" i="4"/>
  <c r="Q37" i="4"/>
  <c r="P37" i="4"/>
  <c r="O37" i="4"/>
  <c r="Q36" i="4"/>
  <c r="P36" i="4"/>
  <c r="O36" i="4"/>
  <c r="Q35" i="4"/>
  <c r="P35" i="4"/>
  <c r="O35" i="4"/>
  <c r="Q34" i="4"/>
  <c r="P34" i="4"/>
  <c r="O34" i="4"/>
  <c r="Q33" i="4"/>
  <c r="P33" i="4"/>
  <c r="O33" i="4"/>
  <c r="Q32" i="4"/>
  <c r="P32" i="4"/>
  <c r="O32" i="4"/>
  <c r="Q31" i="4"/>
  <c r="P31" i="4"/>
  <c r="O31" i="4"/>
  <c r="Q30" i="4"/>
  <c r="P30" i="4"/>
  <c r="O30" i="4"/>
  <c r="Q29" i="4"/>
  <c r="P29" i="4"/>
  <c r="O29" i="4"/>
  <c r="Q28" i="4"/>
  <c r="P28" i="4"/>
  <c r="O28" i="4"/>
  <c r="Q27" i="4"/>
  <c r="P27" i="4"/>
  <c r="O27" i="4"/>
  <c r="Q26" i="4"/>
  <c r="P26" i="4"/>
  <c r="O26" i="4"/>
  <c r="Q25" i="4"/>
  <c r="P25" i="4"/>
  <c r="O25" i="4"/>
  <c r="Q24" i="4"/>
  <c r="P24" i="4"/>
  <c r="O24" i="4"/>
  <c r="Q23" i="4"/>
  <c r="P23" i="4"/>
  <c r="O23" i="4"/>
  <c r="Q22" i="4"/>
  <c r="P22" i="4"/>
  <c r="O22" i="4"/>
  <c r="Q21" i="4"/>
  <c r="P21" i="4"/>
  <c r="O21" i="4"/>
  <c r="Q20" i="4"/>
  <c r="P20" i="4"/>
  <c r="O20" i="4"/>
  <c r="Q19" i="4"/>
  <c r="P19" i="4"/>
  <c r="O19" i="4"/>
  <c r="Q18" i="4"/>
  <c r="P18" i="4"/>
  <c r="O18" i="4"/>
  <c r="Q17" i="4"/>
  <c r="P17" i="4"/>
  <c r="O17" i="4"/>
  <c r="Q16" i="4"/>
  <c r="P16" i="4"/>
  <c r="O16" i="4"/>
  <c r="Q15" i="4"/>
  <c r="P15" i="4"/>
  <c r="O15" i="4"/>
  <c r="Q14" i="4"/>
  <c r="P14" i="4"/>
  <c r="O14" i="4"/>
  <c r="Q13" i="4"/>
  <c r="P13" i="4"/>
  <c r="O13" i="4"/>
  <c r="Q12" i="4"/>
  <c r="P12" i="4"/>
  <c r="O12" i="4"/>
  <c r="Q11" i="4"/>
  <c r="P11" i="4"/>
  <c r="O11" i="4"/>
  <c r="Q10" i="4"/>
  <c r="P10" i="4"/>
  <c r="O10" i="4"/>
  <c r="Q9" i="4"/>
  <c r="P9" i="4"/>
  <c r="O9" i="4"/>
  <c r="Q8" i="4"/>
  <c r="P8" i="4"/>
  <c r="O8" i="4"/>
  <c r="Q7" i="4"/>
  <c r="P7" i="4"/>
  <c r="O7" i="4"/>
  <c r="Q6" i="4"/>
  <c r="P6" i="4"/>
  <c r="O6" i="4"/>
  <c r="Q5" i="4"/>
  <c r="P5" i="4"/>
  <c r="O5" i="4"/>
  <c r="Q4" i="4"/>
  <c r="P4" i="4"/>
  <c r="O4" i="4"/>
  <c r="Q3" i="4"/>
  <c r="P3" i="4"/>
  <c r="O3" i="4"/>
  <c r="Q2" i="4"/>
  <c r="P2" i="4"/>
  <c r="O2" i="4"/>
</calcChain>
</file>

<file path=xl/sharedStrings.xml><?xml version="1.0" encoding="utf-8"?>
<sst xmlns="http://schemas.openxmlformats.org/spreadsheetml/2006/main" count="194" uniqueCount="108">
  <si>
    <t>Press TAB to move to input areas. Press UP, DOWN, LEFT, or RIGHT ARROW in column A to read through the document.</t>
  </si>
  <si>
    <t>County-Specific EBP Estimates Methodology</t>
  </si>
  <si>
    <r>
      <t xml:space="preserve">This workbook contains county-specific estimates for the number of Medi-Cal and uninsured individuals living with serious mental illness (SMI) in California who may have a clinical need for Assertive Community Treatment (ACT), Forensic ACT (FACT), Full Service Partnership (FSP) Intensive Case Management (ICM), Individual Placement and Support (IPS), and Coordinated Specialty Care (CSC) for First Episode Psychosis (FEP). It also includes estimates of the number of behavioral health practitioners and multidisciplinary teams that would be needed to serve the total population of individuals who may have a clinical need for each evidence-based practice (EBP)   
County-specific estimates of the number of individuals who may have a clinical need for each EBP were developed for DHCS by CalMHSA. Base populations were sourced from DHCS Medi-Cal Eligibility Estimates (June 2024) and 2022 Census Small Area Health Insurance Estimates of people who are uninsured (limited to ≤250% FPL to estimate those who might access BHSA-funded services). SMI prevalence was set at 5.9% based on diagnosis-based criteria for Medi-Cal members who would qualify for specialty mental health services.
CalMHSA built a simulation model with 15 county-level indicators (e.g., homelessness, arrests, psychiatric hospitalizations, cognitive disability) based on publicly available data sources. The model accounted for correlations between indicators. Person-by-person simulations of synthetic populations, which estimated whether each simulated individual would experience any of the relevant indicators based on county-level rates, were scaled to county size. Estimates were compared to publicly available Mental Health Services Act (MHSA) and Behavioral Health Services Oversight &amp; Accountability Commission (BHSOAC) data, and results were reviewed with six behavioral health plans and the County Behavioral Health Directors Association of California (CBHDA). For CSC, CalMHSA generated estimated FEP incidence across age groups (12–64 years) using a negative binomial, mixed effects Bayesian Hierarchical model based on 12 published studies. The CalMHSA models provided the mean and 95% credible interval (range) for each estimate; only the mean is represented here. Given the input studies and model, this range represents that there is a 95% probability that the estimated true number of individuals eligible for FSP, for example, falls within that interval.
DHCS used the county-specific estimates developed by CalMHSA to generate estimates of the number of practitioners and teams that would be needed to serve the total population of individuals who may have a clinical need for each EBP, using guidance in the EBP Policy Guide and BHSA Policy Manual.
</t>
    </r>
    <r>
      <rPr>
        <b/>
        <sz val="12"/>
        <color rgb="FF000000"/>
        <rFont val="Segoe UI"/>
      </rPr>
      <t xml:space="preserve">Counties should refer to the county-specific estimates notices sent by DHCS for additional information about the estimates in this workbook. </t>
    </r>
  </si>
  <si>
    <t>Using These Estimates</t>
  </si>
  <si>
    <r>
      <t xml:space="preserve">The estimates in this workbook are a singular data point to support county planning to establish and/or expand delivery of key EBPs. DHCS is </t>
    </r>
    <r>
      <rPr>
        <b/>
        <sz val="12"/>
        <rFont val="Segoe UI"/>
        <family val="2"/>
      </rPr>
      <t>not requiring</t>
    </r>
    <r>
      <rPr>
        <sz val="12"/>
        <rFont val="Segoe UI"/>
        <family val="2"/>
      </rPr>
      <t xml:space="preserve"> counties to serve the total population of individuals that may have a clinical need for each EBP, or to staff the number of teams required to serve that population. DHCS recognizes not all individuals living with behavioral health needs will accept or receive FSP services. These estimates also do not account for factors such as workforce, training time, and resource availability.
Counties may be able to leverage their own individual-level client data to better understand resources, systems of care, and anticipated populations served with each evidence-based practice. Counties are encouraged to also review local data and consult with Centers of Excellence for ACT and FACT, IPS, and CSC to develop staffing projections for each EBP that account for county resources and capacity.</t>
    </r>
  </si>
  <si>
    <t>County Name</t>
  </si>
  <si>
    <t>Medi-Cal</t>
  </si>
  <si>
    <t>Uninsured</t>
  </si>
  <si>
    <t>Total</t>
  </si>
  <si>
    <t>Total BHSA-Eligible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</si>
  <si>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</si>
  <si>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</si>
  <si>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</si>
  <si>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</si>
  <si>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</si>
  <si>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</si>
  <si>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</si>
  <si>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</si>
  <si>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</si>
  <si>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</si>
  <si>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</si>
  <si>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</si>
  <si>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</si>
  <si>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</si>
  <si>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</si>
  <si>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</si>
  <si>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</si>
  <si>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</si>
  <si>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</si>
  <si>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</si>
  <si>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</si>
  <si>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</si>
  <si>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</si>
  <si>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</si>
  <si>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</si>
  <si>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</si>
  <si>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</si>
  <si>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</si>
  <si>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</si>
  <si>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</si>
  <si>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</si>
  <si>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</si>
  <si>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</si>
  <si>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</si>
  <si>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</si>
  <si>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</si>
  <si>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</si>
  <si>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</si>
  <si>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</si>
  <si>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</si>
  <si>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</si>
  <si>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</si>
  <si>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</si>
  <si>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</si>
  <si>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</si>
  <si>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</si>
  <si>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</si>
  <si>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</si>
  <si>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</si>
  <si>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</si>
  <si>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</si>
  <si>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</si>
  <si>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</si>
  <si>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</si>
  <si>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</si>
  <si>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</si>
  <si>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</si>
  <si>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</si>
  <si>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FSP Teams Calculator</t>
  </si>
  <si>
    <t xml:space="preserve">The calculator below utilizes the county population estimates on the previous tab as well as case ratios, team sizes, and caseloads outlined in the EBP Policy Guide, to calculate the estimated number of practitioners and teams needed for counties to serve the full BHSA-eligible population for each EBP. </t>
  </si>
  <si>
    <t>To calculate the estimated practitioners and teams for a particular county:
1. Input the estimated number of individuals with clinical need for each EBP into cells C18:C22.
2. The outputs in cells C36:C40 represent the estimated number of practitioners needed for each EBP.
3. The outputs in cells D36:D40 respresent the estimated number of teams needed for each EBP.</t>
  </si>
  <si>
    <t>Estimated Population</t>
  </si>
  <si>
    <t>ACT/FACT</t>
  </si>
  <si>
    <t>FSP ICM</t>
  </si>
  <si>
    <t>HFW</t>
  </si>
  <si>
    <t xml:space="preserve">IPS </t>
  </si>
  <si>
    <t>CSC for FEP</t>
  </si>
  <si>
    <t>POLICY GUIDANCE:</t>
  </si>
  <si>
    <t>Case Ratio</t>
  </si>
  <si>
    <t>Team Size</t>
  </si>
  <si>
    <t>Caseload</t>
  </si>
  <si>
    <t>TBD</t>
  </si>
  <si>
    <t>1:9</t>
  </si>
  <si>
    <t>CALCULATION:</t>
  </si>
  <si>
    <t>Estimated Practitioners</t>
  </si>
  <si>
    <t xml:space="preserve">Estimated Teams </t>
  </si>
  <si>
    <t>Estimated Practitioners: ACT/FACT</t>
  </si>
  <si>
    <t>Estimated Teams: ACT/FACT</t>
  </si>
  <si>
    <t>Estimated Practitioners: FSP ICM</t>
  </si>
  <si>
    <t>Estimated Teams: FSP ICM</t>
  </si>
  <si>
    <t>Estimated Practitioners: IPS</t>
  </si>
  <si>
    <t>Estimated Teams: IPS</t>
  </si>
  <si>
    <t>Estimated Practitioners: CSC</t>
  </si>
  <si>
    <t>Estimated Teams: CSC</t>
  </si>
  <si>
    <t>Individuals Living with SMI with Clinical Need for FSP Medi-Cal</t>
  </si>
  <si>
    <t>Individuals Living with SMI with Clinical Need for FSP Total</t>
  </si>
  <si>
    <t>Individuals Living with SMI with Clinical Need for FSP Uninsured</t>
  </si>
  <si>
    <t>Individuals with Clinical Need for FSP with Justice System Involvement Medi-Cal</t>
  </si>
  <si>
    <t>Individuals with Clinical Need for FSP with Justice System Involvement Uninsured</t>
  </si>
  <si>
    <t>Individuals with Clinical Need for FSP with Justice System Involvement Total</t>
  </si>
  <si>
    <t>Individuals with Clinical Need Medi-Cal</t>
  </si>
  <si>
    <t>Individuals with Clinical Need Uninsured</t>
  </si>
  <si>
    <t>Individuals with Clinical Need Total BHSA-Eligible</t>
  </si>
  <si>
    <t>Individuals Living with SMI and/or SUD Medi-Cal</t>
  </si>
  <si>
    <t>Individuals Living with SMI and/or SUD Uninsured</t>
  </si>
  <si>
    <t>Individuals Living with SMI and/or SUD Total BHSA-Eligible</t>
  </si>
  <si>
    <t>Individuals with Clinical Need for CSC Medi-Cal</t>
  </si>
  <si>
    <t>Individuals with Clinical Need for CSC Uninsured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</si>
</sst>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Aptos Narrow"/>
      <family val="2"/>
      <scheme val="minor"/>
    </font>
    <font>
      <sz val="11"/>
      <color theme="1"/>
      <name val="Aptos Narrow"/>
      <family val="2"/>
      <scheme val="minor"/>
    </font>
    <font>
      <b/>
      <sz val="11"/>
      <color theme="1"/>
      <name val="Calibri"/>
      <family val="2"/>
    </font>
    <font>
      <sz val="11"/>
      <color theme="1"/>
      <name val="Calibri"/>
      <family val="2"/>
    </font>
    <font>
      <b/>
      <sz val="11"/>
      <name val="Calibri"/>
      <family val="2"/>
    </font>
    <font>
      <b/>
      <sz val="11"/>
      <color theme="0"/>
      <name val="Calibri"/>
      <family val="2"/>
    </font>
    <font>
      <b/>
      <sz val="11"/>
      <color theme="5"/>
      <name val="Calibri"/>
      <family val="2"/>
    </font>
    <font>
      <b/>
      <sz val="11"/>
      <name val="Aptos Narrow"/>
      <family val="2"/>
      <scheme val="minor"/>
    </font>
    <font>
      <b/>
      <sz val="12"/>
      <color theme="0"/>
      <name val="Aptos Narrow"/>
      <family val="2"/>
      <scheme val="minor"/>
    </font>
    <font>
      <sz val="11"/>
      <color theme="1"/>
      <name val="Segoe UI"/>
      <family val="2"/>
    </font>
    <font>
      <sz val="12"/>
      <name val="Segoe UI"/>
      <family val="2"/>
    </font>
    <font>
      <b/>
      <sz val="12"/>
      <name val="Segoe UI"/>
      <family val="2"/>
    </font>
    <font>
      <sz val="12"/>
      <color theme="1"/>
      <name val="Segoe UI"/>
      <family val="2"/>
    </font>
    <font>
      <b/>
      <sz val="14"/>
      <color theme="1"/>
      <name val="Segoe UI"/>
      <family val="2"/>
    </font>
    <font>
      <b/>
      <sz val="14"/>
      <color theme="0"/>
      <name val="Segoe UI"/>
      <family val="2"/>
    </font>
    <font>
      <b/>
      <sz val="12"/>
      <color theme="1"/>
      <name val="Segoe UI"/>
      <family val="2"/>
    </font>
    <font>
      <b/>
      <sz val="12"/>
      <color theme="0"/>
      <name val="Segoe UI"/>
      <family val="2"/>
    </font>
    <font>
      <sz val="12"/>
      <color rgb="FF000000"/>
      <name val="Segoe UI"/>
    </font>
    <font>
      <b/>
      <sz val="12"/>
      <color rgb="FF000000"/>
      <name val="Segoe UI"/>
    </font>
    <font>
      <sz val="11"/>
      <color theme="0"/>
      <name val="Segoe UI"/>
      <family val="2"/>
    </font>
    <font>
      <sz val="12"/>
      <color theme="0"/>
      <name val="Segoe UI"/>
      <family val="2"/>
    </font>
  </fonts>
  <fills count="17">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E9F2FB"/>
        <bgColor indexed="64"/>
      </patternFill>
    </fill>
    <fill>
      <patternFill patternType="solid">
        <fgColor rgb="FFFDF2ED"/>
        <bgColor indexed="64"/>
      </patternFill>
    </fill>
    <fill>
      <patternFill patternType="solid">
        <fgColor theme="0" tint="-0.14999847407452621"/>
        <bgColor indexed="64"/>
      </patternFill>
    </fill>
    <fill>
      <patternFill patternType="solid">
        <fgColor theme="2"/>
        <bgColor indexed="64"/>
      </patternFill>
    </fill>
    <fill>
      <patternFill patternType="solid">
        <fgColor theme="5"/>
        <bgColor indexed="64"/>
      </patternFill>
    </fill>
    <fill>
      <patternFill patternType="solid">
        <fgColor theme="4"/>
        <bgColor indexed="64"/>
      </patternFill>
    </fill>
    <fill>
      <patternFill patternType="solid">
        <fgColor theme="3"/>
        <bgColor indexed="64"/>
      </patternFill>
    </fill>
    <fill>
      <patternFill patternType="solid">
        <fgColor rgb="FF17315A"/>
        <bgColor indexed="64"/>
      </patternFill>
    </fill>
    <fill>
      <patternFill patternType="solid">
        <fgColor rgb="FFF9A71C"/>
        <bgColor indexed="64"/>
      </patternFill>
    </fill>
    <fill>
      <patternFill patternType="solid">
        <fgColor rgb="FFE47225"/>
        <bgColor indexed="64"/>
      </patternFill>
    </fill>
    <fill>
      <patternFill patternType="solid">
        <fgColor rgb="FF2D6E8D"/>
        <bgColor indexed="64"/>
      </patternFill>
    </fill>
    <fill>
      <patternFill patternType="solid">
        <fgColor rgb="FFCDE4E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theme="0" tint="-0.499984740745262"/>
      </left>
      <right style="thin">
        <color theme="0" tint="-0.499984740745262"/>
      </right>
      <top/>
      <bottom style="medium">
        <color indexed="64"/>
      </bottom>
      <diagonal/>
    </border>
    <border>
      <left style="thin">
        <color indexed="64"/>
      </left>
      <right style="medium">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11">
    <xf numFmtId="0" fontId="0" fillId="0" borderId="0" xfId="0"/>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3" fillId="0" borderId="12" xfId="0" applyFont="1" applyBorder="1" applyAlignment="1">
      <alignment horizontal="center"/>
    </xf>
    <xf numFmtId="0" fontId="3" fillId="0" borderId="19" xfId="0" applyFont="1" applyBorder="1" applyAlignment="1">
      <alignment horizontal="center"/>
    </xf>
    <xf numFmtId="0" fontId="3" fillId="0" borderId="10" xfId="0" applyFont="1" applyBorder="1" applyAlignment="1">
      <alignment horizontal="left"/>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left"/>
    </xf>
    <xf numFmtId="0" fontId="3" fillId="3" borderId="20" xfId="0" applyFont="1" applyFill="1" applyBorder="1" applyAlignment="1">
      <alignment horizontal="center"/>
    </xf>
    <xf numFmtId="0" fontId="3" fillId="3" borderId="23" xfId="0" applyFont="1" applyFill="1" applyBorder="1" applyAlignment="1">
      <alignment horizontal="center"/>
    </xf>
    <xf numFmtId="0" fontId="4" fillId="7" borderId="20" xfId="0" applyFont="1" applyFill="1" applyBorder="1" applyAlignment="1">
      <alignment horizontal="centerContinuous" vertical="center" wrapText="1"/>
    </xf>
    <xf numFmtId="0" fontId="4" fillId="7" borderId="1" xfId="0" applyFont="1" applyFill="1" applyBorder="1" applyAlignment="1">
      <alignment horizontal="centerContinuous" vertical="center" wrapText="1"/>
    </xf>
    <xf numFmtId="0" fontId="3" fillId="0" borderId="22" xfId="0" applyFont="1" applyBorder="1"/>
    <xf numFmtId="0" fontId="0" fillId="0" borderId="2" xfId="0" applyBorder="1"/>
    <xf numFmtId="0" fontId="3" fillId="0" borderId="0" xfId="0" applyFont="1" applyAlignment="1">
      <alignment horizontal="center"/>
    </xf>
    <xf numFmtId="49" fontId="3" fillId="0" borderId="0" xfId="0" applyNumberFormat="1" applyFont="1" applyAlignment="1">
      <alignment horizontal="center"/>
    </xf>
    <xf numFmtId="0" fontId="3" fillId="0" borderId="0" xfId="0" applyFont="1" applyAlignment="1">
      <alignment horizontal="left"/>
    </xf>
    <xf numFmtId="0" fontId="3" fillId="0" borderId="11" xfId="0" applyFont="1" applyBorder="1" applyAlignment="1">
      <alignment horizontal="center"/>
    </xf>
    <xf numFmtId="49" fontId="3" fillId="0" borderId="11" xfId="0" applyNumberFormat="1" applyFont="1" applyBorder="1" applyAlignment="1">
      <alignment horizontal="center"/>
    </xf>
    <xf numFmtId="0" fontId="3" fillId="0" borderId="1" xfId="0" applyFont="1" applyBorder="1" applyAlignment="1">
      <alignment horizontal="center"/>
    </xf>
    <xf numFmtId="20" fontId="3" fillId="0" borderId="1" xfId="0" applyNumberFormat="1" applyFont="1" applyBorder="1" applyAlignment="1">
      <alignment horizontal="center"/>
    </xf>
    <xf numFmtId="0" fontId="3" fillId="3" borderId="1" xfId="0" applyFont="1" applyFill="1" applyBorder="1" applyAlignment="1">
      <alignment horizontal="center"/>
    </xf>
    <xf numFmtId="20" fontId="3" fillId="3" borderId="1" xfId="0" applyNumberFormat="1" applyFont="1" applyFill="1" applyBorder="1" applyAlignment="1">
      <alignment horizontal="center"/>
    </xf>
    <xf numFmtId="0" fontId="5" fillId="9" borderId="20" xfId="0" applyFont="1" applyFill="1" applyBorder="1" applyAlignment="1">
      <alignment horizontal="centerContinuous" vertical="center" wrapText="1"/>
    </xf>
    <xf numFmtId="0" fontId="5" fillId="9" borderId="1" xfId="0" applyFont="1" applyFill="1" applyBorder="1" applyAlignment="1">
      <alignment horizontal="centerContinuous" vertical="center" wrapText="1"/>
    </xf>
    <xf numFmtId="0" fontId="3" fillId="0" borderId="2" xfId="0" applyFont="1" applyBorder="1"/>
    <xf numFmtId="3" fontId="3" fillId="0" borderId="12" xfId="0" applyNumberFormat="1" applyFont="1" applyBorder="1" applyAlignment="1">
      <alignment horizontal="center"/>
    </xf>
    <xf numFmtId="3" fontId="3" fillId="0" borderId="20" xfId="0" applyNumberFormat="1" applyFont="1" applyBorder="1" applyAlignment="1">
      <alignment horizontal="center"/>
    </xf>
    <xf numFmtId="0" fontId="5" fillId="10" borderId="4" xfId="0" applyFont="1" applyFill="1" applyBorder="1" applyAlignment="1">
      <alignment horizontal="centerContinuous" vertical="center" wrapText="1"/>
    </xf>
    <xf numFmtId="0" fontId="3" fillId="0" borderId="2" xfId="0" applyFont="1" applyBorder="1" applyAlignment="1">
      <alignment vertical="center" wrapText="1"/>
    </xf>
    <xf numFmtId="0" fontId="20" fillId="0" borderId="0" xfId="0" applyFont="1" applyProtection="1">
      <protection locked="0"/>
    </xf>
    <xf numFmtId="0" fontId="15" fillId="13" borderId="2" xfId="0" applyFont="1" applyFill="1" applyBorder="1" applyAlignment="1" applyProtection="1">
      <alignment horizontal="center" vertical="center" wrapText="1"/>
      <protection locked="0"/>
    </xf>
    <xf numFmtId="0" fontId="15" fillId="13" borderId="4" xfId="0" applyFont="1" applyFill="1" applyBorder="1" applyAlignment="1" applyProtection="1">
      <alignment horizontal="center" vertical="center" wrapText="1"/>
      <protection locked="0"/>
    </xf>
    <xf numFmtId="0" fontId="12" fillId="0" borderId="0" xfId="0" applyFont="1" applyProtection="1">
      <protection locked="0"/>
    </xf>
    <xf numFmtId="0" fontId="12" fillId="5" borderId="10" xfId="0" applyFont="1" applyFill="1" applyBorder="1" applyAlignment="1" applyProtection="1">
      <alignment wrapText="1"/>
      <protection locked="0"/>
    </xf>
    <xf numFmtId="0" fontId="12" fillId="5" borderId="11" xfId="0" applyFont="1" applyFill="1" applyBorder="1" applyAlignment="1" applyProtection="1">
      <alignment wrapText="1"/>
      <protection locked="0"/>
    </xf>
    <xf numFmtId="0" fontId="12" fillId="5" borderId="12" xfId="0" applyFont="1" applyFill="1" applyBorder="1" applyAlignment="1" applyProtection="1">
      <alignment wrapText="1"/>
      <protection locked="0"/>
    </xf>
    <xf numFmtId="0" fontId="12" fillId="2" borderId="34" xfId="0" applyFont="1" applyFill="1" applyBorder="1" applyAlignment="1" applyProtection="1">
      <alignment wrapText="1"/>
      <protection locked="0"/>
    </xf>
    <xf numFmtId="0" fontId="12" fillId="4" borderId="13" xfId="0" applyFont="1" applyFill="1" applyBorder="1" applyProtection="1">
      <protection locked="0"/>
    </xf>
    <xf numFmtId="164" fontId="12" fillId="0" borderId="0" xfId="1" applyNumberFormat="1" applyFont="1" applyProtection="1">
      <protection locked="0"/>
    </xf>
    <xf numFmtId="164" fontId="12" fillId="0" borderId="6" xfId="1" applyNumberFormat="1" applyFont="1" applyBorder="1" applyProtection="1">
      <protection locked="0"/>
    </xf>
    <xf numFmtId="164" fontId="12" fillId="0" borderId="5" xfId="1" applyNumberFormat="1" applyFont="1" applyBorder="1" applyProtection="1">
      <protection locked="0"/>
    </xf>
    <xf numFmtId="164" fontId="12" fillId="0" borderId="0" xfId="1" applyNumberFormat="1" applyFont="1" applyBorder="1" applyProtection="1">
      <protection locked="0"/>
    </xf>
    <xf numFmtId="0" fontId="12" fillId="4" borderId="1" xfId="0" applyFont="1" applyFill="1" applyBorder="1" applyProtection="1">
      <protection locked="0"/>
    </xf>
    <xf numFmtId="0" fontId="12" fillId="4" borderId="10" xfId="0" applyFont="1" applyFill="1" applyBorder="1" applyProtection="1">
      <protection locked="0"/>
    </xf>
    <xf numFmtId="164" fontId="12" fillId="0" borderId="8" xfId="1" applyNumberFormat="1" applyFont="1" applyBorder="1" applyProtection="1">
      <protection locked="0"/>
    </xf>
    <xf numFmtId="164" fontId="12" fillId="0" borderId="9" xfId="1" applyNumberFormat="1" applyFont="1" applyBorder="1" applyProtection="1">
      <protection locked="0"/>
    </xf>
    <xf numFmtId="164" fontId="12" fillId="0" borderId="7" xfId="1" applyNumberFormat="1" applyFont="1" applyBorder="1" applyProtection="1">
      <protection locked="0"/>
    </xf>
    <xf numFmtId="0" fontId="12" fillId="0" borderId="0" xfId="0" applyFont="1"/>
    <xf numFmtId="0" fontId="11" fillId="7" borderId="27" xfId="0" applyFont="1" applyFill="1" applyBorder="1" applyAlignment="1" applyProtection="1">
      <alignment horizontal="left" vertical="center" wrapText="1"/>
      <protection locked="0"/>
    </xf>
    <xf numFmtId="0" fontId="11" fillId="14" borderId="2" xfId="0" applyFont="1" applyFill="1" applyBorder="1" applyAlignment="1" applyProtection="1">
      <alignment horizontal="center" vertical="center" wrapText="1"/>
      <protection locked="0"/>
    </xf>
    <xf numFmtId="0" fontId="11" fillId="14" borderId="4" xfId="0" applyFont="1" applyFill="1" applyBorder="1" applyAlignment="1" applyProtection="1">
      <alignment horizontal="center" vertical="center" wrapText="1"/>
      <protection locked="0"/>
    </xf>
    <xf numFmtId="0" fontId="16" fillId="15" borderId="2" xfId="0" applyFont="1" applyFill="1" applyBorder="1" applyAlignment="1" applyProtection="1">
      <alignment horizontal="center" vertical="center" wrapText="1"/>
      <protection locked="0"/>
    </xf>
    <xf numFmtId="0" fontId="16" fillId="15" borderId="4" xfId="0" applyFont="1" applyFill="1" applyBorder="1" applyAlignment="1" applyProtection="1">
      <alignment horizontal="center" vertical="center" wrapText="1"/>
      <protection locked="0"/>
    </xf>
    <xf numFmtId="0" fontId="12" fillId="4" borderId="28" xfId="0" applyFont="1" applyFill="1" applyBorder="1" applyProtection="1">
      <protection locked="0"/>
    </xf>
    <xf numFmtId="0" fontId="12" fillId="0" borderId="5" xfId="0" applyFont="1" applyBorder="1" applyProtection="1">
      <protection locked="0"/>
    </xf>
    <xf numFmtId="0" fontId="12" fillId="0" borderId="29" xfId="0" applyFont="1" applyBorder="1" applyProtection="1">
      <protection locked="0"/>
    </xf>
    <xf numFmtId="0" fontId="12" fillId="4" borderId="30" xfId="0" applyFont="1" applyFill="1" applyBorder="1" applyProtection="1">
      <protection locked="0"/>
    </xf>
    <xf numFmtId="0" fontId="12" fillId="0" borderId="7" xfId="0" applyFont="1" applyBorder="1" applyProtection="1">
      <protection locked="0"/>
    </xf>
    <xf numFmtId="0" fontId="12" fillId="0" borderId="31" xfId="0" applyFont="1" applyBorder="1" applyProtection="1">
      <protection locked="0"/>
    </xf>
    <xf numFmtId="0" fontId="19" fillId="0" borderId="0" xfId="0" applyFont="1" applyProtection="1">
      <protection locked="0"/>
    </xf>
    <xf numFmtId="0" fontId="9" fillId="0" borderId="0" xfId="0" applyFont="1" applyProtection="1">
      <protection locked="0"/>
    </xf>
    <xf numFmtId="0" fontId="14" fillId="12" borderId="32" xfId="0" applyFont="1" applyFill="1" applyBorder="1" applyAlignment="1" applyProtection="1">
      <alignment vertical="center"/>
      <protection locked="0"/>
    </xf>
    <xf numFmtId="0" fontId="17" fillId="4" borderId="33" xfId="0" applyFont="1" applyFill="1" applyBorder="1" applyAlignment="1" applyProtection="1">
      <alignment horizontal="left" vertical="center" wrapText="1"/>
      <protection locked="0"/>
    </xf>
    <xf numFmtId="0" fontId="13" fillId="13" borderId="32" xfId="0" applyFont="1" applyFill="1" applyBorder="1" applyAlignment="1" applyProtection="1">
      <alignment vertical="center"/>
      <protection locked="0"/>
    </xf>
    <xf numFmtId="0" fontId="10" fillId="4" borderId="33" xfId="0" applyFont="1" applyFill="1" applyBorder="1" applyAlignment="1" applyProtection="1">
      <alignment vertical="center" wrapText="1"/>
      <protection locked="0"/>
    </xf>
    <xf numFmtId="0" fontId="9" fillId="0" borderId="0" xfId="0" applyFont="1"/>
    <xf numFmtId="0" fontId="20" fillId="0" borderId="0" xfId="0" applyFont="1" applyAlignment="1" applyProtection="1">
      <alignment wrapText="1"/>
      <protection locked="0"/>
    </xf>
    <xf numFmtId="0" fontId="12" fillId="0" borderId="0" xfId="0" applyFont="1" applyAlignment="1" applyProtection="1">
      <alignment wrapText="1"/>
      <protection locked="0"/>
    </xf>
    <xf numFmtId="0" fontId="16" fillId="12" borderId="10" xfId="0" applyFont="1" applyFill="1" applyBorder="1" applyAlignment="1" applyProtection="1">
      <alignment vertical="center" wrapText="1"/>
      <protection locked="0"/>
    </xf>
    <xf numFmtId="0" fontId="16" fillId="12" borderId="11" xfId="0" applyFont="1" applyFill="1" applyBorder="1" applyAlignment="1" applyProtection="1">
      <alignment vertical="center" wrapText="1"/>
      <protection locked="0"/>
    </xf>
    <xf numFmtId="0" fontId="16" fillId="12" borderId="12" xfId="0" applyFont="1" applyFill="1" applyBorder="1" applyAlignment="1" applyProtection="1">
      <alignment vertical="center" wrapText="1"/>
      <protection locked="0"/>
    </xf>
    <xf numFmtId="0" fontId="15" fillId="6" borderId="10" xfId="0" applyFont="1" applyFill="1" applyBorder="1" applyAlignment="1" applyProtection="1">
      <alignment vertical="center" wrapText="1"/>
      <protection locked="0"/>
    </xf>
    <xf numFmtId="0" fontId="15" fillId="6" borderId="11" xfId="0" applyFont="1" applyFill="1" applyBorder="1" applyAlignment="1" applyProtection="1">
      <alignment vertical="center" wrapText="1"/>
      <protection locked="0"/>
    </xf>
    <xf numFmtId="0" fontId="15" fillId="6" borderId="12" xfId="0" applyFont="1" applyFill="1" applyBorder="1" applyAlignment="1" applyProtection="1">
      <alignment vertical="center" wrapText="1"/>
      <protection locked="0"/>
    </xf>
    <xf numFmtId="0" fontId="15" fillId="14" borderId="10" xfId="0" applyFont="1" applyFill="1" applyBorder="1" applyAlignment="1" applyProtection="1">
      <alignment vertical="center" wrapText="1"/>
      <protection locked="0"/>
    </xf>
    <xf numFmtId="0" fontId="15" fillId="14" borderId="11" xfId="0" applyFont="1" applyFill="1" applyBorder="1" applyAlignment="1" applyProtection="1">
      <alignment vertical="center" wrapText="1"/>
      <protection locked="0"/>
    </xf>
    <xf numFmtId="0" fontId="15" fillId="14" borderId="12" xfId="0" applyFont="1" applyFill="1" applyBorder="1" applyAlignment="1" applyProtection="1">
      <alignment vertical="center" wrapText="1"/>
      <protection locked="0"/>
    </xf>
    <xf numFmtId="0" fontId="15" fillId="13" borderId="10" xfId="0" applyFont="1" applyFill="1" applyBorder="1" applyAlignment="1" applyProtection="1">
      <alignment vertical="center" wrapText="1"/>
      <protection locked="0"/>
    </xf>
    <xf numFmtId="0" fontId="15" fillId="13" borderId="11" xfId="0" applyFont="1" applyFill="1" applyBorder="1" applyAlignment="1" applyProtection="1">
      <alignment vertical="center" wrapText="1"/>
      <protection locked="0"/>
    </xf>
    <xf numFmtId="0" fontId="15" fillId="13" borderId="12" xfId="0" applyFont="1" applyFill="1" applyBorder="1" applyAlignment="1" applyProtection="1">
      <alignment vertical="center" wrapText="1"/>
      <protection locked="0"/>
    </xf>
    <xf numFmtId="0" fontId="15" fillId="16" borderId="10" xfId="0" applyFont="1" applyFill="1" applyBorder="1" applyAlignment="1" applyProtection="1">
      <alignment vertical="center" wrapText="1"/>
      <protection locked="0"/>
    </xf>
    <xf numFmtId="0" fontId="15" fillId="16" borderId="12" xfId="0" applyFont="1" applyFill="1" applyBorder="1" applyAlignment="1" applyProtection="1">
      <alignment vertical="center" wrapText="1"/>
      <protection locked="0"/>
    </xf>
    <xf numFmtId="0" fontId="11" fillId="7" borderId="32" xfId="0" applyFont="1" applyFill="1" applyBorder="1" applyAlignment="1" applyProtection="1">
      <alignment horizontal="left" vertical="center" wrapText="1"/>
      <protection locked="0"/>
    </xf>
    <xf numFmtId="0" fontId="8" fillId="11" borderId="1" xfId="0" applyFont="1" applyFill="1" applyBorder="1" applyAlignment="1">
      <alignment horizontal="center" vertical="center"/>
    </xf>
    <xf numFmtId="0" fontId="7" fillId="5" borderId="26" xfId="0" applyFont="1" applyFill="1" applyBorder="1" applyAlignment="1">
      <alignment horizontal="left" vertical="center" wrapText="1"/>
    </xf>
    <xf numFmtId="0" fontId="7" fillId="5" borderId="25" xfId="0" applyFont="1" applyFill="1" applyBorder="1" applyAlignment="1">
      <alignment horizontal="left" vertical="center" wrapText="1"/>
    </xf>
    <xf numFmtId="0" fontId="7" fillId="5" borderId="24"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7"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0" fillId="5" borderId="26" xfId="0" applyFill="1" applyBorder="1" applyAlignment="1">
      <alignment horizontal="left" vertical="center" wrapText="1"/>
    </xf>
    <xf numFmtId="0" fontId="0" fillId="5" borderId="25" xfId="0" applyFill="1" applyBorder="1" applyAlignment="1">
      <alignment horizontal="left" vertical="center"/>
    </xf>
    <xf numFmtId="0" fontId="0" fillId="5" borderId="24" xfId="0" applyFill="1" applyBorder="1" applyAlignment="1">
      <alignment horizontal="left" vertical="center"/>
    </xf>
    <xf numFmtId="0" fontId="0" fillId="5" borderId="18" xfId="0" applyFill="1" applyBorder="1" applyAlignment="1">
      <alignment horizontal="left" vertical="center"/>
    </xf>
    <xf numFmtId="0" fontId="0" fillId="5" borderId="0" xfId="0" applyFill="1" applyAlignment="1">
      <alignment horizontal="left" vertical="center"/>
    </xf>
    <xf numFmtId="0" fontId="0" fillId="5" borderId="17" xfId="0" applyFill="1" applyBorder="1" applyAlignment="1">
      <alignment horizontal="left" vertical="center"/>
    </xf>
    <xf numFmtId="0" fontId="0" fillId="5" borderId="16" xfId="0" applyFill="1" applyBorder="1" applyAlignment="1">
      <alignment horizontal="left" vertical="center"/>
    </xf>
    <xf numFmtId="0" fontId="0" fillId="5" borderId="15" xfId="0" applyFill="1" applyBorder="1" applyAlignment="1">
      <alignment horizontal="left" vertical="center"/>
    </xf>
    <xf numFmtId="0" fontId="0" fillId="5" borderId="14" xfId="0" applyFill="1" applyBorder="1" applyAlignment="1">
      <alignment horizontal="lef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9A71C"/>
      <color rgb="FFE47225"/>
      <color rgb="FF17315A"/>
      <color rgb="FFF8D9C4"/>
      <color rgb="FF2D6E8D"/>
      <color rgb="FFCDE4EF"/>
      <color rgb="FFFEE9C6"/>
      <color rgb="FFCEDCF2"/>
      <color rgb="FFE9F2FB"/>
      <color rgb="FF78AD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natt.sharepoint.com/sites/BehavioralHealthTransformation67219.036/Shared%20Documents/General/Workstream%202%20-%20Program%20policy%20alignment/FSP/EBPs/EBP%20Modeling/11.03.25_Consolidated%20County%20EBP%20Estimates.xlsx" TargetMode="External"/><Relationship Id="rId1" Type="http://schemas.openxmlformats.org/officeDocument/2006/relationships/externalLinkPath" Target="https://manatt.sharepoint.com/sites/BehavioralHealthTransformation67219.036/Shared%20Documents/General/Workstream%202%20-%20Program%20policy%20alignment/FSP/EBPs/EBP%20Modeling/11.03.25_Consolidated%20County%20EBP%20Estim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unty EBP Estimates"/>
      <sheetName val="Team Estimates Calculator"/>
      <sheetName val="County Team Estimates"/>
    </sheetNames>
    <sheetDataSet>
      <sheetData sheetId="0">
        <row r="3">
          <cell r="M3">
            <v>604</v>
          </cell>
          <cell r="V3">
            <v>2818</v>
          </cell>
          <cell r="AB3">
            <v>5456</v>
          </cell>
          <cell r="AE3">
            <v>208</v>
          </cell>
        </row>
        <row r="4">
          <cell r="M4">
            <v>0</v>
          </cell>
          <cell r="V4">
            <v>2</v>
          </cell>
          <cell r="AB4">
            <v>5</v>
          </cell>
          <cell r="AE4">
            <v>0</v>
          </cell>
        </row>
        <row r="5">
          <cell r="M5">
            <v>18</v>
          </cell>
          <cell r="V5">
            <v>56</v>
          </cell>
          <cell r="AB5">
            <v>105</v>
          </cell>
          <cell r="AE5">
            <v>4</v>
          </cell>
        </row>
        <row r="6">
          <cell r="M6">
            <v>224</v>
          </cell>
          <cell r="V6">
            <v>644</v>
          </cell>
          <cell r="AB6">
            <v>1078</v>
          </cell>
          <cell r="AE6">
            <v>41</v>
          </cell>
        </row>
        <row r="7">
          <cell r="M7">
            <v>23</v>
          </cell>
          <cell r="V7">
            <v>95</v>
          </cell>
          <cell r="AB7">
            <v>169</v>
          </cell>
          <cell r="AE7">
            <v>6</v>
          </cell>
        </row>
        <row r="8">
          <cell r="M8">
            <v>18</v>
          </cell>
          <cell r="V8">
            <v>69</v>
          </cell>
          <cell r="AB8">
            <v>176</v>
          </cell>
          <cell r="AE8">
            <v>5</v>
          </cell>
        </row>
        <row r="9">
          <cell r="M9">
            <v>382</v>
          </cell>
          <cell r="V9">
            <v>1942</v>
          </cell>
          <cell r="AB9">
            <v>3783</v>
          </cell>
          <cell r="AE9">
            <v>145</v>
          </cell>
        </row>
        <row r="10">
          <cell r="M10">
            <v>36</v>
          </cell>
          <cell r="V10">
            <v>102</v>
          </cell>
          <cell r="AB10">
            <v>151</v>
          </cell>
          <cell r="AE10">
            <v>5</v>
          </cell>
        </row>
        <row r="11">
          <cell r="M11">
            <v>59</v>
          </cell>
          <cell r="V11">
            <v>257</v>
          </cell>
          <cell r="AB11">
            <v>511</v>
          </cell>
          <cell r="AE11">
            <v>19</v>
          </cell>
        </row>
        <row r="12">
          <cell r="M12">
            <v>1137</v>
          </cell>
          <cell r="V12">
            <v>3818</v>
          </cell>
          <cell r="AB12">
            <v>7250</v>
          </cell>
          <cell r="AE12">
            <v>243</v>
          </cell>
        </row>
        <row r="13">
          <cell r="M13">
            <v>24</v>
          </cell>
          <cell r="V13">
            <v>93</v>
          </cell>
          <cell r="AB13">
            <v>160</v>
          </cell>
          <cell r="AE13">
            <v>6</v>
          </cell>
        </row>
        <row r="14">
          <cell r="M14">
            <v>176</v>
          </cell>
          <cell r="V14">
            <v>484</v>
          </cell>
          <cell r="AB14">
            <v>732</v>
          </cell>
          <cell r="AE14">
            <v>28</v>
          </cell>
        </row>
        <row r="15">
          <cell r="M15">
            <v>164</v>
          </cell>
          <cell r="V15">
            <v>662</v>
          </cell>
          <cell r="AB15">
            <v>1616</v>
          </cell>
          <cell r="AE15">
            <v>41</v>
          </cell>
        </row>
        <row r="16">
          <cell r="M16">
            <v>11</v>
          </cell>
          <cell r="V16">
            <v>35</v>
          </cell>
          <cell r="AB16">
            <v>53</v>
          </cell>
          <cell r="AE16">
            <v>2</v>
          </cell>
        </row>
        <row r="17">
          <cell r="M17">
            <v>1002</v>
          </cell>
          <cell r="V17">
            <v>3456</v>
          </cell>
          <cell r="AB17">
            <v>6456</v>
          </cell>
          <cell r="AE17">
            <v>218</v>
          </cell>
        </row>
        <row r="18">
          <cell r="M18">
            <v>153</v>
          </cell>
          <cell r="V18">
            <v>466</v>
          </cell>
          <cell r="AB18">
            <v>890</v>
          </cell>
          <cell r="AE18">
            <v>30</v>
          </cell>
        </row>
        <row r="19">
          <cell r="M19">
            <v>91</v>
          </cell>
          <cell r="V19">
            <v>260</v>
          </cell>
          <cell r="AB19">
            <v>424</v>
          </cell>
          <cell r="AE19">
            <v>15</v>
          </cell>
        </row>
        <row r="20">
          <cell r="M20">
            <v>17</v>
          </cell>
          <cell r="V20">
            <v>63</v>
          </cell>
          <cell r="AB20">
            <v>113</v>
          </cell>
          <cell r="AE20">
            <v>4</v>
          </cell>
        </row>
        <row r="21">
          <cell r="M21">
            <v>6704</v>
          </cell>
          <cell r="V21">
            <v>27775</v>
          </cell>
          <cell r="AB21">
            <v>50749</v>
          </cell>
          <cell r="AE21">
            <v>1822</v>
          </cell>
        </row>
        <row r="22">
          <cell r="M22">
            <v>209</v>
          </cell>
          <cell r="V22">
            <v>574</v>
          </cell>
          <cell r="AB22">
            <v>1080</v>
          </cell>
          <cell r="AE22">
            <v>38</v>
          </cell>
        </row>
        <row r="23">
          <cell r="M23">
            <v>74</v>
          </cell>
          <cell r="V23">
            <v>292</v>
          </cell>
          <cell r="AB23">
            <v>669</v>
          </cell>
          <cell r="AE23">
            <v>26</v>
          </cell>
        </row>
        <row r="24">
          <cell r="M24">
            <v>11</v>
          </cell>
          <cell r="V24">
            <v>44</v>
          </cell>
          <cell r="AB24">
            <v>73</v>
          </cell>
          <cell r="AE24">
            <v>2</v>
          </cell>
        </row>
        <row r="25">
          <cell r="M25">
            <v>95</v>
          </cell>
          <cell r="V25">
            <v>312</v>
          </cell>
          <cell r="AB25">
            <v>542</v>
          </cell>
          <cell r="AE25">
            <v>19</v>
          </cell>
        </row>
        <row r="26">
          <cell r="M26">
            <v>299</v>
          </cell>
          <cell r="V26">
            <v>1124</v>
          </cell>
          <cell r="AB26">
            <v>2193</v>
          </cell>
          <cell r="AE26">
            <v>70</v>
          </cell>
        </row>
        <row r="27">
          <cell r="M27">
            <v>9</v>
          </cell>
          <cell r="V27">
            <v>26</v>
          </cell>
          <cell r="AB27">
            <v>43</v>
          </cell>
          <cell r="AE27">
            <v>1</v>
          </cell>
        </row>
        <row r="28">
          <cell r="M28">
            <v>5</v>
          </cell>
          <cell r="V28">
            <v>25</v>
          </cell>
          <cell r="AB28">
            <v>43</v>
          </cell>
          <cell r="AE28">
            <v>1</v>
          </cell>
        </row>
        <row r="29">
          <cell r="M29">
            <v>314</v>
          </cell>
          <cell r="V29">
            <v>1378</v>
          </cell>
          <cell r="AB29">
            <v>2924</v>
          </cell>
          <cell r="AE29">
            <v>95</v>
          </cell>
        </row>
        <row r="30">
          <cell r="M30">
            <v>59</v>
          </cell>
          <cell r="V30">
            <v>230</v>
          </cell>
          <cell r="AB30">
            <v>394</v>
          </cell>
          <cell r="AE30">
            <v>16</v>
          </cell>
        </row>
        <row r="31">
          <cell r="M31">
            <v>52</v>
          </cell>
          <cell r="V31">
            <v>230</v>
          </cell>
          <cell r="AB31">
            <v>328</v>
          </cell>
          <cell r="AE31">
            <v>13</v>
          </cell>
        </row>
        <row r="32">
          <cell r="M32">
            <v>1595</v>
          </cell>
          <cell r="V32">
            <v>6445</v>
          </cell>
          <cell r="AB32">
            <v>11108</v>
          </cell>
          <cell r="AE32">
            <v>450</v>
          </cell>
        </row>
        <row r="33">
          <cell r="M33">
            <v>106</v>
          </cell>
          <cell r="V33">
            <v>454</v>
          </cell>
          <cell r="AB33">
            <v>869</v>
          </cell>
          <cell r="AE33">
            <v>36</v>
          </cell>
        </row>
        <row r="34">
          <cell r="M34">
            <v>12</v>
          </cell>
          <cell r="V34">
            <v>39</v>
          </cell>
          <cell r="AB34">
            <v>81</v>
          </cell>
          <cell r="AE34">
            <v>2</v>
          </cell>
        </row>
        <row r="35">
          <cell r="M35">
            <v>1373</v>
          </cell>
          <cell r="V35">
            <v>6489</v>
          </cell>
          <cell r="AB35">
            <v>11710</v>
          </cell>
          <cell r="AE35">
            <v>468</v>
          </cell>
        </row>
        <row r="36">
          <cell r="M36">
            <v>1110</v>
          </cell>
          <cell r="V36">
            <v>4170</v>
          </cell>
          <cell r="AB36">
            <v>6917</v>
          </cell>
          <cell r="AE36">
            <v>280</v>
          </cell>
        </row>
        <row r="37">
          <cell r="M37">
            <v>31</v>
          </cell>
          <cell r="V37">
            <v>129</v>
          </cell>
          <cell r="AB37">
            <v>275</v>
          </cell>
          <cell r="AE37">
            <v>10</v>
          </cell>
        </row>
        <row r="38">
          <cell r="M38">
            <v>1537</v>
          </cell>
          <cell r="V38">
            <v>6813</v>
          </cell>
          <cell r="AB38">
            <v>11015</v>
          </cell>
          <cell r="AE38">
            <v>447</v>
          </cell>
        </row>
        <row r="39">
          <cell r="M39">
            <v>1515</v>
          </cell>
          <cell r="V39">
            <v>6621</v>
          </cell>
          <cell r="AB39">
            <v>11991</v>
          </cell>
          <cell r="AE39">
            <v>475</v>
          </cell>
        </row>
        <row r="40">
          <cell r="M40">
            <v>351</v>
          </cell>
          <cell r="V40">
            <v>1314</v>
          </cell>
          <cell r="AB40">
            <v>2767</v>
          </cell>
          <cell r="AE40">
            <v>95</v>
          </cell>
        </row>
        <row r="41">
          <cell r="M41">
            <v>507</v>
          </cell>
          <cell r="V41">
            <v>2009</v>
          </cell>
          <cell r="AB41">
            <v>3806</v>
          </cell>
          <cell r="AE41">
            <v>144</v>
          </cell>
        </row>
        <row r="42">
          <cell r="M42">
            <v>128</v>
          </cell>
          <cell r="V42">
            <v>454</v>
          </cell>
          <cell r="AB42">
            <v>807</v>
          </cell>
          <cell r="AE42">
            <v>34</v>
          </cell>
        </row>
        <row r="43">
          <cell r="M43">
            <v>221</v>
          </cell>
          <cell r="V43">
            <v>927</v>
          </cell>
          <cell r="AB43">
            <v>1767</v>
          </cell>
          <cell r="AE43">
            <v>72</v>
          </cell>
        </row>
        <row r="44">
          <cell r="M44">
            <v>318</v>
          </cell>
          <cell r="V44">
            <v>1104</v>
          </cell>
          <cell r="AB44">
            <v>2086</v>
          </cell>
          <cell r="AE44">
            <v>86</v>
          </cell>
        </row>
        <row r="45">
          <cell r="M45">
            <v>520</v>
          </cell>
          <cell r="V45">
            <v>2341</v>
          </cell>
          <cell r="AB45">
            <v>4788</v>
          </cell>
          <cell r="AE45">
            <v>191</v>
          </cell>
        </row>
        <row r="46">
          <cell r="M46">
            <v>164</v>
          </cell>
          <cell r="V46">
            <v>557</v>
          </cell>
          <cell r="AB46">
            <v>1144</v>
          </cell>
          <cell r="AE46">
            <v>39</v>
          </cell>
        </row>
        <row r="47">
          <cell r="M47">
            <v>176</v>
          </cell>
          <cell r="V47">
            <v>486</v>
          </cell>
          <cell r="AB47">
            <v>773</v>
          </cell>
          <cell r="AE47">
            <v>31</v>
          </cell>
        </row>
        <row r="48">
          <cell r="M48">
            <v>1</v>
          </cell>
          <cell r="V48">
            <v>5</v>
          </cell>
          <cell r="AB48">
            <v>7</v>
          </cell>
          <cell r="AE48">
            <v>0</v>
          </cell>
        </row>
        <row r="49">
          <cell r="M49">
            <v>50</v>
          </cell>
          <cell r="V49">
            <v>141</v>
          </cell>
          <cell r="AB49">
            <v>255</v>
          </cell>
          <cell r="AE49">
            <v>9</v>
          </cell>
        </row>
        <row r="50">
          <cell r="M50">
            <v>214</v>
          </cell>
          <cell r="V50">
            <v>954</v>
          </cell>
          <cell r="AB50">
            <v>1736</v>
          </cell>
          <cell r="AE50">
            <v>65</v>
          </cell>
        </row>
        <row r="51">
          <cell r="M51">
            <v>232</v>
          </cell>
          <cell r="V51">
            <v>869</v>
          </cell>
          <cell r="AB51">
            <v>1635</v>
          </cell>
          <cell r="AE51">
            <v>64</v>
          </cell>
        </row>
        <row r="52">
          <cell r="M52">
            <v>525</v>
          </cell>
          <cell r="V52">
            <v>1705</v>
          </cell>
          <cell r="AB52">
            <v>3159</v>
          </cell>
          <cell r="AE52">
            <v>115</v>
          </cell>
        </row>
        <row r="53">
          <cell r="M53">
            <v>114</v>
          </cell>
          <cell r="V53">
            <v>328</v>
          </cell>
          <cell r="AB53">
            <v>617</v>
          </cell>
          <cell r="AE53">
            <v>20</v>
          </cell>
        </row>
        <row r="54">
          <cell r="M54">
            <v>80</v>
          </cell>
          <cell r="V54">
            <v>217</v>
          </cell>
          <cell r="AB54">
            <v>370</v>
          </cell>
          <cell r="AE54">
            <v>13</v>
          </cell>
        </row>
        <row r="55">
          <cell r="M55">
            <v>11</v>
          </cell>
          <cell r="V55">
            <v>43</v>
          </cell>
          <cell r="AB55">
            <v>74</v>
          </cell>
          <cell r="AE55">
            <v>2</v>
          </cell>
        </row>
        <row r="56">
          <cell r="M56">
            <v>641</v>
          </cell>
          <cell r="V56">
            <v>2271</v>
          </cell>
          <cell r="AB56">
            <v>4496</v>
          </cell>
          <cell r="AE56">
            <v>137</v>
          </cell>
        </row>
        <row r="57">
          <cell r="M57">
            <v>33</v>
          </cell>
          <cell r="V57">
            <v>111</v>
          </cell>
          <cell r="AB57">
            <v>166</v>
          </cell>
          <cell r="AE57">
            <v>7</v>
          </cell>
        </row>
        <row r="58">
          <cell r="M58">
            <v>454</v>
          </cell>
          <cell r="V58">
            <v>1734</v>
          </cell>
          <cell r="AB58">
            <v>3178</v>
          </cell>
          <cell r="AE58">
            <v>126</v>
          </cell>
        </row>
        <row r="59">
          <cell r="M59">
            <v>92</v>
          </cell>
          <cell r="V59">
            <v>433</v>
          </cell>
          <cell r="AB59">
            <v>765</v>
          </cell>
          <cell r="AE59">
            <v>30</v>
          </cell>
        </row>
        <row r="60">
          <cell r="M60">
            <v>93</v>
          </cell>
          <cell r="V60">
            <v>268</v>
          </cell>
          <cell r="AB60">
            <v>466</v>
          </cell>
          <cell r="AE60">
            <v>16</v>
          </cell>
        </row>
      </sheetData>
      <sheetData sheetId="1">
        <row r="27">
          <cell r="D27">
            <v>10</v>
          </cell>
          <cell r="E27">
            <v>100</v>
          </cell>
        </row>
        <row r="28">
          <cell r="D28">
            <v>5</v>
          </cell>
          <cell r="E28">
            <v>125</v>
          </cell>
        </row>
        <row r="30">
          <cell r="D30">
            <v>2.5</v>
          </cell>
          <cell r="E30">
            <v>40</v>
          </cell>
        </row>
        <row r="31">
          <cell r="D31">
            <v>4.25</v>
          </cell>
          <cell r="E31">
            <v>40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1595-8F7F-40EF-A63C-2D5B00D0406F}">
  <dimension ref="A1:B5"/>
  <sheetViews>
    <sheetView tabSelected="1" topLeftCell="B4" workbookViewId="0">
      <selection activeCell="B4" sqref="B4"/>
    </sheetView>
  </sheetViews>
  <sheetFormatPr defaultColWidth="0" defaultRowHeight="16.5" zeroHeight="1" x14ac:dyDescent="0.45"/>
  <cols>
    <col min="1" max="1" width="4.453125" style="65" customWidth="1"/>
    <col min="2" max="2" width="190" style="65" customWidth="1"/>
    <col min="3" max="16384" width="8.81640625" style="65" hidden="1"/>
  </cols>
  <sheetData>
    <row r="1" spans="1:2" ht="34.15" customHeight="1" thickBot="1" x14ac:dyDescent="0.5">
      <c r="A1" s="64" t="s">
        <v>0</v>
      </c>
      <c r="B1" s="66" t="s">
        <v>1</v>
      </c>
    </row>
    <row r="2" spans="1:2" ht="409.6" customHeight="1" thickBot="1" x14ac:dyDescent="0.5">
      <c r="A2" s="70"/>
      <c r="B2" s="67" t="s">
        <v>2</v>
      </c>
    </row>
    <row r="3" spans="1:2" ht="18" hidden="1" thickBot="1" x14ac:dyDescent="0.5">
      <c r="B3" s="37"/>
    </row>
    <row r="4" spans="1:2" ht="34.15" customHeight="1" thickBot="1" x14ac:dyDescent="0.5">
      <c r="A4" s="70"/>
      <c r="B4" s="68" t="s">
        <v>3</v>
      </c>
    </row>
    <row r="5" spans="1:2" ht="169.15" customHeight="1" thickBot="1" x14ac:dyDescent="0.5">
      <c r="A5" s="70"/>
      <c r="B5" s="69" t="s">
        <v>4</v>
      </c>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8E81A-D28D-433E-8BB3-F91E562CFA0E}">
  <dimension ref="A1:XFC59"/>
  <sheetViews>
    <sheetView zoomScaleNormal="100" workbookViewId="0">
      <pane xSplit="2" ySplit="1" topLeftCell="F2" activePane="bottomRight" state="frozen"/>
      <selection pane="topRight"/>
      <selection pane="bottomLeft"/>
      <selection pane="bottomRight" activeCell="I4" sqref="I4"/>
    </sheetView>
  </sheetViews>
  <sheetFormatPr defaultColWidth="0" defaultRowHeight="0" customHeight="1" zeroHeight="1" x14ac:dyDescent="0.45"/>
  <cols>
    <col min="1" max="1" width="3.7265625" style="37" customWidth="1"/>
    <col min="2" max="2" width="19.1796875" style="37" customWidth="1"/>
    <col min="3" max="3" width="10.81640625" style="37" hidden="1" customWidth="1"/>
    <col min="4" max="4" width="12.7265625" style="37" hidden="1" customWidth="1"/>
    <col min="5" max="5" width="10.81640625" style="37" hidden="1" customWidth="1"/>
    <col min="6" max="11" width="20.7265625" style="37" customWidth="1"/>
    <col min="12" max="12" width="10.26953125" style="37" hidden="1" customWidth="1"/>
    <col min="13" max="13" width="11.54296875" style="37" hidden="1" customWidth="1"/>
    <col min="14" max="14" width="13.1796875" style="37" hidden="1" customWidth="1"/>
    <col min="15" max="31" width="20.7265625" style="37" customWidth="1"/>
    <col min="32" max="32" width="14.7265625" style="37" hidden="1" customWidth="1"/>
    <col min="33" max="39" width="12.7265625" style="37" hidden="1" customWidth="1"/>
    <col min="40" max="16383" width="8.81640625" style="37" hidden="1"/>
    <col min="16384" max="16384" width="8.26953125" style="37" hidden="1" customWidth="1"/>
  </cols>
  <sheetData>
    <row r="1" spans="1:32" ht="105.5" thickBot="1" x14ac:dyDescent="0.5">
      <c r="A1" s="34" t="s">
        <v>0</v>
      </c>
      <c r="B1" s="87" t="s">
        <v>5</v>
      </c>
      <c r="C1" s="38" t="s">
        <v>6</v>
      </c>
      <c r="D1" s="39" t="s">
        <v>7</v>
      </c>
      <c r="E1" s="40" t="s">
        <v>8</v>
      </c>
      <c r="F1" s="73" t="s">
        <v>94</v>
      </c>
      <c r="G1" s="74" t="s">
        <v>96</v>
      </c>
      <c r="H1" s="75" t="s">
        <v>95</v>
      </c>
      <c r="I1" s="73" t="s">
        <v>97</v>
      </c>
      <c r="J1" s="74" t="s">
        <v>98</v>
      </c>
      <c r="K1" s="75" t="s">
        <v>99</v>
      </c>
      <c r="L1" s="76" t="s">
        <v>6</v>
      </c>
      <c r="M1" s="77" t="s">
        <v>7</v>
      </c>
      <c r="N1" s="78" t="s">
        <v>9</v>
      </c>
      <c r="O1" s="79" t="s">
        <v>100</v>
      </c>
      <c r="P1" s="80" t="s">
        <v>101</v>
      </c>
      <c r="Q1" s="81" t="s">
        <v>102</v>
      </c>
      <c r="R1" s="79" t="s">
        <v>100</v>
      </c>
      <c r="S1" s="80" t="s">
        <v>101</v>
      </c>
      <c r="T1" s="81" t="s">
        <v>102</v>
      </c>
      <c r="U1" s="79" t="s">
        <v>100</v>
      </c>
      <c r="V1" s="80" t="s">
        <v>101</v>
      </c>
      <c r="W1" s="81" t="s">
        <v>102</v>
      </c>
      <c r="X1" s="82" t="s">
        <v>103</v>
      </c>
      <c r="Y1" s="83" t="s">
        <v>104</v>
      </c>
      <c r="Z1" s="84" t="s">
        <v>105</v>
      </c>
      <c r="AA1" s="82" t="s">
        <v>100</v>
      </c>
      <c r="AB1" s="83" t="s">
        <v>101</v>
      </c>
      <c r="AC1" s="84" t="s">
        <v>102</v>
      </c>
      <c r="AD1" s="85" t="s">
        <v>106</v>
      </c>
      <c r="AE1" s="86" t="s">
        <v>107</v>
      </c>
      <c r="AF1" s="41" t="s">
        <v>9</v>
      </c>
    </row>
    <row r="2" spans="1:32" ht="17.5" x14ac:dyDescent="0.45">
      <c r="A2" s="52"/>
      <c r="B2" s="42" t="s">
        <v>10</v>
      </c>
      <c r="C2" s="43">
        <v>17067</v>
      </c>
      <c r="D2" s="43">
        <v>1569</v>
      </c>
      <c r="E2" s="44">
        <v>18636</v>
      </c>
      <c r="F2" s="45">
        <v>3133</v>
      </c>
      <c r="G2" s="43">
        <v>289</v>
      </c>
      <c r="H2" s="44">
        <v>3422</v>
      </c>
      <c r="I2" s="45">
        <v>783</v>
      </c>
      <c r="J2" s="43">
        <v>72</v>
      </c>
      <c r="K2" s="44">
        <v>855</v>
      </c>
      <c r="L2" s="45">
        <v>553</v>
      </c>
      <c r="M2" s="43">
        <v>51</v>
      </c>
      <c r="N2" s="44">
        <v>604</v>
      </c>
      <c r="O2" s="45">
        <f>L2-R2</f>
        <v>369</v>
      </c>
      <c r="P2" s="46">
        <f t="shared" ref="P2:Q17" si="0">M2-S2</f>
        <v>34</v>
      </c>
      <c r="Q2" s="44">
        <f t="shared" si="0"/>
        <v>403</v>
      </c>
      <c r="R2" s="45">
        <v>184</v>
      </c>
      <c r="S2" s="43">
        <v>17</v>
      </c>
      <c r="T2" s="44">
        <v>201</v>
      </c>
      <c r="U2" s="45">
        <v>2580</v>
      </c>
      <c r="V2" s="43">
        <v>238</v>
      </c>
      <c r="W2" s="44">
        <v>2818</v>
      </c>
      <c r="X2" s="45">
        <v>37294</v>
      </c>
      <c r="Y2" s="43">
        <v>3427</v>
      </c>
      <c r="Z2" s="44">
        <v>40721</v>
      </c>
      <c r="AA2" s="45">
        <v>4979</v>
      </c>
      <c r="AB2" s="43">
        <v>477</v>
      </c>
      <c r="AC2" s="44">
        <v>5456</v>
      </c>
      <c r="AD2" s="45">
        <v>193</v>
      </c>
      <c r="AE2" s="44">
        <v>15</v>
      </c>
      <c r="AF2" s="44">
        <v>208</v>
      </c>
    </row>
    <row r="3" spans="1:32" ht="17.5" hidden="1" x14ac:dyDescent="0.45">
      <c r="A3" s="52"/>
      <c r="B3" s="47" t="s">
        <v>11</v>
      </c>
      <c r="C3" s="43">
        <v>11</v>
      </c>
      <c r="D3" s="43">
        <v>2</v>
      </c>
      <c r="E3" s="44">
        <v>13</v>
      </c>
      <c r="F3" s="45">
        <v>2</v>
      </c>
      <c r="G3" s="43">
        <v>0</v>
      </c>
      <c r="H3" s="44">
        <v>2</v>
      </c>
      <c r="I3" s="45">
        <v>1</v>
      </c>
      <c r="J3" s="43">
        <v>0</v>
      </c>
      <c r="K3" s="44">
        <v>1</v>
      </c>
      <c r="L3" s="45">
        <v>0</v>
      </c>
      <c r="M3" s="43">
        <v>0</v>
      </c>
      <c r="N3" s="44">
        <v>0</v>
      </c>
      <c r="O3" s="45">
        <f t="shared" ref="O3:Q59" si="1">L3-R3</f>
        <v>0</v>
      </c>
      <c r="P3" s="46">
        <f t="shared" si="0"/>
        <v>0</v>
      </c>
      <c r="Q3" s="44">
        <f t="shared" si="0"/>
        <v>0</v>
      </c>
      <c r="R3" s="45">
        <v>0</v>
      </c>
      <c r="S3" s="43">
        <v>0</v>
      </c>
      <c r="T3" s="44">
        <v>0</v>
      </c>
      <c r="U3" s="45">
        <v>2</v>
      </c>
      <c r="V3" s="43">
        <v>0</v>
      </c>
      <c r="W3" s="44">
        <v>2</v>
      </c>
      <c r="X3" s="45">
        <v>23</v>
      </c>
      <c r="Y3" s="43">
        <v>3</v>
      </c>
      <c r="Z3" s="44">
        <v>26</v>
      </c>
      <c r="AA3" s="45">
        <v>4</v>
      </c>
      <c r="AB3" s="43">
        <v>1</v>
      </c>
      <c r="AC3" s="44">
        <v>5</v>
      </c>
      <c r="AD3" s="45">
        <v>0</v>
      </c>
      <c r="AE3" s="44">
        <v>0</v>
      </c>
      <c r="AF3" s="44">
        <v>0</v>
      </c>
    </row>
    <row r="4" spans="1:32" ht="17.5" x14ac:dyDescent="0.45">
      <c r="A4" s="52"/>
      <c r="B4" s="47" t="s">
        <v>12</v>
      </c>
      <c r="C4" s="43">
        <v>300</v>
      </c>
      <c r="D4" s="43">
        <v>38</v>
      </c>
      <c r="E4" s="44">
        <v>338</v>
      </c>
      <c r="F4" s="45">
        <v>65</v>
      </c>
      <c r="G4" s="43">
        <v>8</v>
      </c>
      <c r="H4" s="44">
        <v>73</v>
      </c>
      <c r="I4" s="45">
        <v>25</v>
      </c>
      <c r="J4" s="43">
        <v>3</v>
      </c>
      <c r="K4" s="44">
        <v>28</v>
      </c>
      <c r="L4" s="45">
        <v>16</v>
      </c>
      <c r="M4" s="43">
        <v>2</v>
      </c>
      <c r="N4" s="44">
        <v>18</v>
      </c>
      <c r="O4" s="45">
        <f t="shared" si="1"/>
        <v>11</v>
      </c>
      <c r="P4" s="46">
        <f t="shared" si="0"/>
        <v>1</v>
      </c>
      <c r="Q4" s="44">
        <f t="shared" si="0"/>
        <v>12</v>
      </c>
      <c r="R4" s="45">
        <v>5</v>
      </c>
      <c r="S4" s="43">
        <v>1</v>
      </c>
      <c r="T4" s="44">
        <v>6</v>
      </c>
      <c r="U4" s="45">
        <v>50</v>
      </c>
      <c r="V4" s="43">
        <v>6</v>
      </c>
      <c r="W4" s="44">
        <v>56</v>
      </c>
      <c r="X4" s="45">
        <v>655</v>
      </c>
      <c r="Y4" s="43">
        <v>84</v>
      </c>
      <c r="Z4" s="44">
        <v>739</v>
      </c>
      <c r="AA4" s="45">
        <v>92</v>
      </c>
      <c r="AB4" s="43">
        <v>13</v>
      </c>
      <c r="AC4" s="44">
        <v>105</v>
      </c>
      <c r="AD4" s="45">
        <v>4</v>
      </c>
      <c r="AE4" s="44">
        <v>0</v>
      </c>
      <c r="AF4" s="44">
        <v>4</v>
      </c>
    </row>
    <row r="5" spans="1:32" ht="17.5" x14ac:dyDescent="0.45">
      <c r="A5" s="52"/>
      <c r="B5" s="47" t="s">
        <v>13</v>
      </c>
      <c r="C5" s="43">
        <v>2985</v>
      </c>
      <c r="D5" s="43">
        <v>406</v>
      </c>
      <c r="E5" s="44">
        <v>3391</v>
      </c>
      <c r="F5" s="45">
        <v>765</v>
      </c>
      <c r="G5" s="43">
        <v>104</v>
      </c>
      <c r="H5" s="44">
        <v>869</v>
      </c>
      <c r="I5" s="45">
        <v>317</v>
      </c>
      <c r="J5" s="43">
        <v>43</v>
      </c>
      <c r="K5" s="44">
        <v>360</v>
      </c>
      <c r="L5" s="45">
        <v>197</v>
      </c>
      <c r="M5" s="43">
        <v>27</v>
      </c>
      <c r="N5" s="44">
        <v>224</v>
      </c>
      <c r="O5" s="45">
        <f t="shared" si="1"/>
        <v>131</v>
      </c>
      <c r="P5" s="46">
        <f t="shared" si="0"/>
        <v>18</v>
      </c>
      <c r="Q5" s="44">
        <f t="shared" si="0"/>
        <v>149</v>
      </c>
      <c r="R5" s="45">
        <v>66</v>
      </c>
      <c r="S5" s="43">
        <v>9</v>
      </c>
      <c r="T5" s="44">
        <v>75</v>
      </c>
      <c r="U5" s="45">
        <v>568</v>
      </c>
      <c r="V5" s="43">
        <v>76</v>
      </c>
      <c r="W5" s="44">
        <v>644</v>
      </c>
      <c r="X5" s="45">
        <v>6524</v>
      </c>
      <c r="Y5" s="43">
        <v>887</v>
      </c>
      <c r="Z5" s="44">
        <v>7411</v>
      </c>
      <c r="AA5" s="45">
        <v>943</v>
      </c>
      <c r="AB5" s="43">
        <v>135</v>
      </c>
      <c r="AC5" s="44">
        <v>1078</v>
      </c>
      <c r="AD5" s="45">
        <v>37</v>
      </c>
      <c r="AE5" s="44">
        <v>4</v>
      </c>
      <c r="AF5" s="44">
        <v>41</v>
      </c>
    </row>
    <row r="6" spans="1:32" ht="17.5" x14ac:dyDescent="0.45">
      <c r="A6" s="52"/>
      <c r="B6" s="47" t="s">
        <v>14</v>
      </c>
      <c r="C6" s="43">
        <v>466</v>
      </c>
      <c r="D6" s="43">
        <v>64</v>
      </c>
      <c r="E6" s="44">
        <v>530</v>
      </c>
      <c r="F6" s="45">
        <v>105</v>
      </c>
      <c r="G6" s="43">
        <v>14</v>
      </c>
      <c r="H6" s="44">
        <v>119</v>
      </c>
      <c r="I6" s="45">
        <v>35</v>
      </c>
      <c r="J6" s="43">
        <v>5</v>
      </c>
      <c r="K6" s="44">
        <v>40</v>
      </c>
      <c r="L6" s="45">
        <v>20</v>
      </c>
      <c r="M6" s="43">
        <v>3</v>
      </c>
      <c r="N6" s="44">
        <v>23</v>
      </c>
      <c r="O6" s="45">
        <f t="shared" si="1"/>
        <v>13</v>
      </c>
      <c r="P6" s="46">
        <f t="shared" si="0"/>
        <v>2</v>
      </c>
      <c r="Q6" s="44">
        <f t="shared" si="0"/>
        <v>15</v>
      </c>
      <c r="R6" s="45">
        <v>7</v>
      </c>
      <c r="S6" s="43">
        <v>1</v>
      </c>
      <c r="T6" s="44">
        <v>8</v>
      </c>
      <c r="U6" s="45">
        <v>84</v>
      </c>
      <c r="V6" s="43">
        <v>11</v>
      </c>
      <c r="W6" s="44">
        <v>95</v>
      </c>
      <c r="X6" s="45">
        <v>1018</v>
      </c>
      <c r="Y6" s="43">
        <v>140</v>
      </c>
      <c r="Z6" s="44">
        <v>1158</v>
      </c>
      <c r="AA6" s="45">
        <v>147</v>
      </c>
      <c r="AB6" s="43">
        <v>22</v>
      </c>
      <c r="AC6" s="44">
        <v>169</v>
      </c>
      <c r="AD6" s="45">
        <v>5</v>
      </c>
      <c r="AE6" s="44">
        <v>1</v>
      </c>
      <c r="AF6" s="44">
        <v>6</v>
      </c>
    </row>
    <row r="7" spans="1:32" ht="17.5" x14ac:dyDescent="0.45">
      <c r="A7" s="52"/>
      <c r="B7" s="47" t="s">
        <v>15</v>
      </c>
      <c r="C7" s="43">
        <v>301</v>
      </c>
      <c r="D7" s="43">
        <v>53</v>
      </c>
      <c r="E7" s="44">
        <v>354</v>
      </c>
      <c r="F7" s="45">
        <v>74</v>
      </c>
      <c r="G7" s="43">
        <v>13</v>
      </c>
      <c r="H7" s="44">
        <v>87</v>
      </c>
      <c r="I7" s="45">
        <v>26</v>
      </c>
      <c r="J7" s="43">
        <v>5</v>
      </c>
      <c r="K7" s="44">
        <v>31</v>
      </c>
      <c r="L7" s="45">
        <v>15</v>
      </c>
      <c r="M7" s="43">
        <v>3</v>
      </c>
      <c r="N7" s="44">
        <v>18</v>
      </c>
      <c r="O7" s="45">
        <f t="shared" si="1"/>
        <v>10</v>
      </c>
      <c r="P7" s="46">
        <f t="shared" si="0"/>
        <v>2</v>
      </c>
      <c r="Q7" s="44">
        <f t="shared" si="0"/>
        <v>12</v>
      </c>
      <c r="R7" s="45">
        <v>5</v>
      </c>
      <c r="S7" s="43">
        <v>1</v>
      </c>
      <c r="T7" s="44">
        <v>6</v>
      </c>
      <c r="U7" s="45">
        <v>59</v>
      </c>
      <c r="V7" s="43">
        <v>10</v>
      </c>
      <c r="W7" s="44">
        <v>69</v>
      </c>
      <c r="X7" s="45">
        <v>657</v>
      </c>
      <c r="Y7" s="43">
        <v>115</v>
      </c>
      <c r="Z7" s="44">
        <v>772</v>
      </c>
      <c r="AA7" s="45">
        <v>149</v>
      </c>
      <c r="AB7" s="43">
        <v>27</v>
      </c>
      <c r="AC7" s="44">
        <v>176</v>
      </c>
      <c r="AD7" s="45">
        <v>4</v>
      </c>
      <c r="AE7" s="44">
        <v>1</v>
      </c>
      <c r="AF7" s="44">
        <v>5</v>
      </c>
    </row>
    <row r="8" spans="1:32" ht="17.5" x14ac:dyDescent="0.45">
      <c r="A8" s="52"/>
      <c r="B8" s="47" t="s">
        <v>16</v>
      </c>
      <c r="C8" s="43">
        <v>11125</v>
      </c>
      <c r="D8" s="43">
        <v>1272</v>
      </c>
      <c r="E8" s="44">
        <v>12397</v>
      </c>
      <c r="F8" s="45">
        <v>2085</v>
      </c>
      <c r="G8" s="43">
        <v>239</v>
      </c>
      <c r="H8" s="44">
        <v>2324</v>
      </c>
      <c r="I8" s="45">
        <v>553</v>
      </c>
      <c r="J8" s="43">
        <v>63</v>
      </c>
      <c r="K8" s="44">
        <v>616</v>
      </c>
      <c r="L8" s="45">
        <v>343</v>
      </c>
      <c r="M8" s="43">
        <v>39</v>
      </c>
      <c r="N8" s="44">
        <v>382</v>
      </c>
      <c r="O8" s="45">
        <f t="shared" si="1"/>
        <v>229</v>
      </c>
      <c r="P8" s="46">
        <f t="shared" si="0"/>
        <v>26</v>
      </c>
      <c r="Q8" s="44">
        <f t="shared" si="0"/>
        <v>255</v>
      </c>
      <c r="R8" s="45">
        <v>114</v>
      </c>
      <c r="S8" s="43">
        <v>13</v>
      </c>
      <c r="T8" s="44">
        <v>127</v>
      </c>
      <c r="U8" s="45">
        <v>1742</v>
      </c>
      <c r="V8" s="43">
        <v>200</v>
      </c>
      <c r="W8" s="44">
        <v>1942</v>
      </c>
      <c r="X8" s="45">
        <v>24307</v>
      </c>
      <c r="Y8" s="43">
        <v>2779</v>
      </c>
      <c r="Z8" s="44">
        <v>27086</v>
      </c>
      <c r="AA8" s="45">
        <v>3395</v>
      </c>
      <c r="AB8" s="43">
        <v>388</v>
      </c>
      <c r="AC8" s="44">
        <v>3783</v>
      </c>
      <c r="AD8" s="45">
        <v>133</v>
      </c>
      <c r="AE8" s="44">
        <v>12</v>
      </c>
      <c r="AF8" s="44">
        <v>145</v>
      </c>
    </row>
    <row r="9" spans="1:32" ht="17.5" x14ac:dyDescent="0.45">
      <c r="A9" s="52"/>
      <c r="B9" s="47" t="s">
        <v>17</v>
      </c>
      <c r="C9" s="43">
        <v>411</v>
      </c>
      <c r="D9" s="43">
        <v>44</v>
      </c>
      <c r="E9" s="44">
        <v>455</v>
      </c>
      <c r="F9" s="45">
        <v>124</v>
      </c>
      <c r="G9" s="43">
        <v>13</v>
      </c>
      <c r="H9" s="44">
        <v>137</v>
      </c>
      <c r="I9" s="45">
        <v>56</v>
      </c>
      <c r="J9" s="43">
        <v>6</v>
      </c>
      <c r="K9" s="44">
        <v>62</v>
      </c>
      <c r="L9" s="45">
        <v>32</v>
      </c>
      <c r="M9" s="43">
        <v>4</v>
      </c>
      <c r="N9" s="44">
        <v>36</v>
      </c>
      <c r="O9" s="45">
        <f t="shared" si="1"/>
        <v>21</v>
      </c>
      <c r="P9" s="46">
        <f t="shared" si="0"/>
        <v>3</v>
      </c>
      <c r="Q9" s="44">
        <f t="shared" si="0"/>
        <v>24</v>
      </c>
      <c r="R9" s="45">
        <v>11</v>
      </c>
      <c r="S9" s="43">
        <v>1</v>
      </c>
      <c r="T9" s="44">
        <v>12</v>
      </c>
      <c r="U9" s="45">
        <v>92</v>
      </c>
      <c r="V9" s="43">
        <v>10</v>
      </c>
      <c r="W9" s="44">
        <v>102</v>
      </c>
      <c r="X9" s="45">
        <v>898</v>
      </c>
      <c r="Y9" s="43">
        <v>96</v>
      </c>
      <c r="Z9" s="44">
        <v>994</v>
      </c>
      <c r="AA9" s="45">
        <v>136</v>
      </c>
      <c r="AB9" s="43">
        <v>15</v>
      </c>
      <c r="AC9" s="44">
        <v>151</v>
      </c>
      <c r="AD9" s="45">
        <v>5</v>
      </c>
      <c r="AE9" s="44">
        <v>0</v>
      </c>
      <c r="AF9" s="44">
        <v>5</v>
      </c>
    </row>
    <row r="10" spans="1:32" ht="17.5" x14ac:dyDescent="0.45">
      <c r="A10" s="52"/>
      <c r="B10" s="47" t="s">
        <v>18</v>
      </c>
      <c r="C10" s="43">
        <v>1420</v>
      </c>
      <c r="D10" s="43">
        <v>208</v>
      </c>
      <c r="E10" s="44">
        <v>1628</v>
      </c>
      <c r="F10" s="45">
        <v>275</v>
      </c>
      <c r="G10" s="43">
        <v>40</v>
      </c>
      <c r="H10" s="44">
        <v>315</v>
      </c>
      <c r="I10" s="45">
        <v>94</v>
      </c>
      <c r="J10" s="43">
        <v>13</v>
      </c>
      <c r="K10" s="44">
        <v>107</v>
      </c>
      <c r="L10" s="45">
        <v>51</v>
      </c>
      <c r="M10" s="43">
        <v>8</v>
      </c>
      <c r="N10" s="44">
        <v>59</v>
      </c>
      <c r="O10" s="45">
        <f t="shared" si="1"/>
        <v>34</v>
      </c>
      <c r="P10" s="46">
        <f t="shared" si="0"/>
        <v>5</v>
      </c>
      <c r="Q10" s="44">
        <f t="shared" si="0"/>
        <v>39</v>
      </c>
      <c r="R10" s="45">
        <v>17</v>
      </c>
      <c r="S10" s="43">
        <v>3</v>
      </c>
      <c r="T10" s="44">
        <v>20</v>
      </c>
      <c r="U10" s="45">
        <v>224</v>
      </c>
      <c r="V10" s="43">
        <v>33</v>
      </c>
      <c r="W10" s="44">
        <v>257</v>
      </c>
      <c r="X10" s="45">
        <v>3101</v>
      </c>
      <c r="Y10" s="43">
        <v>454</v>
      </c>
      <c r="Z10" s="44">
        <v>3555</v>
      </c>
      <c r="AA10" s="45">
        <v>446</v>
      </c>
      <c r="AB10" s="43">
        <v>65</v>
      </c>
      <c r="AC10" s="44">
        <v>511</v>
      </c>
      <c r="AD10" s="45">
        <v>17</v>
      </c>
      <c r="AE10" s="44">
        <v>2</v>
      </c>
      <c r="AF10" s="44">
        <v>19</v>
      </c>
    </row>
    <row r="11" spans="1:32" ht="17.5" x14ac:dyDescent="0.45">
      <c r="A11" s="52"/>
      <c r="B11" s="47" t="s">
        <v>19</v>
      </c>
      <c r="C11" s="43">
        <v>16873</v>
      </c>
      <c r="D11" s="43">
        <v>2096</v>
      </c>
      <c r="E11" s="44">
        <v>18969</v>
      </c>
      <c r="F11" s="45">
        <v>4406</v>
      </c>
      <c r="G11" s="43">
        <v>549</v>
      </c>
      <c r="H11" s="44">
        <v>4955</v>
      </c>
      <c r="I11" s="45">
        <v>1648</v>
      </c>
      <c r="J11" s="43">
        <v>205</v>
      </c>
      <c r="K11" s="44">
        <v>1853</v>
      </c>
      <c r="L11" s="45">
        <v>1011</v>
      </c>
      <c r="M11" s="43">
        <v>126</v>
      </c>
      <c r="N11" s="44">
        <v>1137</v>
      </c>
      <c r="O11" s="45">
        <f t="shared" si="1"/>
        <v>674</v>
      </c>
      <c r="P11" s="46">
        <f t="shared" si="0"/>
        <v>84</v>
      </c>
      <c r="Q11" s="44">
        <f t="shared" si="0"/>
        <v>758</v>
      </c>
      <c r="R11" s="45">
        <v>337</v>
      </c>
      <c r="S11" s="43">
        <v>42</v>
      </c>
      <c r="T11" s="44">
        <v>379</v>
      </c>
      <c r="U11" s="45">
        <v>3395</v>
      </c>
      <c r="V11" s="43">
        <v>423</v>
      </c>
      <c r="W11" s="44">
        <v>3818</v>
      </c>
      <c r="X11" s="45">
        <v>36867</v>
      </c>
      <c r="Y11" s="43">
        <v>4580</v>
      </c>
      <c r="Z11" s="44">
        <v>41447</v>
      </c>
      <c r="AA11" s="45">
        <v>6449</v>
      </c>
      <c r="AB11" s="43">
        <v>801</v>
      </c>
      <c r="AC11" s="44">
        <v>7250</v>
      </c>
      <c r="AD11" s="45">
        <v>222</v>
      </c>
      <c r="AE11" s="44">
        <v>21</v>
      </c>
      <c r="AF11" s="44">
        <v>243</v>
      </c>
    </row>
    <row r="12" spans="1:32" ht="17.5" x14ac:dyDescent="0.45">
      <c r="A12" s="52"/>
      <c r="B12" s="47" t="s">
        <v>20</v>
      </c>
      <c r="C12" s="43">
        <v>404</v>
      </c>
      <c r="D12" s="43">
        <v>61</v>
      </c>
      <c r="E12" s="44">
        <v>465</v>
      </c>
      <c r="F12" s="45">
        <v>102</v>
      </c>
      <c r="G12" s="43">
        <v>16</v>
      </c>
      <c r="H12" s="44">
        <v>118</v>
      </c>
      <c r="I12" s="45">
        <v>35</v>
      </c>
      <c r="J12" s="43">
        <v>5</v>
      </c>
      <c r="K12" s="44">
        <v>40</v>
      </c>
      <c r="L12" s="45">
        <v>21</v>
      </c>
      <c r="M12" s="43">
        <v>3</v>
      </c>
      <c r="N12" s="44">
        <v>24</v>
      </c>
      <c r="O12" s="45">
        <f t="shared" si="1"/>
        <v>14</v>
      </c>
      <c r="P12" s="46">
        <f t="shared" si="0"/>
        <v>2</v>
      </c>
      <c r="Q12" s="44">
        <f t="shared" si="0"/>
        <v>16</v>
      </c>
      <c r="R12" s="45">
        <v>7</v>
      </c>
      <c r="S12" s="43">
        <v>1</v>
      </c>
      <c r="T12" s="44">
        <v>8</v>
      </c>
      <c r="U12" s="45">
        <v>81</v>
      </c>
      <c r="V12" s="43">
        <v>12</v>
      </c>
      <c r="W12" s="44">
        <v>93</v>
      </c>
      <c r="X12" s="45">
        <v>883</v>
      </c>
      <c r="Y12" s="43">
        <v>134</v>
      </c>
      <c r="Z12" s="44">
        <v>1017</v>
      </c>
      <c r="AA12" s="45">
        <v>138</v>
      </c>
      <c r="AB12" s="43">
        <v>22</v>
      </c>
      <c r="AC12" s="44">
        <v>160</v>
      </c>
      <c r="AD12" s="45">
        <v>5</v>
      </c>
      <c r="AE12" s="44">
        <v>1</v>
      </c>
      <c r="AF12" s="44">
        <v>6</v>
      </c>
    </row>
    <row r="13" spans="1:32" ht="17.5" x14ac:dyDescent="0.45">
      <c r="A13" s="52"/>
      <c r="B13" s="47" t="s">
        <v>21</v>
      </c>
      <c r="C13" s="43">
        <v>2175</v>
      </c>
      <c r="D13" s="43">
        <v>238</v>
      </c>
      <c r="E13" s="44">
        <v>2413</v>
      </c>
      <c r="F13" s="45">
        <v>595</v>
      </c>
      <c r="G13" s="43">
        <v>65</v>
      </c>
      <c r="H13" s="44">
        <v>660</v>
      </c>
      <c r="I13" s="45">
        <v>246</v>
      </c>
      <c r="J13" s="43">
        <v>26</v>
      </c>
      <c r="K13" s="44">
        <v>272</v>
      </c>
      <c r="L13" s="45">
        <v>158</v>
      </c>
      <c r="M13" s="43">
        <v>18</v>
      </c>
      <c r="N13" s="44">
        <v>176</v>
      </c>
      <c r="O13" s="45">
        <f t="shared" si="1"/>
        <v>105</v>
      </c>
      <c r="P13" s="46">
        <f t="shared" si="0"/>
        <v>12</v>
      </c>
      <c r="Q13" s="44">
        <f t="shared" si="0"/>
        <v>117</v>
      </c>
      <c r="R13" s="45">
        <v>53</v>
      </c>
      <c r="S13" s="43">
        <v>6</v>
      </c>
      <c r="T13" s="44">
        <v>59</v>
      </c>
      <c r="U13" s="45">
        <v>437</v>
      </c>
      <c r="V13" s="43">
        <v>47</v>
      </c>
      <c r="W13" s="44">
        <v>484</v>
      </c>
      <c r="X13" s="45">
        <v>4753</v>
      </c>
      <c r="Y13" s="43">
        <v>520</v>
      </c>
      <c r="Z13" s="44">
        <v>5273</v>
      </c>
      <c r="AA13" s="45">
        <v>657</v>
      </c>
      <c r="AB13" s="43">
        <v>75</v>
      </c>
      <c r="AC13" s="44">
        <v>732</v>
      </c>
      <c r="AD13" s="45">
        <v>26</v>
      </c>
      <c r="AE13" s="44">
        <v>2</v>
      </c>
      <c r="AF13" s="44">
        <v>28</v>
      </c>
    </row>
    <row r="14" spans="1:32" ht="17.5" x14ac:dyDescent="0.45">
      <c r="A14" s="52"/>
      <c r="B14" s="47" t="s">
        <v>22</v>
      </c>
      <c r="C14" s="43">
        <v>2866</v>
      </c>
      <c r="D14" s="43">
        <v>406</v>
      </c>
      <c r="E14" s="44">
        <v>3272</v>
      </c>
      <c r="F14" s="45">
        <v>724</v>
      </c>
      <c r="G14" s="43">
        <v>102</v>
      </c>
      <c r="H14" s="44">
        <v>826</v>
      </c>
      <c r="I14" s="45">
        <v>222</v>
      </c>
      <c r="J14" s="43">
        <v>31</v>
      </c>
      <c r="K14" s="44">
        <v>253</v>
      </c>
      <c r="L14" s="45">
        <v>143</v>
      </c>
      <c r="M14" s="43">
        <v>21</v>
      </c>
      <c r="N14" s="44">
        <v>164</v>
      </c>
      <c r="O14" s="45">
        <f t="shared" si="1"/>
        <v>95</v>
      </c>
      <c r="P14" s="46">
        <f t="shared" si="0"/>
        <v>14</v>
      </c>
      <c r="Q14" s="44">
        <f t="shared" si="0"/>
        <v>109</v>
      </c>
      <c r="R14" s="45">
        <v>48</v>
      </c>
      <c r="S14" s="43">
        <v>7</v>
      </c>
      <c r="T14" s="44">
        <v>55</v>
      </c>
      <c r="U14" s="45">
        <v>581</v>
      </c>
      <c r="V14" s="43">
        <v>81</v>
      </c>
      <c r="W14" s="44">
        <v>662</v>
      </c>
      <c r="X14" s="45">
        <v>6255</v>
      </c>
      <c r="Y14" s="43">
        <v>887</v>
      </c>
      <c r="Z14" s="44">
        <v>7142</v>
      </c>
      <c r="AA14" s="45">
        <v>1415</v>
      </c>
      <c r="AB14" s="43">
        <v>201</v>
      </c>
      <c r="AC14" s="44">
        <v>1616</v>
      </c>
      <c r="AD14" s="45">
        <v>37</v>
      </c>
      <c r="AE14" s="44">
        <v>4</v>
      </c>
      <c r="AF14" s="44">
        <v>41</v>
      </c>
    </row>
    <row r="15" spans="1:32" ht="17.5" x14ac:dyDescent="0.45">
      <c r="A15" s="52"/>
      <c r="B15" s="47" t="s">
        <v>23</v>
      </c>
      <c r="C15" s="43">
        <v>169</v>
      </c>
      <c r="D15" s="43">
        <v>29</v>
      </c>
      <c r="E15" s="44">
        <v>198</v>
      </c>
      <c r="F15" s="45">
        <v>39</v>
      </c>
      <c r="G15" s="43">
        <v>7</v>
      </c>
      <c r="H15" s="44">
        <v>46</v>
      </c>
      <c r="I15" s="45">
        <v>18</v>
      </c>
      <c r="J15" s="43">
        <v>3</v>
      </c>
      <c r="K15" s="44">
        <v>21</v>
      </c>
      <c r="L15" s="45">
        <v>9</v>
      </c>
      <c r="M15" s="43">
        <v>2</v>
      </c>
      <c r="N15" s="44">
        <v>11</v>
      </c>
      <c r="O15" s="45">
        <f t="shared" si="1"/>
        <v>6</v>
      </c>
      <c r="P15" s="46">
        <f t="shared" si="0"/>
        <v>1</v>
      </c>
      <c r="Q15" s="44">
        <f t="shared" si="0"/>
        <v>7</v>
      </c>
      <c r="R15" s="45">
        <v>3</v>
      </c>
      <c r="S15" s="43">
        <v>1</v>
      </c>
      <c r="T15" s="44">
        <v>4</v>
      </c>
      <c r="U15" s="45">
        <v>30</v>
      </c>
      <c r="V15" s="43">
        <v>5</v>
      </c>
      <c r="W15" s="44">
        <v>35</v>
      </c>
      <c r="X15" s="45">
        <v>370</v>
      </c>
      <c r="Y15" s="43">
        <v>63</v>
      </c>
      <c r="Z15" s="44">
        <v>433</v>
      </c>
      <c r="AA15" s="45">
        <v>44</v>
      </c>
      <c r="AB15" s="43">
        <v>9</v>
      </c>
      <c r="AC15" s="44">
        <v>53</v>
      </c>
      <c r="AD15" s="45">
        <v>2</v>
      </c>
      <c r="AE15" s="44">
        <v>0</v>
      </c>
      <c r="AF15" s="44">
        <v>2</v>
      </c>
    </row>
    <row r="16" spans="1:32" ht="17.5" x14ac:dyDescent="0.45">
      <c r="A16" s="52"/>
      <c r="B16" s="47" t="s">
        <v>24</v>
      </c>
      <c r="C16" s="43">
        <v>14913</v>
      </c>
      <c r="D16" s="43">
        <v>1875</v>
      </c>
      <c r="E16" s="44">
        <v>16788</v>
      </c>
      <c r="F16" s="45">
        <v>3959</v>
      </c>
      <c r="G16" s="43">
        <v>499</v>
      </c>
      <c r="H16" s="44">
        <v>4458</v>
      </c>
      <c r="I16" s="45">
        <v>1508</v>
      </c>
      <c r="J16" s="43">
        <v>190</v>
      </c>
      <c r="K16" s="44">
        <v>1698</v>
      </c>
      <c r="L16" s="45">
        <v>890</v>
      </c>
      <c r="M16" s="43">
        <v>112</v>
      </c>
      <c r="N16" s="44">
        <v>1002</v>
      </c>
      <c r="O16" s="45">
        <f t="shared" si="1"/>
        <v>593</v>
      </c>
      <c r="P16" s="46">
        <f t="shared" si="0"/>
        <v>75</v>
      </c>
      <c r="Q16" s="44">
        <f t="shared" si="0"/>
        <v>668</v>
      </c>
      <c r="R16" s="45">
        <v>297</v>
      </c>
      <c r="S16" s="43">
        <v>37</v>
      </c>
      <c r="T16" s="44">
        <v>334</v>
      </c>
      <c r="U16" s="45">
        <v>3069</v>
      </c>
      <c r="V16" s="43">
        <v>387</v>
      </c>
      <c r="W16" s="44">
        <v>3456</v>
      </c>
      <c r="X16" s="45">
        <v>32585</v>
      </c>
      <c r="Y16" s="43">
        <v>4097</v>
      </c>
      <c r="Z16" s="44">
        <v>36682</v>
      </c>
      <c r="AA16" s="45">
        <v>5725</v>
      </c>
      <c r="AB16" s="43">
        <v>731</v>
      </c>
      <c r="AC16" s="44">
        <v>6456</v>
      </c>
      <c r="AD16" s="45">
        <v>199</v>
      </c>
      <c r="AE16" s="44">
        <v>19</v>
      </c>
      <c r="AF16" s="44">
        <v>218</v>
      </c>
    </row>
    <row r="17" spans="1:32" ht="17.5" x14ac:dyDescent="0.45">
      <c r="A17" s="52"/>
      <c r="B17" s="47" t="s">
        <v>25</v>
      </c>
      <c r="C17" s="43">
        <v>2032</v>
      </c>
      <c r="D17" s="43">
        <v>256</v>
      </c>
      <c r="E17" s="44">
        <v>2288</v>
      </c>
      <c r="F17" s="45">
        <v>550</v>
      </c>
      <c r="G17" s="43">
        <v>69</v>
      </c>
      <c r="H17" s="44">
        <v>619</v>
      </c>
      <c r="I17" s="45">
        <v>237</v>
      </c>
      <c r="J17" s="43">
        <v>29</v>
      </c>
      <c r="K17" s="44">
        <v>266</v>
      </c>
      <c r="L17" s="45">
        <v>135</v>
      </c>
      <c r="M17" s="43">
        <v>18</v>
      </c>
      <c r="N17" s="44">
        <v>153</v>
      </c>
      <c r="O17" s="45">
        <f t="shared" si="1"/>
        <v>90</v>
      </c>
      <c r="P17" s="46">
        <f t="shared" si="0"/>
        <v>12</v>
      </c>
      <c r="Q17" s="44">
        <f t="shared" si="0"/>
        <v>102</v>
      </c>
      <c r="R17" s="45">
        <v>45</v>
      </c>
      <c r="S17" s="43">
        <v>6</v>
      </c>
      <c r="T17" s="44">
        <v>51</v>
      </c>
      <c r="U17" s="45">
        <v>414</v>
      </c>
      <c r="V17" s="43">
        <v>52</v>
      </c>
      <c r="W17" s="44">
        <v>466</v>
      </c>
      <c r="X17" s="45">
        <v>4442</v>
      </c>
      <c r="Y17" s="43">
        <v>559</v>
      </c>
      <c r="Z17" s="44">
        <v>5001</v>
      </c>
      <c r="AA17" s="45">
        <v>788</v>
      </c>
      <c r="AB17" s="43">
        <v>102</v>
      </c>
      <c r="AC17" s="44">
        <v>890</v>
      </c>
      <c r="AD17" s="45">
        <v>27</v>
      </c>
      <c r="AE17" s="44">
        <v>3</v>
      </c>
      <c r="AF17" s="44">
        <v>30</v>
      </c>
    </row>
    <row r="18" spans="1:32" ht="17.5" x14ac:dyDescent="0.45">
      <c r="A18" s="52"/>
      <c r="B18" s="47" t="s">
        <v>26</v>
      </c>
      <c r="C18" s="43">
        <v>1140</v>
      </c>
      <c r="D18" s="43">
        <v>116</v>
      </c>
      <c r="E18" s="44">
        <v>1256</v>
      </c>
      <c r="F18" s="45">
        <v>317</v>
      </c>
      <c r="G18" s="43">
        <v>32</v>
      </c>
      <c r="H18" s="44">
        <v>349</v>
      </c>
      <c r="I18" s="45">
        <v>141</v>
      </c>
      <c r="J18" s="43">
        <v>14</v>
      </c>
      <c r="K18" s="44">
        <v>155</v>
      </c>
      <c r="L18" s="45">
        <v>82</v>
      </c>
      <c r="M18" s="43">
        <v>9</v>
      </c>
      <c r="N18" s="44">
        <v>91</v>
      </c>
      <c r="O18" s="45">
        <f t="shared" si="1"/>
        <v>55</v>
      </c>
      <c r="P18" s="46">
        <f t="shared" si="1"/>
        <v>6</v>
      </c>
      <c r="Q18" s="44">
        <f t="shared" si="1"/>
        <v>61</v>
      </c>
      <c r="R18" s="45">
        <v>27</v>
      </c>
      <c r="S18" s="43">
        <v>3</v>
      </c>
      <c r="T18" s="44">
        <v>30</v>
      </c>
      <c r="U18" s="45">
        <v>236</v>
      </c>
      <c r="V18" s="43">
        <v>24</v>
      </c>
      <c r="W18" s="44">
        <v>260</v>
      </c>
      <c r="X18" s="45">
        <v>2492</v>
      </c>
      <c r="Y18" s="43">
        <v>254</v>
      </c>
      <c r="Z18" s="44">
        <v>2746</v>
      </c>
      <c r="AA18" s="45">
        <v>383</v>
      </c>
      <c r="AB18" s="43">
        <v>41</v>
      </c>
      <c r="AC18" s="44">
        <v>424</v>
      </c>
      <c r="AD18" s="45">
        <v>14</v>
      </c>
      <c r="AE18" s="44">
        <v>1</v>
      </c>
      <c r="AF18" s="44">
        <v>15</v>
      </c>
    </row>
    <row r="19" spans="1:32" ht="17.5" x14ac:dyDescent="0.45">
      <c r="A19" s="52"/>
      <c r="B19" s="47" t="s">
        <v>27</v>
      </c>
      <c r="C19" s="43">
        <v>294</v>
      </c>
      <c r="D19" s="43">
        <v>31</v>
      </c>
      <c r="E19" s="44">
        <v>325</v>
      </c>
      <c r="F19" s="45">
        <v>72</v>
      </c>
      <c r="G19" s="43">
        <v>8</v>
      </c>
      <c r="H19" s="44">
        <v>80</v>
      </c>
      <c r="I19" s="45">
        <v>25</v>
      </c>
      <c r="J19" s="43">
        <v>3</v>
      </c>
      <c r="K19" s="44">
        <v>28</v>
      </c>
      <c r="L19" s="45">
        <v>15</v>
      </c>
      <c r="M19" s="43">
        <v>2</v>
      </c>
      <c r="N19" s="44">
        <v>17</v>
      </c>
      <c r="O19" s="45">
        <f t="shared" si="1"/>
        <v>10</v>
      </c>
      <c r="P19" s="46">
        <f t="shared" si="1"/>
        <v>1</v>
      </c>
      <c r="Q19" s="44">
        <f t="shared" si="1"/>
        <v>11</v>
      </c>
      <c r="R19" s="45">
        <v>5</v>
      </c>
      <c r="S19" s="43">
        <v>1</v>
      </c>
      <c r="T19" s="44">
        <v>6</v>
      </c>
      <c r="U19" s="45">
        <v>57</v>
      </c>
      <c r="V19" s="43">
        <v>6</v>
      </c>
      <c r="W19" s="44">
        <v>63</v>
      </c>
      <c r="X19" s="45">
        <v>643</v>
      </c>
      <c r="Y19" s="43">
        <v>68</v>
      </c>
      <c r="Z19" s="44">
        <v>711</v>
      </c>
      <c r="AA19" s="45">
        <v>102</v>
      </c>
      <c r="AB19" s="43">
        <v>11</v>
      </c>
      <c r="AC19" s="44">
        <v>113</v>
      </c>
      <c r="AD19" s="45">
        <v>4</v>
      </c>
      <c r="AE19" s="44">
        <v>0</v>
      </c>
      <c r="AF19" s="44">
        <v>4</v>
      </c>
    </row>
    <row r="20" spans="1:32" ht="17.5" x14ac:dyDescent="0.45">
      <c r="A20" s="52"/>
      <c r="B20" s="47" t="s">
        <v>28</v>
      </c>
      <c r="C20" s="43">
        <v>137908</v>
      </c>
      <c r="D20" s="43">
        <v>23466</v>
      </c>
      <c r="E20" s="44">
        <v>161374</v>
      </c>
      <c r="F20" s="45">
        <v>29452</v>
      </c>
      <c r="G20" s="43">
        <v>5027</v>
      </c>
      <c r="H20" s="44">
        <v>34479</v>
      </c>
      <c r="I20" s="45">
        <v>8217</v>
      </c>
      <c r="J20" s="43">
        <v>1398</v>
      </c>
      <c r="K20" s="44">
        <v>9615</v>
      </c>
      <c r="L20" s="45">
        <v>5726</v>
      </c>
      <c r="M20" s="43">
        <v>978</v>
      </c>
      <c r="N20" s="44">
        <v>6704</v>
      </c>
      <c r="O20" s="45">
        <f t="shared" si="1"/>
        <v>3817</v>
      </c>
      <c r="P20" s="46">
        <f t="shared" si="1"/>
        <v>652</v>
      </c>
      <c r="Q20" s="44">
        <f t="shared" si="1"/>
        <v>4469</v>
      </c>
      <c r="R20" s="45">
        <v>1909</v>
      </c>
      <c r="S20" s="43">
        <v>326</v>
      </c>
      <c r="T20" s="44">
        <v>2235</v>
      </c>
      <c r="U20" s="45">
        <v>23726</v>
      </c>
      <c r="V20" s="43">
        <v>4049</v>
      </c>
      <c r="W20" s="44">
        <v>27775</v>
      </c>
      <c r="X20" s="45">
        <v>301342</v>
      </c>
      <c r="Y20" s="43">
        <v>51266</v>
      </c>
      <c r="Z20" s="44">
        <v>352608</v>
      </c>
      <c r="AA20" s="45">
        <v>43105</v>
      </c>
      <c r="AB20" s="43">
        <v>7644</v>
      </c>
      <c r="AC20" s="44">
        <v>50749</v>
      </c>
      <c r="AD20" s="45">
        <v>1604</v>
      </c>
      <c r="AE20" s="44">
        <v>218</v>
      </c>
      <c r="AF20" s="44">
        <v>1822</v>
      </c>
    </row>
    <row r="21" spans="1:32" ht="17.5" x14ac:dyDescent="0.45">
      <c r="A21" s="52"/>
      <c r="B21" s="47" t="s">
        <v>29</v>
      </c>
      <c r="C21" s="43">
        <v>2504</v>
      </c>
      <c r="D21" s="43">
        <v>390</v>
      </c>
      <c r="E21" s="44">
        <v>2894</v>
      </c>
      <c r="F21" s="45">
        <v>677</v>
      </c>
      <c r="G21" s="43">
        <v>106</v>
      </c>
      <c r="H21" s="44">
        <v>783</v>
      </c>
      <c r="I21" s="45">
        <v>305</v>
      </c>
      <c r="J21" s="43">
        <v>47</v>
      </c>
      <c r="K21" s="44">
        <v>352</v>
      </c>
      <c r="L21" s="45">
        <v>180</v>
      </c>
      <c r="M21" s="43">
        <v>29</v>
      </c>
      <c r="N21" s="44">
        <v>209</v>
      </c>
      <c r="O21" s="45">
        <f t="shared" si="1"/>
        <v>120</v>
      </c>
      <c r="P21" s="46">
        <f t="shared" si="1"/>
        <v>19</v>
      </c>
      <c r="Q21" s="44">
        <f t="shared" si="1"/>
        <v>139</v>
      </c>
      <c r="R21" s="45">
        <v>60</v>
      </c>
      <c r="S21" s="43">
        <v>10</v>
      </c>
      <c r="T21" s="44">
        <v>70</v>
      </c>
      <c r="U21" s="45">
        <v>497</v>
      </c>
      <c r="V21" s="43">
        <v>77</v>
      </c>
      <c r="W21" s="44">
        <v>574</v>
      </c>
      <c r="X21" s="45">
        <v>5477</v>
      </c>
      <c r="Y21" s="43">
        <v>852</v>
      </c>
      <c r="Z21" s="44">
        <v>6329</v>
      </c>
      <c r="AA21" s="45">
        <v>934</v>
      </c>
      <c r="AB21" s="43">
        <v>146</v>
      </c>
      <c r="AC21" s="44">
        <v>1080</v>
      </c>
      <c r="AD21" s="45">
        <v>34</v>
      </c>
      <c r="AE21" s="44">
        <v>4</v>
      </c>
      <c r="AF21" s="44">
        <v>38</v>
      </c>
    </row>
    <row r="22" spans="1:32" ht="17.5" x14ac:dyDescent="0.45">
      <c r="A22" s="52"/>
      <c r="B22" s="47" t="s">
        <v>30</v>
      </c>
      <c r="C22" s="43">
        <v>2014</v>
      </c>
      <c r="D22" s="43">
        <v>248</v>
      </c>
      <c r="E22" s="44">
        <v>2262</v>
      </c>
      <c r="F22" s="45">
        <v>326</v>
      </c>
      <c r="G22" s="43">
        <v>40</v>
      </c>
      <c r="H22" s="44">
        <v>366</v>
      </c>
      <c r="I22" s="45">
        <v>104</v>
      </c>
      <c r="J22" s="43">
        <v>12</v>
      </c>
      <c r="K22" s="44">
        <v>116</v>
      </c>
      <c r="L22" s="45">
        <v>66</v>
      </c>
      <c r="M22" s="43">
        <v>8</v>
      </c>
      <c r="N22" s="44">
        <v>74</v>
      </c>
      <c r="O22" s="45">
        <f t="shared" si="1"/>
        <v>44</v>
      </c>
      <c r="P22" s="46">
        <f t="shared" si="1"/>
        <v>5</v>
      </c>
      <c r="Q22" s="44">
        <f t="shared" si="1"/>
        <v>49</v>
      </c>
      <c r="R22" s="45">
        <v>22</v>
      </c>
      <c r="S22" s="43">
        <v>3</v>
      </c>
      <c r="T22" s="44">
        <v>25</v>
      </c>
      <c r="U22" s="45">
        <v>260</v>
      </c>
      <c r="V22" s="43">
        <v>32</v>
      </c>
      <c r="W22" s="44">
        <v>292</v>
      </c>
      <c r="X22" s="45">
        <v>4400</v>
      </c>
      <c r="Y22" s="43">
        <v>542</v>
      </c>
      <c r="Z22" s="44">
        <v>4942</v>
      </c>
      <c r="AA22" s="45">
        <v>596</v>
      </c>
      <c r="AB22" s="43">
        <v>73</v>
      </c>
      <c r="AC22" s="44">
        <v>669</v>
      </c>
      <c r="AD22" s="45">
        <v>24</v>
      </c>
      <c r="AE22" s="44">
        <v>2</v>
      </c>
      <c r="AF22" s="44">
        <v>26</v>
      </c>
    </row>
    <row r="23" spans="1:32" ht="17.5" x14ac:dyDescent="0.45">
      <c r="A23" s="52"/>
      <c r="B23" s="47" t="s">
        <v>31</v>
      </c>
      <c r="C23" s="43">
        <v>203</v>
      </c>
      <c r="D23" s="43">
        <v>24</v>
      </c>
      <c r="E23" s="44">
        <v>227</v>
      </c>
      <c r="F23" s="45">
        <v>49</v>
      </c>
      <c r="G23" s="43">
        <v>6</v>
      </c>
      <c r="H23" s="44">
        <v>55</v>
      </c>
      <c r="I23" s="45">
        <v>17</v>
      </c>
      <c r="J23" s="43">
        <v>2</v>
      </c>
      <c r="K23" s="44">
        <v>19</v>
      </c>
      <c r="L23" s="45">
        <v>10</v>
      </c>
      <c r="M23" s="43">
        <v>1</v>
      </c>
      <c r="N23" s="44">
        <v>11</v>
      </c>
      <c r="O23" s="45">
        <f t="shared" si="1"/>
        <v>7</v>
      </c>
      <c r="P23" s="46">
        <f t="shared" si="1"/>
        <v>1</v>
      </c>
      <c r="Q23" s="44">
        <f t="shared" si="1"/>
        <v>8</v>
      </c>
      <c r="R23" s="45">
        <v>3</v>
      </c>
      <c r="S23" s="43">
        <v>0</v>
      </c>
      <c r="T23" s="44">
        <v>3</v>
      </c>
      <c r="U23" s="45">
        <v>39</v>
      </c>
      <c r="V23" s="43">
        <v>5</v>
      </c>
      <c r="W23" s="44">
        <v>44</v>
      </c>
      <c r="X23" s="45">
        <v>444</v>
      </c>
      <c r="Y23" s="43">
        <v>52</v>
      </c>
      <c r="Z23" s="44">
        <v>496</v>
      </c>
      <c r="AA23" s="45">
        <v>65</v>
      </c>
      <c r="AB23" s="43">
        <v>8</v>
      </c>
      <c r="AC23" s="44">
        <v>73</v>
      </c>
      <c r="AD23" s="45">
        <v>2</v>
      </c>
      <c r="AE23" s="44">
        <v>0</v>
      </c>
      <c r="AF23" s="44">
        <v>2</v>
      </c>
    </row>
    <row r="24" spans="1:32" ht="17.5" x14ac:dyDescent="0.45">
      <c r="A24" s="52"/>
      <c r="B24" s="47" t="s">
        <v>32</v>
      </c>
      <c r="C24" s="43">
        <v>1428</v>
      </c>
      <c r="D24" s="43">
        <v>205</v>
      </c>
      <c r="E24" s="44">
        <v>1633</v>
      </c>
      <c r="F24" s="45">
        <v>356</v>
      </c>
      <c r="G24" s="43">
        <v>51</v>
      </c>
      <c r="H24" s="44">
        <v>407</v>
      </c>
      <c r="I24" s="45">
        <v>126</v>
      </c>
      <c r="J24" s="43">
        <v>18</v>
      </c>
      <c r="K24" s="44">
        <v>144</v>
      </c>
      <c r="L24" s="45">
        <v>83</v>
      </c>
      <c r="M24" s="43">
        <v>12</v>
      </c>
      <c r="N24" s="44">
        <v>95</v>
      </c>
      <c r="O24" s="45">
        <f t="shared" si="1"/>
        <v>55</v>
      </c>
      <c r="P24" s="46">
        <f t="shared" si="1"/>
        <v>8</v>
      </c>
      <c r="Q24" s="44">
        <f t="shared" si="1"/>
        <v>63</v>
      </c>
      <c r="R24" s="45">
        <v>28</v>
      </c>
      <c r="S24" s="43">
        <v>4</v>
      </c>
      <c r="T24" s="44">
        <v>32</v>
      </c>
      <c r="U24" s="45">
        <v>273</v>
      </c>
      <c r="V24" s="43">
        <v>39</v>
      </c>
      <c r="W24" s="44">
        <v>312</v>
      </c>
      <c r="X24" s="45">
        <v>3123</v>
      </c>
      <c r="Y24" s="43">
        <v>448</v>
      </c>
      <c r="Z24" s="44">
        <v>3571</v>
      </c>
      <c r="AA24" s="45">
        <v>474</v>
      </c>
      <c r="AB24" s="43">
        <v>68</v>
      </c>
      <c r="AC24" s="44">
        <v>542</v>
      </c>
      <c r="AD24" s="45">
        <v>17</v>
      </c>
      <c r="AE24" s="44">
        <v>2</v>
      </c>
      <c r="AF24" s="44">
        <v>19</v>
      </c>
    </row>
    <row r="25" spans="1:32" ht="17.5" x14ac:dyDescent="0.45">
      <c r="A25" s="52"/>
      <c r="B25" s="47" t="s">
        <v>33</v>
      </c>
      <c r="C25" s="43">
        <v>4588</v>
      </c>
      <c r="D25" s="43">
        <v>654</v>
      </c>
      <c r="E25" s="44">
        <v>5242</v>
      </c>
      <c r="F25" s="45">
        <v>1246</v>
      </c>
      <c r="G25" s="43">
        <v>178</v>
      </c>
      <c r="H25" s="44">
        <v>1424</v>
      </c>
      <c r="I25" s="45">
        <v>420</v>
      </c>
      <c r="J25" s="43">
        <v>60</v>
      </c>
      <c r="K25" s="44">
        <v>480</v>
      </c>
      <c r="L25" s="45">
        <v>262</v>
      </c>
      <c r="M25" s="43">
        <v>37</v>
      </c>
      <c r="N25" s="44">
        <v>299</v>
      </c>
      <c r="O25" s="45">
        <f t="shared" si="1"/>
        <v>175</v>
      </c>
      <c r="P25" s="46">
        <f t="shared" si="1"/>
        <v>25</v>
      </c>
      <c r="Q25" s="44">
        <f t="shared" si="1"/>
        <v>200</v>
      </c>
      <c r="R25" s="45">
        <v>87</v>
      </c>
      <c r="S25" s="43">
        <v>12</v>
      </c>
      <c r="T25" s="44">
        <v>99</v>
      </c>
      <c r="U25" s="45">
        <v>984</v>
      </c>
      <c r="V25" s="43">
        <v>140</v>
      </c>
      <c r="W25" s="44">
        <v>1124</v>
      </c>
      <c r="X25" s="45">
        <v>10018</v>
      </c>
      <c r="Y25" s="43">
        <v>1429</v>
      </c>
      <c r="Z25" s="44">
        <v>11447</v>
      </c>
      <c r="AA25" s="45">
        <v>1920</v>
      </c>
      <c r="AB25" s="43">
        <v>273</v>
      </c>
      <c r="AC25" s="44">
        <v>2193</v>
      </c>
      <c r="AD25" s="45">
        <v>63</v>
      </c>
      <c r="AE25" s="44">
        <v>7</v>
      </c>
      <c r="AF25" s="44">
        <v>70</v>
      </c>
    </row>
    <row r="26" spans="1:32" ht="17.5" x14ac:dyDescent="0.45">
      <c r="A26" s="52"/>
      <c r="B26" s="47" t="s">
        <v>34</v>
      </c>
      <c r="C26" s="43">
        <v>117</v>
      </c>
      <c r="D26" s="43">
        <v>14</v>
      </c>
      <c r="E26" s="44">
        <v>131</v>
      </c>
      <c r="F26" s="45">
        <v>31</v>
      </c>
      <c r="G26" s="43">
        <v>4</v>
      </c>
      <c r="H26" s="44">
        <v>35</v>
      </c>
      <c r="I26" s="45">
        <v>14</v>
      </c>
      <c r="J26" s="43">
        <v>2</v>
      </c>
      <c r="K26" s="44">
        <v>16</v>
      </c>
      <c r="L26" s="45">
        <v>8</v>
      </c>
      <c r="M26" s="43">
        <v>1</v>
      </c>
      <c r="N26" s="44">
        <v>9</v>
      </c>
      <c r="O26" s="45">
        <f t="shared" si="1"/>
        <v>5</v>
      </c>
      <c r="P26" s="46">
        <f t="shared" si="1"/>
        <v>1</v>
      </c>
      <c r="Q26" s="44">
        <f t="shared" si="1"/>
        <v>6</v>
      </c>
      <c r="R26" s="45">
        <v>3</v>
      </c>
      <c r="S26" s="43">
        <v>0</v>
      </c>
      <c r="T26" s="44">
        <v>3</v>
      </c>
      <c r="U26" s="45">
        <v>23</v>
      </c>
      <c r="V26" s="43">
        <v>3</v>
      </c>
      <c r="W26" s="44">
        <v>26</v>
      </c>
      <c r="X26" s="45">
        <v>256</v>
      </c>
      <c r="Y26" s="43">
        <v>30</v>
      </c>
      <c r="Z26" s="44">
        <v>286</v>
      </c>
      <c r="AA26" s="45">
        <v>38</v>
      </c>
      <c r="AB26" s="43">
        <v>5</v>
      </c>
      <c r="AC26" s="44">
        <v>43</v>
      </c>
      <c r="AD26" s="45">
        <v>1</v>
      </c>
      <c r="AE26" s="44">
        <v>0</v>
      </c>
      <c r="AF26" s="44">
        <v>1</v>
      </c>
    </row>
    <row r="27" spans="1:32" ht="17.5" x14ac:dyDescent="0.45">
      <c r="A27" s="52"/>
      <c r="B27" s="47" t="s">
        <v>35</v>
      </c>
      <c r="C27" s="43">
        <v>116</v>
      </c>
      <c r="D27" s="43">
        <v>30</v>
      </c>
      <c r="E27" s="44">
        <v>146</v>
      </c>
      <c r="F27" s="45">
        <v>24</v>
      </c>
      <c r="G27" s="43">
        <v>6</v>
      </c>
      <c r="H27" s="44">
        <v>30</v>
      </c>
      <c r="I27" s="45">
        <v>7</v>
      </c>
      <c r="J27" s="43">
        <v>2</v>
      </c>
      <c r="K27" s="44">
        <v>9</v>
      </c>
      <c r="L27" s="45">
        <v>4</v>
      </c>
      <c r="M27" s="43">
        <v>1</v>
      </c>
      <c r="N27" s="44">
        <v>5</v>
      </c>
      <c r="O27" s="45">
        <f t="shared" si="1"/>
        <v>3</v>
      </c>
      <c r="P27" s="46">
        <f t="shared" si="1"/>
        <v>1</v>
      </c>
      <c r="Q27" s="44">
        <f t="shared" si="1"/>
        <v>4</v>
      </c>
      <c r="R27" s="45">
        <v>1</v>
      </c>
      <c r="S27" s="43">
        <v>0</v>
      </c>
      <c r="T27" s="44">
        <v>1</v>
      </c>
      <c r="U27" s="45">
        <v>20</v>
      </c>
      <c r="V27" s="43">
        <v>5</v>
      </c>
      <c r="W27" s="44">
        <v>25</v>
      </c>
      <c r="X27" s="45">
        <v>253</v>
      </c>
      <c r="Y27" s="43">
        <v>65</v>
      </c>
      <c r="Z27" s="44">
        <v>318</v>
      </c>
      <c r="AA27" s="45">
        <v>34</v>
      </c>
      <c r="AB27" s="43">
        <v>9</v>
      </c>
      <c r="AC27" s="44">
        <v>43</v>
      </c>
      <c r="AD27" s="45">
        <v>1</v>
      </c>
      <c r="AE27" s="44">
        <v>0</v>
      </c>
      <c r="AF27" s="44">
        <v>1</v>
      </c>
    </row>
    <row r="28" spans="1:32" ht="17.5" x14ac:dyDescent="0.45">
      <c r="A28" s="52"/>
      <c r="B28" s="47" t="s">
        <v>36</v>
      </c>
      <c r="C28" s="43">
        <v>6187</v>
      </c>
      <c r="D28" s="43">
        <v>1271</v>
      </c>
      <c r="E28" s="44">
        <v>7458</v>
      </c>
      <c r="F28" s="45">
        <v>1403</v>
      </c>
      <c r="G28" s="43">
        <v>289</v>
      </c>
      <c r="H28" s="44">
        <v>1692</v>
      </c>
      <c r="I28" s="45">
        <v>428</v>
      </c>
      <c r="J28" s="43">
        <v>88</v>
      </c>
      <c r="K28" s="44">
        <v>516</v>
      </c>
      <c r="L28" s="45">
        <v>260</v>
      </c>
      <c r="M28" s="43">
        <v>54</v>
      </c>
      <c r="N28" s="44">
        <v>314</v>
      </c>
      <c r="O28" s="45">
        <f t="shared" si="1"/>
        <v>173</v>
      </c>
      <c r="P28" s="46">
        <f t="shared" si="1"/>
        <v>36</v>
      </c>
      <c r="Q28" s="44">
        <f t="shared" si="1"/>
        <v>209</v>
      </c>
      <c r="R28" s="45">
        <v>87</v>
      </c>
      <c r="S28" s="43">
        <v>18</v>
      </c>
      <c r="T28" s="44">
        <v>105</v>
      </c>
      <c r="U28" s="45">
        <v>1143</v>
      </c>
      <c r="V28" s="43">
        <v>235</v>
      </c>
      <c r="W28" s="44">
        <v>1378</v>
      </c>
      <c r="X28" s="45">
        <v>13512</v>
      </c>
      <c r="Y28" s="43">
        <v>2781</v>
      </c>
      <c r="Z28" s="44">
        <v>16293</v>
      </c>
      <c r="AA28" s="45">
        <v>2418</v>
      </c>
      <c r="AB28" s="43">
        <v>506</v>
      </c>
      <c r="AC28" s="44">
        <v>2924</v>
      </c>
      <c r="AD28" s="45">
        <v>83</v>
      </c>
      <c r="AE28" s="44">
        <v>12</v>
      </c>
      <c r="AF28" s="44">
        <v>95</v>
      </c>
    </row>
    <row r="29" spans="1:32" ht="17.5" x14ac:dyDescent="0.45">
      <c r="A29" s="52"/>
      <c r="B29" s="47" t="s">
        <v>37</v>
      </c>
      <c r="C29" s="43">
        <v>1134</v>
      </c>
      <c r="D29" s="43">
        <v>192</v>
      </c>
      <c r="E29" s="44">
        <v>1326</v>
      </c>
      <c r="F29" s="45">
        <v>247</v>
      </c>
      <c r="G29" s="43">
        <v>42</v>
      </c>
      <c r="H29" s="44">
        <v>289</v>
      </c>
      <c r="I29" s="45">
        <v>85</v>
      </c>
      <c r="J29" s="43">
        <v>14</v>
      </c>
      <c r="K29" s="44">
        <v>99</v>
      </c>
      <c r="L29" s="45">
        <v>50</v>
      </c>
      <c r="M29" s="43">
        <v>9</v>
      </c>
      <c r="N29" s="44">
        <v>59</v>
      </c>
      <c r="O29" s="45">
        <f t="shared" si="1"/>
        <v>33</v>
      </c>
      <c r="P29" s="46">
        <f t="shared" si="1"/>
        <v>6</v>
      </c>
      <c r="Q29" s="44">
        <f t="shared" si="1"/>
        <v>39</v>
      </c>
      <c r="R29" s="45">
        <v>17</v>
      </c>
      <c r="S29" s="43">
        <v>3</v>
      </c>
      <c r="T29" s="44">
        <v>20</v>
      </c>
      <c r="U29" s="45">
        <v>197</v>
      </c>
      <c r="V29" s="43">
        <v>33</v>
      </c>
      <c r="W29" s="44">
        <v>230</v>
      </c>
      <c r="X29" s="45">
        <v>2481</v>
      </c>
      <c r="Y29" s="43">
        <v>421</v>
      </c>
      <c r="Z29" s="44">
        <v>2902</v>
      </c>
      <c r="AA29" s="45">
        <v>337</v>
      </c>
      <c r="AB29" s="43">
        <v>57</v>
      </c>
      <c r="AC29" s="44">
        <v>394</v>
      </c>
      <c r="AD29" s="45">
        <v>14</v>
      </c>
      <c r="AE29" s="44">
        <v>2</v>
      </c>
      <c r="AF29" s="44">
        <v>16</v>
      </c>
    </row>
    <row r="30" spans="1:32" ht="17.5" x14ac:dyDescent="0.45">
      <c r="A30" s="52"/>
      <c r="B30" s="47" t="s">
        <v>38</v>
      </c>
      <c r="C30" s="43">
        <v>1032</v>
      </c>
      <c r="D30" s="43">
        <v>129</v>
      </c>
      <c r="E30" s="44">
        <v>1161</v>
      </c>
      <c r="F30" s="45">
        <v>251</v>
      </c>
      <c r="G30" s="43">
        <v>31</v>
      </c>
      <c r="H30" s="44">
        <v>282</v>
      </c>
      <c r="I30" s="45">
        <v>58</v>
      </c>
      <c r="J30" s="43">
        <v>7</v>
      </c>
      <c r="K30" s="44">
        <v>65</v>
      </c>
      <c r="L30" s="45">
        <v>46</v>
      </c>
      <c r="M30" s="43">
        <v>6</v>
      </c>
      <c r="N30" s="44">
        <v>52</v>
      </c>
      <c r="O30" s="45">
        <f t="shared" si="1"/>
        <v>31</v>
      </c>
      <c r="P30" s="46">
        <f t="shared" si="1"/>
        <v>4</v>
      </c>
      <c r="Q30" s="44">
        <f t="shared" si="1"/>
        <v>35</v>
      </c>
      <c r="R30" s="45">
        <v>15</v>
      </c>
      <c r="S30" s="43">
        <v>2</v>
      </c>
      <c r="T30" s="44">
        <v>17</v>
      </c>
      <c r="U30" s="45">
        <v>205</v>
      </c>
      <c r="V30" s="43">
        <v>25</v>
      </c>
      <c r="W30" s="44">
        <v>230</v>
      </c>
      <c r="X30" s="45">
        <v>2259</v>
      </c>
      <c r="Y30" s="43">
        <v>283</v>
      </c>
      <c r="Z30" s="44">
        <v>2542</v>
      </c>
      <c r="AA30" s="45">
        <v>288</v>
      </c>
      <c r="AB30" s="43">
        <v>40</v>
      </c>
      <c r="AC30" s="44">
        <v>328</v>
      </c>
      <c r="AD30" s="45">
        <v>12</v>
      </c>
      <c r="AE30" s="44">
        <v>1</v>
      </c>
      <c r="AF30" s="44">
        <v>13</v>
      </c>
    </row>
    <row r="31" spans="1:32" ht="17.5" x14ac:dyDescent="0.45">
      <c r="A31" s="52"/>
      <c r="B31" s="47" t="s">
        <v>39</v>
      </c>
      <c r="C31" s="43">
        <v>33945</v>
      </c>
      <c r="D31" s="43">
        <v>5204</v>
      </c>
      <c r="E31" s="44">
        <v>39149</v>
      </c>
      <c r="F31" s="45">
        <v>6968</v>
      </c>
      <c r="G31" s="43">
        <v>1072</v>
      </c>
      <c r="H31" s="44">
        <v>8040</v>
      </c>
      <c r="I31" s="45">
        <v>2383</v>
      </c>
      <c r="J31" s="43">
        <v>366</v>
      </c>
      <c r="K31" s="44">
        <v>2749</v>
      </c>
      <c r="L31" s="45">
        <v>1383</v>
      </c>
      <c r="M31" s="43">
        <v>212</v>
      </c>
      <c r="N31" s="44">
        <v>1595</v>
      </c>
      <c r="O31" s="45">
        <f t="shared" si="1"/>
        <v>922</v>
      </c>
      <c r="P31" s="46">
        <f t="shared" si="1"/>
        <v>141</v>
      </c>
      <c r="Q31" s="44">
        <f t="shared" si="1"/>
        <v>1063</v>
      </c>
      <c r="R31" s="45">
        <v>461</v>
      </c>
      <c r="S31" s="43">
        <v>71</v>
      </c>
      <c r="T31" s="44">
        <v>532</v>
      </c>
      <c r="U31" s="45">
        <v>5585</v>
      </c>
      <c r="V31" s="43">
        <v>860</v>
      </c>
      <c r="W31" s="44">
        <v>6445</v>
      </c>
      <c r="X31" s="45">
        <v>74173</v>
      </c>
      <c r="Y31" s="43">
        <v>11369</v>
      </c>
      <c r="Z31" s="44">
        <v>85542</v>
      </c>
      <c r="AA31" s="45">
        <v>9584</v>
      </c>
      <c r="AB31" s="43">
        <v>1524</v>
      </c>
      <c r="AC31" s="44">
        <v>11108</v>
      </c>
      <c r="AD31" s="45">
        <v>402</v>
      </c>
      <c r="AE31" s="44">
        <v>48</v>
      </c>
      <c r="AF31" s="44">
        <v>450</v>
      </c>
    </row>
    <row r="32" spans="1:32" ht="17.5" x14ac:dyDescent="0.45">
      <c r="A32" s="52"/>
      <c r="B32" s="47" t="s">
        <v>40</v>
      </c>
      <c r="C32" s="43">
        <v>2602</v>
      </c>
      <c r="D32" s="43">
        <v>302</v>
      </c>
      <c r="E32" s="44">
        <v>2904</v>
      </c>
      <c r="F32" s="45">
        <v>502</v>
      </c>
      <c r="G32" s="43">
        <v>59</v>
      </c>
      <c r="H32" s="44">
        <v>561</v>
      </c>
      <c r="I32" s="45">
        <v>166</v>
      </c>
      <c r="J32" s="43">
        <v>19</v>
      </c>
      <c r="K32" s="44">
        <v>185</v>
      </c>
      <c r="L32" s="45">
        <v>95</v>
      </c>
      <c r="M32" s="43">
        <v>11</v>
      </c>
      <c r="N32" s="44">
        <v>106</v>
      </c>
      <c r="O32" s="45">
        <f t="shared" si="1"/>
        <v>63</v>
      </c>
      <c r="P32" s="46">
        <f t="shared" si="1"/>
        <v>7</v>
      </c>
      <c r="Q32" s="44">
        <f t="shared" si="1"/>
        <v>70</v>
      </c>
      <c r="R32" s="45">
        <v>32</v>
      </c>
      <c r="S32" s="43">
        <v>4</v>
      </c>
      <c r="T32" s="44">
        <v>36</v>
      </c>
      <c r="U32" s="45">
        <v>407</v>
      </c>
      <c r="V32" s="43">
        <v>47</v>
      </c>
      <c r="W32" s="44">
        <v>454</v>
      </c>
      <c r="X32" s="45">
        <v>5682</v>
      </c>
      <c r="Y32" s="43">
        <v>660</v>
      </c>
      <c r="Z32" s="44">
        <v>6342</v>
      </c>
      <c r="AA32" s="45">
        <v>779</v>
      </c>
      <c r="AB32" s="43">
        <v>90</v>
      </c>
      <c r="AC32" s="44">
        <v>869</v>
      </c>
      <c r="AD32" s="45">
        <v>33</v>
      </c>
      <c r="AE32" s="44">
        <v>3</v>
      </c>
      <c r="AF32" s="44">
        <v>36</v>
      </c>
    </row>
    <row r="33" spans="1:32" ht="17.5" x14ac:dyDescent="0.45">
      <c r="A33" s="52"/>
      <c r="B33" s="47" t="s">
        <v>41</v>
      </c>
      <c r="C33" s="43">
        <v>195</v>
      </c>
      <c r="D33" s="43">
        <v>22</v>
      </c>
      <c r="E33" s="44">
        <v>217</v>
      </c>
      <c r="F33" s="45">
        <v>45</v>
      </c>
      <c r="G33" s="43">
        <v>5</v>
      </c>
      <c r="H33" s="44">
        <v>50</v>
      </c>
      <c r="I33" s="45">
        <v>18</v>
      </c>
      <c r="J33" s="43">
        <v>2</v>
      </c>
      <c r="K33" s="44">
        <v>20</v>
      </c>
      <c r="L33" s="45">
        <v>11</v>
      </c>
      <c r="M33" s="43">
        <v>1</v>
      </c>
      <c r="N33" s="44">
        <v>12</v>
      </c>
      <c r="O33" s="45">
        <f t="shared" si="1"/>
        <v>7</v>
      </c>
      <c r="P33" s="46">
        <f t="shared" si="1"/>
        <v>1</v>
      </c>
      <c r="Q33" s="44">
        <f t="shared" si="1"/>
        <v>8</v>
      </c>
      <c r="R33" s="45">
        <v>4</v>
      </c>
      <c r="S33" s="43">
        <v>0</v>
      </c>
      <c r="T33" s="44">
        <v>4</v>
      </c>
      <c r="U33" s="45">
        <v>35</v>
      </c>
      <c r="V33" s="43">
        <v>4</v>
      </c>
      <c r="W33" s="44">
        <v>39</v>
      </c>
      <c r="X33" s="45">
        <v>428</v>
      </c>
      <c r="Y33" s="43">
        <v>47</v>
      </c>
      <c r="Z33" s="44">
        <v>475</v>
      </c>
      <c r="AA33" s="45">
        <v>72</v>
      </c>
      <c r="AB33" s="43">
        <v>9</v>
      </c>
      <c r="AC33" s="44">
        <v>81</v>
      </c>
      <c r="AD33" s="45">
        <v>2</v>
      </c>
      <c r="AE33" s="44">
        <v>0</v>
      </c>
      <c r="AF33" s="44">
        <v>2</v>
      </c>
    </row>
    <row r="34" spans="1:32" ht="17.5" x14ac:dyDescent="0.45">
      <c r="A34" s="52"/>
      <c r="B34" s="47" t="s">
        <v>42</v>
      </c>
      <c r="C34" s="43">
        <v>32948</v>
      </c>
      <c r="D34" s="43">
        <v>4659</v>
      </c>
      <c r="E34" s="44">
        <v>37607</v>
      </c>
      <c r="F34" s="45">
        <v>6884</v>
      </c>
      <c r="G34" s="43">
        <v>976</v>
      </c>
      <c r="H34" s="44">
        <v>7860</v>
      </c>
      <c r="I34" s="45">
        <v>2058</v>
      </c>
      <c r="J34" s="43">
        <v>291</v>
      </c>
      <c r="K34" s="44">
        <v>2349</v>
      </c>
      <c r="L34" s="45">
        <v>1202</v>
      </c>
      <c r="M34" s="43">
        <v>171</v>
      </c>
      <c r="N34" s="44">
        <v>1373</v>
      </c>
      <c r="O34" s="45">
        <f t="shared" si="1"/>
        <v>801</v>
      </c>
      <c r="P34" s="46">
        <f t="shared" si="1"/>
        <v>114</v>
      </c>
      <c r="Q34" s="44">
        <f t="shared" si="1"/>
        <v>915</v>
      </c>
      <c r="R34" s="45">
        <v>401</v>
      </c>
      <c r="S34" s="43">
        <v>57</v>
      </c>
      <c r="T34" s="44">
        <v>458</v>
      </c>
      <c r="U34" s="45">
        <v>5683</v>
      </c>
      <c r="V34" s="43">
        <v>806</v>
      </c>
      <c r="W34" s="44">
        <v>6489</v>
      </c>
      <c r="X34" s="45">
        <v>71995</v>
      </c>
      <c r="Y34" s="43">
        <v>10179</v>
      </c>
      <c r="Z34" s="44">
        <v>82174</v>
      </c>
      <c r="AA34" s="45">
        <v>10235</v>
      </c>
      <c r="AB34" s="43">
        <v>1475</v>
      </c>
      <c r="AC34" s="44">
        <v>11710</v>
      </c>
      <c r="AD34" s="45">
        <v>423</v>
      </c>
      <c r="AE34" s="44">
        <v>45</v>
      </c>
      <c r="AF34" s="44">
        <v>468</v>
      </c>
    </row>
    <row r="35" spans="1:32" ht="17.5" x14ac:dyDescent="0.45">
      <c r="A35" s="52"/>
      <c r="B35" s="47" t="s">
        <v>43</v>
      </c>
      <c r="C35" s="43">
        <v>21197</v>
      </c>
      <c r="D35" s="43">
        <v>1911</v>
      </c>
      <c r="E35" s="44">
        <v>23108</v>
      </c>
      <c r="F35" s="45">
        <v>4842</v>
      </c>
      <c r="G35" s="43">
        <v>438</v>
      </c>
      <c r="H35" s="44">
        <v>5280</v>
      </c>
      <c r="I35" s="45">
        <v>1598</v>
      </c>
      <c r="J35" s="43">
        <v>145</v>
      </c>
      <c r="K35" s="44">
        <v>1743</v>
      </c>
      <c r="L35" s="45">
        <v>1018</v>
      </c>
      <c r="M35" s="43">
        <v>92</v>
      </c>
      <c r="N35" s="44">
        <v>1110</v>
      </c>
      <c r="O35" s="45">
        <f t="shared" si="1"/>
        <v>679</v>
      </c>
      <c r="P35" s="46">
        <f t="shared" si="1"/>
        <v>61</v>
      </c>
      <c r="Q35" s="44">
        <f t="shared" si="1"/>
        <v>740</v>
      </c>
      <c r="R35" s="45">
        <v>339</v>
      </c>
      <c r="S35" s="43">
        <v>31</v>
      </c>
      <c r="T35" s="44">
        <v>370</v>
      </c>
      <c r="U35" s="45">
        <v>3824</v>
      </c>
      <c r="V35" s="43">
        <v>346</v>
      </c>
      <c r="W35" s="44">
        <v>4170</v>
      </c>
      <c r="X35" s="45">
        <v>46317</v>
      </c>
      <c r="Y35" s="43">
        <v>4176</v>
      </c>
      <c r="Z35" s="44">
        <v>50493</v>
      </c>
      <c r="AA35" s="45">
        <v>6328</v>
      </c>
      <c r="AB35" s="43">
        <v>589</v>
      </c>
      <c r="AC35" s="44">
        <v>6917</v>
      </c>
      <c r="AD35" s="45">
        <v>261</v>
      </c>
      <c r="AE35" s="44">
        <v>19</v>
      </c>
      <c r="AF35" s="44">
        <v>280</v>
      </c>
    </row>
    <row r="36" spans="1:32" ht="17.5" x14ac:dyDescent="0.45">
      <c r="A36" s="52"/>
      <c r="B36" s="47" t="s">
        <v>44</v>
      </c>
      <c r="C36" s="43">
        <v>668</v>
      </c>
      <c r="D36" s="43">
        <v>103</v>
      </c>
      <c r="E36" s="44">
        <v>771</v>
      </c>
      <c r="F36" s="45">
        <v>138</v>
      </c>
      <c r="G36" s="43">
        <v>21</v>
      </c>
      <c r="H36" s="44">
        <v>159</v>
      </c>
      <c r="I36" s="45">
        <v>45</v>
      </c>
      <c r="J36" s="43">
        <v>7</v>
      </c>
      <c r="K36" s="44">
        <v>52</v>
      </c>
      <c r="L36" s="45">
        <v>27</v>
      </c>
      <c r="M36" s="43">
        <v>4</v>
      </c>
      <c r="N36" s="44">
        <v>31</v>
      </c>
      <c r="O36" s="45">
        <f t="shared" si="1"/>
        <v>18</v>
      </c>
      <c r="P36" s="46">
        <f t="shared" si="1"/>
        <v>3</v>
      </c>
      <c r="Q36" s="44">
        <f t="shared" si="1"/>
        <v>21</v>
      </c>
      <c r="R36" s="45">
        <v>9</v>
      </c>
      <c r="S36" s="43">
        <v>1</v>
      </c>
      <c r="T36" s="44">
        <v>10</v>
      </c>
      <c r="U36" s="45">
        <v>112</v>
      </c>
      <c r="V36" s="43">
        <v>17</v>
      </c>
      <c r="W36" s="44">
        <v>129</v>
      </c>
      <c r="X36" s="45">
        <v>1461</v>
      </c>
      <c r="Y36" s="43">
        <v>226</v>
      </c>
      <c r="Z36" s="44">
        <v>1687</v>
      </c>
      <c r="AA36" s="45">
        <v>238</v>
      </c>
      <c r="AB36" s="43">
        <v>37</v>
      </c>
      <c r="AC36" s="44">
        <v>275</v>
      </c>
      <c r="AD36" s="45">
        <v>9</v>
      </c>
      <c r="AE36" s="44">
        <v>1</v>
      </c>
      <c r="AF36" s="44">
        <v>10</v>
      </c>
    </row>
    <row r="37" spans="1:32" ht="17.5" x14ac:dyDescent="0.45">
      <c r="A37" s="52"/>
      <c r="B37" s="47" t="s">
        <v>45</v>
      </c>
      <c r="C37" s="43">
        <v>31267</v>
      </c>
      <c r="D37" s="43">
        <v>4722</v>
      </c>
      <c r="E37" s="44">
        <v>35989</v>
      </c>
      <c r="F37" s="45">
        <v>7252</v>
      </c>
      <c r="G37" s="43">
        <v>1098</v>
      </c>
      <c r="H37" s="44">
        <v>8350</v>
      </c>
      <c r="I37" s="45">
        <v>2357</v>
      </c>
      <c r="J37" s="43">
        <v>357</v>
      </c>
      <c r="K37" s="44">
        <v>2714</v>
      </c>
      <c r="L37" s="45">
        <v>1335</v>
      </c>
      <c r="M37" s="43">
        <v>202</v>
      </c>
      <c r="N37" s="44">
        <v>1537</v>
      </c>
      <c r="O37" s="45">
        <f t="shared" si="1"/>
        <v>890</v>
      </c>
      <c r="P37" s="46">
        <f t="shared" si="1"/>
        <v>135</v>
      </c>
      <c r="Q37" s="44">
        <f t="shared" si="1"/>
        <v>1025</v>
      </c>
      <c r="R37" s="45">
        <v>445</v>
      </c>
      <c r="S37" s="43">
        <v>67</v>
      </c>
      <c r="T37" s="44">
        <v>512</v>
      </c>
      <c r="U37" s="45">
        <v>5917</v>
      </c>
      <c r="V37" s="43">
        <v>896</v>
      </c>
      <c r="W37" s="44">
        <v>6813</v>
      </c>
      <c r="X37" s="45">
        <v>68321</v>
      </c>
      <c r="Y37" s="43">
        <v>10317</v>
      </c>
      <c r="Z37" s="44">
        <v>78638</v>
      </c>
      <c r="AA37" s="45">
        <v>9538</v>
      </c>
      <c r="AB37" s="43">
        <v>1477</v>
      </c>
      <c r="AC37" s="44">
        <v>11015</v>
      </c>
      <c r="AD37" s="45">
        <v>401</v>
      </c>
      <c r="AE37" s="44">
        <v>46</v>
      </c>
      <c r="AF37" s="44">
        <v>447</v>
      </c>
    </row>
    <row r="38" spans="1:32" ht="17.5" x14ac:dyDescent="0.45">
      <c r="A38" s="52"/>
      <c r="B38" s="47" t="s">
        <v>46</v>
      </c>
      <c r="C38" s="43">
        <v>35721</v>
      </c>
      <c r="D38" s="43">
        <v>5243</v>
      </c>
      <c r="E38" s="44">
        <v>40964</v>
      </c>
      <c r="F38" s="45">
        <v>7092</v>
      </c>
      <c r="G38" s="43">
        <v>1045</v>
      </c>
      <c r="H38" s="44">
        <v>8137</v>
      </c>
      <c r="I38" s="45">
        <v>2199</v>
      </c>
      <c r="J38" s="43">
        <v>323</v>
      </c>
      <c r="K38" s="44">
        <v>2522</v>
      </c>
      <c r="L38" s="45">
        <v>1321</v>
      </c>
      <c r="M38" s="43">
        <v>194</v>
      </c>
      <c r="N38" s="44">
        <v>1515</v>
      </c>
      <c r="O38" s="45">
        <f t="shared" si="1"/>
        <v>881</v>
      </c>
      <c r="P38" s="46">
        <f t="shared" si="1"/>
        <v>129</v>
      </c>
      <c r="Q38" s="44">
        <f t="shared" si="1"/>
        <v>1010</v>
      </c>
      <c r="R38" s="45">
        <v>440</v>
      </c>
      <c r="S38" s="43">
        <v>65</v>
      </c>
      <c r="T38" s="44">
        <v>505</v>
      </c>
      <c r="U38" s="45">
        <v>5770</v>
      </c>
      <c r="V38" s="43">
        <v>851</v>
      </c>
      <c r="W38" s="44">
        <v>6621</v>
      </c>
      <c r="X38" s="45">
        <v>78052</v>
      </c>
      <c r="Y38" s="43">
        <v>11456</v>
      </c>
      <c r="Z38" s="44">
        <v>89508</v>
      </c>
      <c r="AA38" s="45">
        <v>10416</v>
      </c>
      <c r="AB38" s="43">
        <v>1575</v>
      </c>
      <c r="AC38" s="44">
        <v>11991</v>
      </c>
      <c r="AD38" s="45">
        <v>423</v>
      </c>
      <c r="AE38" s="44">
        <v>52</v>
      </c>
      <c r="AF38" s="44">
        <v>475</v>
      </c>
    </row>
    <row r="39" spans="1:32" ht="17.5" x14ac:dyDescent="0.45">
      <c r="A39" s="52"/>
      <c r="B39" s="47" t="s">
        <v>47</v>
      </c>
      <c r="C39" s="43">
        <v>8630</v>
      </c>
      <c r="D39" s="43">
        <v>792</v>
      </c>
      <c r="E39" s="44">
        <v>9422</v>
      </c>
      <c r="F39" s="45">
        <v>1523</v>
      </c>
      <c r="G39" s="43">
        <v>140</v>
      </c>
      <c r="H39" s="44">
        <v>1663</v>
      </c>
      <c r="I39" s="45">
        <v>347</v>
      </c>
      <c r="J39" s="43">
        <v>31</v>
      </c>
      <c r="K39" s="44">
        <v>378</v>
      </c>
      <c r="L39" s="45">
        <v>321</v>
      </c>
      <c r="M39" s="43">
        <v>30</v>
      </c>
      <c r="N39" s="44">
        <v>351</v>
      </c>
      <c r="O39" s="45">
        <f t="shared" si="1"/>
        <v>214</v>
      </c>
      <c r="P39" s="46">
        <f t="shared" si="1"/>
        <v>20</v>
      </c>
      <c r="Q39" s="44">
        <f t="shared" si="1"/>
        <v>234</v>
      </c>
      <c r="R39" s="45">
        <v>107</v>
      </c>
      <c r="S39" s="43">
        <v>10</v>
      </c>
      <c r="T39" s="44">
        <v>117</v>
      </c>
      <c r="U39" s="45">
        <v>1203</v>
      </c>
      <c r="V39" s="43">
        <v>111</v>
      </c>
      <c r="W39" s="44">
        <v>1314</v>
      </c>
      <c r="X39" s="45">
        <v>18857</v>
      </c>
      <c r="Y39" s="43">
        <v>1730</v>
      </c>
      <c r="Z39" s="44">
        <v>20587</v>
      </c>
      <c r="AA39" s="45">
        <v>2535</v>
      </c>
      <c r="AB39" s="43">
        <v>232</v>
      </c>
      <c r="AC39" s="44">
        <v>2767</v>
      </c>
      <c r="AD39" s="45">
        <v>88</v>
      </c>
      <c r="AE39" s="44">
        <v>7</v>
      </c>
      <c r="AF39" s="44">
        <v>95</v>
      </c>
    </row>
    <row r="40" spans="1:32" ht="17.5" x14ac:dyDescent="0.45">
      <c r="A40" s="52"/>
      <c r="B40" s="47" t="s">
        <v>48</v>
      </c>
      <c r="C40" s="43">
        <v>9843</v>
      </c>
      <c r="D40" s="43">
        <v>1497</v>
      </c>
      <c r="E40" s="44">
        <v>11340</v>
      </c>
      <c r="F40" s="45">
        <v>2182</v>
      </c>
      <c r="G40" s="43">
        <v>333</v>
      </c>
      <c r="H40" s="44">
        <v>2515</v>
      </c>
      <c r="I40" s="45">
        <v>672</v>
      </c>
      <c r="J40" s="43">
        <v>103</v>
      </c>
      <c r="K40" s="44">
        <v>775</v>
      </c>
      <c r="L40" s="45">
        <v>440</v>
      </c>
      <c r="M40" s="43">
        <v>67</v>
      </c>
      <c r="N40" s="44">
        <v>507</v>
      </c>
      <c r="O40" s="45">
        <f t="shared" si="1"/>
        <v>293</v>
      </c>
      <c r="P40" s="46">
        <f t="shared" si="1"/>
        <v>45</v>
      </c>
      <c r="Q40" s="44">
        <f t="shared" si="1"/>
        <v>338</v>
      </c>
      <c r="R40" s="45">
        <v>147</v>
      </c>
      <c r="S40" s="43">
        <v>22</v>
      </c>
      <c r="T40" s="44">
        <v>169</v>
      </c>
      <c r="U40" s="45">
        <v>1743</v>
      </c>
      <c r="V40" s="43">
        <v>266</v>
      </c>
      <c r="W40" s="44">
        <v>2009</v>
      </c>
      <c r="X40" s="45">
        <v>21508</v>
      </c>
      <c r="Y40" s="43">
        <v>3271</v>
      </c>
      <c r="Z40" s="44">
        <v>24779</v>
      </c>
      <c r="AA40" s="45">
        <v>3287</v>
      </c>
      <c r="AB40" s="43">
        <v>519</v>
      </c>
      <c r="AC40" s="44">
        <v>3806</v>
      </c>
      <c r="AD40" s="45">
        <v>130</v>
      </c>
      <c r="AE40" s="44">
        <v>14</v>
      </c>
      <c r="AF40" s="44">
        <v>144</v>
      </c>
    </row>
    <row r="41" spans="1:32" ht="17.5" x14ac:dyDescent="0.45">
      <c r="A41" s="52"/>
      <c r="B41" s="47" t="s">
        <v>49</v>
      </c>
      <c r="C41" s="43">
        <v>2288</v>
      </c>
      <c r="D41" s="43">
        <v>418</v>
      </c>
      <c r="E41" s="44">
        <v>2706</v>
      </c>
      <c r="F41" s="45">
        <v>492</v>
      </c>
      <c r="G41" s="43">
        <v>90</v>
      </c>
      <c r="H41" s="44">
        <v>582</v>
      </c>
      <c r="I41" s="45">
        <v>173</v>
      </c>
      <c r="J41" s="43">
        <v>32</v>
      </c>
      <c r="K41" s="44">
        <v>205</v>
      </c>
      <c r="L41" s="45">
        <v>108</v>
      </c>
      <c r="M41" s="43">
        <v>20</v>
      </c>
      <c r="N41" s="44">
        <v>128</v>
      </c>
      <c r="O41" s="45">
        <f t="shared" si="1"/>
        <v>72</v>
      </c>
      <c r="P41" s="46">
        <f t="shared" si="1"/>
        <v>13</v>
      </c>
      <c r="Q41" s="44">
        <f t="shared" si="1"/>
        <v>85</v>
      </c>
      <c r="R41" s="45">
        <v>36</v>
      </c>
      <c r="S41" s="43">
        <v>7</v>
      </c>
      <c r="T41" s="44">
        <v>43</v>
      </c>
      <c r="U41" s="45">
        <v>384</v>
      </c>
      <c r="V41" s="43">
        <v>70</v>
      </c>
      <c r="W41" s="44">
        <v>454</v>
      </c>
      <c r="X41" s="45">
        <v>4997</v>
      </c>
      <c r="Y41" s="43">
        <v>915</v>
      </c>
      <c r="Z41" s="44">
        <v>5912</v>
      </c>
      <c r="AA41" s="45">
        <v>682</v>
      </c>
      <c r="AB41" s="43">
        <v>125</v>
      </c>
      <c r="AC41" s="44">
        <v>807</v>
      </c>
      <c r="AD41" s="45">
        <v>30</v>
      </c>
      <c r="AE41" s="44">
        <v>4</v>
      </c>
      <c r="AF41" s="44">
        <v>34</v>
      </c>
    </row>
    <row r="42" spans="1:32" ht="17.5" x14ac:dyDescent="0.45">
      <c r="A42" s="52"/>
      <c r="B42" s="47" t="s">
        <v>50</v>
      </c>
      <c r="C42" s="43">
        <v>5769</v>
      </c>
      <c r="D42" s="43">
        <v>698</v>
      </c>
      <c r="E42" s="44">
        <v>6467</v>
      </c>
      <c r="F42" s="45">
        <v>1024</v>
      </c>
      <c r="G42" s="43">
        <v>124</v>
      </c>
      <c r="H42" s="44">
        <v>1148</v>
      </c>
      <c r="I42" s="45">
        <v>327</v>
      </c>
      <c r="J42" s="43">
        <v>39</v>
      </c>
      <c r="K42" s="44">
        <v>366</v>
      </c>
      <c r="L42" s="45">
        <v>197</v>
      </c>
      <c r="M42" s="43">
        <v>24</v>
      </c>
      <c r="N42" s="44">
        <v>221</v>
      </c>
      <c r="O42" s="45">
        <f t="shared" si="1"/>
        <v>131</v>
      </c>
      <c r="P42" s="46">
        <f t="shared" si="1"/>
        <v>16</v>
      </c>
      <c r="Q42" s="44">
        <f t="shared" si="1"/>
        <v>147</v>
      </c>
      <c r="R42" s="45">
        <v>66</v>
      </c>
      <c r="S42" s="43">
        <v>8</v>
      </c>
      <c r="T42" s="44">
        <v>74</v>
      </c>
      <c r="U42" s="45">
        <v>827</v>
      </c>
      <c r="V42" s="43">
        <v>100</v>
      </c>
      <c r="W42" s="44">
        <v>927</v>
      </c>
      <c r="X42" s="45">
        <v>12606</v>
      </c>
      <c r="Y42" s="43">
        <v>1525</v>
      </c>
      <c r="Z42" s="44">
        <v>14131</v>
      </c>
      <c r="AA42" s="45">
        <v>1565</v>
      </c>
      <c r="AB42" s="43">
        <v>202</v>
      </c>
      <c r="AC42" s="44">
        <v>1767</v>
      </c>
      <c r="AD42" s="45">
        <v>65</v>
      </c>
      <c r="AE42" s="44">
        <v>7</v>
      </c>
      <c r="AF42" s="44">
        <v>72</v>
      </c>
    </row>
    <row r="43" spans="1:32" ht="17.5" x14ac:dyDescent="0.45">
      <c r="A43" s="52"/>
      <c r="B43" s="47" t="s">
        <v>51</v>
      </c>
      <c r="C43" s="43">
        <v>5666</v>
      </c>
      <c r="D43" s="43">
        <v>999</v>
      </c>
      <c r="E43" s="44">
        <v>6665</v>
      </c>
      <c r="F43" s="45">
        <v>1208</v>
      </c>
      <c r="G43" s="43">
        <v>214</v>
      </c>
      <c r="H43" s="44">
        <v>1422</v>
      </c>
      <c r="I43" s="45">
        <v>436</v>
      </c>
      <c r="J43" s="43">
        <v>77</v>
      </c>
      <c r="K43" s="44">
        <v>513</v>
      </c>
      <c r="L43" s="45">
        <v>270</v>
      </c>
      <c r="M43" s="43">
        <v>48</v>
      </c>
      <c r="N43" s="44">
        <v>318</v>
      </c>
      <c r="O43" s="45">
        <f t="shared" si="1"/>
        <v>180</v>
      </c>
      <c r="P43" s="46">
        <f t="shared" si="1"/>
        <v>32</v>
      </c>
      <c r="Q43" s="44">
        <f t="shared" si="1"/>
        <v>212</v>
      </c>
      <c r="R43" s="45">
        <v>90</v>
      </c>
      <c r="S43" s="43">
        <v>16</v>
      </c>
      <c r="T43" s="44">
        <v>106</v>
      </c>
      <c r="U43" s="45">
        <v>938</v>
      </c>
      <c r="V43" s="43">
        <v>166</v>
      </c>
      <c r="W43" s="44">
        <v>1104</v>
      </c>
      <c r="X43" s="45">
        <v>12373</v>
      </c>
      <c r="Y43" s="43">
        <v>2186</v>
      </c>
      <c r="Z43" s="44">
        <v>14559</v>
      </c>
      <c r="AA43" s="45">
        <v>1773</v>
      </c>
      <c r="AB43" s="43">
        <v>313</v>
      </c>
      <c r="AC43" s="44">
        <v>2086</v>
      </c>
      <c r="AD43" s="45">
        <v>76</v>
      </c>
      <c r="AE43" s="44">
        <v>10</v>
      </c>
      <c r="AF43" s="44">
        <v>86</v>
      </c>
    </row>
    <row r="44" spans="1:32" ht="17.5" x14ac:dyDescent="0.45">
      <c r="A44" s="52"/>
      <c r="B44" s="47" t="s">
        <v>52</v>
      </c>
      <c r="C44" s="43">
        <v>15042</v>
      </c>
      <c r="D44" s="43">
        <v>1602</v>
      </c>
      <c r="E44" s="44">
        <v>16644</v>
      </c>
      <c r="F44" s="45">
        <v>2585</v>
      </c>
      <c r="G44" s="43">
        <v>276</v>
      </c>
      <c r="H44" s="44">
        <v>2861</v>
      </c>
      <c r="I44" s="45">
        <v>677</v>
      </c>
      <c r="J44" s="43">
        <v>72</v>
      </c>
      <c r="K44" s="44">
        <v>749</v>
      </c>
      <c r="L44" s="45">
        <v>470</v>
      </c>
      <c r="M44" s="43">
        <v>50</v>
      </c>
      <c r="N44" s="44">
        <v>520</v>
      </c>
      <c r="O44" s="45">
        <f t="shared" si="1"/>
        <v>313</v>
      </c>
      <c r="P44" s="46">
        <f t="shared" si="1"/>
        <v>33</v>
      </c>
      <c r="Q44" s="44">
        <f t="shared" si="1"/>
        <v>346</v>
      </c>
      <c r="R44" s="45">
        <v>157</v>
      </c>
      <c r="S44" s="43">
        <v>17</v>
      </c>
      <c r="T44" s="44">
        <v>174</v>
      </c>
      <c r="U44" s="45">
        <v>2115</v>
      </c>
      <c r="V44" s="43">
        <v>226</v>
      </c>
      <c r="W44" s="44">
        <v>2341</v>
      </c>
      <c r="X44" s="45">
        <v>32869</v>
      </c>
      <c r="Y44" s="43">
        <v>3501</v>
      </c>
      <c r="Z44" s="44">
        <v>36370</v>
      </c>
      <c r="AA44" s="45">
        <v>4309</v>
      </c>
      <c r="AB44" s="43">
        <v>479</v>
      </c>
      <c r="AC44" s="44">
        <v>4788</v>
      </c>
      <c r="AD44" s="45">
        <v>176</v>
      </c>
      <c r="AE44" s="44">
        <v>15</v>
      </c>
      <c r="AF44" s="44">
        <v>191</v>
      </c>
    </row>
    <row r="45" spans="1:32" ht="17.5" x14ac:dyDescent="0.45">
      <c r="A45" s="52"/>
      <c r="B45" s="47" t="s">
        <v>53</v>
      </c>
      <c r="C45" s="43">
        <v>2878</v>
      </c>
      <c r="D45" s="43">
        <v>379</v>
      </c>
      <c r="E45" s="44">
        <v>3257</v>
      </c>
      <c r="F45" s="45">
        <v>637</v>
      </c>
      <c r="G45" s="43">
        <v>84</v>
      </c>
      <c r="H45" s="44">
        <v>721</v>
      </c>
      <c r="I45" s="45">
        <v>246</v>
      </c>
      <c r="J45" s="43">
        <v>32</v>
      </c>
      <c r="K45" s="44">
        <v>278</v>
      </c>
      <c r="L45" s="45">
        <v>145</v>
      </c>
      <c r="M45" s="43">
        <v>19</v>
      </c>
      <c r="N45" s="44">
        <v>164</v>
      </c>
      <c r="O45" s="45">
        <f t="shared" si="1"/>
        <v>97</v>
      </c>
      <c r="P45" s="46">
        <f t="shared" si="1"/>
        <v>13</v>
      </c>
      <c r="Q45" s="44">
        <f t="shared" si="1"/>
        <v>110</v>
      </c>
      <c r="R45" s="45">
        <v>48</v>
      </c>
      <c r="S45" s="43">
        <v>6</v>
      </c>
      <c r="T45" s="44">
        <v>54</v>
      </c>
      <c r="U45" s="45">
        <v>492</v>
      </c>
      <c r="V45" s="43">
        <v>65</v>
      </c>
      <c r="W45" s="44">
        <v>557</v>
      </c>
      <c r="X45" s="45">
        <v>6285</v>
      </c>
      <c r="Y45" s="43">
        <v>830</v>
      </c>
      <c r="Z45" s="44">
        <v>7115</v>
      </c>
      <c r="AA45" s="45">
        <v>1011</v>
      </c>
      <c r="AB45" s="43">
        <v>133</v>
      </c>
      <c r="AC45" s="44">
        <v>1144</v>
      </c>
      <c r="AD45" s="45">
        <v>35</v>
      </c>
      <c r="AE45" s="44">
        <v>4</v>
      </c>
      <c r="AF45" s="44">
        <v>39</v>
      </c>
    </row>
    <row r="46" spans="1:32" ht="17.5" x14ac:dyDescent="0.45">
      <c r="A46" s="52"/>
      <c r="B46" s="47" t="s">
        <v>54</v>
      </c>
      <c r="C46" s="43">
        <v>2231</v>
      </c>
      <c r="D46" s="43">
        <v>295</v>
      </c>
      <c r="E46" s="44">
        <v>2526</v>
      </c>
      <c r="F46" s="45">
        <v>585</v>
      </c>
      <c r="G46" s="43">
        <v>77</v>
      </c>
      <c r="H46" s="44">
        <v>662</v>
      </c>
      <c r="I46" s="45">
        <v>278</v>
      </c>
      <c r="J46" s="43">
        <v>37</v>
      </c>
      <c r="K46" s="44">
        <v>315</v>
      </c>
      <c r="L46" s="45">
        <v>155</v>
      </c>
      <c r="M46" s="43">
        <v>21</v>
      </c>
      <c r="N46" s="44">
        <v>176</v>
      </c>
      <c r="O46" s="45">
        <f t="shared" si="1"/>
        <v>103</v>
      </c>
      <c r="P46" s="46">
        <f t="shared" si="1"/>
        <v>14</v>
      </c>
      <c r="Q46" s="44">
        <f t="shared" si="1"/>
        <v>117</v>
      </c>
      <c r="R46" s="45">
        <v>52</v>
      </c>
      <c r="S46" s="43">
        <v>7</v>
      </c>
      <c r="T46" s="44">
        <v>59</v>
      </c>
      <c r="U46" s="45">
        <v>430</v>
      </c>
      <c r="V46" s="43">
        <v>56</v>
      </c>
      <c r="W46" s="44">
        <v>486</v>
      </c>
      <c r="X46" s="45">
        <v>4887</v>
      </c>
      <c r="Y46" s="43">
        <v>647</v>
      </c>
      <c r="Z46" s="44">
        <v>5534</v>
      </c>
      <c r="AA46" s="45">
        <v>676</v>
      </c>
      <c r="AB46" s="43">
        <v>97</v>
      </c>
      <c r="AC46" s="44">
        <v>773</v>
      </c>
      <c r="AD46" s="45">
        <v>28</v>
      </c>
      <c r="AE46" s="44">
        <v>3</v>
      </c>
      <c r="AF46" s="44">
        <v>31</v>
      </c>
    </row>
    <row r="47" spans="1:32" ht="17.5" x14ac:dyDescent="0.45">
      <c r="A47" s="52"/>
      <c r="B47" s="47" t="s">
        <v>55</v>
      </c>
      <c r="C47" s="43">
        <v>24</v>
      </c>
      <c r="D47" s="43">
        <v>4</v>
      </c>
      <c r="E47" s="44">
        <v>28</v>
      </c>
      <c r="F47" s="45">
        <v>5</v>
      </c>
      <c r="G47" s="43">
        <v>1</v>
      </c>
      <c r="H47" s="44">
        <v>6</v>
      </c>
      <c r="I47" s="45">
        <v>2</v>
      </c>
      <c r="J47" s="43">
        <v>0</v>
      </c>
      <c r="K47" s="44">
        <v>2</v>
      </c>
      <c r="L47" s="45">
        <v>1</v>
      </c>
      <c r="M47" s="43">
        <v>0</v>
      </c>
      <c r="N47" s="44">
        <v>1</v>
      </c>
      <c r="O47" s="45">
        <f t="shared" si="1"/>
        <v>1</v>
      </c>
      <c r="P47" s="46">
        <f t="shared" si="1"/>
        <v>0</v>
      </c>
      <c r="Q47" s="44">
        <f t="shared" si="1"/>
        <v>1</v>
      </c>
      <c r="R47" s="45">
        <v>0</v>
      </c>
      <c r="S47" s="43">
        <v>0</v>
      </c>
      <c r="T47" s="44">
        <v>0</v>
      </c>
      <c r="U47" s="45">
        <v>4</v>
      </c>
      <c r="V47" s="43">
        <v>1</v>
      </c>
      <c r="W47" s="44">
        <v>5</v>
      </c>
      <c r="X47" s="45">
        <v>53</v>
      </c>
      <c r="Y47" s="43">
        <v>9</v>
      </c>
      <c r="Z47" s="44">
        <v>62</v>
      </c>
      <c r="AA47" s="45">
        <v>6</v>
      </c>
      <c r="AB47" s="43">
        <v>1</v>
      </c>
      <c r="AC47" s="44">
        <v>7</v>
      </c>
      <c r="AD47" s="45">
        <v>0</v>
      </c>
      <c r="AE47" s="44">
        <v>0</v>
      </c>
      <c r="AF47" s="44">
        <v>0</v>
      </c>
    </row>
    <row r="48" spans="1:32" ht="17.5" x14ac:dyDescent="0.45">
      <c r="A48" s="52"/>
      <c r="B48" s="47" t="s">
        <v>56</v>
      </c>
      <c r="C48" s="43">
        <v>622</v>
      </c>
      <c r="D48" s="43">
        <v>77</v>
      </c>
      <c r="E48" s="44">
        <v>699</v>
      </c>
      <c r="F48" s="45">
        <v>169</v>
      </c>
      <c r="G48" s="43">
        <v>21</v>
      </c>
      <c r="H48" s="44">
        <v>190</v>
      </c>
      <c r="I48" s="45">
        <v>79</v>
      </c>
      <c r="J48" s="43">
        <v>10</v>
      </c>
      <c r="K48" s="44">
        <v>89</v>
      </c>
      <c r="L48" s="45">
        <v>44</v>
      </c>
      <c r="M48" s="43">
        <v>6</v>
      </c>
      <c r="N48" s="44">
        <v>50</v>
      </c>
      <c r="O48" s="45">
        <f t="shared" si="1"/>
        <v>29</v>
      </c>
      <c r="P48" s="46">
        <f t="shared" si="1"/>
        <v>4</v>
      </c>
      <c r="Q48" s="44">
        <f t="shared" si="1"/>
        <v>33</v>
      </c>
      <c r="R48" s="45">
        <v>15</v>
      </c>
      <c r="S48" s="43">
        <v>2</v>
      </c>
      <c r="T48" s="44">
        <v>17</v>
      </c>
      <c r="U48" s="45">
        <v>126</v>
      </c>
      <c r="V48" s="43">
        <v>15</v>
      </c>
      <c r="W48" s="44">
        <v>141</v>
      </c>
      <c r="X48" s="45">
        <v>1364</v>
      </c>
      <c r="Y48" s="43">
        <v>168</v>
      </c>
      <c r="Z48" s="44">
        <v>1532</v>
      </c>
      <c r="AA48" s="45">
        <v>227</v>
      </c>
      <c r="AB48" s="43">
        <v>28</v>
      </c>
      <c r="AC48" s="44">
        <v>255</v>
      </c>
      <c r="AD48" s="45">
        <v>8</v>
      </c>
      <c r="AE48" s="44">
        <v>1</v>
      </c>
      <c r="AF48" s="44">
        <v>9</v>
      </c>
    </row>
    <row r="49" spans="1:32" ht="17.5" x14ac:dyDescent="0.45">
      <c r="A49" s="52"/>
      <c r="B49" s="47" t="s">
        <v>57</v>
      </c>
      <c r="C49" s="43">
        <v>4947</v>
      </c>
      <c r="D49" s="43">
        <v>539</v>
      </c>
      <c r="E49" s="44">
        <v>5486</v>
      </c>
      <c r="F49" s="45">
        <v>1054</v>
      </c>
      <c r="G49" s="43">
        <v>115</v>
      </c>
      <c r="H49" s="44">
        <v>1169</v>
      </c>
      <c r="I49" s="45">
        <v>336</v>
      </c>
      <c r="J49" s="43">
        <v>36</v>
      </c>
      <c r="K49" s="44">
        <v>372</v>
      </c>
      <c r="L49" s="45">
        <v>193</v>
      </c>
      <c r="M49" s="43">
        <v>21</v>
      </c>
      <c r="N49" s="44">
        <v>214</v>
      </c>
      <c r="O49" s="45">
        <f t="shared" si="1"/>
        <v>129</v>
      </c>
      <c r="P49" s="46">
        <f t="shared" si="1"/>
        <v>14</v>
      </c>
      <c r="Q49" s="44">
        <f t="shared" si="1"/>
        <v>143</v>
      </c>
      <c r="R49" s="45">
        <v>64</v>
      </c>
      <c r="S49" s="43">
        <v>7</v>
      </c>
      <c r="T49" s="44">
        <v>71</v>
      </c>
      <c r="U49" s="45">
        <v>860</v>
      </c>
      <c r="V49" s="43">
        <v>94</v>
      </c>
      <c r="W49" s="44">
        <v>954</v>
      </c>
      <c r="X49" s="45">
        <v>10803</v>
      </c>
      <c r="Y49" s="43">
        <v>1180</v>
      </c>
      <c r="Z49" s="44">
        <v>11983</v>
      </c>
      <c r="AA49" s="45">
        <v>1565</v>
      </c>
      <c r="AB49" s="43">
        <v>171</v>
      </c>
      <c r="AC49" s="44">
        <v>1736</v>
      </c>
      <c r="AD49" s="45">
        <v>60</v>
      </c>
      <c r="AE49" s="44">
        <v>5</v>
      </c>
      <c r="AF49" s="44">
        <v>65</v>
      </c>
    </row>
    <row r="50" spans="1:32" ht="17.5" x14ac:dyDescent="0.45">
      <c r="A50" s="52"/>
      <c r="B50" s="47" t="s">
        <v>58</v>
      </c>
      <c r="C50" s="43">
        <v>4799</v>
      </c>
      <c r="D50" s="43">
        <v>631</v>
      </c>
      <c r="E50" s="44">
        <v>5430</v>
      </c>
      <c r="F50" s="45">
        <v>973</v>
      </c>
      <c r="G50" s="43">
        <v>128</v>
      </c>
      <c r="H50" s="44">
        <v>1101</v>
      </c>
      <c r="I50" s="45">
        <v>339</v>
      </c>
      <c r="J50" s="43">
        <v>44</v>
      </c>
      <c r="K50" s="44">
        <v>383</v>
      </c>
      <c r="L50" s="45">
        <v>205</v>
      </c>
      <c r="M50" s="43">
        <v>27</v>
      </c>
      <c r="N50" s="44">
        <v>232</v>
      </c>
      <c r="O50" s="45">
        <f t="shared" si="1"/>
        <v>137</v>
      </c>
      <c r="P50" s="46">
        <f t="shared" si="1"/>
        <v>18</v>
      </c>
      <c r="Q50" s="44">
        <f t="shared" si="1"/>
        <v>155</v>
      </c>
      <c r="R50" s="45">
        <v>68</v>
      </c>
      <c r="S50" s="43">
        <v>9</v>
      </c>
      <c r="T50" s="44">
        <v>77</v>
      </c>
      <c r="U50" s="45">
        <v>768</v>
      </c>
      <c r="V50" s="43">
        <v>101</v>
      </c>
      <c r="W50" s="44">
        <v>869</v>
      </c>
      <c r="X50" s="45">
        <v>10478</v>
      </c>
      <c r="Y50" s="43">
        <v>1380</v>
      </c>
      <c r="Z50" s="44">
        <v>11858</v>
      </c>
      <c r="AA50" s="45">
        <v>1445</v>
      </c>
      <c r="AB50" s="43">
        <v>190</v>
      </c>
      <c r="AC50" s="44">
        <v>1635</v>
      </c>
      <c r="AD50" s="45">
        <v>58</v>
      </c>
      <c r="AE50" s="44">
        <v>6</v>
      </c>
      <c r="AF50" s="44">
        <v>64</v>
      </c>
    </row>
    <row r="51" spans="1:32" ht="17.5" x14ac:dyDescent="0.45">
      <c r="A51" s="52"/>
      <c r="B51" s="47" t="s">
        <v>59</v>
      </c>
      <c r="C51" s="43">
        <v>8225</v>
      </c>
      <c r="D51" s="43">
        <v>937</v>
      </c>
      <c r="E51" s="44">
        <v>9162</v>
      </c>
      <c r="F51" s="45">
        <v>2001</v>
      </c>
      <c r="G51" s="43">
        <v>229</v>
      </c>
      <c r="H51" s="44">
        <v>2230</v>
      </c>
      <c r="I51" s="45">
        <v>760</v>
      </c>
      <c r="J51" s="43">
        <v>86</v>
      </c>
      <c r="K51" s="44">
        <v>846</v>
      </c>
      <c r="L51" s="45">
        <v>471</v>
      </c>
      <c r="M51" s="43">
        <v>54</v>
      </c>
      <c r="N51" s="44">
        <v>525</v>
      </c>
      <c r="O51" s="45">
        <f t="shared" si="1"/>
        <v>314</v>
      </c>
      <c r="P51" s="46">
        <f t="shared" si="1"/>
        <v>36</v>
      </c>
      <c r="Q51" s="44">
        <f t="shared" si="1"/>
        <v>350</v>
      </c>
      <c r="R51" s="45">
        <v>157</v>
      </c>
      <c r="S51" s="43">
        <v>18</v>
      </c>
      <c r="T51" s="44">
        <v>175</v>
      </c>
      <c r="U51" s="45">
        <v>1530</v>
      </c>
      <c r="V51" s="43">
        <v>175</v>
      </c>
      <c r="W51" s="44">
        <v>1705</v>
      </c>
      <c r="X51" s="45">
        <v>17957</v>
      </c>
      <c r="Y51" s="43">
        <v>2050</v>
      </c>
      <c r="Z51" s="44">
        <v>20007</v>
      </c>
      <c r="AA51" s="45">
        <v>2828</v>
      </c>
      <c r="AB51" s="43">
        <v>331</v>
      </c>
      <c r="AC51" s="44">
        <v>3159</v>
      </c>
      <c r="AD51" s="45">
        <v>106</v>
      </c>
      <c r="AE51" s="44">
        <v>9</v>
      </c>
      <c r="AF51" s="44">
        <v>115</v>
      </c>
    </row>
    <row r="52" spans="1:32" ht="17.5" x14ac:dyDescent="0.45">
      <c r="A52" s="52"/>
      <c r="B52" s="47" t="s">
        <v>60</v>
      </c>
      <c r="C52" s="43">
        <v>1409</v>
      </c>
      <c r="D52" s="43">
        <v>212</v>
      </c>
      <c r="E52" s="44">
        <v>1621</v>
      </c>
      <c r="F52" s="45">
        <v>385</v>
      </c>
      <c r="G52" s="43">
        <v>58</v>
      </c>
      <c r="H52" s="44">
        <v>443</v>
      </c>
      <c r="I52" s="45">
        <v>169</v>
      </c>
      <c r="J52" s="43">
        <v>26</v>
      </c>
      <c r="K52" s="44">
        <v>195</v>
      </c>
      <c r="L52" s="45">
        <v>99</v>
      </c>
      <c r="M52" s="43">
        <v>15</v>
      </c>
      <c r="N52" s="44">
        <v>114</v>
      </c>
      <c r="O52" s="45">
        <f t="shared" si="1"/>
        <v>66</v>
      </c>
      <c r="P52" s="46">
        <f t="shared" si="1"/>
        <v>10</v>
      </c>
      <c r="Q52" s="44">
        <f t="shared" si="1"/>
        <v>76</v>
      </c>
      <c r="R52" s="45">
        <v>33</v>
      </c>
      <c r="S52" s="43">
        <v>5</v>
      </c>
      <c r="T52" s="44">
        <v>38</v>
      </c>
      <c r="U52" s="45">
        <v>286</v>
      </c>
      <c r="V52" s="43">
        <v>42</v>
      </c>
      <c r="W52" s="44">
        <v>328</v>
      </c>
      <c r="X52" s="45">
        <v>3087</v>
      </c>
      <c r="Y52" s="43">
        <v>465</v>
      </c>
      <c r="Z52" s="44">
        <v>3552</v>
      </c>
      <c r="AA52" s="45">
        <v>534</v>
      </c>
      <c r="AB52" s="43">
        <v>83</v>
      </c>
      <c r="AC52" s="44">
        <v>617</v>
      </c>
      <c r="AD52" s="45">
        <v>18</v>
      </c>
      <c r="AE52" s="44">
        <v>2</v>
      </c>
      <c r="AF52" s="44">
        <v>20</v>
      </c>
    </row>
    <row r="53" spans="1:32" ht="17.5" x14ac:dyDescent="0.45">
      <c r="A53" s="52"/>
      <c r="B53" s="47" t="s">
        <v>61</v>
      </c>
      <c r="C53" s="43">
        <v>961</v>
      </c>
      <c r="D53" s="43">
        <v>114</v>
      </c>
      <c r="E53" s="44">
        <v>1075</v>
      </c>
      <c r="F53" s="45">
        <v>265</v>
      </c>
      <c r="G53" s="43">
        <v>32</v>
      </c>
      <c r="H53" s="44">
        <v>297</v>
      </c>
      <c r="I53" s="45">
        <v>117</v>
      </c>
      <c r="J53" s="43">
        <v>14</v>
      </c>
      <c r="K53" s="44">
        <v>131</v>
      </c>
      <c r="L53" s="45">
        <v>71</v>
      </c>
      <c r="M53" s="43">
        <v>9</v>
      </c>
      <c r="N53" s="44">
        <v>80</v>
      </c>
      <c r="O53" s="45">
        <f t="shared" si="1"/>
        <v>47</v>
      </c>
      <c r="P53" s="46">
        <f t="shared" si="1"/>
        <v>6</v>
      </c>
      <c r="Q53" s="44">
        <f t="shared" si="1"/>
        <v>53</v>
      </c>
      <c r="R53" s="45">
        <v>24</v>
      </c>
      <c r="S53" s="43">
        <v>3</v>
      </c>
      <c r="T53" s="44">
        <v>27</v>
      </c>
      <c r="U53" s="45">
        <v>194</v>
      </c>
      <c r="V53" s="43">
        <v>23</v>
      </c>
      <c r="W53" s="44">
        <v>217</v>
      </c>
      <c r="X53" s="45">
        <v>2108</v>
      </c>
      <c r="Y53" s="43">
        <v>249</v>
      </c>
      <c r="Z53" s="44">
        <v>2357</v>
      </c>
      <c r="AA53" s="45">
        <v>331</v>
      </c>
      <c r="AB53" s="43">
        <v>39</v>
      </c>
      <c r="AC53" s="44">
        <v>370</v>
      </c>
      <c r="AD53" s="45">
        <v>12</v>
      </c>
      <c r="AE53" s="44">
        <v>1</v>
      </c>
      <c r="AF53" s="44">
        <v>13</v>
      </c>
    </row>
    <row r="54" spans="1:32" ht="17.5" x14ac:dyDescent="0.45">
      <c r="A54" s="52"/>
      <c r="B54" s="47" t="s">
        <v>62</v>
      </c>
      <c r="C54" s="43">
        <v>200</v>
      </c>
      <c r="D54" s="43">
        <v>21</v>
      </c>
      <c r="E54" s="44">
        <v>221</v>
      </c>
      <c r="F54" s="45">
        <v>49</v>
      </c>
      <c r="G54" s="43">
        <v>5</v>
      </c>
      <c r="H54" s="44">
        <v>54</v>
      </c>
      <c r="I54" s="45">
        <v>17</v>
      </c>
      <c r="J54" s="43">
        <v>2</v>
      </c>
      <c r="K54" s="44">
        <v>19</v>
      </c>
      <c r="L54" s="45">
        <v>10</v>
      </c>
      <c r="M54" s="43">
        <v>1</v>
      </c>
      <c r="N54" s="44">
        <v>11</v>
      </c>
      <c r="O54" s="45">
        <f t="shared" si="1"/>
        <v>7</v>
      </c>
      <c r="P54" s="46">
        <f t="shared" si="1"/>
        <v>1</v>
      </c>
      <c r="Q54" s="44">
        <f t="shared" si="1"/>
        <v>8</v>
      </c>
      <c r="R54" s="45">
        <v>3</v>
      </c>
      <c r="S54" s="43">
        <v>0</v>
      </c>
      <c r="T54" s="44">
        <v>3</v>
      </c>
      <c r="U54" s="45">
        <v>39</v>
      </c>
      <c r="V54" s="43">
        <v>4</v>
      </c>
      <c r="W54" s="44">
        <v>43</v>
      </c>
      <c r="X54" s="45">
        <v>438</v>
      </c>
      <c r="Y54" s="43">
        <v>46</v>
      </c>
      <c r="Z54" s="44">
        <v>484</v>
      </c>
      <c r="AA54" s="45">
        <v>67</v>
      </c>
      <c r="AB54" s="43">
        <v>7</v>
      </c>
      <c r="AC54" s="44">
        <v>74</v>
      </c>
      <c r="AD54" s="45">
        <v>2</v>
      </c>
      <c r="AE54" s="44">
        <v>0</v>
      </c>
      <c r="AF54" s="44">
        <v>2</v>
      </c>
    </row>
    <row r="55" spans="1:32" ht="17.5" x14ac:dyDescent="0.45">
      <c r="A55" s="52"/>
      <c r="B55" s="47" t="s">
        <v>63</v>
      </c>
      <c r="C55" s="43">
        <v>9517</v>
      </c>
      <c r="D55" s="43">
        <v>1256</v>
      </c>
      <c r="E55" s="44">
        <v>10773</v>
      </c>
      <c r="F55" s="45">
        <v>2572</v>
      </c>
      <c r="G55" s="43">
        <v>339</v>
      </c>
      <c r="H55" s="44">
        <v>2911</v>
      </c>
      <c r="I55" s="45">
        <v>988</v>
      </c>
      <c r="J55" s="43">
        <v>128</v>
      </c>
      <c r="K55" s="44">
        <v>1116</v>
      </c>
      <c r="L55" s="45">
        <v>566</v>
      </c>
      <c r="M55" s="43">
        <v>75</v>
      </c>
      <c r="N55" s="44">
        <v>641</v>
      </c>
      <c r="O55" s="45">
        <f t="shared" si="1"/>
        <v>377</v>
      </c>
      <c r="P55" s="46">
        <f t="shared" si="1"/>
        <v>50</v>
      </c>
      <c r="Q55" s="44">
        <f t="shared" si="1"/>
        <v>427</v>
      </c>
      <c r="R55" s="45">
        <v>189</v>
      </c>
      <c r="S55" s="43">
        <v>25</v>
      </c>
      <c r="T55" s="44">
        <v>214</v>
      </c>
      <c r="U55" s="45">
        <v>2006</v>
      </c>
      <c r="V55" s="43">
        <v>265</v>
      </c>
      <c r="W55" s="44">
        <v>2271</v>
      </c>
      <c r="X55" s="45">
        <v>20787</v>
      </c>
      <c r="Y55" s="43">
        <v>2745</v>
      </c>
      <c r="Z55" s="44">
        <v>23532</v>
      </c>
      <c r="AA55" s="45">
        <v>3973</v>
      </c>
      <c r="AB55" s="43">
        <v>523</v>
      </c>
      <c r="AC55" s="44">
        <v>4496</v>
      </c>
      <c r="AD55" s="45">
        <v>125</v>
      </c>
      <c r="AE55" s="44">
        <v>12</v>
      </c>
      <c r="AF55" s="44">
        <v>137</v>
      </c>
    </row>
    <row r="56" spans="1:32" ht="17.5" x14ac:dyDescent="0.45">
      <c r="A56" s="52"/>
      <c r="B56" s="47" t="s">
        <v>64</v>
      </c>
      <c r="C56" s="43">
        <v>510</v>
      </c>
      <c r="D56" s="43">
        <v>56</v>
      </c>
      <c r="E56" s="44">
        <v>566</v>
      </c>
      <c r="F56" s="45">
        <v>131</v>
      </c>
      <c r="G56" s="43">
        <v>14</v>
      </c>
      <c r="H56" s="44">
        <v>145</v>
      </c>
      <c r="I56" s="45">
        <v>49</v>
      </c>
      <c r="J56" s="43">
        <v>5</v>
      </c>
      <c r="K56" s="44">
        <v>54</v>
      </c>
      <c r="L56" s="45">
        <v>30</v>
      </c>
      <c r="M56" s="43">
        <v>3</v>
      </c>
      <c r="N56" s="44">
        <v>33</v>
      </c>
      <c r="O56" s="45">
        <f t="shared" si="1"/>
        <v>20</v>
      </c>
      <c r="P56" s="46">
        <f t="shared" si="1"/>
        <v>2</v>
      </c>
      <c r="Q56" s="44">
        <f t="shared" si="1"/>
        <v>22</v>
      </c>
      <c r="R56" s="45">
        <v>10</v>
      </c>
      <c r="S56" s="43">
        <v>1</v>
      </c>
      <c r="T56" s="44">
        <v>11</v>
      </c>
      <c r="U56" s="45">
        <v>100</v>
      </c>
      <c r="V56" s="43">
        <v>11</v>
      </c>
      <c r="W56" s="44">
        <v>111</v>
      </c>
      <c r="X56" s="45">
        <v>1118</v>
      </c>
      <c r="Y56" s="43">
        <v>123</v>
      </c>
      <c r="Z56" s="44">
        <v>1241</v>
      </c>
      <c r="AA56" s="45">
        <v>148</v>
      </c>
      <c r="AB56" s="43">
        <v>18</v>
      </c>
      <c r="AC56" s="44">
        <v>166</v>
      </c>
      <c r="AD56" s="45">
        <v>6</v>
      </c>
      <c r="AE56" s="44">
        <v>1</v>
      </c>
      <c r="AF56" s="44">
        <v>7</v>
      </c>
    </row>
    <row r="57" spans="1:32" ht="17.5" x14ac:dyDescent="0.45">
      <c r="A57" s="52"/>
      <c r="B57" s="47" t="s">
        <v>65</v>
      </c>
      <c r="C57" s="43">
        <v>8702</v>
      </c>
      <c r="D57" s="43">
        <v>1684</v>
      </c>
      <c r="E57" s="44">
        <v>10386</v>
      </c>
      <c r="F57" s="45">
        <v>1832</v>
      </c>
      <c r="G57" s="43">
        <v>356</v>
      </c>
      <c r="H57" s="44">
        <v>2188</v>
      </c>
      <c r="I57" s="45">
        <v>694</v>
      </c>
      <c r="J57" s="43">
        <v>135</v>
      </c>
      <c r="K57" s="44">
        <v>829</v>
      </c>
      <c r="L57" s="45">
        <v>380</v>
      </c>
      <c r="M57" s="43">
        <v>74</v>
      </c>
      <c r="N57" s="44">
        <v>454</v>
      </c>
      <c r="O57" s="45">
        <f t="shared" si="1"/>
        <v>253</v>
      </c>
      <c r="P57" s="46">
        <f t="shared" si="1"/>
        <v>49</v>
      </c>
      <c r="Q57" s="44">
        <f t="shared" si="1"/>
        <v>302</v>
      </c>
      <c r="R57" s="45">
        <v>127</v>
      </c>
      <c r="S57" s="43">
        <v>25</v>
      </c>
      <c r="T57" s="44">
        <v>152</v>
      </c>
      <c r="U57" s="45">
        <v>1452</v>
      </c>
      <c r="V57" s="43">
        <v>282</v>
      </c>
      <c r="W57" s="44">
        <v>1734</v>
      </c>
      <c r="X57" s="45">
        <v>19013</v>
      </c>
      <c r="Y57" s="43">
        <v>3680</v>
      </c>
      <c r="Z57" s="44">
        <v>22693</v>
      </c>
      <c r="AA57" s="45">
        <v>2663</v>
      </c>
      <c r="AB57" s="43">
        <v>515</v>
      </c>
      <c r="AC57" s="44">
        <v>3178</v>
      </c>
      <c r="AD57" s="45">
        <v>110</v>
      </c>
      <c r="AE57" s="44">
        <v>16</v>
      </c>
      <c r="AF57" s="44">
        <v>126</v>
      </c>
    </row>
    <row r="58" spans="1:32" ht="17.5" x14ac:dyDescent="0.45">
      <c r="A58" s="52"/>
      <c r="B58" s="47" t="s">
        <v>66</v>
      </c>
      <c r="C58" s="43">
        <v>2033</v>
      </c>
      <c r="D58" s="43">
        <v>328</v>
      </c>
      <c r="E58" s="44">
        <v>2361</v>
      </c>
      <c r="F58" s="45">
        <v>452</v>
      </c>
      <c r="G58" s="43">
        <v>73</v>
      </c>
      <c r="H58" s="44">
        <v>525</v>
      </c>
      <c r="I58" s="45">
        <v>118</v>
      </c>
      <c r="J58" s="43">
        <v>19</v>
      </c>
      <c r="K58" s="44">
        <v>137</v>
      </c>
      <c r="L58" s="45">
        <v>79</v>
      </c>
      <c r="M58" s="43">
        <v>13</v>
      </c>
      <c r="N58" s="44">
        <v>92</v>
      </c>
      <c r="O58" s="45">
        <f t="shared" si="1"/>
        <v>53</v>
      </c>
      <c r="P58" s="46">
        <f t="shared" si="1"/>
        <v>9</v>
      </c>
      <c r="Q58" s="44">
        <f t="shared" si="1"/>
        <v>62</v>
      </c>
      <c r="R58" s="45">
        <v>26</v>
      </c>
      <c r="S58" s="43">
        <v>4</v>
      </c>
      <c r="T58" s="44">
        <v>30</v>
      </c>
      <c r="U58" s="45">
        <v>373</v>
      </c>
      <c r="V58" s="43">
        <v>60</v>
      </c>
      <c r="W58" s="44">
        <v>433</v>
      </c>
      <c r="X58" s="45">
        <v>4438</v>
      </c>
      <c r="Y58" s="43">
        <v>717</v>
      </c>
      <c r="Z58" s="44">
        <v>5155</v>
      </c>
      <c r="AA58" s="45">
        <v>659</v>
      </c>
      <c r="AB58" s="43">
        <v>106</v>
      </c>
      <c r="AC58" s="44">
        <v>765</v>
      </c>
      <c r="AD58" s="45">
        <v>27</v>
      </c>
      <c r="AE58" s="44">
        <v>3</v>
      </c>
      <c r="AF58" s="44">
        <v>30</v>
      </c>
    </row>
    <row r="59" spans="1:32" ht="18" thickBot="1" x14ac:dyDescent="0.5">
      <c r="A59" s="52"/>
      <c r="B59" s="48" t="s">
        <v>67</v>
      </c>
      <c r="C59" s="49">
        <v>1180</v>
      </c>
      <c r="D59" s="49">
        <v>142</v>
      </c>
      <c r="E59" s="50">
        <v>1322</v>
      </c>
      <c r="F59" s="51">
        <v>323</v>
      </c>
      <c r="G59" s="49">
        <v>38</v>
      </c>
      <c r="H59" s="50">
        <v>361</v>
      </c>
      <c r="I59" s="51">
        <v>134</v>
      </c>
      <c r="J59" s="49">
        <v>16</v>
      </c>
      <c r="K59" s="50">
        <v>150</v>
      </c>
      <c r="L59" s="51">
        <v>83</v>
      </c>
      <c r="M59" s="49">
        <v>10</v>
      </c>
      <c r="N59" s="50">
        <v>93</v>
      </c>
      <c r="O59" s="51">
        <f t="shared" si="1"/>
        <v>55</v>
      </c>
      <c r="P59" s="49">
        <f t="shared" si="1"/>
        <v>7</v>
      </c>
      <c r="Q59" s="50">
        <f t="shared" si="1"/>
        <v>62</v>
      </c>
      <c r="R59" s="51">
        <v>28</v>
      </c>
      <c r="S59" s="49">
        <v>3</v>
      </c>
      <c r="T59" s="50">
        <v>31</v>
      </c>
      <c r="U59" s="51">
        <v>240</v>
      </c>
      <c r="V59" s="49">
        <v>28</v>
      </c>
      <c r="W59" s="50">
        <v>268</v>
      </c>
      <c r="X59" s="51">
        <v>2588</v>
      </c>
      <c r="Y59" s="49">
        <v>310</v>
      </c>
      <c r="Z59" s="50">
        <v>2898</v>
      </c>
      <c r="AA59" s="51">
        <v>416</v>
      </c>
      <c r="AB59" s="49">
        <v>50</v>
      </c>
      <c r="AC59" s="50">
        <v>466</v>
      </c>
      <c r="AD59" s="51">
        <v>15</v>
      </c>
      <c r="AE59" s="50">
        <v>1</v>
      </c>
      <c r="AF59" s="50">
        <v>16</v>
      </c>
    </row>
  </sheetData>
  <sheetProtection sheet="1" selectLockedCells="1"/>
  <protectedRanges>
    <protectedRange algorithmName="SHA-512" hashValue="29b5pc7puWRWX5yLCnqo5Ox2m5g7KxdXjM7A6eP2+NGnkyy4Axr6LWoiogR/Hs1Z/VXS/+I+RjXXhTOdF7mBow==" saltValue="MB6gOeNIRafNGUuaCysDmA==" spinCount="100000" sqref="B1:XFD1048576" name="Range1"/>
  </protectedRange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3EC4-F584-4DB7-B83A-CF926A093A25}">
  <dimension ref="A1:G43"/>
  <sheetViews>
    <sheetView workbookViewId="0">
      <selection activeCell="C22" sqref="C22"/>
    </sheetView>
  </sheetViews>
  <sheetFormatPr defaultRowHeight="14.5" x14ac:dyDescent="0.35"/>
  <cols>
    <col min="2" max="2" width="15" customWidth="1"/>
    <col min="3" max="3" width="21.1796875" customWidth="1"/>
    <col min="4" max="4" width="18.7265625" customWidth="1"/>
    <col min="5" max="5" width="19.54296875" customWidth="1"/>
    <col min="6" max="6" width="11.7265625" customWidth="1"/>
  </cols>
  <sheetData>
    <row r="1" spans="1:7" x14ac:dyDescent="0.35">
      <c r="A1" s="88" t="s">
        <v>68</v>
      </c>
      <c r="B1" s="88"/>
      <c r="C1" s="88"/>
      <c r="D1" s="88"/>
      <c r="E1" s="88"/>
      <c r="F1" s="88"/>
      <c r="G1" s="88"/>
    </row>
    <row r="2" spans="1:7" x14ac:dyDescent="0.35">
      <c r="A2" s="88"/>
      <c r="B2" s="88"/>
      <c r="C2" s="88"/>
      <c r="D2" s="88"/>
      <c r="E2" s="88"/>
      <c r="F2" s="88"/>
      <c r="G2" s="88"/>
    </row>
    <row r="3" spans="1:7" x14ac:dyDescent="0.35">
      <c r="A3" s="5"/>
      <c r="G3" s="4"/>
    </row>
    <row r="4" spans="1:7" x14ac:dyDescent="0.35">
      <c r="A4" s="5"/>
      <c r="B4" s="89" t="s">
        <v>69</v>
      </c>
      <c r="C4" s="90"/>
      <c r="D4" s="90"/>
      <c r="E4" s="90"/>
      <c r="F4" s="91"/>
      <c r="G4" s="4"/>
    </row>
    <row r="5" spans="1:7" x14ac:dyDescent="0.35">
      <c r="A5" s="5"/>
      <c r="B5" s="92"/>
      <c r="C5" s="93"/>
      <c r="D5" s="93"/>
      <c r="E5" s="93"/>
      <c r="F5" s="94"/>
      <c r="G5" s="4"/>
    </row>
    <row r="6" spans="1:7" x14ac:dyDescent="0.35">
      <c r="A6" s="5"/>
      <c r="B6" s="92"/>
      <c r="C6" s="93"/>
      <c r="D6" s="93"/>
      <c r="E6" s="93"/>
      <c r="F6" s="94"/>
      <c r="G6" s="4"/>
    </row>
    <row r="7" spans="1:7" x14ac:dyDescent="0.35">
      <c r="A7" s="5"/>
      <c r="B7" s="92"/>
      <c r="C7" s="93"/>
      <c r="D7" s="93"/>
      <c r="E7" s="93"/>
      <c r="F7" s="94"/>
      <c r="G7" s="4"/>
    </row>
    <row r="8" spans="1:7" x14ac:dyDescent="0.35">
      <c r="A8" s="5"/>
      <c r="B8" s="95"/>
      <c r="C8" s="96"/>
      <c r="D8" s="96"/>
      <c r="E8" s="96"/>
      <c r="F8" s="97"/>
      <c r="G8" s="4"/>
    </row>
    <row r="9" spans="1:7" x14ac:dyDescent="0.35">
      <c r="A9" s="5"/>
      <c r="G9" s="4"/>
    </row>
    <row r="10" spans="1:7" x14ac:dyDescent="0.35">
      <c r="A10" s="5"/>
      <c r="B10" s="98" t="s">
        <v>70</v>
      </c>
      <c r="C10" s="99"/>
      <c r="D10" s="99"/>
      <c r="E10" s="99"/>
      <c r="F10" s="100"/>
      <c r="G10" s="4"/>
    </row>
    <row r="11" spans="1:7" x14ac:dyDescent="0.35">
      <c r="A11" s="5"/>
      <c r="B11" s="101"/>
      <c r="C11" s="102"/>
      <c r="D11" s="102"/>
      <c r="E11" s="102"/>
      <c r="F11" s="103"/>
      <c r="G11" s="4"/>
    </row>
    <row r="12" spans="1:7" x14ac:dyDescent="0.35">
      <c r="A12" s="5"/>
      <c r="B12" s="101"/>
      <c r="C12" s="102"/>
      <c r="D12" s="102"/>
      <c r="E12" s="102"/>
      <c r="F12" s="103"/>
      <c r="G12" s="4"/>
    </row>
    <row r="13" spans="1:7" x14ac:dyDescent="0.35">
      <c r="A13" s="5"/>
      <c r="B13" s="101"/>
      <c r="C13" s="102"/>
      <c r="D13" s="102"/>
      <c r="E13" s="102"/>
      <c r="F13" s="103"/>
      <c r="G13" s="4"/>
    </row>
    <row r="14" spans="1:7" x14ac:dyDescent="0.35">
      <c r="A14" s="5"/>
      <c r="B14" s="104"/>
      <c r="C14" s="105"/>
      <c r="D14" s="105"/>
      <c r="E14" s="105"/>
      <c r="F14" s="106"/>
      <c r="G14" s="4"/>
    </row>
    <row r="15" spans="1:7" x14ac:dyDescent="0.35">
      <c r="A15" s="5"/>
      <c r="G15" s="4"/>
    </row>
    <row r="16" spans="1:7" ht="15" thickBot="1" x14ac:dyDescent="0.4">
      <c r="A16" s="5"/>
      <c r="G16" s="4"/>
    </row>
    <row r="17" spans="1:7" ht="20.5" customHeight="1" x14ac:dyDescent="0.35">
      <c r="A17" s="5"/>
      <c r="B17" s="33"/>
      <c r="C17" s="32" t="s">
        <v>71</v>
      </c>
      <c r="G17" s="4"/>
    </row>
    <row r="18" spans="1:7" x14ac:dyDescent="0.35">
      <c r="A18" s="5"/>
      <c r="B18" s="11" t="s">
        <v>72</v>
      </c>
      <c r="C18" s="31">
        <v>1500</v>
      </c>
      <c r="G18" s="4"/>
    </row>
    <row r="19" spans="1:7" x14ac:dyDescent="0.35">
      <c r="A19" s="5"/>
      <c r="B19" s="11" t="s">
        <v>73</v>
      </c>
      <c r="C19" s="31">
        <v>7500</v>
      </c>
      <c r="G19" s="4"/>
    </row>
    <row r="20" spans="1:7" x14ac:dyDescent="0.35">
      <c r="A20" s="5"/>
      <c r="B20" s="11" t="s">
        <v>74</v>
      </c>
      <c r="C20" s="31">
        <v>500</v>
      </c>
      <c r="G20" s="4"/>
    </row>
    <row r="21" spans="1:7" x14ac:dyDescent="0.35">
      <c r="A21" s="5"/>
      <c r="B21" s="11" t="s">
        <v>75</v>
      </c>
      <c r="C21" s="31">
        <v>2500</v>
      </c>
      <c r="G21" s="4"/>
    </row>
    <row r="22" spans="1:7" ht="15" thickBot="1" x14ac:dyDescent="0.4">
      <c r="A22" s="5"/>
      <c r="B22" s="8" t="s">
        <v>76</v>
      </c>
      <c r="C22" s="30">
        <v>1000</v>
      </c>
      <c r="G22" s="4"/>
    </row>
    <row r="23" spans="1:7" x14ac:dyDescent="0.35">
      <c r="A23" s="5"/>
      <c r="B23" s="20"/>
      <c r="C23" s="20"/>
      <c r="G23" s="4"/>
    </row>
    <row r="24" spans="1:7" ht="15" thickBot="1" x14ac:dyDescent="0.4">
      <c r="A24" s="5"/>
      <c r="G24" s="4"/>
    </row>
    <row r="25" spans="1:7" x14ac:dyDescent="0.35">
      <c r="A25" s="5"/>
      <c r="B25" s="29"/>
      <c r="C25" s="107" t="s">
        <v>77</v>
      </c>
      <c r="D25" s="107"/>
      <c r="E25" s="108"/>
      <c r="G25" s="4"/>
    </row>
    <row r="26" spans="1:7" x14ac:dyDescent="0.35">
      <c r="A26" s="5"/>
      <c r="B26" s="16"/>
      <c r="C26" s="28" t="s">
        <v>78</v>
      </c>
      <c r="D26" s="28" t="s">
        <v>79</v>
      </c>
      <c r="E26" s="27" t="s">
        <v>80</v>
      </c>
      <c r="G26" s="4"/>
    </row>
    <row r="27" spans="1:7" x14ac:dyDescent="0.35">
      <c r="A27" s="5"/>
      <c r="B27" s="11" t="s">
        <v>72</v>
      </c>
      <c r="C27" s="24">
        <v>4.8611111111111112E-2</v>
      </c>
      <c r="D27" s="23">
        <v>10</v>
      </c>
      <c r="E27" s="9">
        <v>100</v>
      </c>
      <c r="G27" s="4"/>
    </row>
    <row r="28" spans="1:7" x14ac:dyDescent="0.35">
      <c r="A28" s="5"/>
      <c r="B28" s="11" t="s">
        <v>73</v>
      </c>
      <c r="C28" s="24">
        <v>5.9027777777777776E-2</v>
      </c>
      <c r="D28" s="23">
        <v>5</v>
      </c>
      <c r="E28" s="9">
        <v>125</v>
      </c>
      <c r="G28" s="4"/>
    </row>
    <row r="29" spans="1:7" x14ac:dyDescent="0.35">
      <c r="A29" s="5"/>
      <c r="B29" s="11" t="s">
        <v>74</v>
      </c>
      <c r="C29" s="26">
        <v>4.8611111111111112E-2</v>
      </c>
      <c r="D29" s="25" t="s">
        <v>81</v>
      </c>
      <c r="E29" s="12" t="s">
        <v>81</v>
      </c>
      <c r="G29" s="4"/>
    </row>
    <row r="30" spans="1:7" x14ac:dyDescent="0.35">
      <c r="A30" s="5"/>
      <c r="B30" s="11" t="s">
        <v>75</v>
      </c>
      <c r="C30" s="24">
        <v>5.2777777777777778E-2</v>
      </c>
      <c r="D30" s="23">
        <v>2.5</v>
      </c>
      <c r="E30" s="9">
        <v>40</v>
      </c>
      <c r="G30" s="4"/>
    </row>
    <row r="31" spans="1:7" ht="15" thickBot="1" x14ac:dyDescent="0.4">
      <c r="A31" s="5"/>
      <c r="B31" s="8" t="s">
        <v>76</v>
      </c>
      <c r="C31" s="22" t="s">
        <v>82</v>
      </c>
      <c r="D31" s="21">
        <v>4.25</v>
      </c>
      <c r="E31" s="6">
        <v>40</v>
      </c>
      <c r="G31" s="4"/>
    </row>
    <row r="32" spans="1:7" x14ac:dyDescent="0.35">
      <c r="A32" s="5"/>
      <c r="B32" s="20"/>
      <c r="C32" s="19"/>
      <c r="D32" s="18"/>
      <c r="E32" s="18"/>
      <c r="G32" s="4"/>
    </row>
    <row r="33" spans="1:7" ht="15" thickBot="1" x14ac:dyDescent="0.4">
      <c r="A33" s="5"/>
      <c r="G33" s="4"/>
    </row>
    <row r="34" spans="1:7" x14ac:dyDescent="0.35">
      <c r="A34" s="5"/>
      <c r="B34" s="17"/>
      <c r="C34" s="109" t="s">
        <v>83</v>
      </c>
      <c r="D34" s="110"/>
      <c r="G34" s="4"/>
    </row>
    <row r="35" spans="1:7" ht="17.5" customHeight="1" x14ac:dyDescent="0.35">
      <c r="A35" s="5"/>
      <c r="B35" s="16"/>
      <c r="C35" s="15" t="s">
        <v>84</v>
      </c>
      <c r="D35" s="14" t="s">
        <v>85</v>
      </c>
      <c r="G35" s="4"/>
    </row>
    <row r="36" spans="1:7" x14ac:dyDescent="0.35">
      <c r="A36" s="5"/>
      <c r="B36" s="11" t="s">
        <v>72</v>
      </c>
      <c r="C36" s="10">
        <f>D36*D27</f>
        <v>150</v>
      </c>
      <c r="D36" s="9">
        <f>IFERROR(ROUNDUP(C18/E27,0),"")</f>
        <v>15</v>
      </c>
      <c r="G36" s="4"/>
    </row>
    <row r="37" spans="1:7" x14ac:dyDescent="0.35">
      <c r="A37" s="5"/>
      <c r="B37" s="11" t="s">
        <v>73</v>
      </c>
      <c r="C37" s="10">
        <f>D37*D28</f>
        <v>300</v>
      </c>
      <c r="D37" s="9">
        <f>IFERROR(ROUNDUP(C19/E28,0),"")</f>
        <v>60</v>
      </c>
      <c r="G37" s="4"/>
    </row>
    <row r="38" spans="1:7" x14ac:dyDescent="0.35">
      <c r="A38" s="5"/>
      <c r="B38" s="11" t="s">
        <v>74</v>
      </c>
      <c r="C38" s="13" t="s">
        <v>81</v>
      </c>
      <c r="D38" s="12" t="s">
        <v>81</v>
      </c>
      <c r="G38" s="4"/>
    </row>
    <row r="39" spans="1:7" x14ac:dyDescent="0.35">
      <c r="A39" s="5"/>
      <c r="B39" s="11" t="s">
        <v>75</v>
      </c>
      <c r="C39" s="10">
        <f>D39*D30</f>
        <v>157.5</v>
      </c>
      <c r="D39" s="9">
        <f>IFERROR(ROUNDUP(C21/E30,0),"")</f>
        <v>63</v>
      </c>
      <c r="G39" s="4"/>
    </row>
    <row r="40" spans="1:7" ht="15" thickBot="1" x14ac:dyDescent="0.4">
      <c r="A40" s="5"/>
      <c r="B40" s="8" t="s">
        <v>76</v>
      </c>
      <c r="C40" s="7">
        <f>D40*D31</f>
        <v>106.25</v>
      </c>
      <c r="D40" s="6">
        <f>IFERROR(ROUNDUP(C22/E31,0),"")</f>
        <v>25</v>
      </c>
      <c r="G40" s="4"/>
    </row>
    <row r="41" spans="1:7" x14ac:dyDescent="0.35">
      <c r="A41" s="5"/>
      <c r="G41" s="4"/>
    </row>
    <row r="42" spans="1:7" x14ac:dyDescent="0.35">
      <c r="A42" s="5"/>
      <c r="G42" s="4"/>
    </row>
    <row r="43" spans="1:7" x14ac:dyDescent="0.35">
      <c r="A43" s="3"/>
      <c r="B43" s="2"/>
      <c r="C43" s="2"/>
      <c r="D43" s="2"/>
      <c r="E43" s="2"/>
      <c r="F43" s="2"/>
      <c r="G43" s="1"/>
    </row>
  </sheetData>
  <mergeCells count="5">
    <mergeCell ref="A1:G2"/>
    <mergeCell ref="B4:F8"/>
    <mergeCell ref="B10:F14"/>
    <mergeCell ref="C25:E25"/>
    <mergeCell ref="C34:D34"/>
  </mergeCells>
  <dataValidations count="1">
    <dataValidation type="whole" allowBlank="1" showErrorMessage="1" promptTitle="Numerical Value" prompt="Please enter a whole number greater than 0." sqref="C18:C22" xr:uid="{60E32B6F-3C82-49E9-B33F-92B9F87D0CD9}">
      <formula1>0</formula1>
      <formula2>10000000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CA251-25FF-401B-AC9F-2ABC2D8BFE20}">
  <dimension ref="A1:J59"/>
  <sheetViews>
    <sheetView topLeftCell="B1" workbookViewId="0">
      <pane ySplit="1" topLeftCell="A2" activePane="bottomLeft" state="frozen"/>
      <selection pane="bottomLeft" activeCell="B6" sqref="B6"/>
    </sheetView>
  </sheetViews>
  <sheetFormatPr defaultColWidth="0" defaultRowHeight="17.5" zeroHeight="1" x14ac:dyDescent="0.45"/>
  <cols>
    <col min="1" max="1" width="3.81640625" style="37" customWidth="1"/>
    <col min="2" max="2" width="17.54296875" style="37" bestFit="1" customWidth="1"/>
    <col min="3" max="3" width="27.7265625" style="37" bestFit="1" customWidth="1"/>
    <col min="4" max="4" width="20.54296875" style="37" bestFit="1" customWidth="1"/>
    <col min="5" max="5" width="20.453125" style="37" bestFit="1" customWidth="1"/>
    <col min="6" max="6" width="20.54296875" style="37" bestFit="1" customWidth="1"/>
    <col min="7" max="7" width="20" style="37" bestFit="1" customWidth="1"/>
    <col min="8" max="8" width="24.7265625" style="37" customWidth="1"/>
    <col min="9" max="9" width="20.7265625" style="37" bestFit="1" customWidth="1"/>
    <col min="10" max="10" width="20.54296875" style="37" bestFit="1" customWidth="1"/>
    <col min="11" max="16384" width="8.81640625" style="37" hidden="1"/>
  </cols>
  <sheetData>
    <row r="1" spans="1:10" s="72" customFormat="1" ht="54" customHeight="1" x14ac:dyDescent="0.45">
      <c r="A1" s="71" t="s">
        <v>0</v>
      </c>
      <c r="B1" s="53" t="s">
        <v>5</v>
      </c>
      <c r="C1" s="54" t="s">
        <v>86</v>
      </c>
      <c r="D1" s="55" t="s">
        <v>87</v>
      </c>
      <c r="E1" s="54" t="s">
        <v>88</v>
      </c>
      <c r="F1" s="55" t="s">
        <v>89</v>
      </c>
      <c r="G1" s="35" t="s">
        <v>90</v>
      </c>
      <c r="H1" s="36" t="s">
        <v>91</v>
      </c>
      <c r="I1" s="56" t="s">
        <v>92</v>
      </c>
      <c r="J1" s="57" t="s">
        <v>93</v>
      </c>
    </row>
    <row r="2" spans="1:10" x14ac:dyDescent="0.45">
      <c r="A2" s="52"/>
      <c r="B2" s="58" t="s">
        <v>10</v>
      </c>
      <c r="C2" s="59">
        <f>$D2*'[1]Team Estimates Calculator'!$D$27</f>
        <v>70</v>
      </c>
      <c r="D2" s="60">
        <f>IFERROR(ROUNDUP('[1]County EBP Estimates'!$M3/'[1]Team Estimates Calculator'!$E$27,0),"")</f>
        <v>7</v>
      </c>
      <c r="E2" s="59">
        <f>$F2*'[1]Team Estimates Calculator'!$D$28</f>
        <v>115</v>
      </c>
      <c r="F2" s="60">
        <f>IFERROR(ROUNDUP('[1]County EBP Estimates'!$V3/'[1]Team Estimates Calculator'!$E$28,0),"")</f>
        <v>23</v>
      </c>
      <c r="G2" s="59">
        <f>$H2*'[1]Team Estimates Calculator'!$D$30</f>
        <v>342.5</v>
      </c>
      <c r="H2" s="60">
        <f>IFERROR(ROUNDUP('[1]County EBP Estimates'!$AB3/'[1]Team Estimates Calculator'!$E$30,0),"")</f>
        <v>137</v>
      </c>
      <c r="I2" s="59">
        <f>$J2*'[1]Team Estimates Calculator'!$D$31</f>
        <v>25.5</v>
      </c>
      <c r="J2" s="60">
        <f>IFERROR(ROUNDUP('[1]County EBP Estimates'!$AE3/'[1]Team Estimates Calculator'!$E$31,0),"")</f>
        <v>6</v>
      </c>
    </row>
    <row r="3" spans="1:10" x14ac:dyDescent="0.45">
      <c r="A3" s="52"/>
      <c r="B3" s="58" t="s">
        <v>11</v>
      </c>
      <c r="C3" s="59">
        <f>$D3*'[1]Team Estimates Calculator'!$D$27</f>
        <v>0</v>
      </c>
      <c r="D3" s="60">
        <f>IFERROR(ROUNDUP('[1]County EBP Estimates'!$M4/'[1]Team Estimates Calculator'!$E$27,0),"")</f>
        <v>0</v>
      </c>
      <c r="E3" s="59">
        <f>$F3*'[1]Team Estimates Calculator'!$D$28</f>
        <v>5</v>
      </c>
      <c r="F3" s="60">
        <f>IFERROR(ROUNDUP('[1]County EBP Estimates'!$V4/'[1]Team Estimates Calculator'!$E$28,0),"")</f>
        <v>1</v>
      </c>
      <c r="G3" s="59">
        <f>$H3*'[1]Team Estimates Calculator'!$D$30</f>
        <v>2.5</v>
      </c>
      <c r="H3" s="60">
        <f>IFERROR(ROUNDUP('[1]County EBP Estimates'!$AB4/'[1]Team Estimates Calculator'!$E$30,0),"")</f>
        <v>1</v>
      </c>
      <c r="I3" s="59">
        <f>$J3*'[1]Team Estimates Calculator'!$D$31</f>
        <v>0</v>
      </c>
      <c r="J3" s="60">
        <f>IFERROR(ROUNDUP('[1]County EBP Estimates'!$AE4/'[1]Team Estimates Calculator'!$E$31,0),"")</f>
        <v>0</v>
      </c>
    </row>
    <row r="4" spans="1:10" x14ac:dyDescent="0.45">
      <c r="A4" s="52"/>
      <c r="B4" s="58" t="s">
        <v>12</v>
      </c>
      <c r="C4" s="59">
        <f>$D4*'[1]Team Estimates Calculator'!$D$27</f>
        <v>10</v>
      </c>
      <c r="D4" s="60">
        <f>IFERROR(ROUNDUP('[1]County EBP Estimates'!$M5/'[1]Team Estimates Calculator'!$E$27,0),"")</f>
        <v>1</v>
      </c>
      <c r="E4" s="59">
        <f>$F4*'[1]Team Estimates Calculator'!$D$28</f>
        <v>5</v>
      </c>
      <c r="F4" s="60">
        <f>IFERROR(ROUNDUP('[1]County EBP Estimates'!$V5/'[1]Team Estimates Calculator'!$E$28,0),"")</f>
        <v>1</v>
      </c>
      <c r="G4" s="59">
        <f>$H4*'[1]Team Estimates Calculator'!$D$30</f>
        <v>7.5</v>
      </c>
      <c r="H4" s="60">
        <f>IFERROR(ROUNDUP('[1]County EBP Estimates'!$AB5/'[1]Team Estimates Calculator'!$E$30,0),"")</f>
        <v>3</v>
      </c>
      <c r="I4" s="59">
        <f>$J4*'[1]Team Estimates Calculator'!$D$31</f>
        <v>4.25</v>
      </c>
      <c r="J4" s="60">
        <f>IFERROR(ROUNDUP('[1]County EBP Estimates'!$AE5/'[1]Team Estimates Calculator'!$E$31,0),"")</f>
        <v>1</v>
      </c>
    </row>
    <row r="5" spans="1:10" x14ac:dyDescent="0.45">
      <c r="A5" s="52"/>
      <c r="B5" s="58" t="s">
        <v>13</v>
      </c>
      <c r="C5" s="59">
        <f>$D5*'[1]Team Estimates Calculator'!$D$27</f>
        <v>30</v>
      </c>
      <c r="D5" s="60">
        <f>IFERROR(ROUNDUP('[1]County EBP Estimates'!$M6/'[1]Team Estimates Calculator'!$E$27,0),"")</f>
        <v>3</v>
      </c>
      <c r="E5" s="59">
        <f>$F5*'[1]Team Estimates Calculator'!$D$28</f>
        <v>30</v>
      </c>
      <c r="F5" s="60">
        <f>IFERROR(ROUNDUP('[1]County EBP Estimates'!$V6/'[1]Team Estimates Calculator'!$E$28,0),"")</f>
        <v>6</v>
      </c>
      <c r="G5" s="59">
        <f>$H5*'[1]Team Estimates Calculator'!$D$30</f>
        <v>67.5</v>
      </c>
      <c r="H5" s="60">
        <f>IFERROR(ROUNDUP('[1]County EBP Estimates'!$AB6/'[1]Team Estimates Calculator'!$E$30,0),"")</f>
        <v>27</v>
      </c>
      <c r="I5" s="59">
        <f>$J5*'[1]Team Estimates Calculator'!$D$31</f>
        <v>8.5</v>
      </c>
      <c r="J5" s="60">
        <f>IFERROR(ROUNDUP('[1]County EBP Estimates'!$AE6/'[1]Team Estimates Calculator'!$E$31,0),"")</f>
        <v>2</v>
      </c>
    </row>
    <row r="6" spans="1:10" x14ac:dyDescent="0.45">
      <c r="A6" s="52"/>
      <c r="B6" s="58" t="s">
        <v>14</v>
      </c>
      <c r="C6" s="59">
        <f>$D6*'[1]Team Estimates Calculator'!$D$27</f>
        <v>10</v>
      </c>
      <c r="D6" s="60">
        <f>IFERROR(ROUNDUP('[1]County EBP Estimates'!$M7/'[1]Team Estimates Calculator'!$E$27,0),"")</f>
        <v>1</v>
      </c>
      <c r="E6" s="59">
        <f>$F6*'[1]Team Estimates Calculator'!$D$28</f>
        <v>5</v>
      </c>
      <c r="F6" s="60">
        <f>IFERROR(ROUNDUP('[1]County EBP Estimates'!$V7/'[1]Team Estimates Calculator'!$E$28,0),"")</f>
        <v>1</v>
      </c>
      <c r="G6" s="59">
        <f>$H6*'[1]Team Estimates Calculator'!$D$30</f>
        <v>12.5</v>
      </c>
      <c r="H6" s="60">
        <f>IFERROR(ROUNDUP('[1]County EBP Estimates'!$AB7/'[1]Team Estimates Calculator'!$E$30,0),"")</f>
        <v>5</v>
      </c>
      <c r="I6" s="59">
        <f>$J6*'[1]Team Estimates Calculator'!$D$31</f>
        <v>4.25</v>
      </c>
      <c r="J6" s="60">
        <f>IFERROR(ROUNDUP('[1]County EBP Estimates'!$AE7/'[1]Team Estimates Calculator'!$E$31,0),"")</f>
        <v>1</v>
      </c>
    </row>
    <row r="7" spans="1:10" x14ac:dyDescent="0.45">
      <c r="A7" s="52"/>
      <c r="B7" s="58" t="s">
        <v>15</v>
      </c>
      <c r="C7" s="59">
        <f>$D7*'[1]Team Estimates Calculator'!$D$27</f>
        <v>10</v>
      </c>
      <c r="D7" s="60">
        <f>IFERROR(ROUNDUP('[1]County EBP Estimates'!$M8/'[1]Team Estimates Calculator'!$E$27,0),"")</f>
        <v>1</v>
      </c>
      <c r="E7" s="59">
        <f>$F7*'[1]Team Estimates Calculator'!$D$28</f>
        <v>5</v>
      </c>
      <c r="F7" s="60">
        <f>IFERROR(ROUNDUP('[1]County EBP Estimates'!$V8/'[1]Team Estimates Calculator'!$E$28,0),"")</f>
        <v>1</v>
      </c>
      <c r="G7" s="59">
        <f>$H7*'[1]Team Estimates Calculator'!$D$30</f>
        <v>12.5</v>
      </c>
      <c r="H7" s="60">
        <f>IFERROR(ROUNDUP('[1]County EBP Estimates'!$AB8/'[1]Team Estimates Calculator'!$E$30,0),"")</f>
        <v>5</v>
      </c>
      <c r="I7" s="59">
        <f>$J7*'[1]Team Estimates Calculator'!$D$31</f>
        <v>4.25</v>
      </c>
      <c r="J7" s="60">
        <f>IFERROR(ROUNDUP('[1]County EBP Estimates'!$AE8/'[1]Team Estimates Calculator'!$E$31,0),"")</f>
        <v>1</v>
      </c>
    </row>
    <row r="8" spans="1:10" x14ac:dyDescent="0.45">
      <c r="A8" s="52"/>
      <c r="B8" s="58" t="s">
        <v>16</v>
      </c>
      <c r="C8" s="59">
        <f>$D8*'[1]Team Estimates Calculator'!$D$27</f>
        <v>40</v>
      </c>
      <c r="D8" s="60">
        <f>IFERROR(ROUNDUP('[1]County EBP Estimates'!$M9/'[1]Team Estimates Calculator'!$E$27,0),"")</f>
        <v>4</v>
      </c>
      <c r="E8" s="59">
        <f>$F8*'[1]Team Estimates Calculator'!$D$28</f>
        <v>80</v>
      </c>
      <c r="F8" s="60">
        <f>IFERROR(ROUNDUP('[1]County EBP Estimates'!$V9/'[1]Team Estimates Calculator'!$E$28,0),"")</f>
        <v>16</v>
      </c>
      <c r="G8" s="59">
        <f>$H8*'[1]Team Estimates Calculator'!$D$30</f>
        <v>237.5</v>
      </c>
      <c r="H8" s="60">
        <f>IFERROR(ROUNDUP('[1]County EBP Estimates'!$AB9/'[1]Team Estimates Calculator'!$E$30,0),"")</f>
        <v>95</v>
      </c>
      <c r="I8" s="59">
        <f>$J8*'[1]Team Estimates Calculator'!$D$31</f>
        <v>17</v>
      </c>
      <c r="J8" s="60">
        <f>IFERROR(ROUNDUP('[1]County EBP Estimates'!$AE9/'[1]Team Estimates Calculator'!$E$31,0),"")</f>
        <v>4</v>
      </c>
    </row>
    <row r="9" spans="1:10" x14ac:dyDescent="0.45">
      <c r="A9" s="52"/>
      <c r="B9" s="58" t="s">
        <v>17</v>
      </c>
      <c r="C9" s="59">
        <f>$D9*'[1]Team Estimates Calculator'!$D$27</f>
        <v>10</v>
      </c>
      <c r="D9" s="60">
        <f>IFERROR(ROUNDUP('[1]County EBP Estimates'!$M10/'[1]Team Estimates Calculator'!$E$27,0),"")</f>
        <v>1</v>
      </c>
      <c r="E9" s="59">
        <f>$F9*'[1]Team Estimates Calculator'!$D$28</f>
        <v>5</v>
      </c>
      <c r="F9" s="60">
        <f>IFERROR(ROUNDUP('[1]County EBP Estimates'!$V10/'[1]Team Estimates Calculator'!$E$28,0),"")</f>
        <v>1</v>
      </c>
      <c r="G9" s="59">
        <f>$H9*'[1]Team Estimates Calculator'!$D$30</f>
        <v>10</v>
      </c>
      <c r="H9" s="60">
        <f>IFERROR(ROUNDUP('[1]County EBP Estimates'!$AB10/'[1]Team Estimates Calculator'!$E$30,0),"")</f>
        <v>4</v>
      </c>
      <c r="I9" s="59">
        <f>$J9*'[1]Team Estimates Calculator'!$D$31</f>
        <v>4.25</v>
      </c>
      <c r="J9" s="60">
        <f>IFERROR(ROUNDUP('[1]County EBP Estimates'!$AE10/'[1]Team Estimates Calculator'!$E$31,0),"")</f>
        <v>1</v>
      </c>
    </row>
    <row r="10" spans="1:10" x14ac:dyDescent="0.45">
      <c r="A10" s="52"/>
      <c r="B10" s="58" t="s">
        <v>18</v>
      </c>
      <c r="C10" s="59">
        <f>$D10*'[1]Team Estimates Calculator'!$D$27</f>
        <v>10</v>
      </c>
      <c r="D10" s="60">
        <f>IFERROR(ROUNDUP('[1]County EBP Estimates'!$M11/'[1]Team Estimates Calculator'!$E$27,0),"")</f>
        <v>1</v>
      </c>
      <c r="E10" s="59">
        <f>$F10*'[1]Team Estimates Calculator'!$D$28</f>
        <v>15</v>
      </c>
      <c r="F10" s="60">
        <f>IFERROR(ROUNDUP('[1]County EBP Estimates'!$V11/'[1]Team Estimates Calculator'!$E$28,0),"")</f>
        <v>3</v>
      </c>
      <c r="G10" s="59">
        <f>$H10*'[1]Team Estimates Calculator'!$D$30</f>
        <v>32.5</v>
      </c>
      <c r="H10" s="60">
        <f>IFERROR(ROUNDUP('[1]County EBP Estimates'!$AB11/'[1]Team Estimates Calculator'!$E$30,0),"")</f>
        <v>13</v>
      </c>
      <c r="I10" s="59">
        <f>$J10*'[1]Team Estimates Calculator'!$D$31</f>
        <v>4.25</v>
      </c>
      <c r="J10" s="60">
        <f>IFERROR(ROUNDUP('[1]County EBP Estimates'!$AE11/'[1]Team Estimates Calculator'!$E$31,0),"")</f>
        <v>1</v>
      </c>
    </row>
    <row r="11" spans="1:10" x14ac:dyDescent="0.45">
      <c r="A11" s="52"/>
      <c r="B11" s="58" t="s">
        <v>19</v>
      </c>
      <c r="C11" s="59">
        <f>$D11*'[1]Team Estimates Calculator'!$D$27</f>
        <v>120</v>
      </c>
      <c r="D11" s="60">
        <f>IFERROR(ROUNDUP('[1]County EBP Estimates'!$M12/'[1]Team Estimates Calculator'!$E$27,0),"")</f>
        <v>12</v>
      </c>
      <c r="E11" s="59">
        <f>$F11*'[1]Team Estimates Calculator'!$D$28</f>
        <v>155</v>
      </c>
      <c r="F11" s="60">
        <f>IFERROR(ROUNDUP('[1]County EBP Estimates'!$V12/'[1]Team Estimates Calculator'!$E$28,0),"")</f>
        <v>31</v>
      </c>
      <c r="G11" s="59">
        <f>$H11*'[1]Team Estimates Calculator'!$D$30</f>
        <v>455</v>
      </c>
      <c r="H11" s="60">
        <f>IFERROR(ROUNDUP('[1]County EBP Estimates'!$AB12/'[1]Team Estimates Calculator'!$E$30,0),"")</f>
        <v>182</v>
      </c>
      <c r="I11" s="59">
        <f>$J11*'[1]Team Estimates Calculator'!$D$31</f>
        <v>29.75</v>
      </c>
      <c r="J11" s="60">
        <f>IFERROR(ROUNDUP('[1]County EBP Estimates'!$AE12/'[1]Team Estimates Calculator'!$E$31,0),"")</f>
        <v>7</v>
      </c>
    </row>
    <row r="12" spans="1:10" x14ac:dyDescent="0.45">
      <c r="A12" s="52"/>
      <c r="B12" s="58" t="s">
        <v>20</v>
      </c>
      <c r="C12" s="59">
        <f>$D12*'[1]Team Estimates Calculator'!$D$27</f>
        <v>10</v>
      </c>
      <c r="D12" s="60">
        <f>IFERROR(ROUNDUP('[1]County EBP Estimates'!$M13/'[1]Team Estimates Calculator'!$E$27,0),"")</f>
        <v>1</v>
      </c>
      <c r="E12" s="59">
        <f>$F12*'[1]Team Estimates Calculator'!$D$28</f>
        <v>5</v>
      </c>
      <c r="F12" s="60">
        <f>IFERROR(ROUNDUP('[1]County EBP Estimates'!$V13/'[1]Team Estimates Calculator'!$E$28,0),"")</f>
        <v>1</v>
      </c>
      <c r="G12" s="59">
        <f>$H12*'[1]Team Estimates Calculator'!$D$30</f>
        <v>10</v>
      </c>
      <c r="H12" s="60">
        <f>IFERROR(ROUNDUP('[1]County EBP Estimates'!$AB13/'[1]Team Estimates Calculator'!$E$30,0),"")</f>
        <v>4</v>
      </c>
      <c r="I12" s="59">
        <f>$J12*'[1]Team Estimates Calculator'!$D$31</f>
        <v>4.25</v>
      </c>
      <c r="J12" s="60">
        <f>IFERROR(ROUNDUP('[1]County EBP Estimates'!$AE13/'[1]Team Estimates Calculator'!$E$31,0),"")</f>
        <v>1</v>
      </c>
    </row>
    <row r="13" spans="1:10" x14ac:dyDescent="0.45">
      <c r="A13" s="52"/>
      <c r="B13" s="58" t="s">
        <v>21</v>
      </c>
      <c r="C13" s="59">
        <f>$D13*'[1]Team Estimates Calculator'!$D$27</f>
        <v>20</v>
      </c>
      <c r="D13" s="60">
        <f>IFERROR(ROUNDUP('[1]County EBP Estimates'!$M14/'[1]Team Estimates Calculator'!$E$27,0),"")</f>
        <v>2</v>
      </c>
      <c r="E13" s="59">
        <f>$F13*'[1]Team Estimates Calculator'!$D$28</f>
        <v>20</v>
      </c>
      <c r="F13" s="60">
        <f>IFERROR(ROUNDUP('[1]County EBP Estimates'!$V14/'[1]Team Estimates Calculator'!$E$28,0),"")</f>
        <v>4</v>
      </c>
      <c r="G13" s="59">
        <f>$H13*'[1]Team Estimates Calculator'!$D$30</f>
        <v>47.5</v>
      </c>
      <c r="H13" s="60">
        <f>IFERROR(ROUNDUP('[1]County EBP Estimates'!$AB14/'[1]Team Estimates Calculator'!$E$30,0),"")</f>
        <v>19</v>
      </c>
      <c r="I13" s="59">
        <f>$J13*'[1]Team Estimates Calculator'!$D$31</f>
        <v>4.25</v>
      </c>
      <c r="J13" s="60">
        <f>IFERROR(ROUNDUP('[1]County EBP Estimates'!$AE14/'[1]Team Estimates Calculator'!$E$31,0),"")</f>
        <v>1</v>
      </c>
    </row>
    <row r="14" spans="1:10" x14ac:dyDescent="0.45">
      <c r="A14" s="52"/>
      <c r="B14" s="58" t="s">
        <v>22</v>
      </c>
      <c r="C14" s="59">
        <f>$D14*'[1]Team Estimates Calculator'!$D$27</f>
        <v>20</v>
      </c>
      <c r="D14" s="60">
        <f>IFERROR(ROUNDUP('[1]County EBP Estimates'!$M15/'[1]Team Estimates Calculator'!$E$27,0),"")</f>
        <v>2</v>
      </c>
      <c r="E14" s="59">
        <f>$F14*'[1]Team Estimates Calculator'!$D$28</f>
        <v>30</v>
      </c>
      <c r="F14" s="60">
        <f>IFERROR(ROUNDUP('[1]County EBP Estimates'!$V15/'[1]Team Estimates Calculator'!$E$28,0),"")</f>
        <v>6</v>
      </c>
      <c r="G14" s="59">
        <f>$H14*'[1]Team Estimates Calculator'!$D$30</f>
        <v>102.5</v>
      </c>
      <c r="H14" s="60">
        <f>IFERROR(ROUNDUP('[1]County EBP Estimates'!$AB15/'[1]Team Estimates Calculator'!$E$30,0),"")</f>
        <v>41</v>
      </c>
      <c r="I14" s="59">
        <f>$J14*'[1]Team Estimates Calculator'!$D$31</f>
        <v>8.5</v>
      </c>
      <c r="J14" s="60">
        <f>IFERROR(ROUNDUP('[1]County EBP Estimates'!$AE15/'[1]Team Estimates Calculator'!$E$31,0),"")</f>
        <v>2</v>
      </c>
    </row>
    <row r="15" spans="1:10" x14ac:dyDescent="0.45">
      <c r="A15" s="52"/>
      <c r="B15" s="58" t="s">
        <v>23</v>
      </c>
      <c r="C15" s="59">
        <f>$D15*'[1]Team Estimates Calculator'!$D$27</f>
        <v>10</v>
      </c>
      <c r="D15" s="60">
        <f>IFERROR(ROUNDUP('[1]County EBP Estimates'!$M16/'[1]Team Estimates Calculator'!$E$27,0),"")</f>
        <v>1</v>
      </c>
      <c r="E15" s="59">
        <f>$F15*'[1]Team Estimates Calculator'!$D$28</f>
        <v>5</v>
      </c>
      <c r="F15" s="60">
        <f>IFERROR(ROUNDUP('[1]County EBP Estimates'!$V16/'[1]Team Estimates Calculator'!$E$28,0),"")</f>
        <v>1</v>
      </c>
      <c r="G15" s="59">
        <f>$H15*'[1]Team Estimates Calculator'!$D$30</f>
        <v>5</v>
      </c>
      <c r="H15" s="60">
        <f>IFERROR(ROUNDUP('[1]County EBP Estimates'!$AB16/'[1]Team Estimates Calculator'!$E$30,0),"")</f>
        <v>2</v>
      </c>
      <c r="I15" s="59">
        <f>$J15*'[1]Team Estimates Calculator'!$D$31</f>
        <v>4.25</v>
      </c>
      <c r="J15" s="60">
        <f>IFERROR(ROUNDUP('[1]County EBP Estimates'!$AE16/'[1]Team Estimates Calculator'!$E$31,0),"")</f>
        <v>1</v>
      </c>
    </row>
    <row r="16" spans="1:10" x14ac:dyDescent="0.45">
      <c r="A16" s="52"/>
      <c r="B16" s="58" t="s">
        <v>24</v>
      </c>
      <c r="C16" s="59">
        <f>$D16*'[1]Team Estimates Calculator'!$D$27</f>
        <v>110</v>
      </c>
      <c r="D16" s="60">
        <f>IFERROR(ROUNDUP('[1]County EBP Estimates'!$M17/'[1]Team Estimates Calculator'!$E$27,0),"")</f>
        <v>11</v>
      </c>
      <c r="E16" s="59">
        <f>$F16*'[1]Team Estimates Calculator'!$D$28</f>
        <v>140</v>
      </c>
      <c r="F16" s="60">
        <f>IFERROR(ROUNDUP('[1]County EBP Estimates'!$V17/'[1]Team Estimates Calculator'!$E$28,0),"")</f>
        <v>28</v>
      </c>
      <c r="G16" s="59">
        <f>$H16*'[1]Team Estimates Calculator'!$D$30</f>
        <v>405</v>
      </c>
      <c r="H16" s="60">
        <f>IFERROR(ROUNDUP('[1]County EBP Estimates'!$AB17/'[1]Team Estimates Calculator'!$E$30,0),"")</f>
        <v>162</v>
      </c>
      <c r="I16" s="59">
        <f>$J16*'[1]Team Estimates Calculator'!$D$31</f>
        <v>25.5</v>
      </c>
      <c r="J16" s="60">
        <f>IFERROR(ROUNDUP('[1]County EBP Estimates'!$AE17/'[1]Team Estimates Calculator'!$E$31,0),"")</f>
        <v>6</v>
      </c>
    </row>
    <row r="17" spans="1:10" x14ac:dyDescent="0.45">
      <c r="A17" s="52"/>
      <c r="B17" s="58" t="s">
        <v>25</v>
      </c>
      <c r="C17" s="59">
        <f>$D17*'[1]Team Estimates Calculator'!$D$27</f>
        <v>20</v>
      </c>
      <c r="D17" s="60">
        <f>IFERROR(ROUNDUP('[1]County EBP Estimates'!$M18/'[1]Team Estimates Calculator'!$E$27,0),"")</f>
        <v>2</v>
      </c>
      <c r="E17" s="59">
        <f>$F17*'[1]Team Estimates Calculator'!$D$28</f>
        <v>20</v>
      </c>
      <c r="F17" s="60">
        <f>IFERROR(ROUNDUP('[1]County EBP Estimates'!$V18/'[1]Team Estimates Calculator'!$E$28,0),"")</f>
        <v>4</v>
      </c>
      <c r="G17" s="59">
        <f>$H17*'[1]Team Estimates Calculator'!$D$30</f>
        <v>57.5</v>
      </c>
      <c r="H17" s="60">
        <f>IFERROR(ROUNDUP('[1]County EBP Estimates'!$AB18/'[1]Team Estimates Calculator'!$E$30,0),"")</f>
        <v>23</v>
      </c>
      <c r="I17" s="59">
        <f>$J17*'[1]Team Estimates Calculator'!$D$31</f>
        <v>4.25</v>
      </c>
      <c r="J17" s="60">
        <f>IFERROR(ROUNDUP('[1]County EBP Estimates'!$AE18/'[1]Team Estimates Calculator'!$E$31,0),"")</f>
        <v>1</v>
      </c>
    </row>
    <row r="18" spans="1:10" x14ac:dyDescent="0.45">
      <c r="A18" s="52"/>
      <c r="B18" s="58" t="s">
        <v>26</v>
      </c>
      <c r="C18" s="59">
        <f>$D18*'[1]Team Estimates Calculator'!$D$27</f>
        <v>10</v>
      </c>
      <c r="D18" s="60">
        <f>IFERROR(ROUNDUP('[1]County EBP Estimates'!$M19/'[1]Team Estimates Calculator'!$E$27,0),"")</f>
        <v>1</v>
      </c>
      <c r="E18" s="59">
        <f>$F18*'[1]Team Estimates Calculator'!$D$28</f>
        <v>15</v>
      </c>
      <c r="F18" s="60">
        <f>IFERROR(ROUNDUP('[1]County EBP Estimates'!$V19/'[1]Team Estimates Calculator'!$E$28,0),"")</f>
        <v>3</v>
      </c>
      <c r="G18" s="59">
        <f>$H18*'[1]Team Estimates Calculator'!$D$30</f>
        <v>27.5</v>
      </c>
      <c r="H18" s="60">
        <f>IFERROR(ROUNDUP('[1]County EBP Estimates'!$AB19/'[1]Team Estimates Calculator'!$E$30,0),"")</f>
        <v>11</v>
      </c>
      <c r="I18" s="59">
        <f>$J18*'[1]Team Estimates Calculator'!$D$31</f>
        <v>4.25</v>
      </c>
      <c r="J18" s="60">
        <f>IFERROR(ROUNDUP('[1]County EBP Estimates'!$AE19/'[1]Team Estimates Calculator'!$E$31,0),"")</f>
        <v>1</v>
      </c>
    </row>
    <row r="19" spans="1:10" x14ac:dyDescent="0.45">
      <c r="A19" s="52"/>
      <c r="B19" s="58" t="s">
        <v>27</v>
      </c>
      <c r="C19" s="59">
        <f>$D19*'[1]Team Estimates Calculator'!$D$27</f>
        <v>10</v>
      </c>
      <c r="D19" s="60">
        <f>IFERROR(ROUNDUP('[1]County EBP Estimates'!$M20/'[1]Team Estimates Calculator'!$E$27,0),"")</f>
        <v>1</v>
      </c>
      <c r="E19" s="59">
        <f>$F19*'[1]Team Estimates Calculator'!$D$28</f>
        <v>5</v>
      </c>
      <c r="F19" s="60">
        <f>IFERROR(ROUNDUP('[1]County EBP Estimates'!$V20/'[1]Team Estimates Calculator'!$E$28,0),"")</f>
        <v>1</v>
      </c>
      <c r="G19" s="59">
        <f>$H19*'[1]Team Estimates Calculator'!$D$30</f>
        <v>7.5</v>
      </c>
      <c r="H19" s="60">
        <f>IFERROR(ROUNDUP('[1]County EBP Estimates'!$AB20/'[1]Team Estimates Calculator'!$E$30,0),"")</f>
        <v>3</v>
      </c>
      <c r="I19" s="59">
        <f>$J19*'[1]Team Estimates Calculator'!$D$31</f>
        <v>4.25</v>
      </c>
      <c r="J19" s="60">
        <f>IFERROR(ROUNDUP('[1]County EBP Estimates'!$AE20/'[1]Team Estimates Calculator'!$E$31,0),"")</f>
        <v>1</v>
      </c>
    </row>
    <row r="20" spans="1:10" x14ac:dyDescent="0.45">
      <c r="A20" s="52"/>
      <c r="B20" s="58" t="s">
        <v>28</v>
      </c>
      <c r="C20" s="59">
        <f>$D20*'[1]Team Estimates Calculator'!$D$27</f>
        <v>680</v>
      </c>
      <c r="D20" s="60">
        <f>IFERROR(ROUNDUP('[1]County EBP Estimates'!$M21/'[1]Team Estimates Calculator'!$E$27,0),"")</f>
        <v>68</v>
      </c>
      <c r="E20" s="59">
        <f>$F20*'[1]Team Estimates Calculator'!$D$28</f>
        <v>1115</v>
      </c>
      <c r="F20" s="60">
        <f>IFERROR(ROUNDUP('[1]County EBP Estimates'!$V21/'[1]Team Estimates Calculator'!$E$28,0),"")</f>
        <v>223</v>
      </c>
      <c r="G20" s="59">
        <f>$H20*'[1]Team Estimates Calculator'!$D$30</f>
        <v>3172.5</v>
      </c>
      <c r="H20" s="60">
        <f>IFERROR(ROUNDUP('[1]County EBP Estimates'!$AB21/'[1]Team Estimates Calculator'!$E$30,0),"")</f>
        <v>1269</v>
      </c>
      <c r="I20" s="59">
        <f>$J20*'[1]Team Estimates Calculator'!$D$31</f>
        <v>195.5</v>
      </c>
      <c r="J20" s="60">
        <f>IFERROR(ROUNDUP('[1]County EBP Estimates'!$AE21/'[1]Team Estimates Calculator'!$E$31,0),"")</f>
        <v>46</v>
      </c>
    </row>
    <row r="21" spans="1:10" x14ac:dyDescent="0.45">
      <c r="A21" s="52"/>
      <c r="B21" s="58" t="s">
        <v>29</v>
      </c>
      <c r="C21" s="59">
        <f>$D21*'[1]Team Estimates Calculator'!$D$27</f>
        <v>30</v>
      </c>
      <c r="D21" s="60">
        <f>IFERROR(ROUNDUP('[1]County EBP Estimates'!$M22/'[1]Team Estimates Calculator'!$E$27,0),"")</f>
        <v>3</v>
      </c>
      <c r="E21" s="59">
        <f>$F21*'[1]Team Estimates Calculator'!$D$28</f>
        <v>25</v>
      </c>
      <c r="F21" s="60">
        <f>IFERROR(ROUNDUP('[1]County EBP Estimates'!$V22/'[1]Team Estimates Calculator'!$E$28,0),"")</f>
        <v>5</v>
      </c>
      <c r="G21" s="59">
        <f>$H21*'[1]Team Estimates Calculator'!$D$30</f>
        <v>67.5</v>
      </c>
      <c r="H21" s="60">
        <f>IFERROR(ROUNDUP('[1]County EBP Estimates'!$AB22/'[1]Team Estimates Calculator'!$E$30,0),"")</f>
        <v>27</v>
      </c>
      <c r="I21" s="59">
        <f>$J21*'[1]Team Estimates Calculator'!$D$31</f>
        <v>4.25</v>
      </c>
      <c r="J21" s="60">
        <f>IFERROR(ROUNDUP('[1]County EBP Estimates'!$AE22/'[1]Team Estimates Calculator'!$E$31,0),"")</f>
        <v>1</v>
      </c>
    </row>
    <row r="22" spans="1:10" x14ac:dyDescent="0.45">
      <c r="A22" s="52"/>
      <c r="B22" s="58" t="s">
        <v>30</v>
      </c>
      <c r="C22" s="59">
        <f>$D22*'[1]Team Estimates Calculator'!$D$27</f>
        <v>10</v>
      </c>
      <c r="D22" s="60">
        <f>IFERROR(ROUNDUP('[1]County EBP Estimates'!$M23/'[1]Team Estimates Calculator'!$E$27,0),"")</f>
        <v>1</v>
      </c>
      <c r="E22" s="59">
        <f>$F22*'[1]Team Estimates Calculator'!$D$28</f>
        <v>15</v>
      </c>
      <c r="F22" s="60">
        <f>IFERROR(ROUNDUP('[1]County EBP Estimates'!$V23/'[1]Team Estimates Calculator'!$E$28,0),"")</f>
        <v>3</v>
      </c>
      <c r="G22" s="59">
        <f>$H22*'[1]Team Estimates Calculator'!$D$30</f>
        <v>42.5</v>
      </c>
      <c r="H22" s="60">
        <f>IFERROR(ROUNDUP('[1]County EBP Estimates'!$AB23/'[1]Team Estimates Calculator'!$E$30,0),"")</f>
        <v>17</v>
      </c>
      <c r="I22" s="59">
        <f>$J22*'[1]Team Estimates Calculator'!$D$31</f>
        <v>4.25</v>
      </c>
      <c r="J22" s="60">
        <f>IFERROR(ROUNDUP('[1]County EBP Estimates'!$AE23/'[1]Team Estimates Calculator'!$E$31,0),"")</f>
        <v>1</v>
      </c>
    </row>
    <row r="23" spans="1:10" x14ac:dyDescent="0.45">
      <c r="A23" s="52"/>
      <c r="B23" s="58" t="s">
        <v>31</v>
      </c>
      <c r="C23" s="59">
        <f>$D23*'[1]Team Estimates Calculator'!$D$27</f>
        <v>10</v>
      </c>
      <c r="D23" s="60">
        <f>IFERROR(ROUNDUP('[1]County EBP Estimates'!$M24/'[1]Team Estimates Calculator'!$E$27,0),"")</f>
        <v>1</v>
      </c>
      <c r="E23" s="59">
        <f>$F23*'[1]Team Estimates Calculator'!$D$28</f>
        <v>5</v>
      </c>
      <c r="F23" s="60">
        <f>IFERROR(ROUNDUP('[1]County EBP Estimates'!$V24/'[1]Team Estimates Calculator'!$E$28,0),"")</f>
        <v>1</v>
      </c>
      <c r="G23" s="59">
        <f>$H23*'[1]Team Estimates Calculator'!$D$30</f>
        <v>5</v>
      </c>
      <c r="H23" s="60">
        <f>IFERROR(ROUNDUP('[1]County EBP Estimates'!$AB24/'[1]Team Estimates Calculator'!$E$30,0),"")</f>
        <v>2</v>
      </c>
      <c r="I23" s="59">
        <f>$J23*'[1]Team Estimates Calculator'!$D$31</f>
        <v>4.25</v>
      </c>
      <c r="J23" s="60">
        <f>IFERROR(ROUNDUP('[1]County EBP Estimates'!$AE24/'[1]Team Estimates Calculator'!$E$31,0),"")</f>
        <v>1</v>
      </c>
    </row>
    <row r="24" spans="1:10" x14ac:dyDescent="0.45">
      <c r="A24" s="52"/>
      <c r="B24" s="58" t="s">
        <v>32</v>
      </c>
      <c r="C24" s="59">
        <f>$D24*'[1]Team Estimates Calculator'!$D$27</f>
        <v>10</v>
      </c>
      <c r="D24" s="60">
        <f>IFERROR(ROUNDUP('[1]County EBP Estimates'!$M25/'[1]Team Estimates Calculator'!$E$27,0),"")</f>
        <v>1</v>
      </c>
      <c r="E24" s="59">
        <f>$F24*'[1]Team Estimates Calculator'!$D$28</f>
        <v>15</v>
      </c>
      <c r="F24" s="60">
        <f>IFERROR(ROUNDUP('[1]County EBP Estimates'!$V25/'[1]Team Estimates Calculator'!$E$28,0),"")</f>
        <v>3</v>
      </c>
      <c r="G24" s="59">
        <f>$H24*'[1]Team Estimates Calculator'!$D$30</f>
        <v>35</v>
      </c>
      <c r="H24" s="60">
        <f>IFERROR(ROUNDUP('[1]County EBP Estimates'!$AB25/'[1]Team Estimates Calculator'!$E$30,0),"")</f>
        <v>14</v>
      </c>
      <c r="I24" s="59">
        <f>$J24*'[1]Team Estimates Calculator'!$D$31</f>
        <v>4.25</v>
      </c>
      <c r="J24" s="60">
        <f>IFERROR(ROUNDUP('[1]County EBP Estimates'!$AE25/'[1]Team Estimates Calculator'!$E$31,0),"")</f>
        <v>1</v>
      </c>
    </row>
    <row r="25" spans="1:10" x14ac:dyDescent="0.45">
      <c r="A25" s="52"/>
      <c r="B25" s="58" t="s">
        <v>33</v>
      </c>
      <c r="C25" s="59">
        <f>$D25*'[1]Team Estimates Calculator'!$D$27</f>
        <v>30</v>
      </c>
      <c r="D25" s="60">
        <f>IFERROR(ROUNDUP('[1]County EBP Estimates'!$M26/'[1]Team Estimates Calculator'!$E$27,0),"")</f>
        <v>3</v>
      </c>
      <c r="E25" s="59">
        <f>$F25*'[1]Team Estimates Calculator'!$D$28</f>
        <v>45</v>
      </c>
      <c r="F25" s="60">
        <f>IFERROR(ROUNDUP('[1]County EBP Estimates'!$V26/'[1]Team Estimates Calculator'!$E$28,0),"")</f>
        <v>9</v>
      </c>
      <c r="G25" s="59">
        <f>$H25*'[1]Team Estimates Calculator'!$D$30</f>
        <v>137.5</v>
      </c>
      <c r="H25" s="60">
        <f>IFERROR(ROUNDUP('[1]County EBP Estimates'!$AB26/'[1]Team Estimates Calculator'!$E$30,0),"")</f>
        <v>55</v>
      </c>
      <c r="I25" s="59">
        <f>$J25*'[1]Team Estimates Calculator'!$D$31</f>
        <v>8.5</v>
      </c>
      <c r="J25" s="60">
        <f>IFERROR(ROUNDUP('[1]County EBP Estimates'!$AE26/'[1]Team Estimates Calculator'!$E$31,0),"")</f>
        <v>2</v>
      </c>
    </row>
    <row r="26" spans="1:10" x14ac:dyDescent="0.45">
      <c r="A26" s="52"/>
      <c r="B26" s="58" t="s">
        <v>34</v>
      </c>
      <c r="C26" s="59">
        <f>$D26*'[1]Team Estimates Calculator'!$D$27</f>
        <v>10</v>
      </c>
      <c r="D26" s="60">
        <f>IFERROR(ROUNDUP('[1]County EBP Estimates'!$M27/'[1]Team Estimates Calculator'!$E$27,0),"")</f>
        <v>1</v>
      </c>
      <c r="E26" s="59">
        <f>$F26*'[1]Team Estimates Calculator'!$D$28</f>
        <v>5</v>
      </c>
      <c r="F26" s="60">
        <f>IFERROR(ROUNDUP('[1]County EBP Estimates'!$V27/'[1]Team Estimates Calculator'!$E$28,0),"")</f>
        <v>1</v>
      </c>
      <c r="G26" s="59">
        <f>$H26*'[1]Team Estimates Calculator'!$D$30</f>
        <v>5</v>
      </c>
      <c r="H26" s="60">
        <f>IFERROR(ROUNDUP('[1]County EBP Estimates'!$AB27/'[1]Team Estimates Calculator'!$E$30,0),"")</f>
        <v>2</v>
      </c>
      <c r="I26" s="59">
        <f>$J26*'[1]Team Estimates Calculator'!$D$31</f>
        <v>4.25</v>
      </c>
      <c r="J26" s="60">
        <f>IFERROR(ROUNDUP('[1]County EBP Estimates'!$AE27/'[1]Team Estimates Calculator'!$E$31,0),"")</f>
        <v>1</v>
      </c>
    </row>
    <row r="27" spans="1:10" x14ac:dyDescent="0.45">
      <c r="A27" s="52"/>
      <c r="B27" s="58" t="s">
        <v>35</v>
      </c>
      <c r="C27" s="59">
        <f>$D27*'[1]Team Estimates Calculator'!$D$27</f>
        <v>10</v>
      </c>
      <c r="D27" s="60">
        <f>IFERROR(ROUNDUP('[1]County EBP Estimates'!$M28/'[1]Team Estimates Calculator'!$E$27,0),"")</f>
        <v>1</v>
      </c>
      <c r="E27" s="59">
        <f>$F27*'[1]Team Estimates Calculator'!$D$28</f>
        <v>5</v>
      </c>
      <c r="F27" s="60">
        <f>IFERROR(ROUNDUP('[1]County EBP Estimates'!$V28/'[1]Team Estimates Calculator'!$E$28,0),"")</f>
        <v>1</v>
      </c>
      <c r="G27" s="59">
        <f>$H27*'[1]Team Estimates Calculator'!$D$30</f>
        <v>5</v>
      </c>
      <c r="H27" s="60">
        <f>IFERROR(ROUNDUP('[1]County EBP Estimates'!$AB28/'[1]Team Estimates Calculator'!$E$30,0),"")</f>
        <v>2</v>
      </c>
      <c r="I27" s="59">
        <f>$J27*'[1]Team Estimates Calculator'!$D$31</f>
        <v>4.25</v>
      </c>
      <c r="J27" s="60">
        <f>IFERROR(ROUNDUP('[1]County EBP Estimates'!$AE28/'[1]Team Estimates Calculator'!$E$31,0),"")</f>
        <v>1</v>
      </c>
    </row>
    <row r="28" spans="1:10" x14ac:dyDescent="0.45">
      <c r="A28" s="52"/>
      <c r="B28" s="58" t="s">
        <v>36</v>
      </c>
      <c r="C28" s="59">
        <f>$D28*'[1]Team Estimates Calculator'!$D$27</f>
        <v>40</v>
      </c>
      <c r="D28" s="60">
        <f>IFERROR(ROUNDUP('[1]County EBP Estimates'!$M29/'[1]Team Estimates Calculator'!$E$27,0),"")</f>
        <v>4</v>
      </c>
      <c r="E28" s="59">
        <f>$F28*'[1]Team Estimates Calculator'!$D$28</f>
        <v>60</v>
      </c>
      <c r="F28" s="60">
        <f>IFERROR(ROUNDUP('[1]County EBP Estimates'!$V29/'[1]Team Estimates Calculator'!$E$28,0),"")</f>
        <v>12</v>
      </c>
      <c r="G28" s="59">
        <f>$H28*'[1]Team Estimates Calculator'!$D$30</f>
        <v>185</v>
      </c>
      <c r="H28" s="60">
        <f>IFERROR(ROUNDUP('[1]County EBP Estimates'!$AB29/'[1]Team Estimates Calculator'!$E$30,0),"")</f>
        <v>74</v>
      </c>
      <c r="I28" s="59">
        <f>$J28*'[1]Team Estimates Calculator'!$D$31</f>
        <v>12.75</v>
      </c>
      <c r="J28" s="60">
        <f>IFERROR(ROUNDUP('[1]County EBP Estimates'!$AE29/'[1]Team Estimates Calculator'!$E$31,0),"")</f>
        <v>3</v>
      </c>
    </row>
    <row r="29" spans="1:10" x14ac:dyDescent="0.45">
      <c r="A29" s="52"/>
      <c r="B29" s="58" t="s">
        <v>37</v>
      </c>
      <c r="C29" s="59">
        <f>$D29*'[1]Team Estimates Calculator'!$D$27</f>
        <v>10</v>
      </c>
      <c r="D29" s="60">
        <f>IFERROR(ROUNDUP('[1]County EBP Estimates'!$M30/'[1]Team Estimates Calculator'!$E$27,0),"")</f>
        <v>1</v>
      </c>
      <c r="E29" s="59">
        <f>$F29*'[1]Team Estimates Calculator'!$D$28</f>
        <v>10</v>
      </c>
      <c r="F29" s="60">
        <f>IFERROR(ROUNDUP('[1]County EBP Estimates'!$V30/'[1]Team Estimates Calculator'!$E$28,0),"")</f>
        <v>2</v>
      </c>
      <c r="G29" s="59">
        <f>$H29*'[1]Team Estimates Calculator'!$D$30</f>
        <v>25</v>
      </c>
      <c r="H29" s="60">
        <f>IFERROR(ROUNDUP('[1]County EBP Estimates'!$AB30/'[1]Team Estimates Calculator'!$E$30,0),"")</f>
        <v>10</v>
      </c>
      <c r="I29" s="59">
        <f>$J29*'[1]Team Estimates Calculator'!$D$31</f>
        <v>4.25</v>
      </c>
      <c r="J29" s="60">
        <f>IFERROR(ROUNDUP('[1]County EBP Estimates'!$AE30/'[1]Team Estimates Calculator'!$E$31,0),"")</f>
        <v>1</v>
      </c>
    </row>
    <row r="30" spans="1:10" x14ac:dyDescent="0.45">
      <c r="A30" s="52"/>
      <c r="B30" s="58" t="s">
        <v>38</v>
      </c>
      <c r="C30" s="59">
        <f>$D30*'[1]Team Estimates Calculator'!$D$27</f>
        <v>10</v>
      </c>
      <c r="D30" s="60">
        <f>IFERROR(ROUNDUP('[1]County EBP Estimates'!$M31/'[1]Team Estimates Calculator'!$E$27,0),"")</f>
        <v>1</v>
      </c>
      <c r="E30" s="59">
        <f>$F30*'[1]Team Estimates Calculator'!$D$28</f>
        <v>10</v>
      </c>
      <c r="F30" s="60">
        <f>IFERROR(ROUNDUP('[1]County EBP Estimates'!$V31/'[1]Team Estimates Calculator'!$E$28,0),"")</f>
        <v>2</v>
      </c>
      <c r="G30" s="59">
        <f>$H30*'[1]Team Estimates Calculator'!$D$30</f>
        <v>22.5</v>
      </c>
      <c r="H30" s="60">
        <f>IFERROR(ROUNDUP('[1]County EBP Estimates'!$AB31/'[1]Team Estimates Calculator'!$E$30,0),"")</f>
        <v>9</v>
      </c>
      <c r="I30" s="59">
        <f>$J30*'[1]Team Estimates Calculator'!$D$31</f>
        <v>4.25</v>
      </c>
      <c r="J30" s="60">
        <f>IFERROR(ROUNDUP('[1]County EBP Estimates'!$AE31/'[1]Team Estimates Calculator'!$E$31,0),"")</f>
        <v>1</v>
      </c>
    </row>
    <row r="31" spans="1:10" x14ac:dyDescent="0.45">
      <c r="A31" s="52"/>
      <c r="B31" s="58" t="s">
        <v>39</v>
      </c>
      <c r="C31" s="59">
        <f>$D31*'[1]Team Estimates Calculator'!$D$27</f>
        <v>160</v>
      </c>
      <c r="D31" s="60">
        <f>IFERROR(ROUNDUP('[1]County EBP Estimates'!$M32/'[1]Team Estimates Calculator'!$E$27,0),"")</f>
        <v>16</v>
      </c>
      <c r="E31" s="59">
        <f>$F31*'[1]Team Estimates Calculator'!$D$28</f>
        <v>260</v>
      </c>
      <c r="F31" s="60">
        <f>IFERROR(ROUNDUP('[1]County EBP Estimates'!$V32/'[1]Team Estimates Calculator'!$E$28,0),"")</f>
        <v>52</v>
      </c>
      <c r="G31" s="59">
        <f>$H31*'[1]Team Estimates Calculator'!$D$30</f>
        <v>695</v>
      </c>
      <c r="H31" s="60">
        <f>IFERROR(ROUNDUP('[1]County EBP Estimates'!$AB32/'[1]Team Estimates Calculator'!$E$30,0),"")</f>
        <v>278</v>
      </c>
      <c r="I31" s="59">
        <f>$J31*'[1]Team Estimates Calculator'!$D$31</f>
        <v>51</v>
      </c>
      <c r="J31" s="60">
        <f>IFERROR(ROUNDUP('[1]County EBP Estimates'!$AE32/'[1]Team Estimates Calculator'!$E$31,0),"")</f>
        <v>12</v>
      </c>
    </row>
    <row r="32" spans="1:10" x14ac:dyDescent="0.45">
      <c r="A32" s="52"/>
      <c r="B32" s="58" t="s">
        <v>40</v>
      </c>
      <c r="C32" s="59">
        <f>$D32*'[1]Team Estimates Calculator'!$D$27</f>
        <v>20</v>
      </c>
      <c r="D32" s="60">
        <f>IFERROR(ROUNDUP('[1]County EBP Estimates'!$M33/'[1]Team Estimates Calculator'!$E$27,0),"")</f>
        <v>2</v>
      </c>
      <c r="E32" s="59">
        <f>$F32*'[1]Team Estimates Calculator'!$D$28</f>
        <v>20</v>
      </c>
      <c r="F32" s="60">
        <f>IFERROR(ROUNDUP('[1]County EBP Estimates'!$V33/'[1]Team Estimates Calculator'!$E$28,0),"")</f>
        <v>4</v>
      </c>
      <c r="G32" s="59">
        <f>$H32*'[1]Team Estimates Calculator'!$D$30</f>
        <v>55</v>
      </c>
      <c r="H32" s="60">
        <f>IFERROR(ROUNDUP('[1]County EBP Estimates'!$AB33/'[1]Team Estimates Calculator'!$E$30,0),"")</f>
        <v>22</v>
      </c>
      <c r="I32" s="59">
        <f>$J32*'[1]Team Estimates Calculator'!$D$31</f>
        <v>4.25</v>
      </c>
      <c r="J32" s="60">
        <f>IFERROR(ROUNDUP('[1]County EBP Estimates'!$AE33/'[1]Team Estimates Calculator'!$E$31,0),"")</f>
        <v>1</v>
      </c>
    </row>
    <row r="33" spans="1:10" x14ac:dyDescent="0.45">
      <c r="A33" s="52"/>
      <c r="B33" s="58" t="s">
        <v>41</v>
      </c>
      <c r="C33" s="59">
        <f>$D33*'[1]Team Estimates Calculator'!$D$27</f>
        <v>10</v>
      </c>
      <c r="D33" s="60">
        <f>IFERROR(ROUNDUP('[1]County EBP Estimates'!$M34/'[1]Team Estimates Calculator'!$E$27,0),"")</f>
        <v>1</v>
      </c>
      <c r="E33" s="59">
        <f>$F33*'[1]Team Estimates Calculator'!$D$28</f>
        <v>5</v>
      </c>
      <c r="F33" s="60">
        <f>IFERROR(ROUNDUP('[1]County EBP Estimates'!$V34/'[1]Team Estimates Calculator'!$E$28,0),"")</f>
        <v>1</v>
      </c>
      <c r="G33" s="59">
        <f>$H33*'[1]Team Estimates Calculator'!$D$30</f>
        <v>7.5</v>
      </c>
      <c r="H33" s="60">
        <f>IFERROR(ROUNDUP('[1]County EBP Estimates'!$AB34/'[1]Team Estimates Calculator'!$E$30,0),"")</f>
        <v>3</v>
      </c>
      <c r="I33" s="59">
        <f>$J33*'[1]Team Estimates Calculator'!$D$31</f>
        <v>4.25</v>
      </c>
      <c r="J33" s="60">
        <f>IFERROR(ROUNDUP('[1]County EBP Estimates'!$AE34/'[1]Team Estimates Calculator'!$E$31,0),"")</f>
        <v>1</v>
      </c>
    </row>
    <row r="34" spans="1:10" x14ac:dyDescent="0.45">
      <c r="A34" s="52"/>
      <c r="B34" s="58" t="s">
        <v>42</v>
      </c>
      <c r="C34" s="59">
        <f>$D34*'[1]Team Estimates Calculator'!$D$27</f>
        <v>140</v>
      </c>
      <c r="D34" s="60">
        <f>IFERROR(ROUNDUP('[1]County EBP Estimates'!$M35/'[1]Team Estimates Calculator'!$E$27,0),"")</f>
        <v>14</v>
      </c>
      <c r="E34" s="59">
        <f>$F34*'[1]Team Estimates Calculator'!$D$28</f>
        <v>260</v>
      </c>
      <c r="F34" s="60">
        <f>IFERROR(ROUNDUP('[1]County EBP Estimates'!$V35/'[1]Team Estimates Calculator'!$E$28,0),"")</f>
        <v>52</v>
      </c>
      <c r="G34" s="59">
        <f>$H34*'[1]Team Estimates Calculator'!$D$30</f>
        <v>732.5</v>
      </c>
      <c r="H34" s="60">
        <f>IFERROR(ROUNDUP('[1]County EBP Estimates'!$AB35/'[1]Team Estimates Calculator'!$E$30,0),"")</f>
        <v>293</v>
      </c>
      <c r="I34" s="59">
        <f>$J34*'[1]Team Estimates Calculator'!$D$31</f>
        <v>51</v>
      </c>
      <c r="J34" s="60">
        <f>IFERROR(ROUNDUP('[1]County EBP Estimates'!$AE35/'[1]Team Estimates Calculator'!$E$31,0),"")</f>
        <v>12</v>
      </c>
    </row>
    <row r="35" spans="1:10" x14ac:dyDescent="0.45">
      <c r="A35" s="52"/>
      <c r="B35" s="58" t="s">
        <v>43</v>
      </c>
      <c r="C35" s="59">
        <f>$D35*'[1]Team Estimates Calculator'!$D$27</f>
        <v>120</v>
      </c>
      <c r="D35" s="60">
        <f>IFERROR(ROUNDUP('[1]County EBP Estimates'!$M36/'[1]Team Estimates Calculator'!$E$27,0),"")</f>
        <v>12</v>
      </c>
      <c r="E35" s="59">
        <f>$F35*'[1]Team Estimates Calculator'!$D$28</f>
        <v>170</v>
      </c>
      <c r="F35" s="60">
        <f>IFERROR(ROUNDUP('[1]County EBP Estimates'!$V36/'[1]Team Estimates Calculator'!$E$28,0),"")</f>
        <v>34</v>
      </c>
      <c r="G35" s="59">
        <f>$H35*'[1]Team Estimates Calculator'!$D$30</f>
        <v>432.5</v>
      </c>
      <c r="H35" s="60">
        <f>IFERROR(ROUNDUP('[1]County EBP Estimates'!$AB36/'[1]Team Estimates Calculator'!$E$30,0),"")</f>
        <v>173</v>
      </c>
      <c r="I35" s="59">
        <f>$J35*'[1]Team Estimates Calculator'!$D$31</f>
        <v>29.75</v>
      </c>
      <c r="J35" s="60">
        <f>IFERROR(ROUNDUP('[1]County EBP Estimates'!$AE36/'[1]Team Estimates Calculator'!$E$31,0),"")</f>
        <v>7</v>
      </c>
    </row>
    <row r="36" spans="1:10" x14ac:dyDescent="0.45">
      <c r="A36" s="52"/>
      <c r="B36" s="58" t="s">
        <v>44</v>
      </c>
      <c r="C36" s="59">
        <f>$D36*'[1]Team Estimates Calculator'!$D$27</f>
        <v>10</v>
      </c>
      <c r="D36" s="60">
        <f>IFERROR(ROUNDUP('[1]County EBP Estimates'!$M37/'[1]Team Estimates Calculator'!$E$27,0),"")</f>
        <v>1</v>
      </c>
      <c r="E36" s="59">
        <f>$F36*'[1]Team Estimates Calculator'!$D$28</f>
        <v>10</v>
      </c>
      <c r="F36" s="60">
        <f>IFERROR(ROUNDUP('[1]County EBP Estimates'!$V37/'[1]Team Estimates Calculator'!$E$28,0),"")</f>
        <v>2</v>
      </c>
      <c r="G36" s="59">
        <f>$H36*'[1]Team Estimates Calculator'!$D$30</f>
        <v>17.5</v>
      </c>
      <c r="H36" s="60">
        <f>IFERROR(ROUNDUP('[1]County EBP Estimates'!$AB37/'[1]Team Estimates Calculator'!$E$30,0),"")</f>
        <v>7</v>
      </c>
      <c r="I36" s="59">
        <f>$J36*'[1]Team Estimates Calculator'!$D$31</f>
        <v>4.25</v>
      </c>
      <c r="J36" s="60">
        <f>IFERROR(ROUNDUP('[1]County EBP Estimates'!$AE37/'[1]Team Estimates Calculator'!$E$31,0),"")</f>
        <v>1</v>
      </c>
    </row>
    <row r="37" spans="1:10" x14ac:dyDescent="0.45">
      <c r="A37" s="52"/>
      <c r="B37" s="58" t="s">
        <v>45</v>
      </c>
      <c r="C37" s="59">
        <f>$D37*'[1]Team Estimates Calculator'!$D$27</f>
        <v>160</v>
      </c>
      <c r="D37" s="60">
        <f>IFERROR(ROUNDUP('[1]County EBP Estimates'!$M38/'[1]Team Estimates Calculator'!$E$27,0),"")</f>
        <v>16</v>
      </c>
      <c r="E37" s="59">
        <f>$F37*'[1]Team Estimates Calculator'!$D$28</f>
        <v>275</v>
      </c>
      <c r="F37" s="60">
        <f>IFERROR(ROUNDUP('[1]County EBP Estimates'!$V38/'[1]Team Estimates Calculator'!$E$28,0),"")</f>
        <v>55</v>
      </c>
      <c r="G37" s="59">
        <f>$H37*'[1]Team Estimates Calculator'!$D$30</f>
        <v>690</v>
      </c>
      <c r="H37" s="60">
        <f>IFERROR(ROUNDUP('[1]County EBP Estimates'!$AB38/'[1]Team Estimates Calculator'!$E$30,0),"")</f>
        <v>276</v>
      </c>
      <c r="I37" s="59">
        <f>$J37*'[1]Team Estimates Calculator'!$D$31</f>
        <v>51</v>
      </c>
      <c r="J37" s="60">
        <f>IFERROR(ROUNDUP('[1]County EBP Estimates'!$AE38/'[1]Team Estimates Calculator'!$E$31,0),"")</f>
        <v>12</v>
      </c>
    </row>
    <row r="38" spans="1:10" x14ac:dyDescent="0.45">
      <c r="A38" s="52"/>
      <c r="B38" s="58" t="s">
        <v>46</v>
      </c>
      <c r="C38" s="59">
        <f>$D38*'[1]Team Estimates Calculator'!$D$27</f>
        <v>160</v>
      </c>
      <c r="D38" s="60">
        <f>IFERROR(ROUNDUP('[1]County EBP Estimates'!$M39/'[1]Team Estimates Calculator'!$E$27,0),"")</f>
        <v>16</v>
      </c>
      <c r="E38" s="59">
        <f>$F38*'[1]Team Estimates Calculator'!$D$28</f>
        <v>265</v>
      </c>
      <c r="F38" s="60">
        <f>IFERROR(ROUNDUP('[1]County EBP Estimates'!$V39/'[1]Team Estimates Calculator'!$E$28,0),"")</f>
        <v>53</v>
      </c>
      <c r="G38" s="59">
        <f>$H38*'[1]Team Estimates Calculator'!$D$30</f>
        <v>750</v>
      </c>
      <c r="H38" s="60">
        <f>IFERROR(ROUNDUP('[1]County EBP Estimates'!$AB39/'[1]Team Estimates Calculator'!$E$30,0),"")</f>
        <v>300</v>
      </c>
      <c r="I38" s="59">
        <f>$J38*'[1]Team Estimates Calculator'!$D$31</f>
        <v>51</v>
      </c>
      <c r="J38" s="60">
        <f>IFERROR(ROUNDUP('[1]County EBP Estimates'!$AE39/'[1]Team Estimates Calculator'!$E$31,0),"")</f>
        <v>12</v>
      </c>
    </row>
    <row r="39" spans="1:10" x14ac:dyDescent="0.45">
      <c r="A39" s="52"/>
      <c r="B39" s="58" t="s">
        <v>47</v>
      </c>
      <c r="C39" s="59">
        <f>$D39*'[1]Team Estimates Calculator'!$D$27</f>
        <v>40</v>
      </c>
      <c r="D39" s="60">
        <f>IFERROR(ROUNDUP('[1]County EBP Estimates'!$M40/'[1]Team Estimates Calculator'!$E$27,0),"")</f>
        <v>4</v>
      </c>
      <c r="E39" s="59">
        <f>$F39*'[1]Team Estimates Calculator'!$D$28</f>
        <v>55</v>
      </c>
      <c r="F39" s="60">
        <f>IFERROR(ROUNDUP('[1]County EBP Estimates'!$V40/'[1]Team Estimates Calculator'!$E$28,0),"")</f>
        <v>11</v>
      </c>
      <c r="G39" s="59">
        <f>$H39*'[1]Team Estimates Calculator'!$D$30</f>
        <v>175</v>
      </c>
      <c r="H39" s="60">
        <f>IFERROR(ROUNDUP('[1]County EBP Estimates'!$AB40/'[1]Team Estimates Calculator'!$E$30,0),"")</f>
        <v>70</v>
      </c>
      <c r="I39" s="59">
        <f>$J39*'[1]Team Estimates Calculator'!$D$31</f>
        <v>12.75</v>
      </c>
      <c r="J39" s="60">
        <f>IFERROR(ROUNDUP('[1]County EBP Estimates'!$AE40/'[1]Team Estimates Calculator'!$E$31,0),"")</f>
        <v>3</v>
      </c>
    </row>
    <row r="40" spans="1:10" x14ac:dyDescent="0.45">
      <c r="A40" s="52"/>
      <c r="B40" s="58" t="s">
        <v>48</v>
      </c>
      <c r="C40" s="59">
        <f>$D40*'[1]Team Estimates Calculator'!$D$27</f>
        <v>60</v>
      </c>
      <c r="D40" s="60">
        <f>IFERROR(ROUNDUP('[1]County EBP Estimates'!$M41/'[1]Team Estimates Calculator'!$E$27,0),"")</f>
        <v>6</v>
      </c>
      <c r="E40" s="59">
        <f>$F40*'[1]Team Estimates Calculator'!$D$28</f>
        <v>85</v>
      </c>
      <c r="F40" s="60">
        <f>IFERROR(ROUNDUP('[1]County EBP Estimates'!$V41/'[1]Team Estimates Calculator'!$E$28,0),"")</f>
        <v>17</v>
      </c>
      <c r="G40" s="59">
        <f>$H40*'[1]Team Estimates Calculator'!$D$30</f>
        <v>240</v>
      </c>
      <c r="H40" s="60">
        <f>IFERROR(ROUNDUP('[1]County EBP Estimates'!$AB41/'[1]Team Estimates Calculator'!$E$30,0),"")</f>
        <v>96</v>
      </c>
      <c r="I40" s="59">
        <f>$J40*'[1]Team Estimates Calculator'!$D$31</f>
        <v>17</v>
      </c>
      <c r="J40" s="60">
        <f>IFERROR(ROUNDUP('[1]County EBP Estimates'!$AE41/'[1]Team Estimates Calculator'!$E$31,0),"")</f>
        <v>4</v>
      </c>
    </row>
    <row r="41" spans="1:10" x14ac:dyDescent="0.45">
      <c r="A41" s="52"/>
      <c r="B41" s="58" t="s">
        <v>49</v>
      </c>
      <c r="C41" s="59">
        <f>$D41*'[1]Team Estimates Calculator'!$D$27</f>
        <v>20</v>
      </c>
      <c r="D41" s="60">
        <f>IFERROR(ROUNDUP('[1]County EBP Estimates'!$M42/'[1]Team Estimates Calculator'!$E$27,0),"")</f>
        <v>2</v>
      </c>
      <c r="E41" s="59">
        <f>$F41*'[1]Team Estimates Calculator'!$D$28</f>
        <v>20</v>
      </c>
      <c r="F41" s="60">
        <f>IFERROR(ROUNDUP('[1]County EBP Estimates'!$V42/'[1]Team Estimates Calculator'!$E$28,0),"")</f>
        <v>4</v>
      </c>
      <c r="G41" s="59">
        <f>$H41*'[1]Team Estimates Calculator'!$D$30</f>
        <v>52.5</v>
      </c>
      <c r="H41" s="60">
        <f>IFERROR(ROUNDUP('[1]County EBP Estimates'!$AB42/'[1]Team Estimates Calculator'!$E$30,0),"")</f>
        <v>21</v>
      </c>
      <c r="I41" s="59">
        <f>$J41*'[1]Team Estimates Calculator'!$D$31</f>
        <v>4.25</v>
      </c>
      <c r="J41" s="60">
        <f>IFERROR(ROUNDUP('[1]County EBP Estimates'!$AE42/'[1]Team Estimates Calculator'!$E$31,0),"")</f>
        <v>1</v>
      </c>
    </row>
    <row r="42" spans="1:10" x14ac:dyDescent="0.45">
      <c r="A42" s="52"/>
      <c r="B42" s="58" t="s">
        <v>50</v>
      </c>
      <c r="C42" s="59">
        <f>$D42*'[1]Team Estimates Calculator'!$D$27</f>
        <v>30</v>
      </c>
      <c r="D42" s="60">
        <f>IFERROR(ROUNDUP('[1]County EBP Estimates'!$M43/'[1]Team Estimates Calculator'!$E$27,0),"")</f>
        <v>3</v>
      </c>
      <c r="E42" s="59">
        <f>$F42*'[1]Team Estimates Calculator'!$D$28</f>
        <v>40</v>
      </c>
      <c r="F42" s="60">
        <f>IFERROR(ROUNDUP('[1]County EBP Estimates'!$V43/'[1]Team Estimates Calculator'!$E$28,0),"")</f>
        <v>8</v>
      </c>
      <c r="G42" s="59">
        <f>$H42*'[1]Team Estimates Calculator'!$D$30</f>
        <v>112.5</v>
      </c>
      <c r="H42" s="60">
        <f>IFERROR(ROUNDUP('[1]County EBP Estimates'!$AB43/'[1]Team Estimates Calculator'!$E$30,0),"")</f>
        <v>45</v>
      </c>
      <c r="I42" s="59">
        <f>$J42*'[1]Team Estimates Calculator'!$D$31</f>
        <v>8.5</v>
      </c>
      <c r="J42" s="60">
        <f>IFERROR(ROUNDUP('[1]County EBP Estimates'!$AE43/'[1]Team Estimates Calculator'!$E$31,0),"")</f>
        <v>2</v>
      </c>
    </row>
    <row r="43" spans="1:10" x14ac:dyDescent="0.45">
      <c r="A43" s="52"/>
      <c r="B43" s="58" t="s">
        <v>51</v>
      </c>
      <c r="C43" s="59">
        <f>$D43*'[1]Team Estimates Calculator'!$D$27</f>
        <v>40</v>
      </c>
      <c r="D43" s="60">
        <f>IFERROR(ROUNDUP('[1]County EBP Estimates'!$M44/'[1]Team Estimates Calculator'!$E$27,0),"")</f>
        <v>4</v>
      </c>
      <c r="E43" s="59">
        <f>$F43*'[1]Team Estimates Calculator'!$D$28</f>
        <v>45</v>
      </c>
      <c r="F43" s="60">
        <f>IFERROR(ROUNDUP('[1]County EBP Estimates'!$V44/'[1]Team Estimates Calculator'!$E$28,0),"")</f>
        <v>9</v>
      </c>
      <c r="G43" s="59">
        <f>$H43*'[1]Team Estimates Calculator'!$D$30</f>
        <v>132.5</v>
      </c>
      <c r="H43" s="60">
        <f>IFERROR(ROUNDUP('[1]County EBP Estimates'!$AB44/'[1]Team Estimates Calculator'!$E$30,0),"")</f>
        <v>53</v>
      </c>
      <c r="I43" s="59">
        <f>$J43*'[1]Team Estimates Calculator'!$D$31</f>
        <v>12.75</v>
      </c>
      <c r="J43" s="60">
        <f>IFERROR(ROUNDUP('[1]County EBP Estimates'!$AE44/'[1]Team Estimates Calculator'!$E$31,0),"")</f>
        <v>3</v>
      </c>
    </row>
    <row r="44" spans="1:10" x14ac:dyDescent="0.45">
      <c r="A44" s="52"/>
      <c r="B44" s="58" t="s">
        <v>52</v>
      </c>
      <c r="C44" s="59">
        <f>$D44*'[1]Team Estimates Calculator'!$D$27</f>
        <v>60</v>
      </c>
      <c r="D44" s="60">
        <f>IFERROR(ROUNDUP('[1]County EBP Estimates'!$M45/'[1]Team Estimates Calculator'!$E$27,0),"")</f>
        <v>6</v>
      </c>
      <c r="E44" s="59">
        <f>$F44*'[1]Team Estimates Calculator'!$D$28</f>
        <v>95</v>
      </c>
      <c r="F44" s="60">
        <f>IFERROR(ROUNDUP('[1]County EBP Estimates'!$V45/'[1]Team Estimates Calculator'!$E$28,0),"")</f>
        <v>19</v>
      </c>
      <c r="G44" s="59">
        <f>$H44*'[1]Team Estimates Calculator'!$D$30</f>
        <v>300</v>
      </c>
      <c r="H44" s="60">
        <f>IFERROR(ROUNDUP('[1]County EBP Estimates'!$AB45/'[1]Team Estimates Calculator'!$E$30,0),"")</f>
        <v>120</v>
      </c>
      <c r="I44" s="59">
        <f>$J44*'[1]Team Estimates Calculator'!$D$31</f>
        <v>21.25</v>
      </c>
      <c r="J44" s="60">
        <f>IFERROR(ROUNDUP('[1]County EBP Estimates'!$AE45/'[1]Team Estimates Calculator'!$E$31,0),"")</f>
        <v>5</v>
      </c>
    </row>
    <row r="45" spans="1:10" x14ac:dyDescent="0.45">
      <c r="A45" s="52"/>
      <c r="B45" s="58" t="s">
        <v>53</v>
      </c>
      <c r="C45" s="59">
        <f>$D45*'[1]Team Estimates Calculator'!$D$27</f>
        <v>20</v>
      </c>
      <c r="D45" s="60">
        <f>IFERROR(ROUNDUP('[1]County EBP Estimates'!$M46/'[1]Team Estimates Calculator'!$E$27,0),"")</f>
        <v>2</v>
      </c>
      <c r="E45" s="59">
        <f>$F45*'[1]Team Estimates Calculator'!$D$28</f>
        <v>25</v>
      </c>
      <c r="F45" s="60">
        <f>IFERROR(ROUNDUP('[1]County EBP Estimates'!$V46/'[1]Team Estimates Calculator'!$E$28,0),"")</f>
        <v>5</v>
      </c>
      <c r="G45" s="59">
        <f>$H45*'[1]Team Estimates Calculator'!$D$30</f>
        <v>72.5</v>
      </c>
      <c r="H45" s="60">
        <f>IFERROR(ROUNDUP('[1]County EBP Estimates'!$AB46/'[1]Team Estimates Calculator'!$E$30,0),"")</f>
        <v>29</v>
      </c>
      <c r="I45" s="59">
        <f>$J45*'[1]Team Estimates Calculator'!$D$31</f>
        <v>4.25</v>
      </c>
      <c r="J45" s="60">
        <f>IFERROR(ROUNDUP('[1]County EBP Estimates'!$AE46/'[1]Team Estimates Calculator'!$E$31,0),"")</f>
        <v>1</v>
      </c>
    </row>
    <row r="46" spans="1:10" x14ac:dyDescent="0.45">
      <c r="A46" s="52"/>
      <c r="B46" s="58" t="s">
        <v>54</v>
      </c>
      <c r="C46" s="59">
        <f>$D46*'[1]Team Estimates Calculator'!$D$27</f>
        <v>20</v>
      </c>
      <c r="D46" s="60">
        <f>IFERROR(ROUNDUP('[1]County EBP Estimates'!$M47/'[1]Team Estimates Calculator'!$E$27,0),"")</f>
        <v>2</v>
      </c>
      <c r="E46" s="59">
        <f>$F46*'[1]Team Estimates Calculator'!$D$28</f>
        <v>20</v>
      </c>
      <c r="F46" s="60">
        <f>IFERROR(ROUNDUP('[1]County EBP Estimates'!$V47/'[1]Team Estimates Calculator'!$E$28,0),"")</f>
        <v>4</v>
      </c>
      <c r="G46" s="59">
        <f>$H46*'[1]Team Estimates Calculator'!$D$30</f>
        <v>50</v>
      </c>
      <c r="H46" s="60">
        <f>IFERROR(ROUNDUP('[1]County EBP Estimates'!$AB47/'[1]Team Estimates Calculator'!$E$30,0),"")</f>
        <v>20</v>
      </c>
      <c r="I46" s="59">
        <f>$J46*'[1]Team Estimates Calculator'!$D$31</f>
        <v>4.25</v>
      </c>
      <c r="J46" s="60">
        <f>IFERROR(ROUNDUP('[1]County EBP Estimates'!$AE47/'[1]Team Estimates Calculator'!$E$31,0),"")</f>
        <v>1</v>
      </c>
    </row>
    <row r="47" spans="1:10" x14ac:dyDescent="0.45">
      <c r="A47" s="52"/>
      <c r="B47" s="58" t="s">
        <v>55</v>
      </c>
      <c r="C47" s="59">
        <f>$D47*'[1]Team Estimates Calculator'!$D$27</f>
        <v>10</v>
      </c>
      <c r="D47" s="60">
        <f>IFERROR(ROUNDUP('[1]County EBP Estimates'!$M48/'[1]Team Estimates Calculator'!$E$27,0),"")</f>
        <v>1</v>
      </c>
      <c r="E47" s="59">
        <f>$F47*'[1]Team Estimates Calculator'!$D$28</f>
        <v>5</v>
      </c>
      <c r="F47" s="60">
        <f>IFERROR(ROUNDUP('[1]County EBP Estimates'!$V48/'[1]Team Estimates Calculator'!$E$28,0),"")</f>
        <v>1</v>
      </c>
      <c r="G47" s="59">
        <f>$H47*'[1]Team Estimates Calculator'!$D$30</f>
        <v>2.5</v>
      </c>
      <c r="H47" s="60">
        <f>IFERROR(ROUNDUP('[1]County EBP Estimates'!$AB48/'[1]Team Estimates Calculator'!$E$30,0),"")</f>
        <v>1</v>
      </c>
      <c r="I47" s="59">
        <f>$J47*'[1]Team Estimates Calculator'!$D$31</f>
        <v>0</v>
      </c>
      <c r="J47" s="60">
        <f>IFERROR(ROUNDUP('[1]County EBP Estimates'!$AE48/'[1]Team Estimates Calculator'!$E$31,0),"")</f>
        <v>0</v>
      </c>
    </row>
    <row r="48" spans="1:10" x14ac:dyDescent="0.45">
      <c r="A48" s="52"/>
      <c r="B48" s="58" t="s">
        <v>56</v>
      </c>
      <c r="C48" s="59">
        <f>$D48*'[1]Team Estimates Calculator'!$D$27</f>
        <v>10</v>
      </c>
      <c r="D48" s="60">
        <f>IFERROR(ROUNDUP('[1]County EBP Estimates'!$M49/'[1]Team Estimates Calculator'!$E$27,0),"")</f>
        <v>1</v>
      </c>
      <c r="E48" s="59">
        <f>$F48*'[1]Team Estimates Calculator'!$D$28</f>
        <v>10</v>
      </c>
      <c r="F48" s="60">
        <f>IFERROR(ROUNDUP('[1]County EBP Estimates'!$V49/'[1]Team Estimates Calculator'!$E$28,0),"")</f>
        <v>2</v>
      </c>
      <c r="G48" s="59">
        <f>$H48*'[1]Team Estimates Calculator'!$D$30</f>
        <v>17.5</v>
      </c>
      <c r="H48" s="60">
        <f>IFERROR(ROUNDUP('[1]County EBP Estimates'!$AB49/'[1]Team Estimates Calculator'!$E$30,0),"")</f>
        <v>7</v>
      </c>
      <c r="I48" s="59">
        <f>$J48*'[1]Team Estimates Calculator'!$D$31</f>
        <v>4.25</v>
      </c>
      <c r="J48" s="60">
        <f>IFERROR(ROUNDUP('[1]County EBP Estimates'!$AE49/'[1]Team Estimates Calculator'!$E$31,0),"")</f>
        <v>1</v>
      </c>
    </row>
    <row r="49" spans="1:10" x14ac:dyDescent="0.45">
      <c r="A49" s="52"/>
      <c r="B49" s="58" t="s">
        <v>57</v>
      </c>
      <c r="C49" s="59">
        <f>$D49*'[1]Team Estimates Calculator'!$D$27</f>
        <v>30</v>
      </c>
      <c r="D49" s="60">
        <f>IFERROR(ROUNDUP('[1]County EBP Estimates'!$M50/'[1]Team Estimates Calculator'!$E$27,0),"")</f>
        <v>3</v>
      </c>
      <c r="E49" s="59">
        <f>$F49*'[1]Team Estimates Calculator'!$D$28</f>
        <v>40</v>
      </c>
      <c r="F49" s="60">
        <f>IFERROR(ROUNDUP('[1]County EBP Estimates'!$V50/'[1]Team Estimates Calculator'!$E$28,0),"")</f>
        <v>8</v>
      </c>
      <c r="G49" s="59">
        <f>$H49*'[1]Team Estimates Calculator'!$D$30</f>
        <v>110</v>
      </c>
      <c r="H49" s="60">
        <f>IFERROR(ROUNDUP('[1]County EBP Estimates'!$AB50/'[1]Team Estimates Calculator'!$E$30,0),"")</f>
        <v>44</v>
      </c>
      <c r="I49" s="59">
        <f>$J49*'[1]Team Estimates Calculator'!$D$31</f>
        <v>8.5</v>
      </c>
      <c r="J49" s="60">
        <f>IFERROR(ROUNDUP('[1]County EBP Estimates'!$AE50/'[1]Team Estimates Calculator'!$E$31,0),"")</f>
        <v>2</v>
      </c>
    </row>
    <row r="50" spans="1:10" x14ac:dyDescent="0.45">
      <c r="A50" s="52"/>
      <c r="B50" s="58" t="s">
        <v>58</v>
      </c>
      <c r="C50" s="59">
        <f>$D50*'[1]Team Estimates Calculator'!$D$27</f>
        <v>30</v>
      </c>
      <c r="D50" s="60">
        <f>IFERROR(ROUNDUP('[1]County EBP Estimates'!$M51/'[1]Team Estimates Calculator'!$E$27,0),"")</f>
        <v>3</v>
      </c>
      <c r="E50" s="59">
        <f>$F50*'[1]Team Estimates Calculator'!$D$28</f>
        <v>35</v>
      </c>
      <c r="F50" s="60">
        <f>IFERROR(ROUNDUP('[1]County EBP Estimates'!$V51/'[1]Team Estimates Calculator'!$E$28,0),"")</f>
        <v>7</v>
      </c>
      <c r="G50" s="59">
        <f>$H50*'[1]Team Estimates Calculator'!$D$30</f>
        <v>102.5</v>
      </c>
      <c r="H50" s="60">
        <f>IFERROR(ROUNDUP('[1]County EBP Estimates'!$AB51/'[1]Team Estimates Calculator'!$E$30,0),"")</f>
        <v>41</v>
      </c>
      <c r="I50" s="59">
        <f>$J50*'[1]Team Estimates Calculator'!$D$31</f>
        <v>8.5</v>
      </c>
      <c r="J50" s="60">
        <f>IFERROR(ROUNDUP('[1]County EBP Estimates'!$AE51/'[1]Team Estimates Calculator'!$E$31,0),"")</f>
        <v>2</v>
      </c>
    </row>
    <row r="51" spans="1:10" x14ac:dyDescent="0.45">
      <c r="A51" s="52"/>
      <c r="B51" s="58" t="s">
        <v>59</v>
      </c>
      <c r="C51" s="59">
        <f>$D51*'[1]Team Estimates Calculator'!$D$27</f>
        <v>60</v>
      </c>
      <c r="D51" s="60">
        <f>IFERROR(ROUNDUP('[1]County EBP Estimates'!$M52/'[1]Team Estimates Calculator'!$E$27,0),"")</f>
        <v>6</v>
      </c>
      <c r="E51" s="59">
        <f>$F51*'[1]Team Estimates Calculator'!$D$28</f>
        <v>70</v>
      </c>
      <c r="F51" s="60">
        <f>IFERROR(ROUNDUP('[1]County EBP Estimates'!$V52/'[1]Team Estimates Calculator'!$E$28,0),"")</f>
        <v>14</v>
      </c>
      <c r="G51" s="59">
        <f>$H51*'[1]Team Estimates Calculator'!$D$30</f>
        <v>197.5</v>
      </c>
      <c r="H51" s="60">
        <f>IFERROR(ROUNDUP('[1]County EBP Estimates'!$AB52/'[1]Team Estimates Calculator'!$E$30,0),"")</f>
        <v>79</v>
      </c>
      <c r="I51" s="59">
        <f>$J51*'[1]Team Estimates Calculator'!$D$31</f>
        <v>12.75</v>
      </c>
      <c r="J51" s="60">
        <f>IFERROR(ROUNDUP('[1]County EBP Estimates'!$AE52/'[1]Team Estimates Calculator'!$E$31,0),"")</f>
        <v>3</v>
      </c>
    </row>
    <row r="52" spans="1:10" x14ac:dyDescent="0.45">
      <c r="A52" s="52"/>
      <c r="B52" s="58" t="s">
        <v>60</v>
      </c>
      <c r="C52" s="59">
        <f>$D52*'[1]Team Estimates Calculator'!$D$27</f>
        <v>20</v>
      </c>
      <c r="D52" s="60">
        <f>IFERROR(ROUNDUP('[1]County EBP Estimates'!$M53/'[1]Team Estimates Calculator'!$E$27,0),"")</f>
        <v>2</v>
      </c>
      <c r="E52" s="59">
        <f>$F52*'[1]Team Estimates Calculator'!$D$28</f>
        <v>15</v>
      </c>
      <c r="F52" s="60">
        <f>IFERROR(ROUNDUP('[1]County EBP Estimates'!$V53/'[1]Team Estimates Calculator'!$E$28,0),"")</f>
        <v>3</v>
      </c>
      <c r="G52" s="59">
        <f>$H52*'[1]Team Estimates Calculator'!$D$30</f>
        <v>40</v>
      </c>
      <c r="H52" s="60">
        <f>IFERROR(ROUNDUP('[1]County EBP Estimates'!$AB53/'[1]Team Estimates Calculator'!$E$30,0),"")</f>
        <v>16</v>
      </c>
      <c r="I52" s="59">
        <f>$J52*'[1]Team Estimates Calculator'!$D$31</f>
        <v>4.25</v>
      </c>
      <c r="J52" s="60">
        <f>IFERROR(ROUNDUP('[1]County EBP Estimates'!$AE53/'[1]Team Estimates Calculator'!$E$31,0),"")</f>
        <v>1</v>
      </c>
    </row>
    <row r="53" spans="1:10" x14ac:dyDescent="0.45">
      <c r="A53" s="52"/>
      <c r="B53" s="58" t="s">
        <v>61</v>
      </c>
      <c r="C53" s="59">
        <f>$D53*'[1]Team Estimates Calculator'!$D$27</f>
        <v>10</v>
      </c>
      <c r="D53" s="60">
        <f>IFERROR(ROUNDUP('[1]County EBP Estimates'!$M54/'[1]Team Estimates Calculator'!$E$27,0),"")</f>
        <v>1</v>
      </c>
      <c r="E53" s="59">
        <f>$F53*'[1]Team Estimates Calculator'!$D$28</f>
        <v>10</v>
      </c>
      <c r="F53" s="60">
        <f>IFERROR(ROUNDUP('[1]County EBP Estimates'!$V54/'[1]Team Estimates Calculator'!$E$28,0),"")</f>
        <v>2</v>
      </c>
      <c r="G53" s="59">
        <f>$H53*'[1]Team Estimates Calculator'!$D$30</f>
        <v>25</v>
      </c>
      <c r="H53" s="60">
        <f>IFERROR(ROUNDUP('[1]County EBP Estimates'!$AB54/'[1]Team Estimates Calculator'!$E$30,0),"")</f>
        <v>10</v>
      </c>
      <c r="I53" s="59">
        <f>$J53*'[1]Team Estimates Calculator'!$D$31</f>
        <v>4.25</v>
      </c>
      <c r="J53" s="60">
        <f>IFERROR(ROUNDUP('[1]County EBP Estimates'!$AE54/'[1]Team Estimates Calculator'!$E$31,0),"")</f>
        <v>1</v>
      </c>
    </row>
    <row r="54" spans="1:10" x14ac:dyDescent="0.45">
      <c r="A54" s="52"/>
      <c r="B54" s="58" t="s">
        <v>62</v>
      </c>
      <c r="C54" s="59">
        <f>$D54*'[1]Team Estimates Calculator'!$D$27</f>
        <v>10</v>
      </c>
      <c r="D54" s="60">
        <f>IFERROR(ROUNDUP('[1]County EBP Estimates'!$M55/'[1]Team Estimates Calculator'!$E$27,0),"")</f>
        <v>1</v>
      </c>
      <c r="E54" s="59">
        <f>$F54*'[1]Team Estimates Calculator'!$D$28</f>
        <v>5</v>
      </c>
      <c r="F54" s="60">
        <f>IFERROR(ROUNDUP('[1]County EBP Estimates'!$V55/'[1]Team Estimates Calculator'!$E$28,0),"")</f>
        <v>1</v>
      </c>
      <c r="G54" s="59">
        <f>$H54*'[1]Team Estimates Calculator'!$D$30</f>
        <v>5</v>
      </c>
      <c r="H54" s="60">
        <f>IFERROR(ROUNDUP('[1]County EBP Estimates'!$AB55/'[1]Team Estimates Calculator'!$E$30,0),"")</f>
        <v>2</v>
      </c>
      <c r="I54" s="59">
        <f>$J54*'[1]Team Estimates Calculator'!$D$31</f>
        <v>4.25</v>
      </c>
      <c r="J54" s="60">
        <f>IFERROR(ROUNDUP('[1]County EBP Estimates'!$AE55/'[1]Team Estimates Calculator'!$E$31,0),"")</f>
        <v>1</v>
      </c>
    </row>
    <row r="55" spans="1:10" x14ac:dyDescent="0.45">
      <c r="A55" s="52"/>
      <c r="B55" s="58" t="s">
        <v>63</v>
      </c>
      <c r="C55" s="59">
        <f>$D55*'[1]Team Estimates Calculator'!$D$27</f>
        <v>70</v>
      </c>
      <c r="D55" s="60">
        <f>IFERROR(ROUNDUP('[1]County EBP Estimates'!$M56/'[1]Team Estimates Calculator'!$E$27,0),"")</f>
        <v>7</v>
      </c>
      <c r="E55" s="59">
        <f>$F55*'[1]Team Estimates Calculator'!$D$28</f>
        <v>95</v>
      </c>
      <c r="F55" s="60">
        <f>IFERROR(ROUNDUP('[1]County EBP Estimates'!$V56/'[1]Team Estimates Calculator'!$E$28,0),"")</f>
        <v>19</v>
      </c>
      <c r="G55" s="59">
        <f>$H55*'[1]Team Estimates Calculator'!$D$30</f>
        <v>282.5</v>
      </c>
      <c r="H55" s="60">
        <f>IFERROR(ROUNDUP('[1]County EBP Estimates'!$AB56/'[1]Team Estimates Calculator'!$E$30,0),"")</f>
        <v>113</v>
      </c>
      <c r="I55" s="59">
        <f>$J55*'[1]Team Estimates Calculator'!$D$31</f>
        <v>17</v>
      </c>
      <c r="J55" s="60">
        <f>IFERROR(ROUNDUP('[1]County EBP Estimates'!$AE56/'[1]Team Estimates Calculator'!$E$31,0),"")</f>
        <v>4</v>
      </c>
    </row>
    <row r="56" spans="1:10" x14ac:dyDescent="0.45">
      <c r="A56" s="52"/>
      <c r="B56" s="58" t="s">
        <v>64</v>
      </c>
      <c r="C56" s="59">
        <f>$D56*'[1]Team Estimates Calculator'!$D$27</f>
        <v>10</v>
      </c>
      <c r="D56" s="60">
        <f>IFERROR(ROUNDUP('[1]County EBP Estimates'!$M57/'[1]Team Estimates Calculator'!$E$27,0),"")</f>
        <v>1</v>
      </c>
      <c r="E56" s="59">
        <f>$F56*'[1]Team Estimates Calculator'!$D$28</f>
        <v>5</v>
      </c>
      <c r="F56" s="60">
        <f>IFERROR(ROUNDUP('[1]County EBP Estimates'!$V57/'[1]Team Estimates Calculator'!$E$28,0),"")</f>
        <v>1</v>
      </c>
      <c r="G56" s="59">
        <f>$H56*'[1]Team Estimates Calculator'!$D$30</f>
        <v>12.5</v>
      </c>
      <c r="H56" s="60">
        <f>IFERROR(ROUNDUP('[1]County EBP Estimates'!$AB57/'[1]Team Estimates Calculator'!$E$30,0),"")</f>
        <v>5</v>
      </c>
      <c r="I56" s="59">
        <f>$J56*'[1]Team Estimates Calculator'!$D$31</f>
        <v>4.25</v>
      </c>
      <c r="J56" s="60">
        <f>IFERROR(ROUNDUP('[1]County EBP Estimates'!$AE57/'[1]Team Estimates Calculator'!$E$31,0),"")</f>
        <v>1</v>
      </c>
    </row>
    <row r="57" spans="1:10" x14ac:dyDescent="0.45">
      <c r="A57" s="52"/>
      <c r="B57" s="58" t="s">
        <v>65</v>
      </c>
      <c r="C57" s="59">
        <f>$D57*'[1]Team Estimates Calculator'!$D$27</f>
        <v>50</v>
      </c>
      <c r="D57" s="60">
        <f>IFERROR(ROUNDUP('[1]County EBP Estimates'!$M58/'[1]Team Estimates Calculator'!$E$27,0),"")</f>
        <v>5</v>
      </c>
      <c r="E57" s="59">
        <f>$F57*'[1]Team Estimates Calculator'!$D$28</f>
        <v>70</v>
      </c>
      <c r="F57" s="60">
        <f>IFERROR(ROUNDUP('[1]County EBP Estimates'!$V58/'[1]Team Estimates Calculator'!$E$28,0),"")</f>
        <v>14</v>
      </c>
      <c r="G57" s="59">
        <f>$H57*'[1]Team Estimates Calculator'!$D$30</f>
        <v>200</v>
      </c>
      <c r="H57" s="60">
        <f>IFERROR(ROUNDUP('[1]County EBP Estimates'!$AB58/'[1]Team Estimates Calculator'!$E$30,0),"")</f>
        <v>80</v>
      </c>
      <c r="I57" s="59">
        <f>$J57*'[1]Team Estimates Calculator'!$D$31</f>
        <v>17</v>
      </c>
      <c r="J57" s="60">
        <f>IFERROR(ROUNDUP('[1]County EBP Estimates'!$AE58/'[1]Team Estimates Calculator'!$E$31,0),"")</f>
        <v>4</v>
      </c>
    </row>
    <row r="58" spans="1:10" x14ac:dyDescent="0.45">
      <c r="A58" s="52"/>
      <c r="B58" s="58" t="s">
        <v>66</v>
      </c>
      <c r="C58" s="59">
        <f>$D58*'[1]Team Estimates Calculator'!$D$27</f>
        <v>10</v>
      </c>
      <c r="D58" s="60">
        <f>IFERROR(ROUNDUP('[1]County EBP Estimates'!$M59/'[1]Team Estimates Calculator'!$E$27,0),"")</f>
        <v>1</v>
      </c>
      <c r="E58" s="59">
        <f>$F58*'[1]Team Estimates Calculator'!$D$28</f>
        <v>20</v>
      </c>
      <c r="F58" s="60">
        <f>IFERROR(ROUNDUP('[1]County EBP Estimates'!$V59/'[1]Team Estimates Calculator'!$E$28,0),"")</f>
        <v>4</v>
      </c>
      <c r="G58" s="59">
        <f>$H58*'[1]Team Estimates Calculator'!$D$30</f>
        <v>50</v>
      </c>
      <c r="H58" s="60">
        <f>IFERROR(ROUNDUP('[1]County EBP Estimates'!$AB59/'[1]Team Estimates Calculator'!$E$30,0),"")</f>
        <v>20</v>
      </c>
      <c r="I58" s="59">
        <f>$J58*'[1]Team Estimates Calculator'!$D$31</f>
        <v>4.25</v>
      </c>
      <c r="J58" s="60">
        <f>IFERROR(ROUNDUP('[1]County EBP Estimates'!$AE59/'[1]Team Estimates Calculator'!$E$31,0),"")</f>
        <v>1</v>
      </c>
    </row>
    <row r="59" spans="1:10" ht="18" thickBot="1" x14ac:dyDescent="0.5">
      <c r="A59" s="52"/>
      <c r="B59" s="61" t="s">
        <v>67</v>
      </c>
      <c r="C59" s="62">
        <f>$D59*'[1]Team Estimates Calculator'!$D$27</f>
        <v>10</v>
      </c>
      <c r="D59" s="63">
        <f>IFERROR(ROUNDUP('[1]County EBP Estimates'!$M60/'[1]Team Estimates Calculator'!$E$27,0),"")</f>
        <v>1</v>
      </c>
      <c r="E59" s="62">
        <f>$F59*'[1]Team Estimates Calculator'!$D$28</f>
        <v>15</v>
      </c>
      <c r="F59" s="63">
        <f>IFERROR(ROUNDUP('[1]County EBP Estimates'!$V60/'[1]Team Estimates Calculator'!$E$28,0),"")</f>
        <v>3</v>
      </c>
      <c r="G59" s="62">
        <f>$H59*'[1]Team Estimates Calculator'!$D$30</f>
        <v>30</v>
      </c>
      <c r="H59" s="63">
        <f>IFERROR(ROUNDUP('[1]County EBP Estimates'!$AB60/'[1]Team Estimates Calculator'!$E$30,0),"")</f>
        <v>12</v>
      </c>
      <c r="I59" s="62">
        <f>$J59*'[1]Team Estimates Calculator'!$D$31</f>
        <v>4.25</v>
      </c>
      <c r="J59" s="63">
        <f>IFERROR(ROUNDUP('[1]County EBP Estimates'!$AE60/'[1]Team Estimates Calculator'!$E$31,0),"")</f>
        <v>1</v>
      </c>
    </row>
  </sheetData>
  <sheetProtection sheet="1" objects="1" scenarios="1" selectLockedCells="1"/>
  <protectedRanges>
    <protectedRange algorithmName="SHA-512" hashValue="k/U5cTfHmwcG7D7duUGomyMReEerUkhjR2+UMq+M9i89Ize+q5wEAlU2nkCBoldPyQhV2CQXat0cmNVoB3AXRA==" saltValue="213gRml0K+OqP80ay5Wh+A==" spinCount="100000" sqref="A1:XFD1048576" name="Range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DHCSDOC-1889957473-153</_dlc_DocId>
    <_dlc_DocIdUrl xmlns="69bc34b3-1921-46c7-8c7a-d18363374b4b">
      <Url>https://dhcscagovauthoring/BHT/_layouts/15/DocIdRedir.aspx?ID=DHCSDOC-1889957473-153</Url>
      <Description>DHCSDOC-1889957473-153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2D483A-C1FF-443A-A295-1DBD629EBE0E}">
  <ds:schemaRefs>
    <ds:schemaRef ds:uri="http://schemas.microsoft.com/office/infopath/2007/PartnerControls"/>
    <ds:schemaRef ds:uri="http://schemas.microsoft.com/sharepoint/v3"/>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69bc34b3-1921-46c7-8c7a-d18363374b4b"/>
    <ds:schemaRef ds:uri="http://www.w3.org/XML/1998/namespace"/>
    <ds:schemaRef ds:uri="c1c1dc04-eeda-4b6e-b2df-40979f5da1d3"/>
    <ds:schemaRef ds:uri="http://purl.org/dc/dcmitype/"/>
    <ds:schemaRef ds:uri="http://purl.org/dc/terms/"/>
  </ds:schemaRefs>
</ds:datastoreItem>
</file>

<file path=customXml/itemProps2.xml><?xml version="1.0" encoding="utf-8"?>
<ds:datastoreItem xmlns:ds="http://schemas.openxmlformats.org/officeDocument/2006/customXml" ds:itemID="{7C7B06BF-C040-4988-A5BC-DE23F77D736C}">
  <ds:schemaRefs>
    <ds:schemaRef ds:uri="http://schemas.microsoft.com/sharepoint/v3/contenttype/forms"/>
  </ds:schemaRefs>
</ds:datastoreItem>
</file>

<file path=customXml/itemProps3.xml><?xml version="1.0" encoding="utf-8"?>
<ds:datastoreItem xmlns:ds="http://schemas.openxmlformats.org/officeDocument/2006/customXml" ds:itemID="{D111A293-EE3B-4893-8121-9B2CC6746C54}">
  <ds:schemaRefs>
    <ds:schemaRef ds:uri="http://schemas.microsoft.com/sharepoint/events"/>
  </ds:schemaRefs>
</ds:datastoreItem>
</file>

<file path=customXml/itemProps4.xml><?xml version="1.0" encoding="utf-8"?>
<ds:datastoreItem xmlns:ds="http://schemas.openxmlformats.org/officeDocument/2006/customXml" ds:itemID="{62F6DF46-3715-41BF-8C5C-EEA5583BA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Background Information</vt:lpstr>
      <vt:lpstr>County EBP Estimates</vt:lpstr>
      <vt:lpstr>Team Estimates Calculator</vt:lpstr>
      <vt:lpstr>County Team Estimates</vt:lpstr>
    </vt:vector>
  </TitlesOfParts>
  <Manager/>
  <Company>Manatt Phelps Phillips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County-EBP-Estimates-Workbook</dc:title>
  <dc:subject/>
  <dc:creator>Datar, Sana</dc:creator>
  <cp:keywords/>
  <dc:description/>
  <cp:lastModifiedBy>Bogan, Britt@DHCS</cp:lastModifiedBy>
  <cp:revision/>
  <dcterms:created xsi:type="dcterms:W3CDTF">2025-09-18T06:24:05Z</dcterms:created>
  <dcterms:modified xsi:type="dcterms:W3CDTF">2026-02-23T19:23:29Z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MediaServiceImageTags">
    <vt:lpwstr/>
  </property>
  <property fmtid="{D5CDD505-2E9C-101B-9397-08002B2CF9AE}" pid="4" name="Division">
    <vt:lpwstr>11;#Community Services|c23dee46-a4de-4c29-8bbc-79830d9e7d7c</vt:lpwstr>
  </property>
  <property fmtid="{D5CDD505-2E9C-101B-9397-08002B2CF9AE}" pid="5" name="_dlc_DocIdItemGuid">
    <vt:lpwstr>0199d9ea-9297-403d-8af5-592206bb7311</vt:lpwstr>
  </property>
</Properties>
</file>