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stj\Desktop\~xls\"/>
    </mc:Choice>
  </mc:AlternateContent>
  <xr:revisionPtr revIDLastSave="0" documentId="13_ncr:1_{982C42EF-C290-4ECB-A203-712D5A6B1084}" xr6:coauthVersionLast="45" xr6:coauthVersionMax="45" xr10:uidLastSave="{00000000-0000-0000-0000-000000000000}"/>
  <workbookProtection workbookPassword="CD5A" lockStructure="1"/>
  <bookViews>
    <workbookView xWindow="-120" yWindow="-120" windowWidth="20730" windowHeight="11160" tabRatio="682" activeTab="2" xr2:uid="{00000000-000D-0000-FFFF-FFFF00000000}"/>
  </bookViews>
  <sheets>
    <sheet name="Data Entry Sheet" sheetId="7" r:id="rId1"/>
    <sheet name="7895RES-P" sheetId="5" r:id="rId2"/>
    <sheet name="7990RES-P" sheetId="4" r:id="rId3"/>
  </sheets>
  <definedNames>
    <definedName name="\I" localSheetId="2">'7990RES-P'!$K$789:$K$789</definedName>
    <definedName name="\I">#REF!</definedName>
    <definedName name="\I2" localSheetId="2">'7990RES-P'!$K$791:$K$791</definedName>
    <definedName name="\I2">#REF!</definedName>
    <definedName name="\I3" localSheetId="2">'7990RES-P'!$K$793:$K$793</definedName>
    <definedName name="\I3">#REF!</definedName>
    <definedName name="\I4" localSheetId="2">'7990RES-P'!$K$794:$K$794</definedName>
    <definedName name="\I4">#REF!</definedName>
    <definedName name="\I5" localSheetId="2">'7990RES-P'!$K$795:$K$795</definedName>
    <definedName name="\I5">#REF!</definedName>
    <definedName name="\I6" localSheetId="2">'7990RES-P'!$K$796:$K$796</definedName>
    <definedName name="\I6">#REF!</definedName>
    <definedName name="\I7" localSheetId="2">'7990RES-P'!$K$797:$K$797</definedName>
    <definedName name="\I7">#REF!</definedName>
    <definedName name="\I8" localSheetId="2">'7990RES-P'!$K$798:$K$798</definedName>
    <definedName name="\I8">#REF!</definedName>
    <definedName name="\I9" localSheetId="2">'7990RES-P'!$K$799:$K$799</definedName>
    <definedName name="\I9">#REF!</definedName>
    <definedName name="_1_5" localSheetId="2">'7990RES-P'!$J$762:$J$763</definedName>
    <definedName name="_2_5">#REF!</definedName>
    <definedName name="BACKA">#REF!</definedName>
    <definedName name="BACKB">#REF!</definedName>
    <definedName name="BACKC">#REF!</definedName>
    <definedName name="BACKD">#REF!</definedName>
    <definedName name="BLOCK">#REF!</definedName>
    <definedName name="_xlnm.Print_Area" localSheetId="1">'7895RES-P'!$B$1:$H$99</definedName>
    <definedName name="_xlnm.Print_Area" localSheetId="2">'7990RES-P'!$A$1:$I$85</definedName>
    <definedName name="_xlnm.Print_Area" localSheetId="0">'Data Entry Sheet'!$B:$E</definedName>
    <definedName name="_xlnm.Print_Titles" localSheetId="1">'7895RES-P'!$1:$14</definedName>
    <definedName name="REPORT" localSheetId="2">'7990RES-P'!$A$1:$I$88</definedName>
    <definedName name="REPORT">#REF!</definedName>
  </definedNames>
  <calcPr calcId="191029"/>
</workbook>
</file>

<file path=xl/calcChain.xml><?xml version="1.0" encoding="utf-8"?>
<calcChain xmlns="http://schemas.openxmlformats.org/spreadsheetml/2006/main">
  <c r="C10" i="5" l="1"/>
  <c r="B10" i="4"/>
  <c r="E67" i="5"/>
  <c r="E68" i="5"/>
  <c r="D68" i="5" s="1"/>
  <c r="E69" i="5"/>
  <c r="E70" i="5"/>
  <c r="E71" i="5"/>
  <c r="E72" i="5"/>
  <c r="D72" i="5" s="1"/>
  <c r="E73" i="5"/>
  <c r="E74" i="5"/>
  <c r="E75" i="5"/>
  <c r="E76" i="5"/>
  <c r="D76" i="5" s="1"/>
  <c r="E77" i="5"/>
  <c r="E78" i="5"/>
  <c r="E79" i="5"/>
  <c r="E80" i="5"/>
  <c r="D80" i="5" s="1"/>
  <c r="E81" i="5"/>
  <c r="F67" i="5"/>
  <c r="F68" i="5"/>
  <c r="F69" i="5"/>
  <c r="D69" i="5" s="1"/>
  <c r="F70" i="5"/>
  <c r="F71" i="5"/>
  <c r="F72" i="5"/>
  <c r="F73" i="5"/>
  <c r="F74" i="5"/>
  <c r="F75" i="5"/>
  <c r="F76" i="5"/>
  <c r="F77" i="5"/>
  <c r="F78" i="5"/>
  <c r="F79" i="5"/>
  <c r="F80" i="5"/>
  <c r="F81" i="5"/>
  <c r="G67" i="5"/>
  <c r="G68" i="5"/>
  <c r="H68" i="5" s="1"/>
  <c r="G69" i="5"/>
  <c r="G70" i="5"/>
  <c r="G71" i="5"/>
  <c r="G72" i="5"/>
  <c r="G73" i="5"/>
  <c r="G74" i="5"/>
  <c r="G75" i="5"/>
  <c r="G76" i="5"/>
  <c r="H76" i="5" s="1"/>
  <c r="G77" i="5"/>
  <c r="G78" i="5"/>
  <c r="G79" i="5"/>
  <c r="G80" i="5"/>
  <c r="H80" i="5" s="1"/>
  <c r="G81" i="5"/>
  <c r="G82" i="5"/>
  <c r="G20" i="5" s="1"/>
  <c r="E43" i="4"/>
  <c r="E44" i="4"/>
  <c r="E47" i="4"/>
  <c r="F43" i="4"/>
  <c r="F44" i="4"/>
  <c r="F46" i="4"/>
  <c r="F47" i="4"/>
  <c r="E40" i="4"/>
  <c r="F40" i="4"/>
  <c r="E41" i="4"/>
  <c r="F41" i="4"/>
  <c r="F31" i="5"/>
  <c r="F32" i="5"/>
  <c r="F33" i="5"/>
  <c r="D40" i="4"/>
  <c r="E48" i="4"/>
  <c r="F78" i="4"/>
  <c r="F77" i="4"/>
  <c r="I78" i="4"/>
  <c r="G78" i="4"/>
  <c r="H78" i="4" s="1"/>
  <c r="I83" i="4"/>
  <c r="I82" i="4"/>
  <c r="I81" i="4"/>
  <c r="I77" i="4"/>
  <c r="I74" i="4"/>
  <c r="I73" i="4"/>
  <c r="I72" i="4"/>
  <c r="I71" i="4"/>
  <c r="I70" i="4"/>
  <c r="I69" i="4"/>
  <c r="I68" i="4"/>
  <c r="I67" i="4"/>
  <c r="I64" i="4"/>
  <c r="I63" i="4"/>
  <c r="I62" i="4"/>
  <c r="I61" i="4"/>
  <c r="I60" i="4"/>
  <c r="I59" i="4"/>
  <c r="I58" i="4"/>
  <c r="I57" i="4"/>
  <c r="I56" i="4"/>
  <c r="I47" i="4"/>
  <c r="I46" i="4"/>
  <c r="I45" i="4"/>
  <c r="I44" i="4"/>
  <c r="I43" i="4"/>
  <c r="I42" i="4"/>
  <c r="I41" i="4"/>
  <c r="I40" i="4"/>
  <c r="I35" i="4"/>
  <c r="I34" i="4"/>
  <c r="I33" i="4"/>
  <c r="I32" i="4"/>
  <c r="B4" i="5"/>
  <c r="A4" i="4" s="1"/>
  <c r="E51" i="5"/>
  <c r="D51" i="5" s="1"/>
  <c r="G51" i="5"/>
  <c r="E50" i="5"/>
  <c r="E52" i="5"/>
  <c r="E53" i="5"/>
  <c r="E54" i="5"/>
  <c r="F50" i="5"/>
  <c r="D50" i="5" s="1"/>
  <c r="G50" i="5"/>
  <c r="F52" i="5"/>
  <c r="F53" i="5"/>
  <c r="H53" i="5" s="1"/>
  <c r="G53" i="5"/>
  <c r="F54" i="5"/>
  <c r="F55" i="5"/>
  <c r="F18" i="5" s="1"/>
  <c r="G52" i="5"/>
  <c r="G55" i="5" s="1"/>
  <c r="G54" i="5"/>
  <c r="F46" i="5"/>
  <c r="F47" i="5"/>
  <c r="F57" i="5"/>
  <c r="F58" i="5"/>
  <c r="F59" i="5"/>
  <c r="F60" i="5"/>
  <c r="F61" i="5"/>
  <c r="F62" i="5"/>
  <c r="F63" i="5"/>
  <c r="D63" i="5" s="1"/>
  <c r="F64" i="5"/>
  <c r="F83" i="5"/>
  <c r="F85" i="5"/>
  <c r="F86" i="5"/>
  <c r="F87" i="5"/>
  <c r="F88" i="5"/>
  <c r="H88" i="5" s="1"/>
  <c r="F89" i="5"/>
  <c r="F92" i="5"/>
  <c r="F23" i="5" s="1"/>
  <c r="F94" i="5"/>
  <c r="G97" i="5"/>
  <c r="E26" i="4" s="1"/>
  <c r="F97" i="5"/>
  <c r="F26" i="4" s="1"/>
  <c r="F58" i="4" s="1"/>
  <c r="D41" i="4"/>
  <c r="D43" i="4"/>
  <c r="G43" i="4" s="1"/>
  <c r="D44" i="4"/>
  <c r="D47" i="4"/>
  <c r="G47" i="4"/>
  <c r="D42" i="4"/>
  <c r="E42" i="4"/>
  <c r="F42" i="4"/>
  <c r="G42" i="4"/>
  <c r="D45" i="4"/>
  <c r="E45" i="4"/>
  <c r="F45" i="4"/>
  <c r="G45" i="4"/>
  <c r="G31" i="5"/>
  <c r="G32" i="5"/>
  <c r="G33" i="5"/>
  <c r="H33" i="5"/>
  <c r="G34" i="5"/>
  <c r="G35" i="5"/>
  <c r="G46" i="5"/>
  <c r="H46" i="5"/>
  <c r="H48" i="5" s="1"/>
  <c r="G47" i="5"/>
  <c r="G48" i="5"/>
  <c r="G17" i="5" s="1"/>
  <c r="G57" i="5"/>
  <c r="G58" i="5"/>
  <c r="G59" i="5"/>
  <c r="G60" i="5"/>
  <c r="G61" i="5"/>
  <c r="G62" i="5"/>
  <c r="H62" i="5" s="1"/>
  <c r="G63" i="5"/>
  <c r="G64" i="5"/>
  <c r="G83" i="5"/>
  <c r="G21" i="5" s="1"/>
  <c r="G85" i="5"/>
  <c r="D85" i="5" s="1"/>
  <c r="G86" i="5"/>
  <c r="G87" i="5"/>
  <c r="G88" i="5"/>
  <c r="G89" i="5"/>
  <c r="H89" i="5" s="1"/>
  <c r="G92" i="5"/>
  <c r="G23" i="5"/>
  <c r="G40" i="5"/>
  <c r="H40" i="5"/>
  <c r="F39" i="5"/>
  <c r="G39" i="5"/>
  <c r="H39" i="5" s="1"/>
  <c r="G10" i="5"/>
  <c r="G9" i="5"/>
  <c r="F8" i="4" s="1"/>
  <c r="C9" i="5"/>
  <c r="B9" i="4" s="1"/>
  <c r="C8" i="5"/>
  <c r="F27" i="5"/>
  <c r="G27" i="5"/>
  <c r="H27" i="5" s="1"/>
  <c r="F28" i="5"/>
  <c r="H28" i="5" s="1"/>
  <c r="G28" i="5"/>
  <c r="E46" i="5"/>
  <c r="E48" i="5" s="1"/>
  <c r="E17" i="5" s="1"/>
  <c r="E47" i="5"/>
  <c r="E57" i="5"/>
  <c r="E58" i="5"/>
  <c r="E59" i="5"/>
  <c r="E60" i="5"/>
  <c r="E61" i="5"/>
  <c r="E62" i="5"/>
  <c r="D62" i="5" s="1"/>
  <c r="E63" i="5"/>
  <c r="E64" i="5"/>
  <c r="D64" i="5" s="1"/>
  <c r="D77" i="5"/>
  <c r="E83" i="5"/>
  <c r="E21" i="5"/>
  <c r="E85" i="5"/>
  <c r="E86" i="5"/>
  <c r="D86" i="5" s="1"/>
  <c r="E87" i="5"/>
  <c r="E88" i="5"/>
  <c r="D88" i="5"/>
  <c r="E89" i="5"/>
  <c r="E92" i="5"/>
  <c r="E23" i="5" s="1"/>
  <c r="D23" i="5" s="1"/>
  <c r="E27" i="5"/>
  <c r="D27" i="5" s="1"/>
  <c r="E28" i="5"/>
  <c r="D28" i="5" s="1"/>
  <c r="F37" i="5"/>
  <c r="G37" i="5" s="1"/>
  <c r="E40" i="5"/>
  <c r="D40" i="5" s="1"/>
  <c r="E39" i="5"/>
  <c r="D39" i="5" s="1"/>
  <c r="E37" i="5"/>
  <c r="E35" i="5"/>
  <c r="E34" i="5"/>
  <c r="E33" i="5"/>
  <c r="D33" i="5" s="1"/>
  <c r="E32" i="5"/>
  <c r="E31" i="5"/>
  <c r="H54" i="5"/>
  <c r="H72" i="5"/>
  <c r="H74" i="5"/>
  <c r="H85" i="5"/>
  <c r="D54" i="5"/>
  <c r="D74" i="5"/>
  <c r="H47" i="5"/>
  <c r="G77" i="4"/>
  <c r="H77" i="4" s="1"/>
  <c r="F9" i="4"/>
  <c r="B8" i="4"/>
  <c r="J763" i="4"/>
  <c r="K780" i="4"/>
  <c r="K799" i="4"/>
  <c r="D70" i="7"/>
  <c r="G90" i="5"/>
  <c r="G22" i="5" s="1"/>
  <c r="H86" i="5"/>
  <c r="H60" i="5"/>
  <c r="H79" i="5"/>
  <c r="H77" i="5"/>
  <c r="H71" i="5"/>
  <c r="H69" i="5"/>
  <c r="D47" i="5"/>
  <c r="D94" i="5"/>
  <c r="H94" i="5"/>
  <c r="H72" i="4"/>
  <c r="H70" i="4"/>
  <c r="H67" i="4"/>
  <c r="H69" i="4"/>
  <c r="D24" i="4" l="1"/>
  <c r="H23" i="5"/>
  <c r="E65" i="5"/>
  <c r="E19" i="5" s="1"/>
  <c r="G65" i="5"/>
  <c r="G19" i="5" s="1"/>
  <c r="H58" i="5"/>
  <c r="D46" i="5"/>
  <c r="D48" i="5" s="1"/>
  <c r="D31" i="5"/>
  <c r="E90" i="5"/>
  <c r="E22" i="5" s="1"/>
  <c r="D22" i="5" s="1"/>
  <c r="E55" i="5"/>
  <c r="G40" i="4"/>
  <c r="G48" i="4" s="1"/>
  <c r="F61" i="4" s="1"/>
  <c r="D81" i="5"/>
  <c r="D73" i="5"/>
  <c r="D79" i="5"/>
  <c r="D71" i="5"/>
  <c r="D32" i="5"/>
  <c r="F48" i="4"/>
  <c r="G44" i="4"/>
  <c r="D58" i="5"/>
  <c r="H37" i="5"/>
  <c r="H50" i="5"/>
  <c r="H55" i="5" s="1"/>
  <c r="D37" i="5"/>
  <c r="D89" i="5"/>
  <c r="D59" i="5"/>
  <c r="H92" i="5"/>
  <c r="D92" i="5" s="1"/>
  <c r="H63" i="5"/>
  <c r="H59" i="5"/>
  <c r="H64" i="5"/>
  <c r="D60" i="5"/>
  <c r="F48" i="5"/>
  <c r="F17" i="5" s="1"/>
  <c r="D53" i="5"/>
  <c r="F34" i="5"/>
  <c r="D34" i="5" s="1"/>
  <c r="G18" i="5"/>
  <c r="G25" i="5" s="1"/>
  <c r="D18" i="4"/>
  <c r="D17" i="5"/>
  <c r="H17" i="5"/>
  <c r="H61" i="5"/>
  <c r="D61" i="5"/>
  <c r="D57" i="5"/>
  <c r="E82" i="5"/>
  <c r="E20" i="5" s="1"/>
  <c r="E36" i="5"/>
  <c r="E38" i="5" s="1"/>
  <c r="D25" i="4"/>
  <c r="F24" i="5"/>
  <c r="D48" i="4"/>
  <c r="H34" i="5"/>
  <c r="F35" i="5"/>
  <c r="H35" i="5" s="1"/>
  <c r="H75" i="5"/>
  <c r="D75" i="5"/>
  <c r="H67" i="5"/>
  <c r="F82" i="5"/>
  <c r="F20" i="5" s="1"/>
  <c r="F21" i="5"/>
  <c r="D21" i="5" s="1"/>
  <c r="H83" i="5"/>
  <c r="H57" i="5"/>
  <c r="H65" i="5" s="1"/>
  <c r="F65" i="5"/>
  <c r="H52" i="5"/>
  <c r="D52" i="5"/>
  <c r="D55" i="5" s="1"/>
  <c r="H87" i="5"/>
  <c r="H90" i="5" s="1"/>
  <c r="D87" i="5"/>
  <c r="D90" i="5" s="1"/>
  <c r="F90" i="5"/>
  <c r="F22" i="5" s="1"/>
  <c r="G53" i="4"/>
  <c r="D83" i="5"/>
  <c r="E18" i="5"/>
  <c r="H31" i="5"/>
  <c r="F36" i="5"/>
  <c r="H78" i="5"/>
  <c r="H70" i="5"/>
  <c r="D67" i="5"/>
  <c r="D19" i="4"/>
  <c r="H73" i="5"/>
  <c r="H81" i="5"/>
  <c r="D78" i="5"/>
  <c r="D70" i="5"/>
  <c r="G36" i="5"/>
  <c r="H32" i="5"/>
  <c r="H82" i="5" l="1"/>
  <c r="D65" i="5"/>
  <c r="D82" i="5"/>
  <c r="D91" i="5" s="1"/>
  <c r="E91" i="5"/>
  <c r="E93" i="5" s="1"/>
  <c r="E95" i="5" s="1"/>
  <c r="H18" i="5"/>
  <c r="G91" i="5"/>
  <c r="G93" i="5" s="1"/>
  <c r="G95" i="5" s="1"/>
  <c r="H91" i="5"/>
  <c r="H22" i="5"/>
  <c r="D23" i="4"/>
  <c r="G41" i="5"/>
  <c r="G29" i="5"/>
  <c r="G38" i="5"/>
  <c r="D53" i="4"/>
  <c r="F53" i="4" s="1"/>
  <c r="H53" i="4" s="1"/>
  <c r="F33" i="4" s="1"/>
  <c r="E25" i="5"/>
  <c r="D18" i="5"/>
  <c r="H21" i="5"/>
  <c r="D22" i="4"/>
  <c r="H36" i="5"/>
  <c r="F38" i="5"/>
  <c r="F19" i="5"/>
  <c r="F91" i="5"/>
  <c r="F93" i="5" s="1"/>
  <c r="H20" i="5"/>
  <c r="D21" i="4"/>
  <c r="H24" i="5"/>
  <c r="D24" i="5"/>
  <c r="H26" i="4"/>
  <c r="F57" i="4" s="1"/>
  <c r="D35" i="5"/>
  <c r="D36" i="5" s="1"/>
  <c r="D38" i="5" s="1"/>
  <c r="D20" i="5"/>
  <c r="E29" i="5" l="1"/>
  <c r="E42" i="5"/>
  <c r="E41" i="5"/>
  <c r="D93" i="5"/>
  <c r="D95" i="5" s="1"/>
  <c r="H93" i="5"/>
  <c r="H95" i="5" s="1"/>
  <c r="F95" i="5"/>
  <c r="H19" i="5"/>
  <c r="H25" i="5" s="1"/>
  <c r="D20" i="4"/>
  <c r="D26" i="4" s="1"/>
  <c r="G26" i="4" s="1"/>
  <c r="F32" i="4" s="1"/>
  <c r="F34" i="4" s="1"/>
  <c r="F56" i="4" s="1"/>
  <c r="F59" i="4" s="1"/>
  <c r="F25" i="5"/>
  <c r="D19" i="5"/>
  <c r="D25" i="5" s="1"/>
  <c r="H38" i="5"/>
  <c r="H42" i="5" l="1"/>
  <c r="H41" i="5"/>
  <c r="H29" i="5"/>
  <c r="F60" i="4"/>
  <c r="F62" i="4"/>
  <c r="D29" i="5"/>
  <c r="D42" i="5"/>
  <c r="D41" i="5"/>
  <c r="F42" i="5"/>
  <c r="F41" i="5"/>
  <c r="F29" i="5"/>
  <c r="F73" i="4" l="1"/>
  <c r="H73" i="4" s="1"/>
  <c r="F63" i="4"/>
  <c r="F64" i="4"/>
  <c r="G64" i="4" l="1"/>
  <c r="H64" i="4"/>
  <c r="H63" i="4"/>
  <c r="H74" i="4" s="1"/>
  <c r="H81" i="4" s="1"/>
  <c r="G63" i="4"/>
  <c r="G74" i="4" s="1"/>
  <c r="G81" i="4" s="1"/>
  <c r="F74" i="4"/>
  <c r="F81" i="4" s="1"/>
</calcChain>
</file>

<file path=xl/sharedStrings.xml><?xml version="1.0" encoding="utf-8"?>
<sst xmlns="http://schemas.openxmlformats.org/spreadsheetml/2006/main" count="368" uniqueCount="323">
  <si>
    <t xml:space="preserve">  MEDI-CAL PROV. NUMBER</t>
  </si>
  <si>
    <t xml:space="preserve">  CADDS PROVIDER NUMBER</t>
  </si>
  <si>
    <t xml:space="preserve">                                                    ADJUSTMENT OF TOTAL COST</t>
  </si>
  <si>
    <t>1</t>
  </si>
  <si>
    <t>2</t>
  </si>
  <si>
    <t>3</t>
  </si>
  <si>
    <t>4</t>
  </si>
  <si>
    <t>5</t>
  </si>
  <si>
    <t>TOTAL</t>
  </si>
  <si>
    <t>ADJUSTED</t>
  </si>
  <si>
    <t>CATEGORY</t>
  </si>
  <si>
    <t>PROVIDER COSTS</t>
  </si>
  <si>
    <t>COSTS</t>
  </si>
  <si>
    <t>PROGRAM COST</t>
  </si>
  <si>
    <t>A.  PERSONNEL SERVICES</t>
  </si>
  <si>
    <t>B.  DIRECT SERVICES</t>
  </si>
  <si>
    <t>C.  EQUIPMENT, MATERIAL, &amp; SUPPLIES</t>
  </si>
  <si>
    <t>D.  OTHER OPERATION EXPENSES</t>
  </si>
  <si>
    <t>E.  PROFESSIONAL &amp; SPECIAL SERVICES</t>
  </si>
  <si>
    <t>F.  TRANSPORTATION</t>
  </si>
  <si>
    <t>G.  INDIRECT COSTS</t>
  </si>
  <si>
    <t>H.  TOTAL COSTS</t>
  </si>
  <si>
    <t xml:space="preserve">                                       MEDI-CAL PROVIDER COST CALCULATION</t>
  </si>
  <si>
    <t>01</t>
  </si>
  <si>
    <t>TOTAL SERVICE COSTS</t>
  </si>
  <si>
    <t>02</t>
  </si>
  <si>
    <t>TOTAL SERVICE UNITS</t>
  </si>
  <si>
    <t>03</t>
  </si>
  <si>
    <t>COST PER UNIT OF SERVICE</t>
  </si>
  <si>
    <t>04</t>
  </si>
  <si>
    <t>09</t>
  </si>
  <si>
    <t>10a</t>
  </si>
  <si>
    <t>COUNTY MEDI-CAL ADMINISTRATION</t>
  </si>
  <si>
    <t>10b</t>
  </si>
  <si>
    <t>11</t>
  </si>
  <si>
    <t>12</t>
  </si>
  <si>
    <t>13</t>
  </si>
  <si>
    <t>Federal Share</t>
  </si>
  <si>
    <t>14</t>
  </si>
  <si>
    <t/>
  </si>
  <si>
    <t>14d</t>
  </si>
  <si>
    <t>LESS:  AMOUNT RECEIVED</t>
  </si>
  <si>
    <t>BALANCE DUE (COUNTY) PROVIDER</t>
  </si>
  <si>
    <t>FILE:</t>
  </si>
  <si>
    <t>xxcc</t>
  </si>
  <si>
    <t>DATE:</t>
  </si>
  <si>
    <t>DATE CREATED:</t>
  </si>
  <si>
    <t>Centers "[----- Your heading -----]" over a range of columns.</t>
  </si>
  <si>
    <t>\H</t>
  </si>
  <si>
    <t>{OnError \H3}{Blank \H6}{Getlabel "Heading? ",\H4}</t>
  </si>
  <si>
    <t>/rnc\H10~{bs}.{?}~{Let \H5,@cols(\H10)}</t>
  </si>
  <si>
    <t>\H2</t>
  </si>
  <si>
    <t>{Let \H6,\H6+1}{Let \H7,\H7+@cellpointer("width")}{IF \H6&lt;\H5}{r}{Branch \H2}</t>
  </si>
  <si>
    <t>{L \H5-1}{Let \H8,\H7-(@length(@cell("contents",\H4))+4)}{ReCalc \H4}{ReCalc \H5}{ReCalc \H6}{ReCalc \H7}{ReCalc \H8}{ReCalc \H9}/rv{bs}\H9~~</t>
  </si>
  <si>
    <t>\H3</t>
  </si>
  <si>
    <t>{Blank \H4}{Blank \H5}{Blank \H6}{Blank \H7}{Blank \H8}{ReCalc \H9}/rnd\H10~{quit}</t>
  </si>
  <si>
    <t>\H4</t>
  </si>
  <si>
    <t>\H5</t>
  </si>
  <si>
    <t>\H6</t>
  </si>
  <si>
    <t>\H7</t>
  </si>
  <si>
    <t>\H8</t>
  </si>
  <si>
    <t>\H9</t>
  </si>
  <si>
    <t>_____________________________________________________________</t>
  </si>
  <si>
    <t>Centers an EXISTING heading over a range of columns.</t>
  </si>
  <si>
    <t>\I</t>
  </si>
  <si>
    <t>{OnError \I3}{Blank \I6}{Let \I4,@trim(@cellpointer("contents"))}</t>
  </si>
  <si>
    <t>/rnc\I10~{bs}.{?}~{Let \I5,@cols(\I10)}</t>
  </si>
  <si>
    <t>\I2</t>
  </si>
  <si>
    <t>{Let \I6,\I6+1}{Let \I7,\I7+@cellpointer("width")}{IF \I6&lt;\I5}{r}{Branch \I2}</t>
  </si>
  <si>
    <t>{L \I5-1}{Let \I8,@int((\I7-@length(@cell("contents",\I4)))/2)}{ReCalc \I4}{ReCalc \I5}{ReCalc \I6}{ReCalc \I7}{ReCalc \I8}{ReCalc \I9}{IF \I8&gt;0}/rv{bs}\I9~~</t>
  </si>
  <si>
    <t>\I3</t>
  </si>
  <si>
    <t>{Blank \I4}{Blank \I5}{Blank \I6}{Blank \I7}{Blank \I8}{ReCalc \I9}/rnd\I10~{quit}</t>
  </si>
  <si>
    <t>\I4</t>
  </si>
  <si>
    <t>\I5</t>
  </si>
  <si>
    <t>\I6</t>
  </si>
  <si>
    <t>\I7</t>
  </si>
  <si>
    <t>\I8</t>
  </si>
  <si>
    <t>\I9</t>
  </si>
  <si>
    <t>ADJUSTED/</t>
  </si>
  <si>
    <t>DENIED</t>
  </si>
  <si>
    <t>ERRONEOUS</t>
  </si>
  <si>
    <t>SUBMITTED</t>
  </si>
  <si>
    <t>04a</t>
  </si>
  <si>
    <t>04b</t>
  </si>
  <si>
    <t>COST OF DRUG MEDI-CAL UNITS OF SERVICE</t>
  </si>
  <si>
    <t>DIRECT DMC COSTS</t>
  </si>
  <si>
    <t>DRUG MEDI-CAL ALLOWED (Lesser of Lines 11 or 13)</t>
  </si>
  <si>
    <t>REVENUE FROM DRUG MEDI-CAL UNITS OF SERVICE</t>
  </si>
  <si>
    <t>DRUG MEDI-CAL PROGRAM COST SUMMARY</t>
  </si>
  <si>
    <t>DRUG MEDI-CAL FISCAL DETAIL</t>
  </si>
  <si>
    <t>NET DRUG MEDI-CAL COSTS</t>
  </si>
  <si>
    <t>UNITS</t>
  </si>
  <si>
    <t>DRUG MEDI-CAL (DMC) RECONCILIATION OF CLAIMS (UNITS)</t>
  </si>
  <si>
    <t>TOTAL UNITS</t>
  </si>
  <si>
    <t>COUNTY</t>
  </si>
  <si>
    <t>PROVIDER</t>
  </si>
  <si>
    <t>DMC</t>
  </si>
  <si>
    <t>LESS DIRECT</t>
  </si>
  <si>
    <t>NNA</t>
  </si>
  <si>
    <t>Insurance</t>
  </si>
  <si>
    <t>DMC County Administration</t>
  </si>
  <si>
    <t>04c1</t>
  </si>
  <si>
    <t>04c2</t>
  </si>
  <si>
    <t>04c3</t>
  </si>
  <si>
    <t>NEGOTIATED NET AMOUNT (NNA) UNITS OF SERVICE</t>
  </si>
  <si>
    <t>BEGINNING</t>
  </si>
  <si>
    <t>05</t>
  </si>
  <si>
    <t>UNALLOWABLE</t>
  </si>
  <si>
    <t>FINAL</t>
  </si>
  <si>
    <t>DMC UNITS</t>
  </si>
  <si>
    <t xml:space="preserve">                                                             SUMMARY</t>
  </si>
  <si>
    <t>CONTRACTOR</t>
  </si>
  <si>
    <t>MEDI-CAL PROV. NO.</t>
  </si>
  <si>
    <t>CADDS PROVIDER NO.</t>
  </si>
  <si>
    <t>A</t>
  </si>
  <si>
    <t>B</t>
  </si>
  <si>
    <t>C</t>
  </si>
  <si>
    <t>D</t>
  </si>
  <si>
    <t>E</t>
  </si>
  <si>
    <t>PRIVATE</t>
  </si>
  <si>
    <t xml:space="preserve">                            CATEGORIES  </t>
  </si>
  <si>
    <t>PROGRAM</t>
  </si>
  <si>
    <t>PAY</t>
  </si>
  <si>
    <t>MEDI-CAL</t>
  </si>
  <si>
    <t>FUNDED</t>
  </si>
  <si>
    <t xml:space="preserve">A.  PERSONNEL SERVICES                                                                                                         </t>
  </si>
  <si>
    <t>C.  EQUIPMENT MATERIALS &amp; SUPPLIES</t>
  </si>
  <si>
    <t>D.  OTHER OPERATING EXPENSES</t>
  </si>
  <si>
    <t>G1. COUNTY ADMINISTRATION</t>
  </si>
  <si>
    <t xml:space="preserve">    TOTAL GROSS COSTS</t>
  </si>
  <si>
    <t xml:space="preserve">    REVENUES</t>
  </si>
  <si>
    <t>I.  INSURANCE, MEDICARE, &amp; OTHER THIRD PARTY</t>
  </si>
  <si>
    <t xml:space="preserve">    UNITS OF SERVICE</t>
  </si>
  <si>
    <t>L.  INDIVIDUAL FACE TO FACE VISITS</t>
  </si>
  <si>
    <t>M.  GROUP FACE TO FACE VISITS</t>
  </si>
  <si>
    <t>N.  DAYCARE DAY</t>
  </si>
  <si>
    <t>O.  RESIDENTIAL DAY</t>
  </si>
  <si>
    <t>P.  OTHER (Specify)  - MINOR CONSENT</t>
  </si>
  <si>
    <t>R.  GROUP SESSIONS</t>
  </si>
  <si>
    <t>S.  STAFF HOURS (DIRECT SVCS - COUNSELING, MEDICAL, ETC.)</t>
  </si>
  <si>
    <t>T.  COST PER UNIT OF SERVICE (UNITS) (GROSS COSTS/LINE Q)</t>
  </si>
  <si>
    <t>U.  COST PER STAFF HOUR (GROSS COSTS/LINE S)</t>
  </si>
  <si>
    <t>PERSONNEL SERVICES</t>
  </si>
  <si>
    <t xml:space="preserve">  Salaries &amp; Wages                                                                                                             </t>
  </si>
  <si>
    <t xml:space="preserve">  Employee Benefits                                                                                                            </t>
  </si>
  <si>
    <t xml:space="preserve">  TOTAL PERSONNEL SERVICES                                                                                                     </t>
  </si>
  <si>
    <t>DIRECT SERVICES</t>
  </si>
  <si>
    <t xml:space="preserve">  Clothing &amp; Personal Supplies</t>
  </si>
  <si>
    <t xml:space="preserve">  Food                                                                                                                         </t>
  </si>
  <si>
    <t xml:space="preserve">  Laundry Services &amp; Supplies</t>
  </si>
  <si>
    <t xml:space="preserve">  Pharmaceutical                                                                                                               </t>
  </si>
  <si>
    <t xml:space="preserve">  Other (Specify)</t>
  </si>
  <si>
    <t xml:space="preserve">  SUBTOTAL DIRECT SERVICES</t>
  </si>
  <si>
    <t>EQUIPMENT, MATERIALS &amp; SUPPLIES</t>
  </si>
  <si>
    <t xml:space="preserve">  Depreciation-Equipment                                                                                                       </t>
  </si>
  <si>
    <t xml:space="preserve">  Maintenance-Equipment                                                                                                        </t>
  </si>
  <si>
    <t xml:space="preserve">  Medical, Dental, and Labratory Supplies</t>
  </si>
  <si>
    <t xml:space="preserve">  Membership Dues                                                                                                              </t>
  </si>
  <si>
    <t xml:space="preserve">  Rents &amp; Leases Equipment                                                                                                     </t>
  </si>
  <si>
    <t xml:space="preserve">  Small Tools &amp; Instruments                                                                                                    </t>
  </si>
  <si>
    <t xml:space="preserve">  Training                                                                                                                     </t>
  </si>
  <si>
    <t xml:space="preserve">  SUBTOTAL EQUIPMENT, MATERIALS &amp; SUPPLIES</t>
  </si>
  <si>
    <t>OTHER OPERATING EXPENSES</t>
  </si>
  <si>
    <t xml:space="preserve">  Communications                                                                                                               </t>
  </si>
  <si>
    <t xml:space="preserve">  Depreciation-Structures &amp; Improvements</t>
  </si>
  <si>
    <t xml:space="preserve">  Household Expenses                                                                                                           </t>
  </si>
  <si>
    <t xml:space="preserve">  Insurance                                                                                                                    </t>
  </si>
  <si>
    <t xml:space="preserve">  Interest Expense                                                                                                             </t>
  </si>
  <si>
    <t xml:space="preserve">  Leased Property Maintenance, Structures Improvements &amp; Grounds</t>
  </si>
  <si>
    <t xml:space="preserve">  Maintenance-Structures, Improvements &amp; Grounds</t>
  </si>
  <si>
    <t xml:space="preserve">  Miscellaneous Expense                                                                                                        </t>
  </si>
  <si>
    <t xml:space="preserve">  Office Expense                                                                                                               </t>
  </si>
  <si>
    <t xml:space="preserve">  Publications and Legal Notices</t>
  </si>
  <si>
    <t xml:space="preserve">  Rents &amp; Leases-Land, Structures &amp; Improvements</t>
  </si>
  <si>
    <t xml:space="preserve">  Taxes &amp; Licenses                                                                                                             </t>
  </si>
  <si>
    <t xml:space="preserve">  Drug Screenings &amp; Other Testing</t>
  </si>
  <si>
    <t xml:space="preserve">  Utilities                                                                                                                    </t>
  </si>
  <si>
    <t xml:space="preserve">  SUBTOTAL OTHER OPERATING EXPENSES</t>
  </si>
  <si>
    <t>PROFESSIONAL &amp; SPECIAL SERVICES</t>
  </si>
  <si>
    <t>TRANSPORTATION</t>
  </si>
  <si>
    <t xml:space="preserve">  Transportation                                                                                                               </t>
  </si>
  <si>
    <t xml:space="preserve">  Travel                                                                                                                       </t>
  </si>
  <si>
    <t xml:space="preserve">  Gas, Oil, &amp; Maintenance - Vehicles</t>
  </si>
  <si>
    <t xml:space="preserve">  Rents &amp; Leases-Vehicles                                                                                                      </t>
  </si>
  <si>
    <t xml:space="preserve">  Depreciation-Vehicles                                                                                                        </t>
  </si>
  <si>
    <t xml:space="preserve">  SUBTOTAL TRANSPORTATION</t>
  </si>
  <si>
    <t xml:space="preserve">  TOTAL NONPERSONNEL                                                                                                           </t>
  </si>
  <si>
    <t xml:space="preserve">  Indirect Costs                                                                                                               </t>
  </si>
  <si>
    <t>PROVIDER TOTAL</t>
  </si>
  <si>
    <t>OVERALL TOTAL</t>
  </si>
  <si>
    <t>DIRECT COSTS (Only if both NNA and D/MC funding is identified)</t>
  </si>
  <si>
    <t>TOTAL NNA</t>
  </si>
  <si>
    <t>AND DMC</t>
  </si>
  <si>
    <t>DMC COUNTY ADMINISTRATION TOTAL</t>
  </si>
  <si>
    <t>Q1.  ADJUSTMENT FOR DMC DENIED/UNALLOWABLE UNITS</t>
  </si>
  <si>
    <t>Q2.  ADJUSTED TOTAL</t>
  </si>
  <si>
    <t>NNA and DMC Adjusted Units of Service</t>
  </si>
  <si>
    <t>G1. DMC COUNTY ADMINISTRATION</t>
  </si>
  <si>
    <t>ADMIN</t>
  </si>
  <si>
    <t>County Name</t>
  </si>
  <si>
    <t>Contractor/Provider Name</t>
  </si>
  <si>
    <t>4-digit DMC Number</t>
  </si>
  <si>
    <t>COST INFORMATION</t>
  </si>
  <si>
    <t>Salary and Wages</t>
  </si>
  <si>
    <t>Employee Benefits</t>
  </si>
  <si>
    <t>Direct Services</t>
  </si>
  <si>
    <t>Clothing and Personal Supplies</t>
  </si>
  <si>
    <t>Food</t>
  </si>
  <si>
    <t>Laundry Services and Supplies</t>
  </si>
  <si>
    <t>Pharmaceutical</t>
  </si>
  <si>
    <t xml:space="preserve">Other </t>
  </si>
  <si>
    <t>Equipment, Materials and Supplies</t>
  </si>
  <si>
    <t>Depreciation - Equipment</t>
  </si>
  <si>
    <t>Maintenance - Equipment</t>
  </si>
  <si>
    <t>Medical, Dental and Laboratory Supplies</t>
  </si>
  <si>
    <t>Membership Dues</t>
  </si>
  <si>
    <t>Rent and Lease Equipment</t>
  </si>
  <si>
    <t>Small Tools and Instruments</t>
  </si>
  <si>
    <t>Training</t>
  </si>
  <si>
    <t>Operating Expenses</t>
  </si>
  <si>
    <t>Communications</t>
  </si>
  <si>
    <t>Depreciation - Structures and Improvements</t>
  </si>
  <si>
    <t>Household Expenses</t>
  </si>
  <si>
    <t>Interest Expense</t>
  </si>
  <si>
    <t>Lease Property Maintenance, Structures, Improvements and Grounds</t>
  </si>
  <si>
    <t>Maintenance - Structures, Improvements, and Grounds</t>
  </si>
  <si>
    <t>Miscellaneous Expense</t>
  </si>
  <si>
    <t>Office Expense</t>
  </si>
  <si>
    <t>Publications and Legal Notices</t>
  </si>
  <si>
    <t>Rents &amp; Leases - Land, Structure, and Improvements</t>
  </si>
  <si>
    <t>Taxes and Licenses</t>
  </si>
  <si>
    <t>Drug Screening and Other Testing</t>
  </si>
  <si>
    <t>Utilities</t>
  </si>
  <si>
    <t>Professional and Special Services</t>
  </si>
  <si>
    <t>Transportation</t>
  </si>
  <si>
    <t>Travel</t>
  </si>
  <si>
    <t>Gas, Oil, &amp; Maintenance - Vehicles</t>
  </si>
  <si>
    <t>Rents &amp; Leases - Vehicles</t>
  </si>
  <si>
    <t>Depreciation - Vehicles</t>
  </si>
  <si>
    <t>Other Costs</t>
  </si>
  <si>
    <t>Indirect Costs</t>
  </si>
  <si>
    <t xml:space="preserve">Direct Costs (only if both NNA and DMC funding is identified) </t>
  </si>
  <si>
    <t>Participant Fees</t>
  </si>
  <si>
    <t>Insurance, Medicare and Other Third Party</t>
  </si>
  <si>
    <t>Individual Face to Face Visits</t>
  </si>
  <si>
    <t>Group Face to Face Visits</t>
  </si>
  <si>
    <t>Daycare Day (non Minor Consent)</t>
  </si>
  <si>
    <t>Residential Day</t>
  </si>
  <si>
    <t>Other - Minor Consent</t>
  </si>
  <si>
    <t>Drug Medi-Cal Reconciliation of Claims (Units)</t>
  </si>
  <si>
    <t>Personnel Services</t>
  </si>
  <si>
    <r>
      <t xml:space="preserve">Adjustments for DMC Denied/Unallowed Units - </t>
    </r>
    <r>
      <rPr>
        <b/>
        <sz val="10"/>
        <rFont val="Arial"/>
        <family val="2"/>
      </rPr>
      <t>MUST BE POSITIVE</t>
    </r>
  </si>
  <si>
    <t>Group Sessions</t>
  </si>
  <si>
    <t>Staff Hours</t>
  </si>
  <si>
    <t>FEES, INSURANCE, UNIT INFORMATION</t>
  </si>
  <si>
    <t xml:space="preserve">    NET COSTS (GROSS COSTS LESS LINES H,I)</t>
  </si>
  <si>
    <t>04c</t>
  </si>
  <si>
    <t xml:space="preserve">3nd Reporting Period - April thru June </t>
  </si>
  <si>
    <t>Minor Consent - April thru June - 7N AID Code Clients</t>
  </si>
  <si>
    <t>04c4</t>
  </si>
  <si>
    <t>14c(1)</t>
  </si>
  <si>
    <t xml:space="preserve">     Allowed for Apr - June (04b X the lesser line 12 or 4)</t>
  </si>
  <si>
    <t>14c(2)</t>
  </si>
  <si>
    <t xml:space="preserve">      Allowed for Apr - June (04c2 X the lesser line 12 or 4) - Minor Consent</t>
  </si>
  <si>
    <t>3rd Reporting Period - April through June</t>
  </si>
  <si>
    <t>Minor Consent - April through June - 7N Aid Code</t>
  </si>
  <si>
    <t>RES - Perinatal</t>
  </si>
  <si>
    <t>TYPE OF PROGRAM - RES - Perinatal</t>
  </si>
  <si>
    <t>Q.  TOTAL</t>
  </si>
  <si>
    <t>7990 - RES - Perinatal</t>
  </si>
  <si>
    <t>14e</t>
  </si>
  <si>
    <t xml:space="preserve"> DMC</t>
  </si>
  <si>
    <t>2nd Reporting Period - October through June</t>
  </si>
  <si>
    <t>04c5</t>
  </si>
  <si>
    <t>14f</t>
  </si>
  <si>
    <t>Private Pay</t>
  </si>
  <si>
    <t>NNA/Public Funded</t>
  </si>
  <si>
    <t>Drug Medi-Cal</t>
  </si>
  <si>
    <t>Submitted</t>
  </si>
  <si>
    <t>Denied</t>
  </si>
  <si>
    <t>Adjusted/Erroneous</t>
  </si>
  <si>
    <t>REPORT OF EXPENDITURES AND REVENUES</t>
  </si>
  <si>
    <t>STATEWIDE MAXIMUM ALLOWABLE RATE</t>
  </si>
  <si>
    <t>Minor Consent - July through September - Title XIX</t>
  </si>
  <si>
    <t>Minor Consent - October through June - Title XIX</t>
  </si>
  <si>
    <t>Minor Consent - July through June - non-Title XIX</t>
  </si>
  <si>
    <t>Other Non-Title XIX (100% SGF)</t>
  </si>
  <si>
    <t xml:space="preserve">2nd Reporting Period - October through June </t>
  </si>
  <si>
    <t>Minor Consent - July through September - Title XIX Clients</t>
  </si>
  <si>
    <t>Minor Consent - October through June - Title XIX Clients</t>
  </si>
  <si>
    <t>Non-Minor Consent - 100% SGF July through June</t>
  </si>
  <si>
    <t>14a1</t>
  </si>
  <si>
    <t>14a2</t>
  </si>
  <si>
    <t>14b1</t>
  </si>
  <si>
    <t>14b2</t>
  </si>
  <si>
    <t xml:space="preserve">     Allowed for July - Sept (04c1 × the lesser line 12 or 4) - Minor Consent </t>
  </si>
  <si>
    <t xml:space="preserve">     Allowed for Oct - June (04b × the lesser line 12 or 4)</t>
  </si>
  <si>
    <t xml:space="preserve">      Allowed for Oct - June (04c2 × the lesser line 12 or 4) - Minor Consent</t>
  </si>
  <si>
    <t xml:space="preserve">     Allowed for Non-Minor Consent Non-Title XIX (100% SGF)</t>
  </si>
  <si>
    <t>TOTAL MEDI-CAL COSTS (Add Lines 9)</t>
  </si>
  <si>
    <t>15a</t>
  </si>
  <si>
    <t>15b</t>
  </si>
  <si>
    <t>REVENUE FROM PARTICIPANT FEES (SHARE OF COST)</t>
  </si>
  <si>
    <t>REVENUE FROM INSURANCE, THIRD PARTY FEES</t>
  </si>
  <si>
    <t>NET COST (Line 14f minus sum Line 15a and 15b))</t>
  </si>
  <si>
    <t>TOTAL MC</t>
  </si>
  <si>
    <t>H.  PARTICIPANT FEES (SHARE OF COSTS)</t>
  </si>
  <si>
    <t>6-digit Provider Number</t>
  </si>
  <si>
    <t>Reporting Period - July through June</t>
  </si>
  <si>
    <t xml:space="preserve">Reporting Period - July through June </t>
  </si>
  <si>
    <t>TOTAL MEDI-CAL COST PER UNIT (line 11)</t>
  </si>
  <si>
    <t xml:space="preserve">     Allowed for Minor Consent - Non-Title XIX 100% SGF</t>
  </si>
  <si>
    <t>MAXIMUM ALLOWED (Line 4 × Total Units Line)</t>
  </si>
  <si>
    <t>COST - (Line 3 × Total Units Line)</t>
  </si>
  <si>
    <t xml:space="preserve">     Allowed for July - June (04a × the lesser line 12 or 4)</t>
  </si>
  <si>
    <t xml:space="preserve">     Total of 14a1</t>
  </si>
  <si>
    <t>N/A</t>
  </si>
  <si>
    <t>Minor Consent - July through June - Non-Title XIX 100% local revenue</t>
  </si>
  <si>
    <t>Realignment</t>
  </si>
  <si>
    <t>Data Entry Sheet - FY 2012-13 Cost Report</t>
  </si>
  <si>
    <t>Contract Number</t>
  </si>
  <si>
    <t>CONTRACT NUMBER</t>
  </si>
  <si>
    <t>Co.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</si>
</sst>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#,##0_);\(&quot;$&quot;#,##0\)"/>
    <numFmt numFmtId="7" formatCode="&quot;$&quot;#,##0.00_);\(&quot;$&quot;#,##0.00\)"/>
    <numFmt numFmtId="164" formatCode="0_);\(0\)"/>
    <numFmt numFmtId="165" formatCode="mmmm\ d\,\ yyyy"/>
  </numFmts>
  <fonts count="17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lightGray">
        <bgColor theme="0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ck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thick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</borders>
  <cellStyleXfs count="1">
    <xf numFmtId="37" fontId="0" fillId="2" borderId="0"/>
  </cellStyleXfs>
  <cellXfs count="212">
    <xf numFmtId="37" fontId="0" fillId="2" borderId="0" xfId="0" applyNumberFormat="1"/>
    <xf numFmtId="37" fontId="8" fillId="3" borderId="0" xfId="0" applyNumberFormat="1" applyFont="1" applyFill="1" applyAlignment="1">
      <alignment horizontal="centerContinuous"/>
    </xf>
    <xf numFmtId="37" fontId="9" fillId="3" borderId="0" xfId="0" applyNumberFormat="1" applyFont="1" applyFill="1" applyAlignment="1">
      <alignment horizontal="centerContinuous"/>
    </xf>
    <xf numFmtId="37" fontId="9" fillId="3" borderId="0" xfId="0" applyNumberFormat="1" applyFont="1" applyFill="1"/>
    <xf numFmtId="37" fontId="10" fillId="3" borderId="0" xfId="0" applyNumberFormat="1" applyFont="1" applyFill="1" applyAlignment="1">
      <alignment horizontal="centerContinuous"/>
    </xf>
    <xf numFmtId="37" fontId="11" fillId="3" borderId="0" xfId="0" applyNumberFormat="1" applyFont="1" applyFill="1" applyAlignment="1">
      <alignment horizontal="centerContinuous"/>
    </xf>
    <xf numFmtId="37" fontId="11" fillId="3" borderId="0" xfId="0" applyNumberFormat="1" applyFont="1" applyFill="1"/>
    <xf numFmtId="37" fontId="4" fillId="3" borderId="12" xfId="0" applyNumberFormat="1" applyFont="1" applyFill="1" applyBorder="1"/>
    <xf numFmtId="37" fontId="11" fillId="3" borderId="0" xfId="0" applyNumberFormat="1" applyFont="1" applyFill="1" applyBorder="1" applyAlignment="1">
      <alignment horizontal="centerContinuous"/>
    </xf>
    <xf numFmtId="37" fontId="1" fillId="3" borderId="0" xfId="0" applyNumberFormat="1" applyFont="1" applyFill="1" applyAlignment="1">
      <alignment horizontal="center"/>
    </xf>
    <xf numFmtId="37" fontId="13" fillId="3" borderId="0" xfId="0" applyNumberFormat="1" applyFont="1" applyFill="1" applyAlignment="1">
      <alignment horizontal="center"/>
    </xf>
    <xf numFmtId="37" fontId="4" fillId="3" borderId="0" xfId="0" applyNumberFormat="1" applyFont="1" applyFill="1" applyAlignment="1">
      <alignment horizontal="center"/>
    </xf>
    <xf numFmtId="37" fontId="2" fillId="3" borderId="23" xfId="0" applyNumberFormat="1" applyFont="1" applyFill="1" applyBorder="1"/>
    <xf numFmtId="37" fontId="4" fillId="3" borderId="23" xfId="0" applyNumberFormat="1" applyFont="1" applyFill="1" applyBorder="1"/>
    <xf numFmtId="37" fontId="12" fillId="3" borderId="23" xfId="0" applyNumberFormat="1" applyFont="1" applyFill="1" applyBorder="1"/>
    <xf numFmtId="37" fontId="3" fillId="3" borderId="0" xfId="0" applyNumberFormat="1" applyFont="1" applyFill="1"/>
    <xf numFmtId="37" fontId="1" fillId="3" borderId="26" xfId="0" applyNumberFormat="1" applyFont="1" applyFill="1" applyBorder="1" applyAlignment="1">
      <alignment horizontal="center"/>
    </xf>
    <xf numFmtId="37" fontId="13" fillId="3" borderId="26" xfId="0" applyNumberFormat="1" applyFont="1" applyFill="1" applyBorder="1" applyAlignment="1">
      <alignment horizontal="center"/>
    </xf>
    <xf numFmtId="37" fontId="4" fillId="3" borderId="26" xfId="0" applyNumberFormat="1" applyFont="1" applyFill="1" applyBorder="1" applyAlignment="1">
      <alignment horizontal="center"/>
    </xf>
    <xf numFmtId="37" fontId="2" fillId="3" borderId="0" xfId="0" applyNumberFormat="1" applyFont="1" applyFill="1"/>
    <xf numFmtId="37" fontId="4" fillId="3" borderId="0" xfId="0" applyNumberFormat="1" applyFont="1" applyFill="1"/>
    <xf numFmtId="37" fontId="13" fillId="3" borderId="26" xfId="0" applyNumberFormat="1" applyFont="1" applyFill="1" applyBorder="1" applyAlignment="1" applyProtection="1">
      <alignment horizontal="center"/>
    </xf>
    <xf numFmtId="37" fontId="6" fillId="3" borderId="0" xfId="0" applyNumberFormat="1" applyFont="1" applyFill="1"/>
    <xf numFmtId="37" fontId="4" fillId="3" borderId="23" xfId="0" applyNumberFormat="1" applyFont="1" applyFill="1" applyBorder="1" applyProtection="1">
      <protection locked="0"/>
    </xf>
    <xf numFmtId="37" fontId="4" fillId="3" borderId="11" xfId="0" applyNumberFormat="1" applyFont="1" applyFill="1" applyBorder="1"/>
    <xf numFmtId="49" fontId="4" fillId="3" borderId="23" xfId="0" applyNumberFormat="1" applyFont="1" applyFill="1" applyBorder="1" applyAlignment="1" applyProtection="1">
      <alignment horizontal="right"/>
      <protection locked="0"/>
    </xf>
    <xf numFmtId="37" fontId="3" fillId="3" borderId="0" xfId="0" applyNumberFormat="1" applyFont="1" applyFill="1" applyBorder="1" applyAlignment="1">
      <alignment horizontal="centerContinuous"/>
    </xf>
    <xf numFmtId="37" fontId="4" fillId="3" borderId="23" xfId="0" applyNumberFormat="1" applyFont="1" applyFill="1" applyBorder="1" applyProtection="1"/>
    <xf numFmtId="38" fontId="4" fillId="3" borderId="23" xfId="0" applyNumberFormat="1" applyFont="1" applyFill="1" applyBorder="1"/>
    <xf numFmtId="0" fontId="1" fillId="3" borderId="0" xfId="0" applyNumberFormat="1" applyFont="1" applyFill="1" applyAlignment="1">
      <alignment horizontal="centerContinuous"/>
    </xf>
    <xf numFmtId="37" fontId="1" fillId="3" borderId="0" xfId="0" applyNumberFormat="1" applyFont="1" applyFill="1" applyBorder="1"/>
    <xf numFmtId="37" fontId="4" fillId="3" borderId="0" xfId="0" applyNumberFormat="1" applyFont="1" applyFill="1" applyAlignment="1">
      <alignment horizontal="left"/>
    </xf>
    <xf numFmtId="37" fontId="4" fillId="3" borderId="0" xfId="0" applyNumberFormat="1" applyFont="1" applyFill="1" applyAlignment="1">
      <alignment horizontal="centerContinuous"/>
    </xf>
    <xf numFmtId="15" fontId="4" fillId="3" borderId="0" xfId="0" applyNumberFormat="1" applyFont="1" applyFill="1" applyAlignment="1">
      <alignment horizontal="centerContinuous"/>
    </xf>
    <xf numFmtId="37" fontId="11" fillId="3" borderId="26" xfId="0" applyNumberFormat="1" applyFont="1" applyFill="1" applyBorder="1" applyAlignment="1">
      <alignment horizontal="center"/>
    </xf>
    <xf numFmtId="37" fontId="4" fillId="3" borderId="0" xfId="0" applyNumberFormat="1" applyFont="1" applyFill="1" applyBorder="1"/>
    <xf numFmtId="37" fontId="11" fillId="3" borderId="62" xfId="0" applyNumberFormat="1" applyFont="1" applyFill="1" applyBorder="1" applyAlignment="1">
      <alignment horizontal="center"/>
    </xf>
    <xf numFmtId="0" fontId="11" fillId="3" borderId="1" xfId="0" applyNumberFormat="1" applyFont="1" applyFill="1" applyBorder="1"/>
    <xf numFmtId="165" fontId="4" fillId="3" borderId="0" xfId="0" applyNumberFormat="1" applyFont="1" applyFill="1" applyBorder="1" applyAlignment="1">
      <alignment horizontal="left"/>
    </xf>
    <xf numFmtId="37" fontId="4" fillId="3" borderId="2" xfId="0" applyNumberFormat="1" applyFont="1" applyFill="1" applyBorder="1"/>
    <xf numFmtId="37" fontId="5" fillId="3" borderId="2" xfId="0" applyNumberFormat="1" applyFont="1" applyFill="1" applyBorder="1" applyAlignment="1">
      <alignment horizontal="center"/>
    </xf>
    <xf numFmtId="37" fontId="5" fillId="3" borderId="30" xfId="0" applyNumberFormat="1" applyFont="1" applyFill="1" applyBorder="1"/>
    <xf numFmtId="37" fontId="5" fillId="3" borderId="3" xfId="0" applyNumberFormat="1" applyFont="1" applyFill="1" applyBorder="1"/>
    <xf numFmtId="37" fontId="5" fillId="3" borderId="3" xfId="0" applyNumberFormat="1" applyFont="1" applyFill="1" applyBorder="1" applyAlignment="1">
      <alignment horizontal="center"/>
    </xf>
    <xf numFmtId="37" fontId="4" fillId="3" borderId="3" xfId="0" applyNumberFormat="1" applyFont="1" applyFill="1" applyBorder="1"/>
    <xf numFmtId="37" fontId="5" fillId="3" borderId="63" xfId="0" applyNumberFormat="1" applyFont="1" applyFill="1" applyBorder="1" applyAlignment="1">
      <alignment horizontal="center" vertical="center"/>
    </xf>
    <xf numFmtId="37" fontId="5" fillId="3" borderId="31" xfId="0" applyNumberFormat="1" applyFont="1" applyFill="1" applyBorder="1"/>
    <xf numFmtId="37" fontId="5" fillId="3" borderId="4" xfId="0" applyNumberFormat="1" applyFont="1" applyFill="1" applyBorder="1"/>
    <xf numFmtId="37" fontId="5" fillId="3" borderId="4" xfId="0" applyNumberFormat="1" applyFont="1" applyFill="1" applyBorder="1" applyAlignment="1">
      <alignment horizontal="center"/>
    </xf>
    <xf numFmtId="37" fontId="5" fillId="3" borderId="28" xfId="0" applyNumberFormat="1" applyFont="1" applyFill="1" applyBorder="1" applyAlignment="1">
      <alignment horizontal="center" vertical="center"/>
    </xf>
    <xf numFmtId="37" fontId="4" fillId="3" borderId="4" xfId="0" applyNumberFormat="1" applyFont="1" applyFill="1" applyBorder="1"/>
    <xf numFmtId="39" fontId="5" fillId="3" borderId="4" xfId="0" applyNumberFormat="1" applyFont="1" applyFill="1" applyBorder="1"/>
    <xf numFmtId="39" fontId="5" fillId="3" borderId="28" xfId="0" applyNumberFormat="1" applyFont="1" applyFill="1" applyBorder="1"/>
    <xf numFmtId="39" fontId="5" fillId="4" borderId="4" xfId="0" applyNumberFormat="1" applyFont="1" applyFill="1" applyBorder="1"/>
    <xf numFmtId="37" fontId="1" fillId="3" borderId="31" xfId="0" applyNumberFormat="1" applyFont="1" applyFill="1" applyBorder="1"/>
    <xf numFmtId="37" fontId="1" fillId="3" borderId="4" xfId="0" applyNumberFormat="1" applyFont="1" applyFill="1" applyBorder="1"/>
    <xf numFmtId="7" fontId="1" fillId="3" borderId="4" xfId="0" applyNumberFormat="1" applyFont="1" applyFill="1" applyBorder="1"/>
    <xf numFmtId="7" fontId="1" fillId="3" borderId="28" xfId="0" applyNumberFormat="1" applyFont="1" applyFill="1" applyBorder="1"/>
    <xf numFmtId="39" fontId="5" fillId="4" borderId="28" xfId="0" applyNumberFormat="1" applyFont="1" applyFill="1" applyBorder="1"/>
    <xf numFmtId="37" fontId="5" fillId="4" borderId="4" xfId="0" applyNumberFormat="1" applyFont="1" applyFill="1" applyBorder="1"/>
    <xf numFmtId="37" fontId="5" fillId="4" borderId="28" xfId="0" applyNumberFormat="1" applyFont="1" applyFill="1" applyBorder="1"/>
    <xf numFmtId="37" fontId="5" fillId="3" borderId="28" xfId="0" applyNumberFormat="1" applyFont="1" applyFill="1" applyBorder="1"/>
    <xf numFmtId="37" fontId="10" fillId="3" borderId="32" xfId="0" applyNumberFormat="1" applyFont="1" applyFill="1" applyBorder="1"/>
    <xf numFmtId="37" fontId="5" fillId="3" borderId="27" xfId="0" applyNumberFormat="1" applyFont="1" applyFill="1" applyBorder="1"/>
    <xf numFmtId="37" fontId="10" fillId="3" borderId="27" xfId="0" applyNumberFormat="1" applyFont="1" applyFill="1" applyBorder="1"/>
    <xf numFmtId="37" fontId="10" fillId="3" borderId="29" xfId="0" applyNumberFormat="1" applyFont="1" applyFill="1" applyBorder="1"/>
    <xf numFmtId="37" fontId="5" fillId="3" borderId="34" xfId="0" applyNumberFormat="1" applyFont="1" applyFill="1" applyBorder="1"/>
    <xf numFmtId="37" fontId="5" fillId="3" borderId="43" xfId="0" applyNumberFormat="1" applyFont="1" applyFill="1" applyBorder="1"/>
    <xf numFmtId="37" fontId="5" fillId="3" borderId="24" xfId="0" applyNumberFormat="1" applyFont="1" applyFill="1" applyBorder="1"/>
    <xf numFmtId="37" fontId="5" fillId="3" borderId="44" xfId="0" applyNumberFormat="1" applyFont="1" applyFill="1" applyBorder="1"/>
    <xf numFmtId="37" fontId="5" fillId="3" borderId="45" xfId="0" applyNumberFormat="1" applyFont="1" applyFill="1" applyBorder="1"/>
    <xf numFmtId="7" fontId="5" fillId="3" borderId="4" xfId="0" applyNumberFormat="1" applyFont="1" applyFill="1" applyBorder="1"/>
    <xf numFmtId="7" fontId="5" fillId="3" borderId="28" xfId="0" applyNumberFormat="1" applyFont="1" applyFill="1" applyBorder="1"/>
    <xf numFmtId="37" fontId="5" fillId="3" borderId="55" xfId="0" applyNumberFormat="1" applyFont="1" applyFill="1" applyBorder="1"/>
    <xf numFmtId="37" fontId="5" fillId="3" borderId="56" xfId="0" applyNumberFormat="1" applyFont="1" applyFill="1" applyBorder="1"/>
    <xf numFmtId="7" fontId="5" fillId="3" borderId="56" xfId="0" applyNumberFormat="1" applyFont="1" applyFill="1" applyBorder="1"/>
    <xf numFmtId="7" fontId="5" fillId="3" borderId="57" xfId="0" applyNumberFormat="1" applyFont="1" applyFill="1" applyBorder="1"/>
    <xf numFmtId="37" fontId="5" fillId="3" borderId="58" xfId="0" applyNumberFormat="1" applyFont="1" applyFill="1" applyBorder="1"/>
    <xf numFmtId="37" fontId="5" fillId="3" borderId="59" xfId="0" applyNumberFormat="1" applyFont="1" applyFill="1" applyBorder="1"/>
    <xf numFmtId="37" fontId="5" fillId="3" borderId="59" xfId="0" applyNumberFormat="1" applyFont="1" applyFill="1" applyBorder="1" applyAlignment="1">
      <alignment horizontal="center"/>
    </xf>
    <xf numFmtId="37" fontId="4" fillId="3" borderId="59" xfId="0" applyNumberFormat="1" applyFont="1" applyFill="1" applyBorder="1"/>
    <xf numFmtId="37" fontId="5" fillId="3" borderId="6" xfId="0" applyNumberFormat="1" applyFont="1" applyFill="1" applyBorder="1" applyAlignment="1">
      <alignment horizontal="center"/>
    </xf>
    <xf numFmtId="37" fontId="4" fillId="4" borderId="4" xfId="0" applyNumberFormat="1" applyFont="1" applyFill="1" applyBorder="1"/>
    <xf numFmtId="37" fontId="4" fillId="4" borderId="35" xfId="0" applyNumberFormat="1" applyFont="1" applyFill="1" applyBorder="1"/>
    <xf numFmtId="39" fontId="5" fillId="3" borderId="35" xfId="0" applyNumberFormat="1" applyFont="1" applyFill="1" applyBorder="1"/>
    <xf numFmtId="37" fontId="6" fillId="3" borderId="31" xfId="0" applyNumberFormat="1" applyFont="1" applyFill="1" applyBorder="1"/>
    <xf numFmtId="37" fontId="6" fillId="3" borderId="4" xfId="0" applyNumberFormat="1" applyFont="1" applyFill="1" applyBorder="1"/>
    <xf numFmtId="39" fontId="1" fillId="3" borderId="4" xfId="0" applyNumberFormat="1" applyFont="1" applyFill="1" applyBorder="1"/>
    <xf numFmtId="39" fontId="1" fillId="3" borderId="35" xfId="0" applyNumberFormat="1" applyFont="1" applyFill="1" applyBorder="1"/>
    <xf numFmtId="39" fontId="4" fillId="4" borderId="4" xfId="0" applyNumberFormat="1" applyFont="1" applyFill="1" applyBorder="1"/>
    <xf numFmtId="39" fontId="4" fillId="4" borderId="35" xfId="0" applyNumberFormat="1" applyFont="1" applyFill="1" applyBorder="1"/>
    <xf numFmtId="39" fontId="5" fillId="4" borderId="35" xfId="0" applyNumberFormat="1" applyFont="1" applyFill="1" applyBorder="1"/>
    <xf numFmtId="39" fontId="4" fillId="3" borderId="4" xfId="0" applyNumberFormat="1" applyFont="1" applyFill="1" applyBorder="1"/>
    <xf numFmtId="39" fontId="4" fillId="3" borderId="35" xfId="0" applyNumberFormat="1" applyFont="1" applyFill="1" applyBorder="1"/>
    <xf numFmtId="7" fontId="1" fillId="3" borderId="1" xfId="0" applyNumberFormat="1" applyFont="1" applyFill="1" applyBorder="1"/>
    <xf numFmtId="7" fontId="1" fillId="3" borderId="23" xfId="0" applyNumberFormat="1" applyFont="1" applyFill="1" applyBorder="1"/>
    <xf numFmtId="7" fontId="1" fillId="3" borderId="35" xfId="0" applyNumberFormat="1" applyFont="1" applyFill="1" applyBorder="1"/>
    <xf numFmtId="7" fontId="4" fillId="3" borderId="4" xfId="0" applyNumberFormat="1" applyFont="1" applyFill="1" applyBorder="1"/>
    <xf numFmtId="7" fontId="4" fillId="3" borderId="35" xfId="0" applyNumberFormat="1" applyFont="1" applyFill="1" applyBorder="1"/>
    <xf numFmtId="37" fontId="6" fillId="3" borderId="33" xfId="0" applyNumberFormat="1" applyFont="1" applyFill="1" applyBorder="1"/>
    <xf numFmtId="7" fontId="1" fillId="3" borderId="24" xfId="0" applyNumberFormat="1" applyFont="1" applyFill="1" applyBorder="1"/>
    <xf numFmtId="7" fontId="1" fillId="3" borderId="36" xfId="0" applyNumberFormat="1" applyFont="1" applyFill="1" applyBorder="1"/>
    <xf numFmtId="37" fontId="4" fillId="3" borderId="34" xfId="0" applyNumberFormat="1" applyFont="1" applyFill="1" applyBorder="1"/>
    <xf numFmtId="37" fontId="4" fillId="3" borderId="37" xfId="0" applyNumberFormat="1" applyFont="1" applyFill="1" applyBorder="1"/>
    <xf numFmtId="37" fontId="1" fillId="3" borderId="46" xfId="0" applyNumberFormat="1" applyFont="1" applyFill="1" applyBorder="1"/>
    <xf numFmtId="37" fontId="4" fillId="3" borderId="47" xfId="0" applyNumberFormat="1" applyFont="1" applyFill="1" applyBorder="1"/>
    <xf numFmtId="5" fontId="5" fillId="3" borderId="48" xfId="0" applyNumberFormat="1" applyFont="1" applyFill="1" applyBorder="1"/>
    <xf numFmtId="5" fontId="5" fillId="3" borderId="39" xfId="0" applyNumberFormat="1" applyFont="1" applyFill="1" applyBorder="1"/>
    <xf numFmtId="37" fontId="5" fillId="3" borderId="23" xfId="0" applyNumberFormat="1" applyFont="1" applyFill="1" applyBorder="1"/>
    <xf numFmtId="39" fontId="5" fillId="3" borderId="23" xfId="0" applyNumberFormat="1" applyFont="1" applyFill="1" applyBorder="1"/>
    <xf numFmtId="37" fontId="5" fillId="3" borderId="0" xfId="0" applyNumberFormat="1" applyFont="1" applyFill="1"/>
    <xf numFmtId="37" fontId="1" fillId="3" borderId="0" xfId="0" applyNumberFormat="1" applyFont="1" applyFill="1" applyAlignment="1">
      <alignment horizontal="left"/>
    </xf>
    <xf numFmtId="37" fontId="1" fillId="3" borderId="0" xfId="0" applyNumberFormat="1" applyFont="1" applyFill="1" applyAlignment="1">
      <alignment horizontal="center"/>
    </xf>
    <xf numFmtId="37" fontId="3" fillId="3" borderId="0" xfId="0" applyNumberFormat="1" applyFont="1" applyFill="1" applyBorder="1" applyAlignment="1">
      <alignment horizontal="center"/>
    </xf>
    <xf numFmtId="37" fontId="2" fillId="3" borderId="0" xfId="0" applyNumberFormat="1" applyFont="1" applyFill="1" applyBorder="1" applyAlignment="1">
      <alignment horizontal="center"/>
    </xf>
    <xf numFmtId="37" fontId="5" fillId="3" borderId="0" xfId="0" applyNumberFormat="1" applyFont="1" applyFill="1" applyBorder="1" applyAlignment="1">
      <alignment horizontal="center"/>
    </xf>
    <xf numFmtId="37" fontId="1" fillId="3" borderId="0" xfId="0" applyNumberFormat="1" applyFont="1" applyFill="1"/>
    <xf numFmtId="37" fontId="11" fillId="3" borderId="26" xfId="0" applyNumberFormat="1" applyFont="1" applyFill="1" applyBorder="1"/>
    <xf numFmtId="164" fontId="11" fillId="3" borderId="26" xfId="0" applyNumberFormat="1" applyFont="1" applyFill="1" applyBorder="1"/>
    <xf numFmtId="37" fontId="11" fillId="3" borderId="26" xfId="0" applyNumberFormat="1" applyFont="1" applyFill="1" applyBorder="1" applyAlignment="1">
      <alignment horizontal="center"/>
    </xf>
    <xf numFmtId="37" fontId="4" fillId="3" borderId="19" xfId="0" applyNumberFormat="1" applyFont="1" applyFill="1" applyBorder="1"/>
    <xf numFmtId="37" fontId="5" fillId="3" borderId="19" xfId="0" applyNumberFormat="1" applyFont="1" applyFill="1" applyBorder="1"/>
    <xf numFmtId="37" fontId="4" fillId="3" borderId="0" xfId="0" applyNumberFormat="1" applyFont="1" applyFill="1" applyBorder="1" applyAlignment="1">
      <alignment horizontal="center"/>
    </xf>
    <xf numFmtId="37" fontId="4" fillId="3" borderId="1" xfId="0" applyNumberFormat="1" applyFont="1" applyFill="1" applyBorder="1"/>
    <xf numFmtId="37" fontId="5" fillId="3" borderId="1" xfId="0" applyNumberFormat="1" applyFont="1" applyFill="1" applyBorder="1" applyAlignment="1">
      <alignment horizontal="center"/>
    </xf>
    <xf numFmtId="37" fontId="5" fillId="3" borderId="17" xfId="0" applyNumberFormat="1" applyFont="1" applyFill="1" applyBorder="1"/>
    <xf numFmtId="37" fontId="5" fillId="3" borderId="0" xfId="0" applyNumberFormat="1" applyFont="1" applyFill="1" applyBorder="1"/>
    <xf numFmtId="37" fontId="6" fillId="3" borderId="3" xfId="0" applyNumberFormat="1" applyFont="1" applyFill="1" applyBorder="1" applyAlignment="1">
      <alignment horizontal="center"/>
    </xf>
    <xf numFmtId="37" fontId="5" fillId="3" borderId="18" xfId="0" applyNumberFormat="1" applyFont="1" applyFill="1" applyBorder="1"/>
    <xf numFmtId="37" fontId="5" fillId="3" borderId="8" xfId="0" applyNumberFormat="1" applyFont="1" applyFill="1" applyBorder="1" applyAlignment="1">
      <alignment horizontal="center"/>
    </xf>
    <xf numFmtId="37" fontId="4" fillId="3" borderId="9" xfId="0" applyNumberFormat="1" applyFont="1" applyFill="1" applyBorder="1"/>
    <xf numFmtId="37" fontId="5" fillId="3" borderId="10" xfId="0" applyNumberFormat="1" applyFont="1" applyFill="1" applyBorder="1" applyAlignment="1">
      <alignment horizontal="center"/>
    </xf>
    <xf numFmtId="37" fontId="14" fillId="3" borderId="1" xfId="0" applyNumberFormat="1" applyFont="1" applyFill="1" applyBorder="1"/>
    <xf numFmtId="37" fontId="11" fillId="3" borderId="4" xfId="0" applyNumberFormat="1" applyFont="1" applyFill="1" applyBorder="1"/>
    <xf numFmtId="37" fontId="5" fillId="4" borderId="3" xfId="0" applyNumberFormat="1" applyFont="1" applyFill="1" applyBorder="1"/>
    <xf numFmtId="37" fontId="5" fillId="3" borderId="1" xfId="0" applyNumberFormat="1" applyFont="1" applyFill="1" applyBorder="1"/>
    <xf numFmtId="37" fontId="5" fillId="3" borderId="15" xfId="0" applyNumberFormat="1" applyFont="1" applyFill="1" applyBorder="1" applyAlignment="1">
      <alignment horizontal="center"/>
    </xf>
    <xf numFmtId="37" fontId="5" fillId="3" borderId="49" xfId="0" applyNumberFormat="1" applyFont="1" applyFill="1" applyBorder="1" applyAlignment="1">
      <alignment horizontal="center"/>
    </xf>
    <xf numFmtId="37" fontId="14" fillId="3" borderId="50" xfId="0" applyNumberFormat="1" applyFont="1" applyFill="1" applyBorder="1"/>
    <xf numFmtId="37" fontId="5" fillId="3" borderId="51" xfId="0" applyNumberFormat="1" applyFont="1" applyFill="1" applyBorder="1"/>
    <xf numFmtId="37" fontId="11" fillId="3" borderId="3" xfId="0" applyNumberFormat="1" applyFont="1" applyFill="1" applyBorder="1"/>
    <xf numFmtId="37" fontId="5" fillId="3" borderId="9" xfId="0" applyNumberFormat="1" applyFont="1" applyFill="1" applyBorder="1" applyAlignment="1">
      <alignment horizontal="center"/>
    </xf>
    <xf numFmtId="37" fontId="5" fillId="3" borderId="7" xfId="0" applyNumberFormat="1" applyFont="1" applyFill="1" applyBorder="1"/>
    <xf numFmtId="37" fontId="14" fillId="3" borderId="2" xfId="0" applyNumberFormat="1" applyFont="1" applyFill="1" applyBorder="1"/>
    <xf numFmtId="37" fontId="5" fillId="3" borderId="5" xfId="0" applyNumberFormat="1" applyFont="1" applyFill="1" applyBorder="1"/>
    <xf numFmtId="37" fontId="11" fillId="3" borderId="25" xfId="0" applyNumberFormat="1" applyFont="1" applyFill="1" applyBorder="1" applyProtection="1">
      <protection locked="0"/>
    </xf>
    <xf numFmtId="37" fontId="11" fillId="3" borderId="52" xfId="0" applyNumberFormat="1" applyFont="1" applyFill="1" applyBorder="1"/>
    <xf numFmtId="37" fontId="11" fillId="3" borderId="5" xfId="0" applyNumberFormat="1" applyFont="1" applyFill="1" applyBorder="1"/>
    <xf numFmtId="37" fontId="11" fillId="3" borderId="53" xfId="0" applyNumberFormat="1" applyFont="1" applyFill="1" applyBorder="1"/>
    <xf numFmtId="37" fontId="4" fillId="3" borderId="60" xfId="0" applyNumberFormat="1" applyFont="1" applyFill="1" applyBorder="1"/>
    <xf numFmtId="37" fontId="5" fillId="3" borderId="0" xfId="0" applyNumberFormat="1" applyFont="1" applyFill="1" applyAlignment="1">
      <alignment horizontal="center"/>
    </xf>
    <xf numFmtId="37" fontId="5" fillId="3" borderId="2" xfId="0" applyNumberFormat="1" applyFont="1" applyFill="1" applyBorder="1"/>
    <xf numFmtId="37" fontId="5" fillId="3" borderId="20" xfId="0" applyNumberFormat="1" applyFont="1" applyFill="1" applyBorder="1"/>
    <xf numFmtId="37" fontId="5" fillId="3" borderId="6" xfId="0" applyNumberFormat="1" applyFont="1" applyFill="1" applyBorder="1"/>
    <xf numFmtId="37" fontId="11" fillId="3" borderId="4" xfId="0" applyNumberFormat="1" applyFont="1" applyFill="1" applyBorder="1" applyProtection="1">
      <protection locked="0"/>
    </xf>
    <xf numFmtId="37" fontId="11" fillId="3" borderId="38" xfId="0" applyNumberFormat="1" applyFont="1" applyFill="1" applyBorder="1"/>
    <xf numFmtId="2" fontId="5" fillId="3" borderId="4" xfId="0" applyNumberFormat="1" applyFont="1" applyFill="1" applyBorder="1"/>
    <xf numFmtId="2" fontId="5" fillId="4" borderId="4" xfId="0" applyNumberFormat="1" applyFont="1" applyFill="1" applyBorder="1"/>
    <xf numFmtId="4" fontId="11" fillId="3" borderId="4" xfId="0" applyNumberFormat="1" applyFont="1" applyFill="1" applyBorder="1"/>
    <xf numFmtId="2" fontId="11" fillId="3" borderId="4" xfId="0" applyNumberFormat="1" applyFont="1" applyFill="1" applyBorder="1" applyProtection="1"/>
    <xf numFmtId="37" fontId="14" fillId="3" borderId="0" xfId="0" applyNumberFormat="1" applyFont="1" applyFill="1"/>
    <xf numFmtId="37" fontId="5" fillId="3" borderId="16" xfId="0" applyNumberFormat="1" applyFont="1" applyFill="1" applyBorder="1" applyAlignment="1">
      <alignment horizontal="center"/>
    </xf>
    <xf numFmtId="37" fontId="5" fillId="3" borderId="34" xfId="0" applyNumberFormat="1" applyFont="1" applyFill="1" applyBorder="1" applyAlignment="1">
      <alignment horizontal="center"/>
    </xf>
    <xf numFmtId="37" fontId="15" fillId="3" borderId="0" xfId="0" applyNumberFormat="1" applyFont="1" applyFill="1"/>
    <xf numFmtId="37" fontId="5" fillId="3" borderId="41" xfId="0" applyNumberFormat="1" applyFont="1" applyFill="1" applyBorder="1" applyAlignment="1">
      <alignment horizontal="center"/>
    </xf>
    <xf numFmtId="37" fontId="5" fillId="3" borderId="42" xfId="0" applyNumberFormat="1" applyFont="1" applyFill="1" applyBorder="1" applyAlignment="1">
      <alignment horizontal="center"/>
    </xf>
    <xf numFmtId="37" fontId="5" fillId="3" borderId="40" xfId="0" applyNumberFormat="1" applyFont="1" applyFill="1" applyBorder="1" applyAlignment="1">
      <alignment horizontal="center"/>
    </xf>
    <xf numFmtId="37" fontId="5" fillId="3" borderId="21" xfId="0" applyNumberFormat="1" applyFont="1" applyFill="1" applyBorder="1" applyAlignment="1">
      <alignment horizontal="center"/>
    </xf>
    <xf numFmtId="37" fontId="14" fillId="3" borderId="13" xfId="0" applyNumberFormat="1" applyFont="1" applyFill="1" applyBorder="1"/>
    <xf numFmtId="37" fontId="5" fillId="3" borderId="14" xfId="0" applyNumberFormat="1" applyFont="1" applyFill="1" applyBorder="1"/>
    <xf numFmtId="37" fontId="11" fillId="3" borderId="40" xfId="0" applyNumberFormat="1" applyFont="1" applyFill="1" applyBorder="1"/>
    <xf numFmtId="37" fontId="5" fillId="4" borderId="21" xfId="0" applyNumberFormat="1" applyFont="1" applyFill="1" applyBorder="1"/>
    <xf numFmtId="37" fontId="5" fillId="3" borderId="23" xfId="0" applyNumberFormat="1" applyFont="1" applyFill="1" applyBorder="1" applyAlignment="1">
      <alignment horizontal="center"/>
    </xf>
    <xf numFmtId="37" fontId="14" fillId="3" borderId="12" xfId="0" applyNumberFormat="1" applyFont="1" applyFill="1" applyBorder="1"/>
    <xf numFmtId="37" fontId="5" fillId="3" borderId="9" xfId="0" applyNumberFormat="1" applyFont="1" applyFill="1" applyBorder="1"/>
    <xf numFmtId="37" fontId="11" fillId="3" borderId="23" xfId="0" applyNumberFormat="1" applyFont="1" applyFill="1" applyBorder="1"/>
    <xf numFmtId="37" fontId="5" fillId="3" borderId="11" xfId="0" applyNumberFormat="1" applyFont="1" applyFill="1" applyBorder="1"/>
    <xf numFmtId="37" fontId="5" fillId="3" borderId="54" xfId="0" applyNumberFormat="1" applyFont="1" applyFill="1" applyBorder="1"/>
    <xf numFmtId="37" fontId="11" fillId="3" borderId="23" xfId="0" applyNumberFormat="1" applyFont="1" applyFill="1" applyBorder="1" applyAlignment="1">
      <alignment horizontal="center"/>
    </xf>
    <xf numFmtId="37" fontId="14" fillId="3" borderId="0" xfId="0" applyNumberFormat="1" applyFont="1" applyFill="1" applyBorder="1"/>
    <xf numFmtId="37" fontId="6" fillId="3" borderId="22" xfId="0" applyNumberFormat="1" applyFont="1" applyFill="1" applyBorder="1" applyAlignment="1">
      <alignment horizontal="center"/>
    </xf>
    <xf numFmtId="37" fontId="11" fillId="3" borderId="11" xfId="0" applyNumberFormat="1" applyFont="1" applyFill="1" applyBorder="1"/>
    <xf numFmtId="37" fontId="6" fillId="3" borderId="0" xfId="0" applyNumberFormat="1" applyFont="1" applyFill="1" applyBorder="1" applyAlignment="1">
      <alignment horizontal="center"/>
    </xf>
    <xf numFmtId="37" fontId="11" fillId="3" borderId="0" xfId="0" applyNumberFormat="1" applyFont="1" applyFill="1" applyBorder="1"/>
    <xf numFmtId="37" fontId="15" fillId="3" borderId="0" xfId="0" applyNumberFormat="1" applyFont="1" applyFill="1" applyBorder="1"/>
    <xf numFmtId="37" fontId="5" fillId="3" borderId="0" xfId="0" quotePrefix="1" applyNumberFormat="1" applyFont="1" applyFill="1" applyBorder="1" applyAlignment="1">
      <alignment horizontal="center"/>
    </xf>
    <xf numFmtId="37" fontId="11" fillId="3" borderId="0" xfId="0" applyNumberFormat="1" applyFont="1" applyFill="1" applyBorder="1" applyProtection="1">
      <protection locked="0"/>
    </xf>
    <xf numFmtId="37" fontId="10" fillId="3" borderId="0" xfId="0" applyNumberFormat="1" applyFont="1" applyFill="1" applyBorder="1"/>
    <xf numFmtId="37" fontId="10" fillId="3" borderId="22" xfId="0" applyNumberFormat="1" applyFont="1" applyFill="1" applyBorder="1" applyAlignment="1">
      <alignment horizontal="center"/>
    </xf>
    <xf numFmtId="37" fontId="15" fillId="3" borderId="2" xfId="0" applyNumberFormat="1" applyFont="1" applyFill="1" applyBorder="1"/>
    <xf numFmtId="37" fontId="11" fillId="4" borderId="4" xfId="0" applyNumberFormat="1" applyFont="1" applyFill="1" applyBorder="1"/>
    <xf numFmtId="37" fontId="16" fillId="3" borderId="4" xfId="0" applyNumberFormat="1" applyFont="1" applyFill="1" applyBorder="1" applyAlignment="1">
      <alignment horizontal="center"/>
    </xf>
    <xf numFmtId="10" fontId="11" fillId="3" borderId="4" xfId="0" applyNumberFormat="1" applyFont="1" applyFill="1" applyBorder="1" applyAlignment="1">
      <alignment horizontal="center"/>
    </xf>
    <xf numFmtId="37" fontId="5" fillId="3" borderId="17" xfId="0" applyNumberFormat="1" applyFont="1" applyFill="1" applyBorder="1" applyAlignment="1">
      <alignment horizontal="center"/>
    </xf>
    <xf numFmtId="37" fontId="5" fillId="3" borderId="62" xfId="0" applyNumberFormat="1" applyFont="1" applyFill="1" applyBorder="1"/>
    <xf numFmtId="37" fontId="5" fillId="4" borderId="0" xfId="0" applyNumberFormat="1" applyFont="1" applyFill="1" applyBorder="1"/>
    <xf numFmtId="37" fontId="5" fillId="3" borderId="12" xfId="0" applyNumberFormat="1" applyFont="1" applyFill="1" applyBorder="1" applyAlignment="1">
      <alignment horizontal="center"/>
    </xf>
    <xf numFmtId="37" fontId="5" fillId="4" borderId="23" xfId="0" applyNumberFormat="1" applyFont="1" applyFill="1" applyBorder="1"/>
    <xf numFmtId="9" fontId="11" fillId="3" borderId="12" xfId="0" applyNumberFormat="1" applyFont="1" applyFill="1" applyBorder="1" applyAlignment="1">
      <alignment horizontal="center"/>
    </xf>
    <xf numFmtId="37" fontId="14" fillId="3" borderId="8" xfId="0" applyNumberFormat="1" applyFont="1" applyFill="1" applyBorder="1"/>
    <xf numFmtId="37" fontId="11" fillId="3" borderId="1" xfId="0" applyNumberFormat="1" applyFont="1" applyFill="1" applyBorder="1"/>
    <xf numFmtId="37" fontId="5" fillId="3" borderId="7" xfId="0" applyNumberFormat="1" applyFont="1" applyFill="1" applyBorder="1" applyAlignment="1">
      <alignment horizontal="center"/>
    </xf>
    <xf numFmtId="37" fontId="5" fillId="4" borderId="2" xfId="0" applyNumberFormat="1" applyFont="1" applyFill="1" applyBorder="1"/>
    <xf numFmtId="37" fontId="11" fillId="3" borderId="2" xfId="0" applyNumberFormat="1" applyFont="1" applyFill="1" applyBorder="1"/>
    <xf numFmtId="37" fontId="16" fillId="3" borderId="23" xfId="0" applyNumberFormat="1" applyFont="1" applyFill="1" applyBorder="1" applyAlignment="1">
      <alignment horizontal="center"/>
    </xf>
    <xf numFmtId="37" fontId="5" fillId="4" borderId="5" xfId="0" applyNumberFormat="1" applyFont="1" applyFill="1" applyBorder="1"/>
    <xf numFmtId="37" fontId="11" fillId="3" borderId="61" xfId="0" applyNumberFormat="1" applyFont="1" applyFill="1" applyBorder="1"/>
    <xf numFmtId="37" fontId="11" fillId="3" borderId="5" xfId="0" applyNumberFormat="1" applyFont="1" applyFill="1" applyBorder="1" applyProtection="1">
      <protection locked="0"/>
    </xf>
    <xf numFmtId="37" fontId="5" fillId="3" borderId="5" xfId="0" applyNumberFormat="1" applyFont="1" applyFill="1" applyBorder="1" applyAlignment="1">
      <alignment horizontal="center"/>
    </xf>
    <xf numFmtId="37" fontId="4" fillId="3" borderId="0" xfId="0" applyNumberFormat="1" applyFont="1" applyFill="1" applyAlignment="1">
      <alignment horizontal="right"/>
    </xf>
    <xf numFmtId="15" fontId="4" fillId="3" borderId="0" xfId="0" applyNumberFormat="1" applyFont="1" applyFill="1"/>
    <xf numFmtId="37" fontId="4" fillId="3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86"/>
  <sheetViews>
    <sheetView zoomScaleNormal="100" zoomScaleSheetLayoutView="100" workbookViewId="0">
      <selection sqref="A1:XFD1048576"/>
    </sheetView>
  </sheetViews>
  <sheetFormatPr defaultRowHeight="12.75" x14ac:dyDescent="0.2"/>
  <cols>
    <col min="1" max="1" width="2.7109375" style="20" customWidth="1"/>
    <col min="2" max="4" width="15.7109375" style="20" customWidth="1"/>
    <col min="5" max="5" width="55.7109375" style="20" customWidth="1"/>
    <col min="6" max="16384" width="9.140625" style="20"/>
  </cols>
  <sheetData>
    <row r="1" spans="2:5" s="3" customFormat="1" ht="18" x14ac:dyDescent="0.25">
      <c r="B1" s="1" t="s">
        <v>319</v>
      </c>
      <c r="C1" s="2"/>
      <c r="D1" s="2"/>
      <c r="E1" s="2"/>
    </row>
    <row r="2" spans="2:5" s="6" customFormat="1" ht="15.75" x14ac:dyDescent="0.25">
      <c r="B2" s="4" t="s">
        <v>266</v>
      </c>
      <c r="C2" s="5"/>
      <c r="D2" s="5"/>
      <c r="E2" s="5"/>
    </row>
    <row r="4" spans="2:5" x14ac:dyDescent="0.2">
      <c r="B4" s="23"/>
      <c r="C4" s="7" t="s">
        <v>199</v>
      </c>
      <c r="D4" s="24"/>
    </row>
    <row r="5" spans="2:5" x14ac:dyDescent="0.2">
      <c r="B5" s="23"/>
      <c r="C5" s="7" t="s">
        <v>200</v>
      </c>
      <c r="D5" s="24"/>
    </row>
    <row r="6" spans="2:5" x14ac:dyDescent="0.2">
      <c r="B6" s="23"/>
      <c r="C6" s="7" t="s">
        <v>320</v>
      </c>
      <c r="D6" s="24"/>
    </row>
    <row r="7" spans="2:5" x14ac:dyDescent="0.2">
      <c r="B7" s="25"/>
      <c r="C7" s="7" t="s">
        <v>201</v>
      </c>
      <c r="D7" s="24"/>
    </row>
    <row r="8" spans="2:5" x14ac:dyDescent="0.2">
      <c r="B8" s="25"/>
      <c r="C8" s="7" t="s">
        <v>307</v>
      </c>
      <c r="D8" s="24"/>
    </row>
    <row r="10" spans="2:5" s="6" customFormat="1" ht="15.75" x14ac:dyDescent="0.25">
      <c r="B10" s="26" t="s">
        <v>202</v>
      </c>
      <c r="C10" s="8"/>
      <c r="D10" s="5"/>
      <c r="E10" s="5"/>
    </row>
    <row r="12" spans="2:5" s="11" customFormat="1" x14ac:dyDescent="0.2">
      <c r="B12" s="9" t="s">
        <v>275</v>
      </c>
      <c r="C12" s="9" t="s">
        <v>277</v>
      </c>
      <c r="D12" s="10" t="s">
        <v>276</v>
      </c>
    </row>
    <row r="13" spans="2:5" x14ac:dyDescent="0.2">
      <c r="B13" s="13"/>
      <c r="C13" s="13"/>
      <c r="D13" s="13"/>
      <c r="E13" s="12" t="s">
        <v>250</v>
      </c>
    </row>
    <row r="14" spans="2:5" x14ac:dyDescent="0.2">
      <c r="B14" s="23"/>
      <c r="C14" s="23"/>
      <c r="D14" s="13"/>
      <c r="E14" s="13" t="s">
        <v>203</v>
      </c>
    </row>
    <row r="15" spans="2:5" x14ac:dyDescent="0.2">
      <c r="B15" s="23"/>
      <c r="C15" s="23"/>
      <c r="D15" s="13"/>
      <c r="E15" s="13" t="s">
        <v>204</v>
      </c>
    </row>
    <row r="16" spans="2:5" x14ac:dyDescent="0.2">
      <c r="B16" s="13"/>
      <c r="C16" s="13"/>
      <c r="D16" s="13"/>
      <c r="E16" s="12" t="s">
        <v>205</v>
      </c>
    </row>
    <row r="17" spans="2:5" x14ac:dyDescent="0.2">
      <c r="B17" s="23"/>
      <c r="C17" s="23"/>
      <c r="D17" s="13"/>
      <c r="E17" s="13" t="s">
        <v>206</v>
      </c>
    </row>
    <row r="18" spans="2:5" x14ac:dyDescent="0.2">
      <c r="B18" s="23"/>
      <c r="C18" s="27"/>
      <c r="D18" s="13"/>
      <c r="E18" s="13" t="s">
        <v>207</v>
      </c>
    </row>
    <row r="19" spans="2:5" x14ac:dyDescent="0.2">
      <c r="B19" s="23"/>
      <c r="C19" s="23"/>
      <c r="D19" s="13"/>
      <c r="E19" s="13" t="s">
        <v>208</v>
      </c>
    </row>
    <row r="20" spans="2:5" x14ac:dyDescent="0.2">
      <c r="B20" s="23"/>
      <c r="C20" s="23"/>
      <c r="D20" s="13"/>
      <c r="E20" s="13" t="s">
        <v>209</v>
      </c>
    </row>
    <row r="21" spans="2:5" x14ac:dyDescent="0.2">
      <c r="B21" s="23"/>
      <c r="C21" s="23"/>
      <c r="D21" s="13"/>
      <c r="E21" s="13" t="s">
        <v>210</v>
      </c>
    </row>
    <row r="22" spans="2:5" x14ac:dyDescent="0.2">
      <c r="B22" s="13"/>
      <c r="C22" s="13"/>
      <c r="D22" s="13"/>
      <c r="E22" s="12" t="s">
        <v>211</v>
      </c>
    </row>
    <row r="23" spans="2:5" x14ac:dyDescent="0.2">
      <c r="B23" s="23"/>
      <c r="C23" s="23"/>
      <c r="D23" s="13"/>
      <c r="E23" s="13" t="s">
        <v>212</v>
      </c>
    </row>
    <row r="24" spans="2:5" x14ac:dyDescent="0.2">
      <c r="B24" s="23"/>
      <c r="C24" s="23"/>
      <c r="D24" s="13"/>
      <c r="E24" s="13" t="s">
        <v>213</v>
      </c>
    </row>
    <row r="25" spans="2:5" x14ac:dyDescent="0.2">
      <c r="B25" s="23"/>
      <c r="C25" s="23"/>
      <c r="D25" s="13"/>
      <c r="E25" s="13" t="s">
        <v>214</v>
      </c>
    </row>
    <row r="26" spans="2:5" x14ac:dyDescent="0.2">
      <c r="B26" s="23"/>
      <c r="C26" s="23"/>
      <c r="D26" s="13"/>
      <c r="E26" s="13" t="s">
        <v>215</v>
      </c>
    </row>
    <row r="27" spans="2:5" x14ac:dyDescent="0.2">
      <c r="B27" s="23"/>
      <c r="C27" s="23"/>
      <c r="D27" s="13"/>
      <c r="E27" s="13" t="s">
        <v>216</v>
      </c>
    </row>
    <row r="28" spans="2:5" x14ac:dyDescent="0.2">
      <c r="B28" s="23"/>
      <c r="C28" s="23"/>
      <c r="D28" s="13"/>
      <c r="E28" s="13" t="s">
        <v>217</v>
      </c>
    </row>
    <row r="29" spans="2:5" x14ac:dyDescent="0.2">
      <c r="B29" s="23"/>
      <c r="C29" s="23"/>
      <c r="D29" s="13"/>
      <c r="E29" s="13" t="s">
        <v>218</v>
      </c>
    </row>
    <row r="30" spans="2:5" x14ac:dyDescent="0.2">
      <c r="B30" s="23"/>
      <c r="C30" s="23"/>
      <c r="D30" s="13"/>
      <c r="E30" s="13" t="s">
        <v>210</v>
      </c>
    </row>
    <row r="31" spans="2:5" x14ac:dyDescent="0.2">
      <c r="B31" s="13"/>
      <c r="C31" s="13"/>
      <c r="D31" s="13"/>
      <c r="E31" s="12" t="s">
        <v>219</v>
      </c>
    </row>
    <row r="32" spans="2:5" x14ac:dyDescent="0.2">
      <c r="B32" s="23"/>
      <c r="C32" s="23"/>
      <c r="D32" s="13"/>
      <c r="E32" s="13" t="s">
        <v>220</v>
      </c>
    </row>
    <row r="33" spans="2:5" x14ac:dyDescent="0.2">
      <c r="B33" s="23"/>
      <c r="C33" s="23"/>
      <c r="D33" s="13"/>
      <c r="E33" s="13" t="s">
        <v>221</v>
      </c>
    </row>
    <row r="34" spans="2:5" x14ac:dyDescent="0.2">
      <c r="B34" s="23"/>
      <c r="C34" s="23"/>
      <c r="D34" s="13"/>
      <c r="E34" s="13" t="s">
        <v>222</v>
      </c>
    </row>
    <row r="35" spans="2:5" x14ac:dyDescent="0.2">
      <c r="B35" s="23"/>
      <c r="C35" s="23"/>
      <c r="D35" s="13"/>
      <c r="E35" s="13" t="s">
        <v>99</v>
      </c>
    </row>
    <row r="36" spans="2:5" x14ac:dyDescent="0.2">
      <c r="B36" s="23"/>
      <c r="C36" s="23"/>
      <c r="D36" s="13"/>
      <c r="E36" s="13" t="s">
        <v>223</v>
      </c>
    </row>
    <row r="37" spans="2:5" x14ac:dyDescent="0.2">
      <c r="B37" s="23"/>
      <c r="C37" s="23"/>
      <c r="D37" s="13"/>
      <c r="E37" s="14" t="s">
        <v>224</v>
      </c>
    </row>
    <row r="38" spans="2:5" x14ac:dyDescent="0.2">
      <c r="B38" s="23"/>
      <c r="C38" s="23"/>
      <c r="D38" s="13"/>
      <c r="E38" s="13" t="s">
        <v>225</v>
      </c>
    </row>
    <row r="39" spans="2:5" x14ac:dyDescent="0.2">
      <c r="B39" s="23"/>
      <c r="C39" s="23"/>
      <c r="D39" s="13"/>
      <c r="E39" s="13" t="s">
        <v>226</v>
      </c>
    </row>
    <row r="40" spans="2:5" x14ac:dyDescent="0.2">
      <c r="B40" s="23"/>
      <c r="C40" s="23"/>
      <c r="D40" s="13"/>
      <c r="E40" s="13" t="s">
        <v>227</v>
      </c>
    </row>
    <row r="41" spans="2:5" x14ac:dyDescent="0.2">
      <c r="B41" s="23"/>
      <c r="C41" s="23"/>
      <c r="D41" s="13"/>
      <c r="E41" s="13" t="s">
        <v>228</v>
      </c>
    </row>
    <row r="42" spans="2:5" x14ac:dyDescent="0.2">
      <c r="B42" s="23"/>
      <c r="C42" s="23"/>
      <c r="D42" s="13"/>
      <c r="E42" s="13" t="s">
        <v>229</v>
      </c>
    </row>
    <row r="43" spans="2:5" x14ac:dyDescent="0.2">
      <c r="B43" s="23"/>
      <c r="C43" s="23"/>
      <c r="D43" s="13"/>
      <c r="E43" s="13" t="s">
        <v>230</v>
      </c>
    </row>
    <row r="44" spans="2:5" x14ac:dyDescent="0.2">
      <c r="B44" s="23"/>
      <c r="C44" s="23"/>
      <c r="D44" s="13"/>
      <c r="E44" s="13" t="s">
        <v>231</v>
      </c>
    </row>
    <row r="45" spans="2:5" x14ac:dyDescent="0.2">
      <c r="B45" s="23"/>
      <c r="C45" s="23"/>
      <c r="D45" s="13"/>
      <c r="E45" s="13" t="s">
        <v>232</v>
      </c>
    </row>
    <row r="46" spans="2:5" x14ac:dyDescent="0.2">
      <c r="B46" s="23"/>
      <c r="C46" s="23"/>
      <c r="D46" s="13"/>
      <c r="E46" s="13" t="s">
        <v>210</v>
      </c>
    </row>
    <row r="47" spans="2:5" x14ac:dyDescent="0.2">
      <c r="B47" s="13"/>
      <c r="C47" s="13"/>
      <c r="D47" s="13"/>
      <c r="E47" s="12" t="s">
        <v>233</v>
      </c>
    </row>
    <row r="48" spans="2:5" x14ac:dyDescent="0.2">
      <c r="B48" s="23"/>
      <c r="C48" s="23"/>
      <c r="D48" s="13"/>
      <c r="E48" s="13" t="s">
        <v>233</v>
      </c>
    </row>
    <row r="49" spans="2:5" x14ac:dyDescent="0.2">
      <c r="B49" s="13"/>
      <c r="C49" s="13"/>
      <c r="D49" s="13"/>
      <c r="E49" s="12" t="s">
        <v>234</v>
      </c>
    </row>
    <row r="50" spans="2:5" x14ac:dyDescent="0.2">
      <c r="B50" s="23"/>
      <c r="C50" s="23"/>
      <c r="D50" s="13"/>
      <c r="E50" s="13" t="s">
        <v>234</v>
      </c>
    </row>
    <row r="51" spans="2:5" x14ac:dyDescent="0.2">
      <c r="B51" s="23"/>
      <c r="C51" s="23"/>
      <c r="D51" s="13"/>
      <c r="E51" s="13" t="s">
        <v>235</v>
      </c>
    </row>
    <row r="52" spans="2:5" x14ac:dyDescent="0.2">
      <c r="B52" s="23"/>
      <c r="C52" s="23"/>
      <c r="D52" s="13"/>
      <c r="E52" s="13" t="s">
        <v>236</v>
      </c>
    </row>
    <row r="53" spans="2:5" x14ac:dyDescent="0.2">
      <c r="B53" s="23"/>
      <c r="C53" s="23"/>
      <c r="D53" s="13"/>
      <c r="E53" s="13" t="s">
        <v>237</v>
      </c>
    </row>
    <row r="54" spans="2:5" x14ac:dyDescent="0.2">
      <c r="B54" s="23"/>
      <c r="C54" s="23"/>
      <c r="D54" s="13"/>
      <c r="E54" s="13" t="s">
        <v>238</v>
      </c>
    </row>
    <row r="55" spans="2:5" x14ac:dyDescent="0.2">
      <c r="B55" s="13"/>
      <c r="C55" s="13"/>
      <c r="D55" s="13"/>
      <c r="E55" s="12" t="s">
        <v>239</v>
      </c>
    </row>
    <row r="56" spans="2:5" x14ac:dyDescent="0.2">
      <c r="B56" s="23"/>
      <c r="C56" s="23"/>
      <c r="D56" s="13"/>
      <c r="E56" s="13" t="s">
        <v>240</v>
      </c>
    </row>
    <row r="57" spans="2:5" hidden="1" x14ac:dyDescent="0.2">
      <c r="B57" s="13"/>
      <c r="C57" s="13"/>
      <c r="D57" s="13"/>
      <c r="E57" s="13" t="s">
        <v>100</v>
      </c>
    </row>
    <row r="58" spans="2:5" hidden="1" x14ac:dyDescent="0.2">
      <c r="B58" s="13"/>
      <c r="C58" s="13"/>
      <c r="D58" s="13"/>
      <c r="E58" s="13" t="s">
        <v>241</v>
      </c>
    </row>
    <row r="60" spans="2:5" s="6" customFormat="1" ht="15.75" x14ac:dyDescent="0.25">
      <c r="B60" s="15" t="s">
        <v>254</v>
      </c>
    </row>
    <row r="62" spans="2:5" s="11" customFormat="1" x14ac:dyDescent="0.2">
      <c r="B62" s="16" t="s">
        <v>275</v>
      </c>
      <c r="C62" s="16" t="s">
        <v>277</v>
      </c>
      <c r="D62" s="17" t="s">
        <v>276</v>
      </c>
      <c r="E62" s="18"/>
    </row>
    <row r="63" spans="2:5" x14ac:dyDescent="0.2">
      <c r="B63" s="23"/>
      <c r="C63" s="23"/>
      <c r="D63" s="13"/>
      <c r="E63" s="13" t="s">
        <v>242</v>
      </c>
    </row>
    <row r="64" spans="2:5" x14ac:dyDescent="0.2">
      <c r="B64" s="23"/>
      <c r="C64" s="23"/>
      <c r="D64" s="13"/>
      <c r="E64" s="13" t="s">
        <v>243</v>
      </c>
    </row>
    <row r="65" spans="2:5" hidden="1" x14ac:dyDescent="0.2">
      <c r="B65" s="23"/>
      <c r="C65" s="23"/>
      <c r="D65" s="13"/>
      <c r="E65" s="13" t="s">
        <v>244</v>
      </c>
    </row>
    <row r="66" spans="2:5" hidden="1" x14ac:dyDescent="0.2">
      <c r="B66" s="23"/>
      <c r="C66" s="23"/>
      <c r="D66" s="13"/>
      <c r="E66" s="13" t="s">
        <v>245</v>
      </c>
    </row>
    <row r="67" spans="2:5" hidden="1" x14ac:dyDescent="0.2">
      <c r="B67" s="23"/>
      <c r="C67" s="23"/>
      <c r="D67" s="13"/>
      <c r="E67" s="13" t="s">
        <v>246</v>
      </c>
    </row>
    <row r="68" spans="2:5" x14ac:dyDescent="0.2">
      <c r="B68" s="23"/>
      <c r="C68" s="23"/>
      <c r="D68" s="13"/>
      <c r="E68" s="13" t="s">
        <v>247</v>
      </c>
    </row>
    <row r="69" spans="2:5" x14ac:dyDescent="0.2">
      <c r="B69" s="27"/>
      <c r="C69" s="27"/>
      <c r="D69" s="13"/>
      <c r="E69" s="13" t="s">
        <v>248</v>
      </c>
    </row>
    <row r="70" spans="2:5" hidden="1" x14ac:dyDescent="0.2">
      <c r="B70" s="13"/>
      <c r="C70" s="13"/>
      <c r="D70" s="28">
        <f>+-C70</f>
        <v>0</v>
      </c>
      <c r="E70" s="13" t="s">
        <v>251</v>
      </c>
    </row>
    <row r="71" spans="2:5" hidden="1" x14ac:dyDescent="0.2">
      <c r="B71" s="13"/>
      <c r="C71" s="13"/>
      <c r="D71" s="28"/>
      <c r="E71" s="13" t="s">
        <v>252</v>
      </c>
    </row>
    <row r="72" spans="2:5" hidden="1" x14ac:dyDescent="0.2">
      <c r="B72" s="13"/>
      <c r="D72" s="28"/>
      <c r="E72" s="13" t="s">
        <v>253</v>
      </c>
    </row>
    <row r="74" spans="2:5" x14ac:dyDescent="0.2">
      <c r="B74" s="19" t="s">
        <v>249</v>
      </c>
    </row>
    <row r="75" spans="2:5" x14ac:dyDescent="0.2">
      <c r="B75" s="16" t="s">
        <v>278</v>
      </c>
      <c r="C75" s="16" t="s">
        <v>279</v>
      </c>
      <c r="D75" s="21" t="s">
        <v>280</v>
      </c>
    </row>
    <row r="76" spans="2:5" x14ac:dyDescent="0.2">
      <c r="B76" s="23"/>
      <c r="C76" s="23"/>
      <c r="D76" s="27"/>
      <c r="E76" s="13" t="s">
        <v>308</v>
      </c>
    </row>
    <row r="77" spans="2:5" x14ac:dyDescent="0.2">
      <c r="B77" s="27"/>
      <c r="C77" s="27"/>
      <c r="D77" s="27"/>
      <c r="E77" s="27" t="s">
        <v>272</v>
      </c>
    </row>
    <row r="78" spans="2:5" hidden="1" x14ac:dyDescent="0.2">
      <c r="B78" s="27"/>
      <c r="C78" s="27"/>
      <c r="D78" s="27"/>
      <c r="E78" s="27" t="s">
        <v>264</v>
      </c>
    </row>
    <row r="79" spans="2:5" hidden="1" x14ac:dyDescent="0.2">
      <c r="B79" s="27"/>
      <c r="C79" s="27"/>
      <c r="D79" s="27"/>
      <c r="E79" s="27" t="s">
        <v>283</v>
      </c>
    </row>
    <row r="80" spans="2:5" hidden="1" x14ac:dyDescent="0.2">
      <c r="B80" s="27"/>
      <c r="C80" s="27"/>
      <c r="D80" s="27"/>
      <c r="E80" s="27" t="s">
        <v>284</v>
      </c>
    </row>
    <row r="81" spans="2:5" hidden="1" x14ac:dyDescent="0.2">
      <c r="B81" s="27"/>
      <c r="C81" s="27"/>
      <c r="D81" s="27"/>
      <c r="E81" s="27" t="s">
        <v>265</v>
      </c>
    </row>
    <row r="82" spans="2:5" x14ac:dyDescent="0.2">
      <c r="B82" s="27"/>
      <c r="C82" s="27"/>
      <c r="D82" s="27"/>
      <c r="E82" s="27" t="s">
        <v>285</v>
      </c>
    </row>
    <row r="83" spans="2:5" hidden="1" x14ac:dyDescent="0.2">
      <c r="B83" s="27"/>
      <c r="C83" s="27"/>
      <c r="D83" s="27"/>
      <c r="E83" s="27" t="s">
        <v>286</v>
      </c>
    </row>
    <row r="86" spans="2:5" x14ac:dyDescent="0.2">
      <c r="B86" s="22"/>
    </row>
  </sheetData>
  <phoneticPr fontId="7" type="noConversion"/>
  <pageMargins left="0.5" right="0.5" top="1" bottom="0.75" header="0.5" footer="0.36"/>
  <pageSetup scale="94" fitToHeight="0" orientation="portrait" r:id="rId1"/>
  <headerFooter alignWithMargins="0">
    <oddHeader xml:space="preserve">&amp;LDepartment of Health Care Services&amp;RDocument 2Q(e) </oddHeader>
    <oddFooter>&amp;LHCS MC 6005 (1/13)&amp;RPage &amp;P of &amp;N</oddFooter>
  </headerFooter>
  <rowBreaks count="1" manualBreakCount="1">
    <brk id="58" min="1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8"/>
  <sheetViews>
    <sheetView zoomScaleNormal="100" workbookViewId="0">
      <pane ySplit="14" topLeftCell="A15" activePane="bottomLeft" state="frozen"/>
      <selection pane="bottomLeft" sqref="A1:XFD1048576"/>
    </sheetView>
  </sheetViews>
  <sheetFormatPr defaultRowHeight="12.75" x14ac:dyDescent="0.2"/>
  <cols>
    <col min="1" max="1" width="3" style="20" customWidth="1"/>
    <col min="2" max="2" width="22.28515625" style="20" customWidth="1"/>
    <col min="3" max="3" width="26.28515625" style="20" customWidth="1"/>
    <col min="4" max="6" width="13.7109375" style="20" customWidth="1"/>
    <col min="7" max="7" width="5.140625" style="20" customWidth="1"/>
    <col min="8" max="8" width="14.140625" style="20" customWidth="1"/>
    <col min="9" max="16384" width="9.140625" style="20"/>
  </cols>
  <sheetData>
    <row r="1" spans="1:8" x14ac:dyDescent="0.2">
      <c r="A1" s="31"/>
      <c r="B1" s="31"/>
      <c r="C1" s="31"/>
      <c r="D1" s="31"/>
      <c r="E1" s="31"/>
      <c r="F1" s="31"/>
      <c r="G1" s="31"/>
      <c r="H1" s="31"/>
    </row>
    <row r="2" spans="1:8" x14ac:dyDescent="0.2">
      <c r="B2" s="32" t="s">
        <v>89</v>
      </c>
      <c r="C2" s="32"/>
      <c r="D2" s="32"/>
      <c r="E2" s="32"/>
      <c r="F2" s="32"/>
      <c r="G2" s="32"/>
      <c r="H2" s="32"/>
    </row>
    <row r="3" spans="1:8" x14ac:dyDescent="0.2">
      <c r="B3" s="33" t="s">
        <v>281</v>
      </c>
      <c r="C3" s="33"/>
      <c r="D3" s="32"/>
      <c r="E3" s="32"/>
      <c r="F3" s="32"/>
      <c r="G3" s="32"/>
      <c r="H3" s="32"/>
    </row>
    <row r="4" spans="1:8" x14ac:dyDescent="0.2">
      <c r="B4" s="29" t="str">
        <f>MID('Data Entry Sheet'!B1,FIND("FY",'Data Entry Sheet'!B1),10)</f>
        <v>FY 2012-13</v>
      </c>
      <c r="C4" s="33"/>
      <c r="D4" s="32"/>
      <c r="E4" s="32"/>
      <c r="F4" s="32"/>
      <c r="G4" s="32"/>
      <c r="H4" s="32"/>
    </row>
    <row r="6" spans="1:8" x14ac:dyDescent="0.2">
      <c r="C6" s="20" t="s">
        <v>110</v>
      </c>
    </row>
    <row r="8" spans="1:8" ht="15" x14ac:dyDescent="0.2">
      <c r="B8" s="20" t="s">
        <v>94</v>
      </c>
      <c r="C8" s="34">
        <f>('Data Entry Sheet'!B4)</f>
        <v>0</v>
      </c>
      <c r="D8" s="34"/>
      <c r="G8" s="35"/>
      <c r="H8" s="35"/>
    </row>
    <row r="9" spans="1:8" ht="15" x14ac:dyDescent="0.2">
      <c r="B9" s="20" t="s">
        <v>111</v>
      </c>
      <c r="C9" s="36">
        <f>('Data Entry Sheet'!B5)</f>
        <v>0</v>
      </c>
      <c r="D9" s="36"/>
      <c r="E9" s="20" t="s">
        <v>112</v>
      </c>
      <c r="G9" s="37">
        <f>('Data Entry Sheet'!B7)</f>
        <v>0</v>
      </c>
      <c r="H9" s="35"/>
    </row>
    <row r="10" spans="1:8" ht="15" x14ac:dyDescent="0.2">
      <c r="B10" s="20" t="s">
        <v>321</v>
      </c>
      <c r="C10" s="34">
        <f>('Data Entry Sheet'!B6)</f>
        <v>0</v>
      </c>
      <c r="D10" s="34"/>
      <c r="E10" s="20" t="s">
        <v>113</v>
      </c>
      <c r="G10" s="37">
        <f>('Data Entry Sheet'!B8)</f>
        <v>0</v>
      </c>
      <c r="H10" s="35"/>
    </row>
    <row r="11" spans="1:8" x14ac:dyDescent="0.2">
      <c r="B11" s="35"/>
      <c r="C11" s="38"/>
      <c r="D11" s="35"/>
      <c r="E11" s="35"/>
      <c r="H11" s="35"/>
    </row>
    <row r="12" spans="1:8" x14ac:dyDescent="0.2">
      <c r="C12" s="35"/>
      <c r="D12" s="35"/>
      <c r="E12" s="35"/>
      <c r="F12" s="35"/>
      <c r="G12" s="35"/>
    </row>
    <row r="13" spans="1:8" x14ac:dyDescent="0.2">
      <c r="B13" s="30" t="s">
        <v>267</v>
      </c>
    </row>
    <row r="14" spans="1:8" ht="13.5" thickBot="1" x14ac:dyDescent="0.25">
      <c r="B14" s="39"/>
      <c r="C14" s="39"/>
      <c r="D14" s="40" t="s">
        <v>114</v>
      </c>
      <c r="E14" s="40" t="s">
        <v>115</v>
      </c>
      <c r="F14" s="40" t="s">
        <v>116</v>
      </c>
      <c r="G14" s="40" t="s">
        <v>117</v>
      </c>
      <c r="H14" s="40" t="s">
        <v>118</v>
      </c>
    </row>
    <row r="15" spans="1:8" ht="13.5" thickTop="1" x14ac:dyDescent="0.2">
      <c r="B15" s="41"/>
      <c r="C15" s="42"/>
      <c r="D15" s="43" t="s">
        <v>8</v>
      </c>
      <c r="E15" s="43" t="s">
        <v>119</v>
      </c>
      <c r="F15" s="44"/>
      <c r="G15" s="43"/>
      <c r="H15" s="45" t="s">
        <v>305</v>
      </c>
    </row>
    <row r="16" spans="1:8" x14ac:dyDescent="0.2">
      <c r="B16" s="46" t="s">
        <v>120</v>
      </c>
      <c r="C16" s="47"/>
      <c r="D16" s="48" t="s">
        <v>121</v>
      </c>
      <c r="E16" s="48" t="s">
        <v>122</v>
      </c>
      <c r="F16" s="48" t="s">
        <v>123</v>
      </c>
      <c r="G16" s="48" t="s">
        <v>124</v>
      </c>
      <c r="H16" s="49"/>
    </row>
    <row r="17" spans="2:8" ht="15.95" customHeight="1" x14ac:dyDescent="0.2">
      <c r="B17" s="46" t="s">
        <v>125</v>
      </c>
      <c r="C17" s="50"/>
      <c r="D17" s="51">
        <f t="shared" ref="D17:D24" si="0">E17+F17+G17</f>
        <v>0</v>
      </c>
      <c r="E17" s="51">
        <f>E48</f>
        <v>0</v>
      </c>
      <c r="F17" s="51">
        <f>F48</f>
        <v>0</v>
      </c>
      <c r="G17" s="51">
        <f>G48</f>
        <v>0</v>
      </c>
      <c r="H17" s="52">
        <f t="shared" ref="H17:H24" si="1">F17+G17</f>
        <v>0</v>
      </c>
    </row>
    <row r="18" spans="2:8" ht="15.95" customHeight="1" x14ac:dyDescent="0.2">
      <c r="B18" s="46" t="s">
        <v>15</v>
      </c>
      <c r="C18" s="47"/>
      <c r="D18" s="51">
        <f t="shared" si="0"/>
        <v>0</v>
      </c>
      <c r="E18" s="51">
        <f>E55</f>
        <v>0</v>
      </c>
      <c r="F18" s="51">
        <f>F55</f>
        <v>0</v>
      </c>
      <c r="G18" s="51">
        <f>G55</f>
        <v>0</v>
      </c>
      <c r="H18" s="52">
        <f t="shared" si="1"/>
        <v>0</v>
      </c>
    </row>
    <row r="19" spans="2:8" ht="15.95" customHeight="1" x14ac:dyDescent="0.2">
      <c r="B19" s="46" t="s">
        <v>126</v>
      </c>
      <c r="C19" s="47"/>
      <c r="D19" s="51">
        <f t="shared" si="0"/>
        <v>0</v>
      </c>
      <c r="E19" s="51">
        <f>E65</f>
        <v>0</v>
      </c>
      <c r="F19" s="51">
        <f>F65</f>
        <v>0</v>
      </c>
      <c r="G19" s="51">
        <f>G65</f>
        <v>0</v>
      </c>
      <c r="H19" s="52">
        <f t="shared" si="1"/>
        <v>0</v>
      </c>
    </row>
    <row r="20" spans="2:8" ht="15.95" customHeight="1" x14ac:dyDescent="0.2">
      <c r="B20" s="46" t="s">
        <v>127</v>
      </c>
      <c r="C20" s="47"/>
      <c r="D20" s="51">
        <f t="shared" si="0"/>
        <v>0</v>
      </c>
      <c r="E20" s="51">
        <f t="shared" ref="E20:G21" si="2">E82</f>
        <v>0</v>
      </c>
      <c r="F20" s="51">
        <f t="shared" si="2"/>
        <v>0</v>
      </c>
      <c r="G20" s="51">
        <f t="shared" si="2"/>
        <v>0</v>
      </c>
      <c r="H20" s="52">
        <f t="shared" si="1"/>
        <v>0</v>
      </c>
    </row>
    <row r="21" spans="2:8" ht="15.95" customHeight="1" x14ac:dyDescent="0.2">
      <c r="B21" s="46" t="s">
        <v>18</v>
      </c>
      <c r="C21" s="47"/>
      <c r="D21" s="51">
        <f t="shared" si="0"/>
        <v>0</v>
      </c>
      <c r="E21" s="51">
        <f t="shared" si="2"/>
        <v>0</v>
      </c>
      <c r="F21" s="51">
        <f t="shared" si="2"/>
        <v>0</v>
      </c>
      <c r="G21" s="51">
        <f t="shared" si="2"/>
        <v>0</v>
      </c>
      <c r="H21" s="52">
        <f t="shared" si="1"/>
        <v>0</v>
      </c>
    </row>
    <row r="22" spans="2:8" ht="15.95" customHeight="1" x14ac:dyDescent="0.2">
      <c r="B22" s="46" t="s">
        <v>19</v>
      </c>
      <c r="C22" s="47"/>
      <c r="D22" s="51">
        <f t="shared" si="0"/>
        <v>0</v>
      </c>
      <c r="E22" s="51">
        <f>E90</f>
        <v>0</v>
      </c>
      <c r="F22" s="51">
        <f>F90</f>
        <v>0</v>
      </c>
      <c r="G22" s="51">
        <f>G90</f>
        <v>0</v>
      </c>
      <c r="H22" s="52">
        <f t="shared" si="1"/>
        <v>0</v>
      </c>
    </row>
    <row r="23" spans="2:8" ht="15.95" customHeight="1" x14ac:dyDescent="0.2">
      <c r="B23" s="46" t="s">
        <v>20</v>
      </c>
      <c r="C23" s="47"/>
      <c r="D23" s="51">
        <f t="shared" si="0"/>
        <v>0</v>
      </c>
      <c r="E23" s="51">
        <f>E92</f>
        <v>0</v>
      </c>
      <c r="F23" s="51">
        <f>F92</f>
        <v>0</v>
      </c>
      <c r="G23" s="51">
        <f>G92</f>
        <v>0</v>
      </c>
      <c r="H23" s="52">
        <f t="shared" si="1"/>
        <v>0</v>
      </c>
    </row>
    <row r="24" spans="2:8" ht="15.95" hidden="1" customHeight="1" x14ac:dyDescent="0.2">
      <c r="B24" s="46" t="s">
        <v>128</v>
      </c>
      <c r="C24" s="47"/>
      <c r="D24" s="51">
        <f t="shared" si="0"/>
        <v>0</v>
      </c>
      <c r="E24" s="53"/>
      <c r="F24" s="51">
        <f>F94</f>
        <v>0</v>
      </c>
      <c r="G24" s="53"/>
      <c r="H24" s="52">
        <f t="shared" si="1"/>
        <v>0</v>
      </c>
    </row>
    <row r="25" spans="2:8" ht="15.95" customHeight="1" x14ac:dyDescent="0.2">
      <c r="B25" s="54" t="s">
        <v>129</v>
      </c>
      <c r="C25" s="55"/>
      <c r="D25" s="56">
        <f>SUM(D17:D24)</f>
        <v>0</v>
      </c>
      <c r="E25" s="56">
        <f>SUM(E17:E24)</f>
        <v>0</v>
      </c>
      <c r="F25" s="56">
        <f>SUM(F17:F24)</f>
        <v>0</v>
      </c>
      <c r="G25" s="56">
        <f>SUM(G17:G24)</f>
        <v>0</v>
      </c>
      <c r="H25" s="57">
        <f>SUM(H17:H24)</f>
        <v>0</v>
      </c>
    </row>
    <row r="26" spans="2:8" ht="15.95" customHeight="1" x14ac:dyDescent="0.2">
      <c r="B26" s="46" t="s">
        <v>130</v>
      </c>
      <c r="C26" s="47"/>
      <c r="D26" s="53"/>
      <c r="E26" s="53"/>
      <c r="F26" s="53"/>
      <c r="G26" s="53"/>
      <c r="H26" s="58"/>
    </row>
    <row r="27" spans="2:8" ht="15.95" customHeight="1" x14ac:dyDescent="0.2">
      <c r="B27" s="46" t="s">
        <v>306</v>
      </c>
      <c r="C27" s="47"/>
      <c r="D27" s="51">
        <f>E27+F27+G27</f>
        <v>0</v>
      </c>
      <c r="E27" s="47">
        <f>('Data Entry Sheet'!B63)</f>
        <v>0</v>
      </c>
      <c r="F27" s="47">
        <f>('Data Entry Sheet'!C63)</f>
        <v>0</v>
      </c>
      <c r="G27" s="47">
        <f>('Data Entry Sheet'!D63)</f>
        <v>0</v>
      </c>
      <c r="H27" s="52">
        <f>F27+G27</f>
        <v>0</v>
      </c>
    </row>
    <row r="28" spans="2:8" ht="15.95" customHeight="1" x14ac:dyDescent="0.2">
      <c r="B28" s="46" t="s">
        <v>131</v>
      </c>
      <c r="C28" s="47"/>
      <c r="D28" s="51">
        <f>E28+F28+G28</f>
        <v>0</v>
      </c>
      <c r="E28" s="47">
        <f>('Data Entry Sheet'!B64)</f>
        <v>0</v>
      </c>
      <c r="F28" s="47">
        <f>('Data Entry Sheet'!C64)</f>
        <v>0</v>
      </c>
      <c r="G28" s="47">
        <f>('Data Entry Sheet'!D64)</f>
        <v>0</v>
      </c>
      <c r="H28" s="52">
        <f>F28+G28</f>
        <v>0</v>
      </c>
    </row>
    <row r="29" spans="2:8" ht="15.95" customHeight="1" x14ac:dyDescent="0.2">
      <c r="B29" s="46" t="s">
        <v>255</v>
      </c>
      <c r="C29" s="47"/>
      <c r="D29" s="51">
        <f>SUM(D25-D27-D28)</f>
        <v>0</v>
      </c>
      <c r="E29" s="51">
        <f>SUM(E25-E27-E28)</f>
        <v>0</v>
      </c>
      <c r="F29" s="51">
        <f>SUM(F25-F27-F28)</f>
        <v>0</v>
      </c>
      <c r="G29" s="51">
        <f>SUM(G25-G27-G28)</f>
        <v>0</v>
      </c>
      <c r="H29" s="51">
        <f>SUM(H25-H27-H28)</f>
        <v>0</v>
      </c>
    </row>
    <row r="30" spans="2:8" ht="15.95" hidden="1" customHeight="1" x14ac:dyDescent="0.2">
      <c r="B30" s="46" t="s">
        <v>132</v>
      </c>
      <c r="C30" s="47"/>
      <c r="D30" s="59"/>
      <c r="E30" s="59"/>
      <c r="F30" s="59"/>
      <c r="G30" s="59"/>
      <c r="H30" s="60"/>
    </row>
    <row r="31" spans="2:8" ht="15.95" hidden="1" customHeight="1" x14ac:dyDescent="0.2">
      <c r="B31" s="46" t="s">
        <v>133</v>
      </c>
      <c r="C31" s="47"/>
      <c r="D31" s="47">
        <f t="shared" ref="D31:D37" si="3">E31+F31+G31</f>
        <v>0</v>
      </c>
      <c r="E31" s="47">
        <f>('Data Entry Sheet'!B65)</f>
        <v>0</v>
      </c>
      <c r="F31" s="47">
        <f>('Data Entry Sheet'!C65)</f>
        <v>0</v>
      </c>
      <c r="G31" s="47">
        <f>('Data Entry Sheet'!D65)</f>
        <v>0</v>
      </c>
      <c r="H31" s="61">
        <f t="shared" ref="H31:H37" si="4">F31+G31</f>
        <v>0</v>
      </c>
    </row>
    <row r="32" spans="2:8" ht="15.95" hidden="1" customHeight="1" x14ac:dyDescent="0.2">
      <c r="B32" s="46" t="s">
        <v>134</v>
      </c>
      <c r="C32" s="47"/>
      <c r="D32" s="47">
        <f t="shared" si="3"/>
        <v>0</v>
      </c>
      <c r="E32" s="47">
        <f>('Data Entry Sheet'!B66)</f>
        <v>0</v>
      </c>
      <c r="F32" s="47">
        <f>('Data Entry Sheet'!C66)</f>
        <v>0</v>
      </c>
      <c r="G32" s="47">
        <f>('Data Entry Sheet'!D66)</f>
        <v>0</v>
      </c>
      <c r="H32" s="61">
        <f t="shared" si="4"/>
        <v>0</v>
      </c>
    </row>
    <row r="33" spans="2:8" ht="15.95" hidden="1" customHeight="1" x14ac:dyDescent="0.2">
      <c r="B33" s="46" t="s">
        <v>135</v>
      </c>
      <c r="C33" s="47"/>
      <c r="D33" s="47">
        <f t="shared" si="3"/>
        <v>0</v>
      </c>
      <c r="E33" s="47">
        <f>('Data Entry Sheet'!B67)</f>
        <v>0</v>
      </c>
      <c r="F33" s="47">
        <f>('Data Entry Sheet'!C67)</f>
        <v>0</v>
      </c>
      <c r="G33" s="47">
        <f>('Data Entry Sheet'!D67)</f>
        <v>0</v>
      </c>
      <c r="H33" s="61">
        <f t="shared" si="4"/>
        <v>0</v>
      </c>
    </row>
    <row r="34" spans="2:8" ht="15.95" customHeight="1" x14ac:dyDescent="0.2">
      <c r="B34" s="46" t="s">
        <v>136</v>
      </c>
      <c r="C34" s="47"/>
      <c r="D34" s="47">
        <f t="shared" si="3"/>
        <v>0</v>
      </c>
      <c r="E34" s="47">
        <f>('Data Entry Sheet'!B68)</f>
        <v>0</v>
      </c>
      <c r="F34" s="47">
        <f>'Data Entry Sheet'!C68-'7990RES-P'!E40-'7990RES-P'!E41-'7990RES-P'!F40-'7990RES-P'!F41</f>
        <v>0</v>
      </c>
      <c r="G34" s="47">
        <f>('Data Entry Sheet'!D68)</f>
        <v>0</v>
      </c>
      <c r="H34" s="61">
        <f t="shared" si="4"/>
        <v>0</v>
      </c>
    </row>
    <row r="35" spans="2:8" ht="15.95" customHeight="1" thickBot="1" x14ac:dyDescent="0.25">
      <c r="B35" s="46" t="s">
        <v>137</v>
      </c>
      <c r="C35" s="47"/>
      <c r="D35" s="47">
        <f t="shared" si="3"/>
        <v>0</v>
      </c>
      <c r="E35" s="47">
        <f>('Data Entry Sheet'!B69)</f>
        <v>0</v>
      </c>
      <c r="F35" s="47">
        <f>'Data Entry Sheet'!C69-'7990RES-P'!E43-'7990RES-P'!E44-'7990RES-P'!E46-'7990RES-P'!E47-'7990RES-P'!F43-'7990RES-P'!F44-'7990RES-P'!F46-'7990RES-P'!F47</f>
        <v>0</v>
      </c>
      <c r="G35" s="47">
        <f>('Data Entry Sheet'!D69)</f>
        <v>0</v>
      </c>
      <c r="H35" s="61">
        <f t="shared" si="4"/>
        <v>0</v>
      </c>
    </row>
    <row r="36" spans="2:8" ht="15.95" customHeight="1" thickBot="1" x14ac:dyDescent="0.3">
      <c r="B36" s="62" t="s">
        <v>268</v>
      </c>
      <c r="C36" s="63"/>
      <c r="D36" s="64">
        <f>SUM(D31:D35)</f>
        <v>0</v>
      </c>
      <c r="E36" s="64">
        <f>SUM(E31:E35)</f>
        <v>0</v>
      </c>
      <c r="F36" s="64">
        <f>SUM(F31:F35)</f>
        <v>0</v>
      </c>
      <c r="G36" s="64">
        <f>SUM(G31:G35)</f>
        <v>0</v>
      </c>
      <c r="H36" s="65">
        <f t="shared" si="4"/>
        <v>0</v>
      </c>
    </row>
    <row r="37" spans="2:8" ht="15.95" hidden="1" customHeight="1" thickBot="1" x14ac:dyDescent="0.25">
      <c r="B37" s="66" t="s">
        <v>194</v>
      </c>
      <c r="C37" s="42"/>
      <c r="D37" s="42">
        <f t="shared" si="3"/>
        <v>0</v>
      </c>
      <c r="E37" s="47">
        <f>('Data Entry Sheet'!B70)</f>
        <v>0</v>
      </c>
      <c r="F37" s="47">
        <f>('Data Entry Sheet'!C70)</f>
        <v>0</v>
      </c>
      <c r="G37" s="42">
        <f>+(-F37)</f>
        <v>0</v>
      </c>
      <c r="H37" s="67">
        <f t="shared" si="4"/>
        <v>0</v>
      </c>
    </row>
    <row r="38" spans="2:8" ht="15.95" hidden="1" customHeight="1" thickBot="1" x14ac:dyDescent="0.3">
      <c r="B38" s="62" t="s">
        <v>195</v>
      </c>
      <c r="C38" s="63"/>
      <c r="D38" s="64">
        <f>+D37+D36</f>
        <v>0</v>
      </c>
      <c r="E38" s="64">
        <f>+E36+E37</f>
        <v>0</v>
      </c>
      <c r="F38" s="64">
        <f>+F36+F37</f>
        <v>0</v>
      </c>
      <c r="G38" s="64">
        <f>+G36+G37</f>
        <v>0</v>
      </c>
      <c r="H38" s="65">
        <f>F38+G38</f>
        <v>0</v>
      </c>
    </row>
    <row r="39" spans="2:8" ht="15.95" hidden="1" customHeight="1" x14ac:dyDescent="0.2">
      <c r="B39" s="46" t="s">
        <v>138</v>
      </c>
      <c r="C39" s="47"/>
      <c r="D39" s="47">
        <f>E39+F39+G39</f>
        <v>0</v>
      </c>
      <c r="E39" s="47">
        <f>('Data Entry Sheet'!B71)</f>
        <v>0</v>
      </c>
      <c r="F39" s="47">
        <f>('Data Entry Sheet'!C71)</f>
        <v>0</v>
      </c>
      <c r="G39" s="47">
        <f>('Data Entry Sheet'!D71)</f>
        <v>0</v>
      </c>
      <c r="H39" s="61">
        <f>F39+G39</f>
        <v>0</v>
      </c>
    </row>
    <row r="40" spans="2:8" ht="15.95" hidden="1" customHeight="1" thickBot="1" x14ac:dyDescent="0.25">
      <c r="B40" s="46" t="s">
        <v>139</v>
      </c>
      <c r="C40" s="50"/>
      <c r="D40" s="68">
        <f>E40+F40+G40</f>
        <v>0</v>
      </c>
      <c r="E40" s="69">
        <f>('Data Entry Sheet'!B72)</f>
        <v>0</v>
      </c>
      <c r="F40" s="68"/>
      <c r="G40" s="47">
        <f>('Data Entry Sheet'!D72)</f>
        <v>0</v>
      </c>
      <c r="H40" s="70">
        <f>F40+G40</f>
        <v>0</v>
      </c>
    </row>
    <row r="41" spans="2:8" ht="15.95" customHeight="1" x14ac:dyDescent="0.2">
      <c r="B41" s="46" t="s">
        <v>140</v>
      </c>
      <c r="C41" s="47"/>
      <c r="D41" s="71">
        <f>IF(OR(D25=0,D38=0),0,SUM(D25/D38))</f>
        <v>0</v>
      </c>
      <c r="E41" s="71">
        <f>IF(OR(E25=0,E38=0),0,SUM(E25/E38))</f>
        <v>0</v>
      </c>
      <c r="F41" s="71">
        <f>IF(OR(F25=0,F38=0),0,SUM(F25/F38))</f>
        <v>0</v>
      </c>
      <c r="G41" s="71">
        <f>IF(OR(G25=0,G38=0),0,SUM(G25/G38))</f>
        <v>0</v>
      </c>
      <c r="H41" s="72">
        <f>IF(OR(H25=0,H38=0),0,SUM(H25/H38))</f>
        <v>0</v>
      </c>
    </row>
    <row r="42" spans="2:8" ht="15.95" customHeight="1" thickBot="1" x14ac:dyDescent="0.25">
      <c r="B42" s="73" t="s">
        <v>141</v>
      </c>
      <c r="C42" s="74"/>
      <c r="D42" s="75">
        <f>IF(OR(D25=0,D40=0),0,SUM(D25/D40))</f>
        <v>0</v>
      </c>
      <c r="E42" s="75">
        <f>IF(OR(E25=0,E40=0),0,SUM(E25/E40))</f>
        <v>0</v>
      </c>
      <c r="F42" s="75">
        <f>IF(OR(F25=0,F40=0),0,SUM(F25/F40))</f>
        <v>0</v>
      </c>
      <c r="G42" s="75"/>
      <c r="H42" s="76">
        <f>IF(OR(H25=0,H40=0),0,SUM(H25/H40))</f>
        <v>0</v>
      </c>
    </row>
    <row r="43" spans="2:8" ht="13.5" thickTop="1" x14ac:dyDescent="0.2">
      <c r="B43" s="77"/>
      <c r="C43" s="78"/>
      <c r="D43" s="79" t="s">
        <v>8</v>
      </c>
      <c r="E43" s="79" t="s">
        <v>119</v>
      </c>
      <c r="F43" s="80"/>
      <c r="G43" s="79"/>
      <c r="H43" s="45" t="s">
        <v>305</v>
      </c>
    </row>
    <row r="44" spans="2:8" x14ac:dyDescent="0.2">
      <c r="B44" s="46" t="s">
        <v>120</v>
      </c>
      <c r="C44" s="47"/>
      <c r="D44" s="48" t="s">
        <v>121</v>
      </c>
      <c r="E44" s="48" t="s">
        <v>122</v>
      </c>
      <c r="F44" s="48" t="s">
        <v>123</v>
      </c>
      <c r="G44" s="81" t="s">
        <v>124</v>
      </c>
      <c r="H44" s="49"/>
    </row>
    <row r="45" spans="2:8" x14ac:dyDescent="0.2">
      <c r="B45" s="46" t="s">
        <v>142</v>
      </c>
      <c r="C45" s="50"/>
      <c r="D45" s="82"/>
      <c r="E45" s="82"/>
      <c r="F45" s="82"/>
      <c r="G45" s="82"/>
      <c r="H45" s="83"/>
    </row>
    <row r="46" spans="2:8" x14ac:dyDescent="0.2">
      <c r="B46" s="46" t="s">
        <v>143</v>
      </c>
      <c r="C46" s="50"/>
      <c r="D46" s="51">
        <f>E46+F46+G46</f>
        <v>0</v>
      </c>
      <c r="E46" s="47">
        <f>('Data Entry Sheet'!B14)</f>
        <v>0</v>
      </c>
      <c r="F46" s="47">
        <f>('Data Entry Sheet'!C14)</f>
        <v>0</v>
      </c>
      <c r="G46" s="47">
        <f>('Data Entry Sheet'!D14)</f>
        <v>0</v>
      </c>
      <c r="H46" s="84">
        <f>F46+G46</f>
        <v>0</v>
      </c>
    </row>
    <row r="47" spans="2:8" x14ac:dyDescent="0.2">
      <c r="B47" s="46" t="s">
        <v>144</v>
      </c>
      <c r="C47" s="47"/>
      <c r="D47" s="51">
        <f>E47+F47+G47</f>
        <v>0</v>
      </c>
      <c r="E47" s="47">
        <f>('Data Entry Sheet'!B15)</f>
        <v>0</v>
      </c>
      <c r="F47" s="47">
        <f>('Data Entry Sheet'!C15)</f>
        <v>0</v>
      </c>
      <c r="G47" s="47">
        <f>('Data Entry Sheet'!D15)</f>
        <v>0</v>
      </c>
      <c r="H47" s="84">
        <f>F47+G47</f>
        <v>0</v>
      </c>
    </row>
    <row r="48" spans="2:8" x14ac:dyDescent="0.2">
      <c r="B48" s="85" t="s">
        <v>145</v>
      </c>
      <c r="C48" s="86"/>
      <c r="D48" s="87">
        <f>D46+D47</f>
        <v>0</v>
      </c>
      <c r="E48" s="87">
        <f>E46+E47</f>
        <v>0</v>
      </c>
      <c r="F48" s="87">
        <f>F46+F47</f>
        <v>0</v>
      </c>
      <c r="G48" s="87">
        <f>G46+G47</f>
        <v>0</v>
      </c>
      <c r="H48" s="88">
        <f>H46+H47</f>
        <v>0</v>
      </c>
    </row>
    <row r="49" spans="2:8" x14ac:dyDescent="0.2">
      <c r="B49" s="46" t="s">
        <v>146</v>
      </c>
      <c r="C49" s="47"/>
      <c r="D49" s="89"/>
      <c r="E49" s="89"/>
      <c r="F49" s="89"/>
      <c r="G49" s="89"/>
      <c r="H49" s="90"/>
    </row>
    <row r="50" spans="2:8" x14ac:dyDescent="0.2">
      <c r="B50" s="46" t="s">
        <v>147</v>
      </c>
      <c r="C50" s="47"/>
      <c r="D50" s="51">
        <f>E50+F50+G50</f>
        <v>0</v>
      </c>
      <c r="E50" s="47">
        <f>('Data Entry Sheet'!B17)</f>
        <v>0</v>
      </c>
      <c r="F50" s="47">
        <f>('Data Entry Sheet'!C17)</f>
        <v>0</v>
      </c>
      <c r="G50" s="47">
        <f>('Data Entry Sheet'!D17)</f>
        <v>0</v>
      </c>
      <c r="H50" s="84">
        <f>F50+G50</f>
        <v>0</v>
      </c>
    </row>
    <row r="51" spans="2:8" x14ac:dyDescent="0.2">
      <c r="B51" s="46" t="s">
        <v>148</v>
      </c>
      <c r="C51" s="47"/>
      <c r="D51" s="51">
        <f>E51+G51</f>
        <v>0</v>
      </c>
      <c r="E51" s="47">
        <f>('Data Entry Sheet'!B18)</f>
        <v>0</v>
      </c>
      <c r="F51" s="47">
        <v>0</v>
      </c>
      <c r="G51" s="47">
        <f>('Data Entry Sheet'!D18)</f>
        <v>0</v>
      </c>
      <c r="H51" s="84">
        <v>0</v>
      </c>
    </row>
    <row r="52" spans="2:8" x14ac:dyDescent="0.2">
      <c r="B52" s="46" t="s">
        <v>149</v>
      </c>
      <c r="C52" s="47"/>
      <c r="D52" s="51">
        <f>E52+F52+G52</f>
        <v>0</v>
      </c>
      <c r="E52" s="47">
        <f>('Data Entry Sheet'!B19)</f>
        <v>0</v>
      </c>
      <c r="F52" s="47">
        <f>('Data Entry Sheet'!C19)</f>
        <v>0</v>
      </c>
      <c r="G52" s="47">
        <f>('Data Entry Sheet'!D19)</f>
        <v>0</v>
      </c>
      <c r="H52" s="84">
        <f>F52+G52</f>
        <v>0</v>
      </c>
    </row>
    <row r="53" spans="2:8" x14ac:dyDescent="0.2">
      <c r="B53" s="46" t="s">
        <v>150</v>
      </c>
      <c r="C53" s="47"/>
      <c r="D53" s="51">
        <f>E53+F53+G53</f>
        <v>0</v>
      </c>
      <c r="E53" s="47">
        <f>('Data Entry Sheet'!B20)</f>
        <v>0</v>
      </c>
      <c r="F53" s="47">
        <f>('Data Entry Sheet'!C20)</f>
        <v>0</v>
      </c>
      <c r="G53" s="47">
        <f>('Data Entry Sheet'!D20)</f>
        <v>0</v>
      </c>
      <c r="H53" s="84">
        <f>F53+G53</f>
        <v>0</v>
      </c>
    </row>
    <row r="54" spans="2:8" x14ac:dyDescent="0.2">
      <c r="B54" s="46" t="s">
        <v>151</v>
      </c>
      <c r="C54" s="47"/>
      <c r="D54" s="51">
        <f>E54+F54+G54</f>
        <v>0</v>
      </c>
      <c r="E54" s="47">
        <f>('Data Entry Sheet'!B21)</f>
        <v>0</v>
      </c>
      <c r="F54" s="47">
        <f>('Data Entry Sheet'!C21)</f>
        <v>0</v>
      </c>
      <c r="G54" s="47">
        <f>('Data Entry Sheet'!D21)</f>
        <v>0</v>
      </c>
      <c r="H54" s="84">
        <f>F54+G54</f>
        <v>0</v>
      </c>
    </row>
    <row r="55" spans="2:8" x14ac:dyDescent="0.2">
      <c r="B55" s="85" t="s">
        <v>152</v>
      </c>
      <c r="C55" s="47"/>
      <c r="D55" s="87">
        <f>SUM(D50:D54)</f>
        <v>0</v>
      </c>
      <c r="E55" s="87">
        <f>SUM(E50:E54)</f>
        <v>0</v>
      </c>
      <c r="F55" s="87">
        <f>SUM(F50:F54)</f>
        <v>0</v>
      </c>
      <c r="G55" s="87">
        <f>SUM(G50:G54)</f>
        <v>0</v>
      </c>
      <c r="H55" s="88">
        <f>SUM(H50:H54)</f>
        <v>0</v>
      </c>
    </row>
    <row r="56" spans="2:8" x14ac:dyDescent="0.2">
      <c r="B56" s="46" t="s">
        <v>153</v>
      </c>
      <c r="C56" s="47"/>
      <c r="D56" s="89"/>
      <c r="E56" s="89"/>
      <c r="F56" s="89"/>
      <c r="G56" s="89"/>
      <c r="H56" s="90"/>
    </row>
    <row r="57" spans="2:8" x14ac:dyDescent="0.2">
      <c r="B57" s="46" t="s">
        <v>154</v>
      </c>
      <c r="C57" s="47"/>
      <c r="D57" s="51">
        <f>E57+F57+G57</f>
        <v>0</v>
      </c>
      <c r="E57" s="47">
        <f>('Data Entry Sheet'!B23)</f>
        <v>0</v>
      </c>
      <c r="F57" s="47">
        <f>('Data Entry Sheet'!C23)</f>
        <v>0</v>
      </c>
      <c r="G57" s="47">
        <f>('Data Entry Sheet'!D23)</f>
        <v>0</v>
      </c>
      <c r="H57" s="84">
        <f>F57+G57</f>
        <v>0</v>
      </c>
    </row>
    <row r="58" spans="2:8" x14ac:dyDescent="0.2">
      <c r="B58" s="46" t="s">
        <v>155</v>
      </c>
      <c r="C58" s="47"/>
      <c r="D58" s="51">
        <f>E58+F58+G58</f>
        <v>0</v>
      </c>
      <c r="E58" s="47">
        <f>('Data Entry Sheet'!B24)</f>
        <v>0</v>
      </c>
      <c r="F58" s="47">
        <f>('Data Entry Sheet'!C24)</f>
        <v>0</v>
      </c>
      <c r="G58" s="47">
        <f>('Data Entry Sheet'!D24)</f>
        <v>0</v>
      </c>
      <c r="H58" s="84">
        <f>F58+G58</f>
        <v>0</v>
      </c>
    </row>
    <row r="59" spans="2:8" x14ac:dyDescent="0.2">
      <c r="B59" s="46" t="s">
        <v>156</v>
      </c>
      <c r="C59" s="47"/>
      <c r="D59" s="51">
        <f t="shared" ref="D59:D64" si="5">E59+F59+G59</f>
        <v>0</v>
      </c>
      <c r="E59" s="47">
        <f>('Data Entry Sheet'!B25)</f>
        <v>0</v>
      </c>
      <c r="F59" s="47">
        <f>('Data Entry Sheet'!C25)</f>
        <v>0</v>
      </c>
      <c r="G59" s="47">
        <f>('Data Entry Sheet'!D25)</f>
        <v>0</v>
      </c>
      <c r="H59" s="84">
        <f t="shared" ref="H59:H64" si="6">F59+G59</f>
        <v>0</v>
      </c>
    </row>
    <row r="60" spans="2:8" x14ac:dyDescent="0.2">
      <c r="B60" s="46" t="s">
        <v>157</v>
      </c>
      <c r="C60" s="47"/>
      <c r="D60" s="51">
        <f t="shared" si="5"/>
        <v>0</v>
      </c>
      <c r="E60" s="47">
        <f>('Data Entry Sheet'!B26)</f>
        <v>0</v>
      </c>
      <c r="F60" s="47">
        <f>('Data Entry Sheet'!C26)</f>
        <v>0</v>
      </c>
      <c r="G60" s="47">
        <f>('Data Entry Sheet'!D26)</f>
        <v>0</v>
      </c>
      <c r="H60" s="84">
        <f t="shared" si="6"/>
        <v>0</v>
      </c>
    </row>
    <row r="61" spans="2:8" x14ac:dyDescent="0.2">
      <c r="B61" s="46" t="s">
        <v>158</v>
      </c>
      <c r="C61" s="47"/>
      <c r="D61" s="51">
        <f t="shared" si="5"/>
        <v>0</v>
      </c>
      <c r="E61" s="47">
        <f>('Data Entry Sheet'!B27)</f>
        <v>0</v>
      </c>
      <c r="F61" s="47">
        <f>('Data Entry Sheet'!C27)</f>
        <v>0</v>
      </c>
      <c r="G61" s="47">
        <f>('Data Entry Sheet'!D27)</f>
        <v>0</v>
      </c>
      <c r="H61" s="84">
        <f t="shared" si="6"/>
        <v>0</v>
      </c>
    </row>
    <row r="62" spans="2:8" x14ac:dyDescent="0.2">
      <c r="B62" s="46" t="s">
        <v>159</v>
      </c>
      <c r="C62" s="47"/>
      <c r="D62" s="51">
        <f t="shared" si="5"/>
        <v>0</v>
      </c>
      <c r="E62" s="47">
        <f>('Data Entry Sheet'!B28)</f>
        <v>0</v>
      </c>
      <c r="F62" s="47">
        <f>('Data Entry Sheet'!C28)</f>
        <v>0</v>
      </c>
      <c r="G62" s="47">
        <f>('Data Entry Sheet'!D28)</f>
        <v>0</v>
      </c>
      <c r="H62" s="84">
        <f t="shared" si="6"/>
        <v>0</v>
      </c>
    </row>
    <row r="63" spans="2:8" x14ac:dyDescent="0.2">
      <c r="B63" s="46" t="s">
        <v>160</v>
      </c>
      <c r="C63" s="47"/>
      <c r="D63" s="51">
        <f t="shared" si="5"/>
        <v>0</v>
      </c>
      <c r="E63" s="47">
        <f>('Data Entry Sheet'!B29)</f>
        <v>0</v>
      </c>
      <c r="F63" s="47">
        <f>('Data Entry Sheet'!C29)</f>
        <v>0</v>
      </c>
      <c r="G63" s="47">
        <f>('Data Entry Sheet'!D29)</f>
        <v>0</v>
      </c>
      <c r="H63" s="84">
        <f t="shared" si="6"/>
        <v>0</v>
      </c>
    </row>
    <row r="64" spans="2:8" x14ac:dyDescent="0.2">
      <c r="B64" s="46" t="s">
        <v>151</v>
      </c>
      <c r="C64" s="47"/>
      <c r="D64" s="51">
        <f t="shared" si="5"/>
        <v>0</v>
      </c>
      <c r="E64" s="47">
        <f>('Data Entry Sheet'!B30)</f>
        <v>0</v>
      </c>
      <c r="F64" s="47">
        <f>('Data Entry Sheet'!C30)</f>
        <v>0</v>
      </c>
      <c r="G64" s="47">
        <f>('Data Entry Sheet'!D30)</f>
        <v>0</v>
      </c>
      <c r="H64" s="84">
        <f t="shared" si="6"/>
        <v>0</v>
      </c>
    </row>
    <row r="65" spans="2:8" x14ac:dyDescent="0.2">
      <c r="B65" s="85" t="s">
        <v>161</v>
      </c>
      <c r="C65" s="86"/>
      <c r="D65" s="87">
        <f>SUM(D57:D64)</f>
        <v>0</v>
      </c>
      <c r="E65" s="87">
        <f>SUM(E57:E64)</f>
        <v>0</v>
      </c>
      <c r="F65" s="87">
        <f>SUM(F57:F64)</f>
        <v>0</v>
      </c>
      <c r="G65" s="87">
        <f>SUM(G57:G64)</f>
        <v>0</v>
      </c>
      <c r="H65" s="88">
        <f>SUM(H57:H64)</f>
        <v>0</v>
      </c>
    </row>
    <row r="66" spans="2:8" x14ac:dyDescent="0.2">
      <c r="B66" s="46" t="s">
        <v>162</v>
      </c>
      <c r="C66" s="47"/>
      <c r="D66" s="89"/>
      <c r="E66" s="89"/>
      <c r="F66" s="89"/>
      <c r="G66" s="89"/>
      <c r="H66" s="90"/>
    </row>
    <row r="67" spans="2:8" x14ac:dyDescent="0.2">
      <c r="B67" s="46" t="s">
        <v>163</v>
      </c>
      <c r="C67" s="47"/>
      <c r="D67" s="51">
        <f t="shared" ref="D67:D75" si="7">E67+F67+G67</f>
        <v>0</v>
      </c>
      <c r="E67" s="47">
        <f>('Data Entry Sheet'!B32)</f>
        <v>0</v>
      </c>
      <c r="F67" s="47">
        <f>('Data Entry Sheet'!C32)</f>
        <v>0</v>
      </c>
      <c r="G67" s="47">
        <f>('Data Entry Sheet'!D32)</f>
        <v>0</v>
      </c>
      <c r="H67" s="84">
        <f t="shared" ref="H67:H75" si="8">F67+G67</f>
        <v>0</v>
      </c>
    </row>
    <row r="68" spans="2:8" x14ac:dyDescent="0.2">
      <c r="B68" s="46" t="s">
        <v>164</v>
      </c>
      <c r="C68" s="47"/>
      <c r="D68" s="51">
        <f t="shared" si="7"/>
        <v>0</v>
      </c>
      <c r="E68" s="47">
        <f>('Data Entry Sheet'!B33)</f>
        <v>0</v>
      </c>
      <c r="F68" s="47">
        <f>('Data Entry Sheet'!C33)</f>
        <v>0</v>
      </c>
      <c r="G68" s="47">
        <f>('Data Entry Sheet'!D33)</f>
        <v>0</v>
      </c>
      <c r="H68" s="84">
        <f t="shared" si="8"/>
        <v>0</v>
      </c>
    </row>
    <row r="69" spans="2:8" x14ac:dyDescent="0.2">
      <c r="B69" s="46" t="s">
        <v>165</v>
      </c>
      <c r="C69" s="47"/>
      <c r="D69" s="51">
        <f t="shared" si="7"/>
        <v>0</v>
      </c>
      <c r="E69" s="47">
        <f>('Data Entry Sheet'!B34)</f>
        <v>0</v>
      </c>
      <c r="F69" s="47">
        <f>('Data Entry Sheet'!C34)</f>
        <v>0</v>
      </c>
      <c r="G69" s="47">
        <f>('Data Entry Sheet'!D34)</f>
        <v>0</v>
      </c>
      <c r="H69" s="84">
        <f t="shared" si="8"/>
        <v>0</v>
      </c>
    </row>
    <row r="70" spans="2:8" x14ac:dyDescent="0.2">
      <c r="B70" s="46" t="s">
        <v>166</v>
      </c>
      <c r="C70" s="47"/>
      <c r="D70" s="51">
        <f t="shared" si="7"/>
        <v>0</v>
      </c>
      <c r="E70" s="47">
        <f>('Data Entry Sheet'!B35)</f>
        <v>0</v>
      </c>
      <c r="F70" s="47">
        <f>('Data Entry Sheet'!C35)</f>
        <v>0</v>
      </c>
      <c r="G70" s="47">
        <f>('Data Entry Sheet'!D35)</f>
        <v>0</v>
      </c>
      <c r="H70" s="84">
        <f t="shared" si="8"/>
        <v>0</v>
      </c>
    </row>
    <row r="71" spans="2:8" x14ac:dyDescent="0.2">
      <c r="B71" s="46" t="s">
        <v>167</v>
      </c>
      <c r="C71" s="47"/>
      <c r="D71" s="51">
        <f t="shared" si="7"/>
        <v>0</v>
      </c>
      <c r="E71" s="47">
        <f>('Data Entry Sheet'!B36)</f>
        <v>0</v>
      </c>
      <c r="F71" s="47">
        <f>('Data Entry Sheet'!C36)</f>
        <v>0</v>
      </c>
      <c r="G71" s="47">
        <f>('Data Entry Sheet'!D36)</f>
        <v>0</v>
      </c>
      <c r="H71" s="84">
        <f t="shared" si="8"/>
        <v>0</v>
      </c>
    </row>
    <row r="72" spans="2:8" x14ac:dyDescent="0.2">
      <c r="B72" s="46" t="s">
        <v>168</v>
      </c>
      <c r="C72" s="50"/>
      <c r="D72" s="51">
        <f t="shared" si="7"/>
        <v>0</v>
      </c>
      <c r="E72" s="47">
        <f>('Data Entry Sheet'!B37)</f>
        <v>0</v>
      </c>
      <c r="F72" s="47">
        <f>('Data Entry Sheet'!C37)</f>
        <v>0</v>
      </c>
      <c r="G72" s="47">
        <f>('Data Entry Sheet'!D37)</f>
        <v>0</v>
      </c>
      <c r="H72" s="84">
        <f t="shared" si="8"/>
        <v>0</v>
      </c>
    </row>
    <row r="73" spans="2:8" x14ac:dyDescent="0.2">
      <c r="B73" s="46" t="s">
        <v>169</v>
      </c>
      <c r="C73" s="50"/>
      <c r="D73" s="51">
        <f t="shared" si="7"/>
        <v>0</v>
      </c>
      <c r="E73" s="47">
        <f>('Data Entry Sheet'!B38)</f>
        <v>0</v>
      </c>
      <c r="F73" s="47">
        <f>('Data Entry Sheet'!C38)</f>
        <v>0</v>
      </c>
      <c r="G73" s="47">
        <f>('Data Entry Sheet'!D38)</f>
        <v>0</v>
      </c>
      <c r="H73" s="84">
        <f t="shared" si="8"/>
        <v>0</v>
      </c>
    </row>
    <row r="74" spans="2:8" x14ac:dyDescent="0.2">
      <c r="B74" s="46" t="s">
        <v>170</v>
      </c>
      <c r="C74" s="50"/>
      <c r="D74" s="51">
        <f t="shared" si="7"/>
        <v>0</v>
      </c>
      <c r="E74" s="47">
        <f>('Data Entry Sheet'!B39)</f>
        <v>0</v>
      </c>
      <c r="F74" s="47">
        <f>('Data Entry Sheet'!C39)</f>
        <v>0</v>
      </c>
      <c r="G74" s="47">
        <f>('Data Entry Sheet'!D39)</f>
        <v>0</v>
      </c>
      <c r="H74" s="84">
        <f t="shared" si="8"/>
        <v>0</v>
      </c>
    </row>
    <row r="75" spans="2:8" x14ac:dyDescent="0.2">
      <c r="B75" s="46" t="s">
        <v>171</v>
      </c>
      <c r="C75" s="50"/>
      <c r="D75" s="51">
        <f t="shared" si="7"/>
        <v>0</v>
      </c>
      <c r="E75" s="47">
        <f>('Data Entry Sheet'!B40)</f>
        <v>0</v>
      </c>
      <c r="F75" s="47">
        <f>('Data Entry Sheet'!C40)</f>
        <v>0</v>
      </c>
      <c r="G75" s="47">
        <f>('Data Entry Sheet'!D40)</f>
        <v>0</v>
      </c>
      <c r="H75" s="84">
        <f t="shared" si="8"/>
        <v>0</v>
      </c>
    </row>
    <row r="76" spans="2:8" x14ac:dyDescent="0.2">
      <c r="B76" s="46" t="s">
        <v>172</v>
      </c>
      <c r="C76" s="47"/>
      <c r="D76" s="51">
        <f t="shared" ref="D76:D81" si="9">E76+F76+G76</f>
        <v>0</v>
      </c>
      <c r="E76" s="47">
        <f>('Data Entry Sheet'!B41)</f>
        <v>0</v>
      </c>
      <c r="F76" s="47">
        <f>('Data Entry Sheet'!C41)</f>
        <v>0</v>
      </c>
      <c r="G76" s="47">
        <f>('Data Entry Sheet'!D41)</f>
        <v>0</v>
      </c>
      <c r="H76" s="84">
        <f t="shared" ref="H76:H81" si="10">F76+G76</f>
        <v>0</v>
      </c>
    </row>
    <row r="77" spans="2:8" x14ac:dyDescent="0.2">
      <c r="B77" s="46" t="s">
        <v>173</v>
      </c>
      <c r="C77" s="47"/>
      <c r="D77" s="51">
        <f t="shared" si="9"/>
        <v>0</v>
      </c>
      <c r="E77" s="47">
        <f>('Data Entry Sheet'!B42)</f>
        <v>0</v>
      </c>
      <c r="F77" s="47">
        <f>('Data Entry Sheet'!C42)</f>
        <v>0</v>
      </c>
      <c r="G77" s="47">
        <f>('Data Entry Sheet'!D42)</f>
        <v>0</v>
      </c>
      <c r="H77" s="84">
        <f t="shared" si="10"/>
        <v>0</v>
      </c>
    </row>
    <row r="78" spans="2:8" x14ac:dyDescent="0.2">
      <c r="B78" s="46" t="s">
        <v>174</v>
      </c>
      <c r="C78" s="47"/>
      <c r="D78" s="51">
        <f t="shared" si="9"/>
        <v>0</v>
      </c>
      <c r="E78" s="47">
        <f>('Data Entry Sheet'!B43)</f>
        <v>0</v>
      </c>
      <c r="F78" s="47">
        <f>('Data Entry Sheet'!C43)</f>
        <v>0</v>
      </c>
      <c r="G78" s="47">
        <f>('Data Entry Sheet'!D43)</f>
        <v>0</v>
      </c>
      <c r="H78" s="84">
        <f t="shared" si="10"/>
        <v>0</v>
      </c>
    </row>
    <row r="79" spans="2:8" x14ac:dyDescent="0.2">
      <c r="B79" s="46" t="s">
        <v>175</v>
      </c>
      <c r="C79" s="47"/>
      <c r="D79" s="51">
        <f t="shared" si="9"/>
        <v>0</v>
      </c>
      <c r="E79" s="47">
        <f>('Data Entry Sheet'!B44)</f>
        <v>0</v>
      </c>
      <c r="F79" s="47">
        <f>('Data Entry Sheet'!C44)</f>
        <v>0</v>
      </c>
      <c r="G79" s="47">
        <f>('Data Entry Sheet'!D44)</f>
        <v>0</v>
      </c>
      <c r="H79" s="84">
        <f t="shared" si="10"/>
        <v>0</v>
      </c>
    </row>
    <row r="80" spans="2:8" x14ac:dyDescent="0.2">
      <c r="B80" s="46" t="s">
        <v>176</v>
      </c>
      <c r="C80" s="47"/>
      <c r="D80" s="51">
        <f t="shared" si="9"/>
        <v>0</v>
      </c>
      <c r="E80" s="47">
        <f>('Data Entry Sheet'!B45)</f>
        <v>0</v>
      </c>
      <c r="F80" s="47">
        <f>('Data Entry Sheet'!C45)</f>
        <v>0</v>
      </c>
      <c r="G80" s="47">
        <f>('Data Entry Sheet'!D45)</f>
        <v>0</v>
      </c>
      <c r="H80" s="84">
        <f t="shared" si="10"/>
        <v>0</v>
      </c>
    </row>
    <row r="81" spans="2:8" x14ac:dyDescent="0.2">
      <c r="B81" s="46" t="s">
        <v>151</v>
      </c>
      <c r="C81" s="47"/>
      <c r="D81" s="51">
        <f t="shared" si="9"/>
        <v>0</v>
      </c>
      <c r="E81" s="47">
        <f>('Data Entry Sheet'!B46)</f>
        <v>0</v>
      </c>
      <c r="F81" s="47">
        <f>('Data Entry Sheet'!C46)</f>
        <v>0</v>
      </c>
      <c r="G81" s="47">
        <f>('Data Entry Sheet'!D46)</f>
        <v>0</v>
      </c>
      <c r="H81" s="84">
        <f t="shared" si="10"/>
        <v>0</v>
      </c>
    </row>
    <row r="82" spans="2:8" x14ac:dyDescent="0.2">
      <c r="B82" s="85" t="s">
        <v>177</v>
      </c>
      <c r="C82" s="86"/>
      <c r="D82" s="87">
        <f>SUM(D67:D81)</f>
        <v>0</v>
      </c>
      <c r="E82" s="87">
        <f>SUM(E67:E81)</f>
        <v>0</v>
      </c>
      <c r="F82" s="87">
        <f>SUM(F67:F81)</f>
        <v>0</v>
      </c>
      <c r="G82" s="87">
        <f>SUM(G67:G81)</f>
        <v>0</v>
      </c>
      <c r="H82" s="88">
        <f>SUM(H67:H81)</f>
        <v>0</v>
      </c>
    </row>
    <row r="83" spans="2:8" x14ac:dyDescent="0.2">
      <c r="B83" s="85" t="s">
        <v>178</v>
      </c>
      <c r="C83" s="86"/>
      <c r="D83" s="87">
        <f>E83+F83+G83</f>
        <v>0</v>
      </c>
      <c r="E83" s="47">
        <f>('Data Entry Sheet'!B48)</f>
        <v>0</v>
      </c>
      <c r="F83" s="47">
        <f>('Data Entry Sheet'!C48)</f>
        <v>0</v>
      </c>
      <c r="G83" s="47">
        <f>('Data Entry Sheet'!D48)</f>
        <v>0</v>
      </c>
      <c r="H83" s="88">
        <f>F83+G83</f>
        <v>0</v>
      </c>
    </row>
    <row r="84" spans="2:8" x14ac:dyDescent="0.2">
      <c r="B84" s="46" t="s">
        <v>179</v>
      </c>
      <c r="C84" s="47"/>
      <c r="D84" s="53"/>
      <c r="E84" s="53"/>
      <c r="F84" s="53"/>
      <c r="G84" s="53"/>
      <c r="H84" s="91"/>
    </row>
    <row r="85" spans="2:8" x14ac:dyDescent="0.2">
      <c r="B85" s="46" t="s">
        <v>180</v>
      </c>
      <c r="C85" s="47"/>
      <c r="D85" s="51">
        <f>E85+F85+G85</f>
        <v>0</v>
      </c>
      <c r="E85" s="47">
        <f>('Data Entry Sheet'!B50)</f>
        <v>0</v>
      </c>
      <c r="F85" s="47">
        <f>('Data Entry Sheet'!C50)</f>
        <v>0</v>
      </c>
      <c r="G85" s="47">
        <f>('Data Entry Sheet'!D50)</f>
        <v>0</v>
      </c>
      <c r="H85" s="84">
        <f>F85+G85</f>
        <v>0</v>
      </c>
    </row>
    <row r="86" spans="2:8" x14ac:dyDescent="0.2">
      <c r="B86" s="46" t="s">
        <v>181</v>
      </c>
      <c r="C86" s="47"/>
      <c r="D86" s="51">
        <f>E86+F86+G86</f>
        <v>0</v>
      </c>
      <c r="E86" s="47">
        <f>('Data Entry Sheet'!B51)</f>
        <v>0</v>
      </c>
      <c r="F86" s="47">
        <f>('Data Entry Sheet'!C51)</f>
        <v>0</v>
      </c>
      <c r="G86" s="47">
        <f>('Data Entry Sheet'!D51)</f>
        <v>0</v>
      </c>
      <c r="H86" s="84">
        <f>F86+G86</f>
        <v>0</v>
      </c>
    </row>
    <row r="87" spans="2:8" x14ac:dyDescent="0.2">
      <c r="B87" s="46" t="s">
        <v>182</v>
      </c>
      <c r="C87" s="47"/>
      <c r="D87" s="51">
        <f>E87+F87+G87</f>
        <v>0</v>
      </c>
      <c r="E87" s="47">
        <f>('Data Entry Sheet'!B52)</f>
        <v>0</v>
      </c>
      <c r="F87" s="47">
        <f>('Data Entry Sheet'!C52)</f>
        <v>0</v>
      </c>
      <c r="G87" s="47">
        <f>('Data Entry Sheet'!D52)</f>
        <v>0</v>
      </c>
      <c r="H87" s="84">
        <f>F87+G87</f>
        <v>0</v>
      </c>
    </row>
    <row r="88" spans="2:8" x14ac:dyDescent="0.2">
      <c r="B88" s="46" t="s">
        <v>183</v>
      </c>
      <c r="C88" s="47"/>
      <c r="D88" s="51">
        <f>E88+F88+G88</f>
        <v>0</v>
      </c>
      <c r="E88" s="47">
        <f>('Data Entry Sheet'!B53)</f>
        <v>0</v>
      </c>
      <c r="F88" s="47">
        <f>('Data Entry Sheet'!C53)</f>
        <v>0</v>
      </c>
      <c r="G88" s="47">
        <f>('Data Entry Sheet'!D53)</f>
        <v>0</v>
      </c>
      <c r="H88" s="84">
        <f>F88+G88</f>
        <v>0</v>
      </c>
    </row>
    <row r="89" spans="2:8" x14ac:dyDescent="0.2">
      <c r="B89" s="46" t="s">
        <v>184</v>
      </c>
      <c r="C89" s="47"/>
      <c r="D89" s="51">
        <f>E89+F89+G89</f>
        <v>0</v>
      </c>
      <c r="E89" s="47">
        <f>('Data Entry Sheet'!B54)</f>
        <v>0</v>
      </c>
      <c r="F89" s="47">
        <f>('Data Entry Sheet'!C54)</f>
        <v>0</v>
      </c>
      <c r="G89" s="47">
        <f>('Data Entry Sheet'!D54)</f>
        <v>0</v>
      </c>
      <c r="H89" s="84">
        <f>F89+G89</f>
        <v>0</v>
      </c>
    </row>
    <row r="90" spans="2:8" x14ac:dyDescent="0.2">
      <c r="B90" s="85" t="s">
        <v>185</v>
      </c>
      <c r="C90" s="86"/>
      <c r="D90" s="87">
        <f>SUM(D85:D89)</f>
        <v>0</v>
      </c>
      <c r="E90" s="87">
        <f>SUM(E85:E89)</f>
        <v>0</v>
      </c>
      <c r="F90" s="87">
        <f>SUM(F85:F89)</f>
        <v>0</v>
      </c>
      <c r="G90" s="87">
        <f>SUM(G85:G89)</f>
        <v>0</v>
      </c>
      <c r="H90" s="88">
        <f>SUM(H85:H89)</f>
        <v>0</v>
      </c>
    </row>
    <row r="91" spans="2:8" x14ac:dyDescent="0.2">
      <c r="B91" s="85" t="s">
        <v>186</v>
      </c>
      <c r="C91" s="86"/>
      <c r="D91" s="87">
        <f>D55+D65+D82+D83+D90</f>
        <v>0</v>
      </c>
      <c r="E91" s="87">
        <f>E55+E65+E82+E83+E90</f>
        <v>0</v>
      </c>
      <c r="F91" s="87">
        <f>F55+F65+F82+F83+F90</f>
        <v>0</v>
      </c>
      <c r="G91" s="87">
        <f>G55+G65+G82+G83+G90</f>
        <v>0</v>
      </c>
      <c r="H91" s="88">
        <f>H55+H65+H82+H83+H90</f>
        <v>0</v>
      </c>
    </row>
    <row r="92" spans="2:8" x14ac:dyDescent="0.2">
      <c r="B92" s="46" t="s">
        <v>187</v>
      </c>
      <c r="C92" s="47"/>
      <c r="D92" s="92">
        <f>SUM(E92+H92)</f>
        <v>0</v>
      </c>
      <c r="E92" s="50">
        <f>('Data Entry Sheet'!B56)</f>
        <v>0</v>
      </c>
      <c r="F92" s="50">
        <f>('Data Entry Sheet'!C56)</f>
        <v>0</v>
      </c>
      <c r="G92" s="47">
        <f>('Data Entry Sheet'!D56)</f>
        <v>0</v>
      </c>
      <c r="H92" s="93">
        <f>SUM(F92:G92)</f>
        <v>0</v>
      </c>
    </row>
    <row r="93" spans="2:8" x14ac:dyDescent="0.2">
      <c r="B93" s="85" t="s">
        <v>188</v>
      </c>
      <c r="C93" s="47"/>
      <c r="D93" s="94">
        <f>SUM(F93:G93)</f>
        <v>0</v>
      </c>
      <c r="E93" s="95">
        <f>E91+E92+E48</f>
        <v>0</v>
      </c>
      <c r="F93" s="56">
        <f>F91+F92+F48</f>
        <v>0</v>
      </c>
      <c r="G93" s="56">
        <f>G91+G92+G48</f>
        <v>0</v>
      </c>
      <c r="H93" s="96">
        <f>SUM(F93:G93)</f>
        <v>0</v>
      </c>
    </row>
    <row r="94" spans="2:8" x14ac:dyDescent="0.2">
      <c r="B94" s="85" t="s">
        <v>193</v>
      </c>
      <c r="C94" s="47"/>
      <c r="D94" s="97">
        <f>F94</f>
        <v>0</v>
      </c>
      <c r="E94" s="89"/>
      <c r="F94" s="97">
        <f>('Data Entry Sheet'!C57)</f>
        <v>0</v>
      </c>
      <c r="G94" s="89"/>
      <c r="H94" s="98">
        <f>F94</f>
        <v>0</v>
      </c>
    </row>
    <row r="95" spans="2:8" ht="13.5" thickBot="1" x14ac:dyDescent="0.25">
      <c r="B95" s="99" t="s">
        <v>189</v>
      </c>
      <c r="C95" s="68"/>
      <c r="D95" s="100">
        <f>D93+D94</f>
        <v>0</v>
      </c>
      <c r="E95" s="100">
        <f>E93+E94</f>
        <v>0</v>
      </c>
      <c r="F95" s="100">
        <f>F93+F94</f>
        <v>0</v>
      </c>
      <c r="G95" s="100">
        <f>G93+G94</f>
        <v>0</v>
      </c>
      <c r="H95" s="101">
        <f>H93+H94</f>
        <v>0</v>
      </c>
    </row>
    <row r="96" spans="2:8" ht="13.5" hidden="1" thickTop="1" x14ac:dyDescent="0.2">
      <c r="B96" s="102"/>
      <c r="H96" s="103"/>
    </row>
    <row r="97" spans="2:8" hidden="1" x14ac:dyDescent="0.2">
      <c r="B97" s="104" t="s">
        <v>190</v>
      </c>
      <c r="C97" s="105"/>
      <c r="D97" s="106"/>
      <c r="E97" s="107"/>
      <c r="F97" s="108">
        <f>('Data Entry Sheet'!C58)</f>
        <v>0</v>
      </c>
      <c r="G97" s="108">
        <f>('Data Entry Sheet'!D58)</f>
        <v>0</v>
      </c>
      <c r="H97" s="109"/>
    </row>
    <row r="98" spans="2:8" ht="13.5" thickTop="1" x14ac:dyDescent="0.2"/>
    <row r="99" spans="2:8" x14ac:dyDescent="0.2">
      <c r="B99" s="22"/>
    </row>
    <row r="100" spans="2:8" x14ac:dyDescent="0.2">
      <c r="B100" s="110"/>
      <c r="C100" s="110"/>
      <c r="D100" s="110"/>
      <c r="E100" s="110"/>
      <c r="F100" s="110"/>
      <c r="G100" s="110"/>
      <c r="H100" s="110"/>
    </row>
    <row r="101" spans="2:8" x14ac:dyDescent="0.2">
      <c r="B101" s="110"/>
      <c r="C101" s="110"/>
      <c r="D101" s="110"/>
      <c r="E101" s="110"/>
      <c r="F101" s="110"/>
      <c r="G101" s="110"/>
      <c r="H101" s="110"/>
    </row>
    <row r="102" spans="2:8" x14ac:dyDescent="0.2">
      <c r="B102" s="110"/>
      <c r="C102" s="110"/>
      <c r="D102" s="110"/>
      <c r="E102" s="110"/>
      <c r="F102" s="110"/>
      <c r="G102" s="110"/>
      <c r="H102" s="110"/>
    </row>
    <row r="103" spans="2:8" x14ac:dyDescent="0.2">
      <c r="B103" s="110"/>
      <c r="C103" s="110"/>
      <c r="D103" s="110"/>
      <c r="E103" s="110"/>
      <c r="F103" s="110"/>
      <c r="G103" s="110"/>
      <c r="H103" s="110"/>
    </row>
    <row r="104" spans="2:8" x14ac:dyDescent="0.2">
      <c r="C104" s="110"/>
      <c r="E104" s="110"/>
      <c r="F104" s="110"/>
      <c r="G104" s="110"/>
      <c r="H104" s="110"/>
    </row>
    <row r="105" spans="2:8" x14ac:dyDescent="0.2">
      <c r="B105" s="110"/>
      <c r="C105" s="110"/>
      <c r="D105" s="110"/>
      <c r="E105" s="110"/>
      <c r="F105" s="110"/>
      <c r="G105" s="110"/>
      <c r="H105" s="110"/>
    </row>
    <row r="106" spans="2:8" x14ac:dyDescent="0.2">
      <c r="B106" s="110"/>
      <c r="C106" s="110"/>
      <c r="D106" s="110"/>
      <c r="E106" s="110"/>
      <c r="F106" s="110"/>
      <c r="G106" s="110"/>
      <c r="H106" s="110"/>
    </row>
    <row r="107" spans="2:8" x14ac:dyDescent="0.2">
      <c r="B107" s="110"/>
      <c r="C107" s="110"/>
      <c r="D107" s="110"/>
      <c r="E107" s="110"/>
      <c r="F107" s="110"/>
      <c r="G107" s="110"/>
      <c r="H107" s="110"/>
    </row>
    <row r="108" spans="2:8" x14ac:dyDescent="0.2">
      <c r="B108" s="110"/>
      <c r="C108" s="110"/>
      <c r="D108" s="110"/>
      <c r="E108" s="110"/>
      <c r="F108" s="110"/>
      <c r="G108" s="110"/>
      <c r="H108" s="110"/>
    </row>
  </sheetData>
  <mergeCells count="5">
    <mergeCell ref="H43:H44"/>
    <mergeCell ref="C8:D8"/>
    <mergeCell ref="C9:D9"/>
    <mergeCell ref="C10:D10"/>
    <mergeCell ref="H15:H16"/>
  </mergeCells>
  <phoneticPr fontId="7" type="noConversion"/>
  <pageMargins left="0.78" right="0.26" top="1.08" bottom="0.14000000000000001" header="0.32" footer="0.28999999999999998"/>
  <pageSetup scale="75" orientation="portrait" r:id="rId1"/>
  <headerFooter alignWithMargins="0">
    <oddHeader>&amp;LDepartment of Health Care Services&amp;RDocument 2Q(e)</oddHeader>
    <oddFooter>&amp;LDHCS MC 6005 (1/13)&amp;RPage &amp;P of &amp;N</oddFooter>
  </headerFooter>
  <rowBreaks count="1" manualBreakCount="1">
    <brk id="65" min="1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99"/>
  <sheetViews>
    <sheetView tabSelected="1" showOutlineSymbols="0" zoomScale="85" zoomScaleNormal="75" workbookViewId="0">
      <selection sqref="A1:XFD1048576"/>
    </sheetView>
  </sheetViews>
  <sheetFormatPr defaultColWidth="10.7109375" defaultRowHeight="12.75" x14ac:dyDescent="0.2"/>
  <cols>
    <col min="1" max="1" width="11" style="20" customWidth="1"/>
    <col min="2" max="2" width="40.7109375" style="20" customWidth="1"/>
    <col min="3" max="3" width="24.140625" style="20" customWidth="1"/>
    <col min="4" max="6" width="14.7109375" style="20" customWidth="1"/>
    <col min="7" max="7" width="15.42578125" style="20" customWidth="1"/>
    <col min="8" max="8" width="14.7109375" style="20" customWidth="1"/>
    <col min="9" max="9" width="6.85546875" style="20" customWidth="1"/>
    <col min="10" max="10" width="11.7109375" style="20" customWidth="1"/>
    <col min="11" max="185" width="10.7109375" style="20"/>
    <col min="186" max="186" width="9.140625" style="20" customWidth="1"/>
    <col min="187" max="16384" width="10.7109375" style="20"/>
  </cols>
  <sheetData>
    <row r="1" spans="1:9" x14ac:dyDescent="0.2">
      <c r="A1" s="111"/>
      <c r="B1" s="111"/>
      <c r="C1" s="111"/>
      <c r="D1" s="111"/>
      <c r="E1" s="111"/>
      <c r="F1" s="111"/>
      <c r="G1" s="111"/>
      <c r="H1" s="111"/>
      <c r="I1" s="111"/>
    </row>
    <row r="2" spans="1:9" x14ac:dyDescent="0.2">
      <c r="A2" s="112" t="s">
        <v>89</v>
      </c>
      <c r="B2" s="112"/>
      <c r="C2" s="112"/>
      <c r="D2" s="112"/>
      <c r="E2" s="112"/>
      <c r="F2" s="112"/>
      <c r="G2" s="112"/>
      <c r="H2" s="112"/>
      <c r="I2" s="112"/>
    </row>
    <row r="3" spans="1:9" x14ac:dyDescent="0.2">
      <c r="A3" s="112" t="s">
        <v>88</v>
      </c>
      <c r="B3" s="112"/>
      <c r="C3" s="112"/>
      <c r="D3" s="112"/>
      <c r="E3" s="112"/>
      <c r="F3" s="112"/>
      <c r="G3" s="112"/>
      <c r="H3" s="112"/>
      <c r="I3" s="112"/>
    </row>
    <row r="4" spans="1:9" x14ac:dyDescent="0.2">
      <c r="A4" s="112" t="str">
        <f>'7895RES-P'!B4</f>
        <v>FY 2012-13</v>
      </c>
      <c r="B4" s="112"/>
      <c r="C4" s="112"/>
      <c r="D4" s="112"/>
      <c r="E4" s="112"/>
      <c r="F4" s="112"/>
      <c r="G4" s="112"/>
      <c r="H4" s="112"/>
      <c r="I4" s="112"/>
    </row>
    <row r="5" spans="1:9" x14ac:dyDescent="0.2">
      <c r="A5" s="9"/>
      <c r="B5" s="9"/>
      <c r="C5" s="9"/>
      <c r="D5" s="9"/>
      <c r="E5" s="9"/>
      <c r="F5" s="9"/>
      <c r="G5" s="9"/>
      <c r="H5" s="9"/>
      <c r="I5" s="9"/>
    </row>
    <row r="6" spans="1:9" ht="15.75" x14ac:dyDescent="0.25">
      <c r="A6" s="113" t="s">
        <v>269</v>
      </c>
      <c r="B6" s="113"/>
      <c r="C6" s="113"/>
      <c r="D6" s="113"/>
      <c r="E6" s="113"/>
      <c r="F6" s="113"/>
      <c r="G6" s="113"/>
      <c r="H6" s="113"/>
      <c r="I6" s="113"/>
    </row>
    <row r="7" spans="1:9" x14ac:dyDescent="0.2">
      <c r="A7" s="114"/>
      <c r="B7" s="114"/>
      <c r="C7" s="114"/>
      <c r="D7" s="114"/>
      <c r="E7" s="114"/>
      <c r="F7" s="114"/>
      <c r="G7" s="114"/>
      <c r="H7" s="114"/>
      <c r="I7" s="114"/>
    </row>
    <row r="8" spans="1:9" ht="17.100000000000001" customHeight="1" x14ac:dyDescent="0.2">
      <c r="A8" s="35" t="s">
        <v>94</v>
      </c>
      <c r="B8" s="117">
        <f>('7895RES-P'!C8)</f>
        <v>0</v>
      </c>
      <c r="C8" s="35"/>
      <c r="D8" s="20" t="s">
        <v>0</v>
      </c>
      <c r="F8" s="118">
        <f>('7895RES-P'!G9)</f>
        <v>0</v>
      </c>
      <c r="G8" s="35"/>
      <c r="H8" s="35"/>
      <c r="I8" s="35"/>
    </row>
    <row r="9" spans="1:9" ht="17.100000000000001" customHeight="1" x14ac:dyDescent="0.2">
      <c r="A9" s="35" t="s">
        <v>95</v>
      </c>
      <c r="B9" s="117">
        <f>('7895RES-P'!C9)</f>
        <v>0</v>
      </c>
      <c r="D9" s="20" t="s">
        <v>1</v>
      </c>
      <c r="F9" s="118">
        <f>('7895RES-P'!G10)</f>
        <v>0</v>
      </c>
      <c r="G9" s="35"/>
      <c r="H9" s="35"/>
      <c r="I9" s="35"/>
    </row>
    <row r="10" spans="1:9" ht="15" x14ac:dyDescent="0.2">
      <c r="A10" s="35" t="s">
        <v>322</v>
      </c>
      <c r="B10" s="119">
        <f>('7895RES-P'!C10)</f>
        <v>0</v>
      </c>
    </row>
    <row r="11" spans="1:9" ht="9" customHeight="1" thickBot="1" x14ac:dyDescent="0.25">
      <c r="A11" s="39"/>
      <c r="B11" s="39"/>
      <c r="C11" s="39"/>
      <c r="D11" s="39"/>
      <c r="E11" s="39"/>
      <c r="F11" s="39"/>
      <c r="G11" s="39"/>
      <c r="H11" s="39"/>
      <c r="I11" s="35"/>
    </row>
    <row r="12" spans="1:9" ht="12" customHeight="1" thickTop="1" x14ac:dyDescent="0.2">
      <c r="A12" s="120"/>
      <c r="I12" s="121"/>
    </row>
    <row r="13" spans="1:9" x14ac:dyDescent="0.2">
      <c r="A13" s="122"/>
      <c r="B13" s="11"/>
      <c r="C13" s="9" t="s">
        <v>2</v>
      </c>
      <c r="D13" s="11"/>
      <c r="E13" s="11"/>
      <c r="F13" s="11"/>
      <c r="G13" s="11"/>
      <c r="H13" s="11"/>
      <c r="I13" s="115"/>
    </row>
    <row r="14" spans="1:9" x14ac:dyDescent="0.2">
      <c r="A14" s="123"/>
      <c r="B14" s="123"/>
      <c r="C14" s="123"/>
      <c r="D14" s="124" t="s">
        <v>3</v>
      </c>
      <c r="E14" s="124" t="s">
        <v>4</v>
      </c>
      <c r="F14" s="124" t="s">
        <v>5</v>
      </c>
      <c r="G14" s="124" t="s">
        <v>6</v>
      </c>
      <c r="H14" s="124" t="s">
        <v>7</v>
      </c>
      <c r="I14" s="35"/>
    </row>
    <row r="15" spans="1:9" ht="12" customHeight="1" x14ac:dyDescent="0.2">
      <c r="A15" s="125"/>
      <c r="B15" s="110"/>
      <c r="C15" s="42"/>
      <c r="D15" s="43" t="s">
        <v>8</v>
      </c>
      <c r="E15" s="43" t="s">
        <v>97</v>
      </c>
      <c r="F15" s="43" t="s">
        <v>97</v>
      </c>
      <c r="G15" s="42"/>
      <c r="H15" s="42"/>
      <c r="I15" s="126"/>
    </row>
    <row r="16" spans="1:9" ht="9.75" customHeight="1" x14ac:dyDescent="0.2">
      <c r="A16" s="125"/>
      <c r="B16" s="110"/>
      <c r="C16" s="42"/>
      <c r="D16" s="127" t="s">
        <v>271</v>
      </c>
      <c r="E16" s="127" t="s">
        <v>98</v>
      </c>
      <c r="F16" s="127" t="s">
        <v>96</v>
      </c>
      <c r="G16" s="43" t="s">
        <v>9</v>
      </c>
      <c r="H16" s="42"/>
      <c r="I16" s="126"/>
    </row>
    <row r="17" spans="1:9" ht="9" customHeight="1" x14ac:dyDescent="0.2">
      <c r="A17" s="128"/>
      <c r="B17" s="129" t="s">
        <v>10</v>
      </c>
      <c r="C17" s="130"/>
      <c r="D17" s="131" t="s">
        <v>11</v>
      </c>
      <c r="E17" s="48" t="s">
        <v>12</v>
      </c>
      <c r="F17" s="48" t="s">
        <v>12</v>
      </c>
      <c r="G17" s="48" t="s">
        <v>13</v>
      </c>
      <c r="H17" s="47"/>
      <c r="I17" s="126"/>
    </row>
    <row r="18" spans="1:9" ht="15.95" customHeight="1" x14ac:dyDescent="0.2">
      <c r="A18" s="125"/>
      <c r="B18" s="132" t="s">
        <v>14</v>
      </c>
      <c r="C18" s="47"/>
      <c r="D18" s="133">
        <f>('7895RES-P'!F17)</f>
        <v>0</v>
      </c>
      <c r="E18" s="59"/>
      <c r="F18" s="59"/>
      <c r="G18" s="47"/>
      <c r="H18" s="59"/>
      <c r="I18" s="126"/>
    </row>
    <row r="19" spans="1:9" ht="15.95" customHeight="1" x14ac:dyDescent="0.2">
      <c r="A19" s="125"/>
      <c r="B19" s="132" t="s">
        <v>15</v>
      </c>
      <c r="C19" s="47"/>
      <c r="D19" s="133">
        <f>('7895RES-P'!F18)</f>
        <v>0</v>
      </c>
      <c r="E19" s="59"/>
      <c r="F19" s="59"/>
      <c r="G19" s="47"/>
      <c r="H19" s="59"/>
      <c r="I19" s="126"/>
    </row>
    <row r="20" spans="1:9" ht="15.95" customHeight="1" x14ac:dyDescent="0.2">
      <c r="A20" s="125"/>
      <c r="B20" s="132" t="s">
        <v>16</v>
      </c>
      <c r="C20" s="47"/>
      <c r="D20" s="133">
        <f>('7895RES-P'!F19)</f>
        <v>0</v>
      </c>
      <c r="E20" s="59"/>
      <c r="F20" s="59"/>
      <c r="G20" s="47"/>
      <c r="H20" s="59"/>
      <c r="I20" s="126"/>
    </row>
    <row r="21" spans="1:9" ht="15.95" customHeight="1" x14ac:dyDescent="0.2">
      <c r="A21" s="125"/>
      <c r="B21" s="132" t="s">
        <v>17</v>
      </c>
      <c r="C21" s="47"/>
      <c r="D21" s="133">
        <f>('7895RES-P'!F20)</f>
        <v>0</v>
      </c>
      <c r="E21" s="59"/>
      <c r="F21" s="59"/>
      <c r="G21" s="47"/>
      <c r="H21" s="134"/>
      <c r="I21" s="126"/>
    </row>
    <row r="22" spans="1:9" ht="15.95" customHeight="1" x14ac:dyDescent="0.2">
      <c r="A22" s="125"/>
      <c r="B22" s="132" t="s">
        <v>18</v>
      </c>
      <c r="C22" s="47"/>
      <c r="D22" s="133">
        <f>('7895RES-P'!F21)</f>
        <v>0</v>
      </c>
      <c r="E22" s="59"/>
      <c r="F22" s="59"/>
      <c r="G22" s="135"/>
      <c r="H22" s="136"/>
      <c r="I22" s="126"/>
    </row>
    <row r="23" spans="1:9" ht="15.95" customHeight="1" x14ac:dyDescent="0.2">
      <c r="A23" s="125"/>
      <c r="B23" s="132" t="s">
        <v>19</v>
      </c>
      <c r="C23" s="47"/>
      <c r="D23" s="133">
        <f>('7895RES-P'!F22)</f>
        <v>0</v>
      </c>
      <c r="E23" s="59"/>
      <c r="F23" s="59"/>
      <c r="G23" s="135"/>
      <c r="H23" s="137" t="s">
        <v>96</v>
      </c>
      <c r="I23" s="126"/>
    </row>
    <row r="24" spans="1:9" ht="15.95" customHeight="1" x14ac:dyDescent="0.2">
      <c r="A24" s="125"/>
      <c r="B24" s="132" t="s">
        <v>20</v>
      </c>
      <c r="C24" s="47"/>
      <c r="D24" s="133">
        <f>('7895RES-P'!F23)</f>
        <v>0</v>
      </c>
      <c r="E24" s="59"/>
      <c r="F24" s="59"/>
      <c r="G24" s="135"/>
      <c r="H24" s="137" t="s">
        <v>94</v>
      </c>
      <c r="I24" s="126"/>
    </row>
    <row r="25" spans="1:9" ht="15.95" customHeight="1" x14ac:dyDescent="0.2">
      <c r="A25" s="125"/>
      <c r="B25" s="138" t="s">
        <v>197</v>
      </c>
      <c r="C25" s="139"/>
      <c r="D25" s="140">
        <f>'7895RES-P'!F94</f>
        <v>0</v>
      </c>
      <c r="E25" s="134"/>
      <c r="F25" s="134"/>
      <c r="G25" s="126"/>
      <c r="H25" s="141" t="s">
        <v>198</v>
      </c>
      <c r="I25" s="126"/>
    </row>
    <row r="26" spans="1:9" ht="15.95" customHeight="1" thickBot="1" x14ac:dyDescent="0.25">
      <c r="A26" s="142"/>
      <c r="B26" s="143" t="s">
        <v>21</v>
      </c>
      <c r="C26" s="144"/>
      <c r="D26" s="145">
        <f>SUM(D18:D25)</f>
        <v>0</v>
      </c>
      <c r="E26" s="146">
        <f>('7895RES-P'!G97)</f>
        <v>0</v>
      </c>
      <c r="F26" s="146">
        <f>('7895RES-P'!F97)</f>
        <v>0</v>
      </c>
      <c r="G26" s="147">
        <f>SUM(D26-E26-F26)</f>
        <v>0</v>
      </c>
      <c r="H26" s="148">
        <f>('7895RES-P'!F24)</f>
        <v>0</v>
      </c>
      <c r="I26" s="149"/>
    </row>
    <row r="27" spans="1:9" ht="12" customHeight="1" thickTop="1" x14ac:dyDescent="0.2">
      <c r="A27" s="110"/>
      <c r="I27" s="110"/>
    </row>
    <row r="28" spans="1:9" x14ac:dyDescent="0.2">
      <c r="A28" s="150"/>
      <c r="B28" s="11"/>
      <c r="C28" s="9" t="s">
        <v>22</v>
      </c>
      <c r="D28" s="11"/>
      <c r="E28" s="11"/>
      <c r="F28" s="11"/>
      <c r="G28" s="11"/>
      <c r="H28" s="11"/>
      <c r="I28" s="110"/>
    </row>
    <row r="29" spans="1:9" ht="12" customHeight="1" thickBot="1" x14ac:dyDescent="0.25">
      <c r="A29" s="151"/>
      <c r="B29" s="39"/>
      <c r="C29" s="39"/>
      <c r="D29" s="39"/>
      <c r="E29" s="39"/>
      <c r="F29" s="39"/>
      <c r="G29" s="39"/>
      <c r="H29" s="39"/>
      <c r="I29" s="151"/>
    </row>
    <row r="30" spans="1:9" ht="13.5" thickTop="1" x14ac:dyDescent="0.2">
      <c r="A30" s="152"/>
      <c r="B30" s="110"/>
      <c r="C30" s="42"/>
      <c r="D30" s="43"/>
      <c r="E30" s="134"/>
      <c r="F30" s="42"/>
      <c r="G30" s="134"/>
      <c r="H30" s="134"/>
      <c r="I30" s="152"/>
    </row>
    <row r="31" spans="1:9" x14ac:dyDescent="0.2">
      <c r="A31" s="153"/>
      <c r="B31" s="135"/>
      <c r="C31" s="47"/>
      <c r="D31" s="48"/>
      <c r="E31" s="59"/>
      <c r="F31" s="48" t="s">
        <v>8</v>
      </c>
      <c r="G31" s="59"/>
      <c r="H31" s="59"/>
      <c r="I31" s="153"/>
    </row>
    <row r="32" spans="1:9" ht="15" x14ac:dyDescent="0.2">
      <c r="A32" s="81" t="s">
        <v>23</v>
      </c>
      <c r="B32" s="132" t="s">
        <v>24</v>
      </c>
      <c r="C32" s="47"/>
      <c r="D32" s="47"/>
      <c r="E32" s="59"/>
      <c r="F32" s="154">
        <f>SUM(G26-H26)</f>
        <v>0</v>
      </c>
      <c r="G32" s="59"/>
      <c r="H32" s="59"/>
      <c r="I32" s="48" t="str">
        <f>IF(ISBLANK(A32),"",A32)</f>
        <v>01</v>
      </c>
    </row>
    <row r="33" spans="1:10" ht="15.95" customHeight="1" x14ac:dyDescent="0.2">
      <c r="A33" s="81" t="s">
        <v>25</v>
      </c>
      <c r="B33" s="132" t="s">
        <v>26</v>
      </c>
      <c r="C33" s="47"/>
      <c r="D33" s="47"/>
      <c r="E33" s="59"/>
      <c r="F33" s="155">
        <f>+H53</f>
        <v>0</v>
      </c>
      <c r="G33" s="59"/>
      <c r="H33" s="59"/>
      <c r="I33" s="48" t="str">
        <f>IF(ISBLANK(A33),"",A33)</f>
        <v>02</v>
      </c>
    </row>
    <row r="34" spans="1:10" ht="15" x14ac:dyDescent="0.2">
      <c r="A34" s="81" t="s">
        <v>27</v>
      </c>
      <c r="B34" s="132" t="s">
        <v>28</v>
      </c>
      <c r="C34" s="47"/>
      <c r="D34" s="156"/>
      <c r="E34" s="157"/>
      <c r="F34" s="158">
        <f>IF(OR(F32=0,F33=0),0,SUM(F32/F33))</f>
        <v>0</v>
      </c>
      <c r="G34" s="59"/>
      <c r="H34" s="59"/>
      <c r="I34" s="48" t="str">
        <f>IF(ISBLANK(A34),"",A34)</f>
        <v>03</v>
      </c>
    </row>
    <row r="35" spans="1:10" ht="15" x14ac:dyDescent="0.2">
      <c r="A35" s="81" t="s">
        <v>29</v>
      </c>
      <c r="B35" s="132" t="s">
        <v>282</v>
      </c>
      <c r="C35" s="47"/>
      <c r="D35" s="156"/>
      <c r="E35" s="157"/>
      <c r="F35" s="159">
        <v>96.28</v>
      </c>
      <c r="G35" s="59"/>
      <c r="H35" s="59"/>
      <c r="I35" s="48" t="str">
        <f>IF(ISBLANK(A35),"",A35)</f>
        <v>04</v>
      </c>
    </row>
    <row r="36" spans="1:10" x14ac:dyDescent="0.2">
      <c r="A36" s="110"/>
      <c r="B36" s="160"/>
      <c r="C36" s="110"/>
      <c r="D36" s="110"/>
      <c r="E36" s="110"/>
      <c r="F36" s="110"/>
      <c r="G36" s="110"/>
      <c r="H36" s="110"/>
      <c r="I36" s="110"/>
    </row>
    <row r="37" spans="1:10" x14ac:dyDescent="0.2">
      <c r="A37" s="110"/>
      <c r="B37" s="160"/>
      <c r="C37" s="110"/>
      <c r="D37" s="150"/>
      <c r="E37" s="150"/>
      <c r="F37" s="161" t="s">
        <v>78</v>
      </c>
      <c r="G37" s="136" t="s">
        <v>8</v>
      </c>
      <c r="H37" s="110"/>
      <c r="I37" s="110"/>
    </row>
    <row r="38" spans="1:10" x14ac:dyDescent="0.2">
      <c r="A38" s="110"/>
      <c r="B38" s="160"/>
      <c r="C38" s="110"/>
      <c r="D38" s="136" t="s">
        <v>93</v>
      </c>
      <c r="E38" s="161" t="s">
        <v>79</v>
      </c>
      <c r="F38" s="162" t="s">
        <v>80</v>
      </c>
      <c r="G38" s="137" t="s">
        <v>109</v>
      </c>
      <c r="H38" s="110"/>
      <c r="I38" s="110"/>
    </row>
    <row r="39" spans="1:10" ht="13.5" thickBot="1" x14ac:dyDescent="0.25">
      <c r="A39" s="163" t="s">
        <v>92</v>
      </c>
      <c r="B39" s="160"/>
      <c r="C39" s="110"/>
      <c r="D39" s="164" t="s">
        <v>81</v>
      </c>
      <c r="E39" s="165" t="s">
        <v>91</v>
      </c>
      <c r="F39" s="165" t="s">
        <v>91</v>
      </c>
      <c r="G39" s="166"/>
      <c r="H39" s="110"/>
      <c r="I39" s="110"/>
    </row>
    <row r="40" spans="1:10" ht="15.95" customHeight="1" thickTop="1" x14ac:dyDescent="0.2">
      <c r="A40" s="167" t="s">
        <v>82</v>
      </c>
      <c r="B40" s="168" t="s">
        <v>309</v>
      </c>
      <c r="C40" s="169"/>
      <c r="D40" s="170">
        <f>'Data Entry Sheet'!B76</f>
        <v>0</v>
      </c>
      <c r="E40" s="170">
        <f>'Data Entry Sheet'!C76</f>
        <v>0</v>
      </c>
      <c r="F40" s="170">
        <f>'Data Entry Sheet'!D76</f>
        <v>0</v>
      </c>
      <c r="G40" s="170">
        <f t="shared" ref="G40:G45" si="0">SUM(D40-E40-F40)</f>
        <v>0</v>
      </c>
      <c r="H40" s="171"/>
      <c r="I40" s="167" t="str">
        <f t="shared" ref="I40:I47" si="1">IF(ISBLANK(A40),"",A40)</f>
        <v>04a</v>
      </c>
      <c r="J40" s="11"/>
    </row>
    <row r="41" spans="1:10" ht="15.95" customHeight="1" x14ac:dyDescent="0.2">
      <c r="A41" s="172" t="s">
        <v>83</v>
      </c>
      <c r="B41" s="173" t="s">
        <v>287</v>
      </c>
      <c r="C41" s="174"/>
      <c r="D41" s="175">
        <f>'Data Entry Sheet'!B77</f>
        <v>0</v>
      </c>
      <c r="E41" s="175">
        <f>'Data Entry Sheet'!C77</f>
        <v>0</v>
      </c>
      <c r="F41" s="175">
        <f>'Data Entry Sheet'!D77</f>
        <v>0</v>
      </c>
      <c r="G41" s="175"/>
      <c r="H41" s="59"/>
      <c r="I41" s="172" t="str">
        <f t="shared" si="1"/>
        <v>04b</v>
      </c>
    </row>
    <row r="42" spans="1:10" ht="15.95" hidden="1" customHeight="1" x14ac:dyDescent="0.2">
      <c r="A42" s="172" t="s">
        <v>256</v>
      </c>
      <c r="B42" s="173" t="s">
        <v>257</v>
      </c>
      <c r="C42" s="176"/>
      <c r="D42" s="175">
        <f>'Data Entry Sheet'!B78</f>
        <v>0</v>
      </c>
      <c r="E42" s="175">
        <f>'Data Entry Sheet'!C78</f>
        <v>0</v>
      </c>
      <c r="F42" s="175">
        <f>'Data Entry Sheet'!D78</f>
        <v>0</v>
      </c>
      <c r="G42" s="175">
        <f t="shared" si="0"/>
        <v>0</v>
      </c>
      <c r="H42" s="134"/>
      <c r="I42" s="172" t="str">
        <f t="shared" si="1"/>
        <v>04c</v>
      </c>
    </row>
    <row r="43" spans="1:10" ht="15.95" hidden="1" customHeight="1" x14ac:dyDescent="0.2">
      <c r="A43" s="172" t="s">
        <v>101</v>
      </c>
      <c r="B43" s="173" t="s">
        <v>288</v>
      </c>
      <c r="C43" s="177"/>
      <c r="D43" s="175">
        <f>'Data Entry Sheet'!B79</f>
        <v>0</v>
      </c>
      <c r="E43" s="175">
        <f>'Data Entry Sheet'!C79</f>
        <v>0</v>
      </c>
      <c r="F43" s="175">
        <f>'Data Entry Sheet'!D79</f>
        <v>0</v>
      </c>
      <c r="G43" s="175">
        <f t="shared" si="0"/>
        <v>0</v>
      </c>
      <c r="H43" s="134"/>
      <c r="I43" s="172" t="str">
        <f t="shared" si="1"/>
        <v>04c1</v>
      </c>
    </row>
    <row r="44" spans="1:10" ht="15.95" hidden="1" customHeight="1" x14ac:dyDescent="0.2">
      <c r="A44" s="172" t="s">
        <v>102</v>
      </c>
      <c r="B44" s="173" t="s">
        <v>289</v>
      </c>
      <c r="C44" s="177"/>
      <c r="D44" s="175">
        <f>'Data Entry Sheet'!B80</f>
        <v>0</v>
      </c>
      <c r="E44" s="175">
        <f>'Data Entry Sheet'!C80</f>
        <v>0</v>
      </c>
      <c r="F44" s="175">
        <f>'Data Entry Sheet'!D80</f>
        <v>0</v>
      </c>
      <c r="G44" s="175">
        <f t="shared" si="0"/>
        <v>0</v>
      </c>
      <c r="H44" s="134"/>
      <c r="I44" s="172" t="str">
        <f t="shared" si="1"/>
        <v>04c2</v>
      </c>
    </row>
    <row r="45" spans="1:10" ht="15.95" hidden="1" customHeight="1" x14ac:dyDescent="0.2">
      <c r="A45" s="172" t="s">
        <v>103</v>
      </c>
      <c r="B45" s="173" t="s">
        <v>258</v>
      </c>
      <c r="C45" s="177"/>
      <c r="D45" s="175">
        <f>'Data Entry Sheet'!B81</f>
        <v>0</v>
      </c>
      <c r="E45" s="175">
        <f>'Data Entry Sheet'!C81</f>
        <v>0</v>
      </c>
      <c r="F45" s="175">
        <f>'Data Entry Sheet'!D81</f>
        <v>0</v>
      </c>
      <c r="G45" s="175">
        <f t="shared" si="0"/>
        <v>0</v>
      </c>
      <c r="H45" s="134"/>
      <c r="I45" s="172" t="str">
        <f t="shared" si="1"/>
        <v>04c3</v>
      </c>
    </row>
    <row r="46" spans="1:10" ht="15.95" customHeight="1" thickBot="1" x14ac:dyDescent="0.25">
      <c r="A46" s="172" t="s">
        <v>259</v>
      </c>
      <c r="B46" s="173" t="s">
        <v>317</v>
      </c>
      <c r="C46" s="177"/>
      <c r="D46" s="178" t="s">
        <v>316</v>
      </c>
      <c r="E46" s="178"/>
      <c r="F46" s="175">
        <f>'Data Entry Sheet'!D82</f>
        <v>0</v>
      </c>
      <c r="G46" s="178"/>
      <c r="H46" s="134"/>
      <c r="I46" s="172" t="str">
        <f t="shared" si="1"/>
        <v>04c4</v>
      </c>
    </row>
    <row r="47" spans="1:10" ht="15.95" hidden="1" customHeight="1" thickBot="1" x14ac:dyDescent="0.25">
      <c r="A47" s="172" t="s">
        <v>273</v>
      </c>
      <c r="B47" s="173" t="s">
        <v>290</v>
      </c>
      <c r="C47" s="177"/>
      <c r="D47" s="175">
        <f>'Data Entry Sheet'!B83</f>
        <v>0</v>
      </c>
      <c r="E47" s="175">
        <f>'Data Entry Sheet'!C83</f>
        <v>0</v>
      </c>
      <c r="F47" s="175">
        <f>'Data Entry Sheet'!D83</f>
        <v>0</v>
      </c>
      <c r="G47" s="175">
        <f>SUM(D47-E47-F47)</f>
        <v>0</v>
      </c>
      <c r="H47" s="134"/>
      <c r="I47" s="172" t="str">
        <f t="shared" si="1"/>
        <v>04c5</v>
      </c>
    </row>
    <row r="48" spans="1:10" ht="16.5" thickTop="1" thickBot="1" x14ac:dyDescent="0.25">
      <c r="A48" s="115"/>
      <c r="B48" s="179"/>
      <c r="C48" s="180" t="s">
        <v>8</v>
      </c>
      <c r="D48" s="181">
        <f>D40</f>
        <v>0</v>
      </c>
      <c r="E48" s="181">
        <f>E40</f>
        <v>0</v>
      </c>
      <c r="F48" s="181">
        <f>SUM(F40:F47)</f>
        <v>0</v>
      </c>
      <c r="G48" s="181">
        <f>G40</f>
        <v>0</v>
      </c>
      <c r="H48" s="171"/>
      <c r="I48" s="126"/>
    </row>
    <row r="49" spans="1:9" ht="15.75" thickBot="1" x14ac:dyDescent="0.25">
      <c r="A49" s="115"/>
      <c r="B49" s="179"/>
      <c r="C49" s="182"/>
      <c r="D49" s="183"/>
      <c r="E49" s="183"/>
      <c r="F49" s="183"/>
      <c r="G49" s="183"/>
      <c r="H49" s="126"/>
      <c r="I49" s="126"/>
    </row>
    <row r="50" spans="1:9" hidden="1" x14ac:dyDescent="0.2">
      <c r="A50" s="126"/>
      <c r="B50" s="179"/>
      <c r="C50" s="126"/>
      <c r="D50" s="115" t="s">
        <v>105</v>
      </c>
      <c r="E50" s="115" t="s">
        <v>96</v>
      </c>
      <c r="F50" s="115" t="s">
        <v>108</v>
      </c>
      <c r="G50" s="115" t="s">
        <v>108</v>
      </c>
      <c r="H50" s="182" t="s">
        <v>191</v>
      </c>
      <c r="I50" s="126"/>
    </row>
    <row r="51" spans="1:9" hidden="1" x14ac:dyDescent="0.2">
      <c r="A51" s="126"/>
      <c r="B51" s="179"/>
      <c r="C51" s="126"/>
      <c r="D51" s="115" t="s">
        <v>98</v>
      </c>
      <c r="E51" s="115" t="s">
        <v>107</v>
      </c>
      <c r="F51" s="115" t="s">
        <v>98</v>
      </c>
      <c r="G51" s="115" t="s">
        <v>96</v>
      </c>
      <c r="H51" s="182" t="s">
        <v>192</v>
      </c>
      <c r="I51" s="126"/>
    </row>
    <row r="52" spans="1:9" hidden="1" x14ac:dyDescent="0.2">
      <c r="A52" s="184" t="s">
        <v>104</v>
      </c>
      <c r="B52" s="179"/>
      <c r="C52" s="126"/>
      <c r="D52" s="115" t="s">
        <v>91</v>
      </c>
      <c r="E52" s="115" t="s">
        <v>91</v>
      </c>
      <c r="F52" s="115" t="s">
        <v>91</v>
      </c>
      <c r="G52" s="115" t="s">
        <v>91</v>
      </c>
      <c r="H52" s="182" t="s">
        <v>91</v>
      </c>
      <c r="I52" s="126"/>
    </row>
    <row r="53" spans="1:9" ht="15.75" hidden="1" x14ac:dyDescent="0.25">
      <c r="A53" s="185" t="s">
        <v>106</v>
      </c>
      <c r="B53" s="179" t="s">
        <v>196</v>
      </c>
      <c r="C53" s="126"/>
      <c r="D53" s="183">
        <f>'7895RES-P'!G36</f>
        <v>0</v>
      </c>
      <c r="E53" s="186">
        <v>0</v>
      </c>
      <c r="F53" s="187">
        <f>SUM(D53+E53)</f>
        <v>0</v>
      </c>
      <c r="G53" s="187">
        <f>+G48</f>
        <v>0</v>
      </c>
      <c r="H53" s="187">
        <f>SUM(G48+F53)</f>
        <v>0</v>
      </c>
      <c r="I53" s="185" t="s">
        <v>106</v>
      </c>
    </row>
    <row r="54" spans="1:9" ht="16.5" thickBot="1" x14ac:dyDescent="0.3">
      <c r="A54" s="126"/>
      <c r="B54" s="179"/>
      <c r="C54" s="126"/>
      <c r="D54" s="126"/>
      <c r="E54" s="126"/>
      <c r="F54" s="126"/>
      <c r="G54" s="126"/>
      <c r="H54" s="188"/>
      <c r="I54" s="126"/>
    </row>
    <row r="55" spans="1:9" ht="13.5" thickBot="1" x14ac:dyDescent="0.25">
      <c r="A55" s="189" t="s">
        <v>84</v>
      </c>
      <c r="B55" s="143"/>
      <c r="C55" s="151"/>
      <c r="D55" s="151"/>
      <c r="E55" s="151"/>
      <c r="F55" s="151"/>
      <c r="G55" s="151"/>
      <c r="H55" s="151"/>
      <c r="I55" s="151"/>
    </row>
    <row r="56" spans="1:9" ht="15" customHeight="1" thickTop="1" x14ac:dyDescent="0.2">
      <c r="A56" s="81" t="s">
        <v>30</v>
      </c>
      <c r="B56" s="132" t="s">
        <v>313</v>
      </c>
      <c r="C56" s="47"/>
      <c r="D56" s="47"/>
      <c r="E56" s="59"/>
      <c r="F56" s="133">
        <f>SUM(F34*G48)</f>
        <v>0</v>
      </c>
      <c r="G56" s="190"/>
      <c r="H56" s="190"/>
      <c r="I56" s="81" t="str">
        <f t="shared" ref="I56:I74" si="2">IF(ISBLANK(A56),"",A56)</f>
        <v>09</v>
      </c>
    </row>
    <row r="57" spans="1:9" ht="15" hidden="1" customHeight="1" x14ac:dyDescent="0.2">
      <c r="A57" s="81" t="s">
        <v>31</v>
      </c>
      <c r="B57" s="132" t="s">
        <v>32</v>
      </c>
      <c r="C57" s="47"/>
      <c r="D57" s="59"/>
      <c r="E57" s="59"/>
      <c r="F57" s="133">
        <f>+H26</f>
        <v>0</v>
      </c>
      <c r="G57" s="190"/>
      <c r="H57" s="190"/>
      <c r="I57" s="81" t="str">
        <f t="shared" si="2"/>
        <v>10a</v>
      </c>
    </row>
    <row r="58" spans="1:9" ht="15" hidden="1" customHeight="1" x14ac:dyDescent="0.2">
      <c r="A58" s="81" t="s">
        <v>33</v>
      </c>
      <c r="B58" s="132" t="s">
        <v>85</v>
      </c>
      <c r="C58" s="47"/>
      <c r="D58" s="47"/>
      <c r="E58" s="59"/>
      <c r="F58" s="133">
        <f>+F26</f>
        <v>0</v>
      </c>
      <c r="G58" s="190"/>
      <c r="H58" s="190"/>
      <c r="I58" s="81" t="str">
        <f t="shared" si="2"/>
        <v>10b</v>
      </c>
    </row>
    <row r="59" spans="1:9" ht="15" customHeight="1" x14ac:dyDescent="0.2">
      <c r="A59" s="81" t="s">
        <v>34</v>
      </c>
      <c r="B59" s="132" t="s">
        <v>299</v>
      </c>
      <c r="C59" s="47"/>
      <c r="D59" s="47"/>
      <c r="E59" s="59"/>
      <c r="F59" s="133">
        <f>SUM(F56:F58)</f>
        <v>0</v>
      </c>
      <c r="G59" s="190"/>
      <c r="H59" s="190"/>
      <c r="I59" s="81" t="str">
        <f t="shared" si="2"/>
        <v>11</v>
      </c>
    </row>
    <row r="60" spans="1:9" ht="15" customHeight="1" x14ac:dyDescent="0.2">
      <c r="A60" s="81" t="s">
        <v>35</v>
      </c>
      <c r="B60" s="132" t="s">
        <v>310</v>
      </c>
      <c r="C60" s="47"/>
      <c r="D60" s="156"/>
      <c r="E60" s="157"/>
      <c r="F60" s="158">
        <f>IF(OR(F59=0,G48=0),0,SUM(F59/G48))</f>
        <v>0</v>
      </c>
      <c r="G60" s="190"/>
      <c r="H60" s="190"/>
      <c r="I60" s="81" t="str">
        <f t="shared" si="2"/>
        <v>12</v>
      </c>
    </row>
    <row r="61" spans="1:9" ht="15" customHeight="1" x14ac:dyDescent="0.25">
      <c r="A61" s="81" t="s">
        <v>36</v>
      </c>
      <c r="B61" s="132" t="s">
        <v>312</v>
      </c>
      <c r="C61" s="47"/>
      <c r="D61" s="47"/>
      <c r="E61" s="59"/>
      <c r="F61" s="133">
        <f>SUM(F35*G48)</f>
        <v>0</v>
      </c>
      <c r="G61" s="191" t="s">
        <v>37</v>
      </c>
      <c r="H61" s="191" t="s">
        <v>318</v>
      </c>
      <c r="I61" s="81" t="str">
        <f t="shared" si="2"/>
        <v>13</v>
      </c>
    </row>
    <row r="62" spans="1:9" ht="15" customHeight="1" x14ac:dyDescent="0.2">
      <c r="A62" s="81" t="s">
        <v>38</v>
      </c>
      <c r="B62" s="132" t="s">
        <v>86</v>
      </c>
      <c r="C62" s="47"/>
      <c r="D62" s="47"/>
      <c r="E62" s="59"/>
      <c r="F62" s="133">
        <f>IF(F61&lt;F59,F61,F59)</f>
        <v>0</v>
      </c>
      <c r="G62" s="192">
        <v>0.5</v>
      </c>
      <c r="H62" s="192">
        <v>0.5</v>
      </c>
      <c r="I62" s="81" t="str">
        <f t="shared" si="2"/>
        <v>14</v>
      </c>
    </row>
    <row r="63" spans="1:9" ht="15" customHeight="1" x14ac:dyDescent="0.2">
      <c r="A63" s="81" t="s">
        <v>291</v>
      </c>
      <c r="B63" s="132" t="s">
        <v>314</v>
      </c>
      <c r="C63" s="47"/>
      <c r="D63" s="47"/>
      <c r="E63" s="59"/>
      <c r="F63" s="133">
        <f>IF(F60&lt;F35,F60*G40,F35*G40)</f>
        <v>0</v>
      </c>
      <c r="G63" s="133">
        <f>F63*G62</f>
        <v>0</v>
      </c>
      <c r="H63" s="133">
        <f>F63*H62</f>
        <v>0</v>
      </c>
      <c r="I63" s="81" t="str">
        <f t="shared" si="2"/>
        <v>14a1</v>
      </c>
    </row>
    <row r="64" spans="1:9" ht="15" hidden="1" customHeight="1" x14ac:dyDescent="0.2">
      <c r="A64" s="81" t="s">
        <v>292</v>
      </c>
      <c r="B64" s="132" t="s">
        <v>295</v>
      </c>
      <c r="C64" s="47"/>
      <c r="D64" s="47"/>
      <c r="E64" s="59"/>
      <c r="F64" s="133">
        <f>IF(F60&lt;F35,F60*G43,F35*G43)</f>
        <v>0</v>
      </c>
      <c r="G64" s="133">
        <f>F64*G62</f>
        <v>0</v>
      </c>
      <c r="H64" s="133">
        <f>F64*H62</f>
        <v>0</v>
      </c>
      <c r="I64" s="81" t="str">
        <f t="shared" si="2"/>
        <v>14a2</v>
      </c>
    </row>
    <row r="65" spans="1:9" ht="15" customHeight="1" x14ac:dyDescent="0.2">
      <c r="A65" s="81"/>
      <c r="B65" s="132"/>
      <c r="C65" s="47"/>
      <c r="D65" s="59"/>
      <c r="E65" s="59"/>
      <c r="F65" s="190"/>
      <c r="G65" s="192"/>
      <c r="H65" s="192"/>
      <c r="I65" s="81"/>
    </row>
    <row r="66" spans="1:9" ht="15" customHeight="1" x14ac:dyDescent="0.2">
      <c r="A66" s="193" t="s">
        <v>293</v>
      </c>
      <c r="B66" s="138" t="s">
        <v>296</v>
      </c>
      <c r="C66" s="139"/>
      <c r="D66" s="47"/>
      <c r="E66" s="59"/>
      <c r="F66" s="133"/>
      <c r="G66" s="133"/>
      <c r="H66" s="133"/>
      <c r="I66" s="193"/>
    </row>
    <row r="67" spans="1:9" ht="15" hidden="1" customHeight="1" x14ac:dyDescent="0.2">
      <c r="A67" s="172" t="s">
        <v>294</v>
      </c>
      <c r="B67" s="173" t="s">
        <v>297</v>
      </c>
      <c r="C67" s="194"/>
      <c r="D67" s="126"/>
      <c r="E67" s="195"/>
      <c r="F67" s="133"/>
      <c r="G67" s="133"/>
      <c r="H67" s="133">
        <f>F67*H65</f>
        <v>0</v>
      </c>
      <c r="I67" s="172" t="str">
        <f t="shared" si="2"/>
        <v>14b2</v>
      </c>
    </row>
    <row r="68" spans="1:9" ht="15" hidden="1" customHeight="1" x14ac:dyDescent="0.2">
      <c r="A68" s="81" t="s">
        <v>39</v>
      </c>
      <c r="B68" s="132"/>
      <c r="C68" s="47"/>
      <c r="D68" s="126"/>
      <c r="E68" s="195"/>
      <c r="F68" s="175"/>
      <c r="G68" s="192"/>
      <c r="H68" s="192">
        <v>0.45650000000000002</v>
      </c>
      <c r="I68" s="81" t="str">
        <f t="shared" si="2"/>
        <v/>
      </c>
    </row>
    <row r="69" spans="1:9" ht="15" hidden="1" customHeight="1" x14ac:dyDescent="0.2">
      <c r="A69" s="193" t="s">
        <v>260</v>
      </c>
      <c r="B69" s="138" t="s">
        <v>261</v>
      </c>
      <c r="C69" s="139"/>
      <c r="D69" s="126"/>
      <c r="E69" s="195"/>
      <c r="F69" s="133"/>
      <c r="G69" s="133"/>
      <c r="H69" s="133">
        <f>F69*H68</f>
        <v>0</v>
      </c>
      <c r="I69" s="193" t="str">
        <f t="shared" si="2"/>
        <v>14c(1)</v>
      </c>
    </row>
    <row r="70" spans="1:9" ht="15" hidden="1" customHeight="1" x14ac:dyDescent="0.2">
      <c r="A70" s="172" t="s">
        <v>262</v>
      </c>
      <c r="B70" s="179" t="s">
        <v>263</v>
      </c>
      <c r="C70" s="126"/>
      <c r="D70" s="126"/>
      <c r="E70" s="195"/>
      <c r="F70" s="133"/>
      <c r="G70" s="133"/>
      <c r="H70" s="133">
        <f>F70*H68</f>
        <v>0</v>
      </c>
      <c r="I70" s="172" t="str">
        <f t="shared" si="2"/>
        <v>14c(2)</v>
      </c>
    </row>
    <row r="71" spans="1:9" ht="15" customHeight="1" x14ac:dyDescent="0.2">
      <c r="A71" s="196"/>
      <c r="B71" s="173"/>
      <c r="C71" s="176"/>
      <c r="D71" s="176"/>
      <c r="E71" s="197"/>
      <c r="F71" s="175"/>
      <c r="G71" s="175"/>
      <c r="H71" s="198"/>
      <c r="I71" s="172" t="str">
        <f t="shared" si="2"/>
        <v/>
      </c>
    </row>
    <row r="72" spans="1:9" ht="15" customHeight="1" x14ac:dyDescent="0.2">
      <c r="A72" s="196" t="s">
        <v>40</v>
      </c>
      <c r="B72" s="199" t="s">
        <v>311</v>
      </c>
      <c r="C72" s="174"/>
      <c r="D72" s="176"/>
      <c r="E72" s="197"/>
      <c r="F72" s="140"/>
      <c r="G72" s="175"/>
      <c r="H72" s="200">
        <f>SUM(F72*1)</f>
        <v>0</v>
      </c>
      <c r="I72" s="172" t="str">
        <f t="shared" si="2"/>
        <v>14d</v>
      </c>
    </row>
    <row r="73" spans="1:9" ht="15" hidden="1" customHeight="1" x14ac:dyDescent="0.2">
      <c r="A73" s="196" t="s">
        <v>270</v>
      </c>
      <c r="B73" s="199" t="s">
        <v>298</v>
      </c>
      <c r="C73" s="174"/>
      <c r="D73" s="176"/>
      <c r="E73" s="197"/>
      <c r="F73" s="175">
        <f>IF(F60&lt;F35,F60*G47,F35*G47)</f>
        <v>0</v>
      </c>
      <c r="G73" s="175"/>
      <c r="H73" s="200">
        <f>SUM(F73*1)</f>
        <v>0</v>
      </c>
      <c r="I73" s="172" t="str">
        <f t="shared" si="2"/>
        <v>14e</v>
      </c>
    </row>
    <row r="74" spans="1:9" ht="15" customHeight="1" thickBot="1" x14ac:dyDescent="0.25">
      <c r="A74" s="201" t="s">
        <v>274</v>
      </c>
      <c r="B74" s="143" t="s">
        <v>315</v>
      </c>
      <c r="C74" s="144"/>
      <c r="D74" s="144"/>
      <c r="E74" s="202"/>
      <c r="F74" s="147">
        <f>SUM(F63+F64+F66+F67+F72+F73)</f>
        <v>0</v>
      </c>
      <c r="G74" s="147">
        <f>SUM(G63+G64+G66+G67)</f>
        <v>0</v>
      </c>
      <c r="H74" s="147">
        <f>SUM(H63+H64+H66+H67+H72+H73)</f>
        <v>0</v>
      </c>
      <c r="I74" s="201" t="str">
        <f t="shared" si="2"/>
        <v>14f</v>
      </c>
    </row>
    <row r="75" spans="1:9" ht="15.75" thickTop="1" x14ac:dyDescent="0.2">
      <c r="A75" s="110"/>
      <c r="B75" s="110"/>
      <c r="C75" s="110"/>
      <c r="D75" s="110"/>
      <c r="E75" s="110"/>
      <c r="F75" s="6"/>
      <c r="G75" s="6"/>
      <c r="H75" s="6"/>
      <c r="I75" s="110"/>
    </row>
    <row r="76" spans="1:9" ht="16.5" thickBot="1" x14ac:dyDescent="0.3">
      <c r="A76" s="189" t="s">
        <v>87</v>
      </c>
      <c r="B76" s="151"/>
      <c r="C76" s="151"/>
      <c r="D76" s="151"/>
      <c r="E76" s="151"/>
      <c r="F76" s="203"/>
      <c r="G76" s="204" t="s">
        <v>37</v>
      </c>
      <c r="H76" s="204" t="s">
        <v>318</v>
      </c>
      <c r="I76" s="151"/>
    </row>
    <row r="77" spans="1:9" ht="20.100000000000001" customHeight="1" thickTop="1" thickBot="1" x14ac:dyDescent="0.25">
      <c r="A77" s="201" t="s">
        <v>300</v>
      </c>
      <c r="B77" s="143" t="s">
        <v>302</v>
      </c>
      <c r="C77" s="144"/>
      <c r="D77" s="144"/>
      <c r="E77" s="205"/>
      <c r="F77" s="206">
        <f>SUM('Data Entry Sheet'!C63)</f>
        <v>0</v>
      </c>
      <c r="G77" s="207">
        <f>SUM(F77/2)</f>
        <v>0</v>
      </c>
      <c r="H77" s="207">
        <f>SUM(F77-G77)</f>
        <v>0</v>
      </c>
      <c r="I77" s="208" t="str">
        <f>IF(ISBLANK(A77),"",A77)</f>
        <v>15a</v>
      </c>
    </row>
    <row r="78" spans="1:9" ht="20.100000000000001" customHeight="1" thickTop="1" thickBot="1" x14ac:dyDescent="0.25">
      <c r="A78" s="201" t="s">
        <v>301</v>
      </c>
      <c r="B78" s="143" t="s">
        <v>303</v>
      </c>
      <c r="C78" s="144"/>
      <c r="D78" s="144"/>
      <c r="E78" s="205"/>
      <c r="F78" s="206">
        <f>SUM('Data Entry Sheet'!C64)</f>
        <v>0</v>
      </c>
      <c r="G78" s="207">
        <f>SUM(F78/2)</f>
        <v>0</v>
      </c>
      <c r="H78" s="207">
        <f>SUM(F78-G78)</f>
        <v>0</v>
      </c>
      <c r="I78" s="208" t="str">
        <f>IF(ISBLANK(A78),"",A78)</f>
        <v>15b</v>
      </c>
    </row>
    <row r="79" spans="1:9" ht="15.75" thickTop="1" x14ac:dyDescent="0.2">
      <c r="A79" s="110"/>
      <c r="B79" s="160"/>
      <c r="C79" s="110"/>
      <c r="D79" s="110"/>
      <c r="E79" s="110"/>
      <c r="F79" s="6"/>
      <c r="G79" s="6"/>
      <c r="H79" s="6"/>
      <c r="I79" s="110"/>
    </row>
    <row r="80" spans="1:9" ht="13.5" thickBot="1" x14ac:dyDescent="0.25">
      <c r="A80" s="189" t="s">
        <v>90</v>
      </c>
      <c r="B80" s="143"/>
      <c r="C80" s="151"/>
      <c r="D80" s="151"/>
      <c r="E80" s="151"/>
      <c r="F80" s="151"/>
      <c r="G80" s="151"/>
      <c r="H80" s="151"/>
      <c r="I80" s="151"/>
    </row>
    <row r="81" spans="1:9" ht="17.25" customHeight="1" thickTop="1" x14ac:dyDescent="0.2">
      <c r="A81" s="81">
        <v>16</v>
      </c>
      <c r="B81" s="132" t="s">
        <v>304</v>
      </c>
      <c r="C81" s="47"/>
      <c r="D81" s="47"/>
      <c r="E81" s="59"/>
      <c r="F81" s="133">
        <f>SUM(F74-(F77+F78))</f>
        <v>0</v>
      </c>
      <c r="G81" s="133">
        <f>SUM(G74-(G77+G78))</f>
        <v>0</v>
      </c>
      <c r="H81" s="133">
        <f>SUM(H74-(H77+H78))</f>
        <v>0</v>
      </c>
      <c r="I81" s="48">
        <f>IF(ISBLANK(A81),"",A81)</f>
        <v>16</v>
      </c>
    </row>
    <row r="82" spans="1:9" hidden="1" x14ac:dyDescent="0.2">
      <c r="A82" s="81">
        <v>17</v>
      </c>
      <c r="B82" s="132" t="s">
        <v>41</v>
      </c>
      <c r="C82" s="47"/>
      <c r="D82" s="47"/>
      <c r="E82" s="59"/>
      <c r="F82" s="59"/>
      <c r="G82" s="59"/>
      <c r="H82" s="59"/>
      <c r="I82" s="48">
        <f>IF(ISBLANK(A82),"",A82)</f>
        <v>17</v>
      </c>
    </row>
    <row r="83" spans="1:9" ht="13.5" hidden="1" thickBot="1" x14ac:dyDescent="0.25">
      <c r="A83" s="201">
        <v>18</v>
      </c>
      <c r="B83" s="143" t="s">
        <v>42</v>
      </c>
      <c r="C83" s="144"/>
      <c r="D83" s="144"/>
      <c r="E83" s="205"/>
      <c r="F83" s="205"/>
      <c r="G83" s="205"/>
      <c r="H83" s="205"/>
      <c r="I83" s="208">
        <f>IF(ISBLANK(A83),"",A83)</f>
        <v>18</v>
      </c>
    </row>
    <row r="84" spans="1:9" x14ac:dyDescent="0.2">
      <c r="A84" s="110"/>
      <c r="B84" s="110"/>
      <c r="C84" s="110"/>
      <c r="D84" s="110"/>
      <c r="E84" s="110"/>
      <c r="F84" s="110"/>
      <c r="G84" s="110"/>
      <c r="H84" s="110"/>
      <c r="I84" s="110"/>
    </row>
    <row r="85" spans="1:9" x14ac:dyDescent="0.2">
      <c r="A85" s="116"/>
      <c r="B85" s="110"/>
      <c r="C85" s="110"/>
      <c r="E85" s="110"/>
      <c r="F85" s="110"/>
      <c r="G85" s="110"/>
      <c r="H85" s="110"/>
      <c r="I85" s="110"/>
    </row>
    <row r="86" spans="1:9" x14ac:dyDescent="0.2">
      <c r="A86" s="110"/>
      <c r="B86" s="110"/>
      <c r="C86" s="110"/>
      <c r="D86" s="110"/>
      <c r="E86" s="110"/>
      <c r="F86" s="110"/>
      <c r="G86" s="110"/>
      <c r="H86" s="110"/>
      <c r="I86" s="110"/>
    </row>
    <row r="87" spans="1:9" x14ac:dyDescent="0.2">
      <c r="A87" s="110"/>
      <c r="B87" s="110"/>
      <c r="C87" s="110"/>
      <c r="D87" s="110"/>
      <c r="E87" s="110"/>
      <c r="F87" s="110"/>
      <c r="G87" s="110"/>
      <c r="H87" s="110"/>
      <c r="I87" s="110"/>
    </row>
    <row r="88" spans="1:9" x14ac:dyDescent="0.2">
      <c r="A88" s="110"/>
      <c r="B88" s="110"/>
      <c r="C88" s="110"/>
      <c r="D88" s="110"/>
      <c r="E88" s="110"/>
      <c r="F88" s="110"/>
      <c r="G88" s="110"/>
      <c r="H88" s="110"/>
      <c r="I88" s="110"/>
    </row>
    <row r="89" spans="1:9" x14ac:dyDescent="0.2">
      <c r="A89" s="110"/>
      <c r="B89" s="110"/>
      <c r="C89" s="110"/>
      <c r="D89" s="110"/>
      <c r="E89" s="110"/>
      <c r="F89" s="110"/>
      <c r="G89" s="110"/>
      <c r="H89" s="110"/>
      <c r="I89" s="110"/>
    </row>
    <row r="90" spans="1:9" x14ac:dyDescent="0.2">
      <c r="A90" s="110"/>
      <c r="B90" s="110"/>
      <c r="C90" s="110"/>
      <c r="D90" s="110"/>
      <c r="E90" s="110"/>
      <c r="F90" s="110"/>
      <c r="G90" s="110"/>
      <c r="H90" s="110"/>
      <c r="I90" s="110"/>
    </row>
    <row r="91" spans="1:9" x14ac:dyDescent="0.2">
      <c r="A91" s="110"/>
      <c r="B91" s="110"/>
      <c r="C91" s="110"/>
      <c r="D91" s="110"/>
      <c r="E91" s="110"/>
      <c r="F91" s="110"/>
      <c r="G91" s="110"/>
      <c r="H91" s="110"/>
      <c r="I91" s="110"/>
    </row>
    <row r="92" spans="1:9" x14ac:dyDescent="0.2">
      <c r="A92" s="110"/>
      <c r="B92" s="110"/>
      <c r="C92" s="110"/>
      <c r="D92" s="110"/>
      <c r="E92" s="110"/>
      <c r="F92" s="110"/>
      <c r="G92" s="110"/>
      <c r="H92" s="110"/>
      <c r="I92" s="110"/>
    </row>
    <row r="93" spans="1:9" x14ac:dyDescent="0.2">
      <c r="A93" s="110"/>
      <c r="B93" s="110"/>
      <c r="C93" s="110"/>
      <c r="D93" s="110"/>
      <c r="E93" s="110"/>
      <c r="F93" s="110"/>
      <c r="G93" s="110"/>
      <c r="H93" s="110"/>
      <c r="I93" s="110"/>
    </row>
    <row r="94" spans="1:9" x14ac:dyDescent="0.2">
      <c r="A94" s="110"/>
      <c r="B94" s="110"/>
      <c r="C94" s="110"/>
      <c r="D94" s="110"/>
      <c r="E94" s="110"/>
      <c r="F94" s="110"/>
      <c r="G94" s="110"/>
      <c r="H94" s="110"/>
      <c r="I94" s="110"/>
    </row>
    <row r="762" spans="9:12" x14ac:dyDescent="0.2">
      <c r="I762" s="209" t="s">
        <v>43</v>
      </c>
      <c r="J762" s="20" t="s">
        <v>44</v>
      </c>
      <c r="L762" s="210"/>
    </row>
    <row r="763" spans="9:12" x14ac:dyDescent="0.2">
      <c r="I763" s="209" t="s">
        <v>45</v>
      </c>
      <c r="J763" s="210">
        <f ca="1">NOW()</f>
        <v>44145.843330671298</v>
      </c>
      <c r="L763" s="210"/>
    </row>
    <row r="764" spans="9:12" x14ac:dyDescent="0.2">
      <c r="I764" s="209" t="s">
        <v>46</v>
      </c>
      <c r="J764" s="210">
        <v>34479.419270833299</v>
      </c>
    </row>
    <row r="766" spans="9:12" x14ac:dyDescent="0.2">
      <c r="J766" s="211" t="s">
        <v>47</v>
      </c>
    </row>
    <row r="770" spans="10:11" x14ac:dyDescent="0.2">
      <c r="J770" s="20" t="s">
        <v>48</v>
      </c>
      <c r="K770" s="20" t="s">
        <v>49</v>
      </c>
    </row>
    <row r="771" spans="10:11" x14ac:dyDescent="0.2">
      <c r="K771" s="20" t="s">
        <v>50</v>
      </c>
    </row>
    <row r="772" spans="10:11" x14ac:dyDescent="0.2">
      <c r="J772" s="20" t="s">
        <v>51</v>
      </c>
      <c r="K772" s="20" t="s">
        <v>52</v>
      </c>
    </row>
    <row r="773" spans="10:11" x14ac:dyDescent="0.2">
      <c r="K773" s="20" t="s">
        <v>53</v>
      </c>
    </row>
    <row r="774" spans="10:11" x14ac:dyDescent="0.2">
      <c r="J774" s="20" t="s">
        <v>54</v>
      </c>
      <c r="K774" s="20" t="s">
        <v>55</v>
      </c>
    </row>
    <row r="775" spans="10:11" x14ac:dyDescent="0.2">
      <c r="J775" s="20" t="s">
        <v>56</v>
      </c>
    </row>
    <row r="776" spans="10:11" x14ac:dyDescent="0.2">
      <c r="J776" s="20" t="s">
        <v>57</v>
      </c>
    </row>
    <row r="777" spans="10:11" x14ac:dyDescent="0.2">
      <c r="J777" s="20" t="s">
        <v>58</v>
      </c>
    </row>
    <row r="778" spans="10:11" x14ac:dyDescent="0.2">
      <c r="J778" s="20" t="s">
        <v>59</v>
      </c>
    </row>
    <row r="779" spans="10:11" x14ac:dyDescent="0.2">
      <c r="J779" s="20" t="s">
        <v>60</v>
      </c>
    </row>
    <row r="780" spans="10:11" x14ac:dyDescent="0.2">
      <c r="J780" s="20" t="s">
        <v>61</v>
      </c>
      <c r="K780" s="20" t="str">
        <f>"["&amp;REPT("-",TRUNC(K779/2))&amp;" "&amp;K775&amp;" "&amp;REPT("-",TRUNC(K779/2))&amp;"]"</f>
        <v>[  ]</v>
      </c>
    </row>
    <row r="785" spans="10:11" x14ac:dyDescent="0.2">
      <c r="J785" s="20" t="s">
        <v>62</v>
      </c>
    </row>
    <row r="786" spans="10:11" x14ac:dyDescent="0.2">
      <c r="J786" s="211" t="s">
        <v>63</v>
      </c>
    </row>
    <row r="789" spans="10:11" x14ac:dyDescent="0.2">
      <c r="J789" s="20" t="s">
        <v>64</v>
      </c>
      <c r="K789" s="20" t="s">
        <v>65</v>
      </c>
    </row>
    <row r="790" spans="10:11" x14ac:dyDescent="0.2">
      <c r="K790" s="20" t="s">
        <v>66</v>
      </c>
    </row>
    <row r="791" spans="10:11" x14ac:dyDescent="0.2">
      <c r="J791" s="20" t="s">
        <v>67</v>
      </c>
      <c r="K791" s="20" t="s">
        <v>68</v>
      </c>
    </row>
    <row r="792" spans="10:11" x14ac:dyDescent="0.2">
      <c r="K792" s="20" t="s">
        <v>69</v>
      </c>
    </row>
    <row r="793" spans="10:11" x14ac:dyDescent="0.2">
      <c r="J793" s="20" t="s">
        <v>70</v>
      </c>
      <c r="K793" s="20" t="s">
        <v>71</v>
      </c>
    </row>
    <row r="794" spans="10:11" x14ac:dyDescent="0.2">
      <c r="J794" s="20" t="s">
        <v>72</v>
      </c>
    </row>
    <row r="795" spans="10:11" x14ac:dyDescent="0.2">
      <c r="J795" s="20" t="s">
        <v>73</v>
      </c>
    </row>
    <row r="796" spans="10:11" x14ac:dyDescent="0.2">
      <c r="J796" s="20" t="s">
        <v>74</v>
      </c>
    </row>
    <row r="797" spans="10:11" x14ac:dyDescent="0.2">
      <c r="J797" s="20" t="s">
        <v>75</v>
      </c>
    </row>
    <row r="798" spans="10:11" x14ac:dyDescent="0.2">
      <c r="J798" s="20" t="s">
        <v>76</v>
      </c>
    </row>
    <row r="799" spans="10:11" x14ac:dyDescent="0.2">
      <c r="J799" s="20" t="s">
        <v>77</v>
      </c>
      <c r="K799" s="20" t="str">
        <f>REPT(" ",\I8)&amp;\I4</f>
        <v/>
      </c>
    </row>
  </sheetData>
  <mergeCells count="4">
    <mergeCell ref="A6:I6"/>
    <mergeCell ref="A3:I3"/>
    <mergeCell ref="A4:I4"/>
    <mergeCell ref="A2:I2"/>
  </mergeCells>
  <phoneticPr fontId="7" type="noConversion"/>
  <pageMargins left="0.36" right="0.25" top="1.1100000000000001" bottom="0.25" header="0.32" footer="0.38"/>
  <pageSetup scale="65" orientation="portrait" r:id="rId1"/>
  <headerFooter alignWithMargins="0">
    <oddHeader>&amp;LDepartment of Health Care Services&amp;RDocument 2Q(e)</oddHeader>
    <oddFooter>&amp;LDHCS MC 6006 (1/13)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D778A44A894D44A57135C48A267F0A" ma:contentTypeVersion="0" ma:contentTypeDescription="Create a new document." ma:contentTypeScope="" ma:versionID="ff335c541625bd790cabe8a2ece6926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LongProperties xmlns="http://schemas.microsoft.com/office/2006/metadata/longPropertie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5A25A5-2F9C-4877-A136-43417C86D644}"/>
</file>

<file path=customXml/itemProps2.xml><?xml version="1.0" encoding="utf-8"?>
<ds:datastoreItem xmlns:ds="http://schemas.openxmlformats.org/officeDocument/2006/customXml" ds:itemID="{753CCF49-0308-4131-8BA2-41C7422AF547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202716EF-1BDB-47EF-9F1B-003CC65B3789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bc34b3-1921-46c7-8c7a-d18363374b4b"/>
    <ds:schemaRef ds:uri="c1c1dc04-eeda-4b6e-b2df-40979f5da1d3"/>
  </ds:schemaRefs>
</ds:datastoreItem>
</file>

<file path=customXml/itemProps4.xml><?xml version="1.0" encoding="utf-8"?>
<ds:datastoreItem xmlns:ds="http://schemas.openxmlformats.org/officeDocument/2006/customXml" ds:itemID="{3BB72EA0-D645-4A1F-BE26-CD697490283F}">
  <ds:schemaRefs>
    <ds:schemaRef ds:uri="http://schemas.microsoft.com/office/2006/metadata/longProperties"/>
  </ds:schemaRefs>
</ds:datastoreItem>
</file>

<file path=customXml/itemProps5.xml><?xml version="1.0" encoding="utf-8"?>
<ds:datastoreItem xmlns:ds="http://schemas.openxmlformats.org/officeDocument/2006/customXml" ds:itemID="{6F1D8A80-F7C3-4C50-A9C4-0EA90EFE56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15</vt:i4>
      </vt:variant>
    </vt:vector>
  </HeadingPairs>
  <TitlesOfParts>
    <vt:vector size="18" baseType="lpstr">
      <vt:lpstr>Data Entry Sheet</vt:lpstr>
      <vt:lpstr>7895RES-P</vt:lpstr>
      <vt:lpstr>7990RES-P</vt:lpstr>
      <vt:lpstr>'7990RES-P'!\I</vt:lpstr>
      <vt:lpstr>'7990RES-P'!\I2</vt:lpstr>
      <vt:lpstr>'7990RES-P'!\I3</vt:lpstr>
      <vt:lpstr>'7990RES-P'!\I4</vt:lpstr>
      <vt:lpstr>'7990RES-P'!\I5</vt:lpstr>
      <vt:lpstr>'7990RES-P'!\I6</vt:lpstr>
      <vt:lpstr>'7990RES-P'!\I7</vt:lpstr>
      <vt:lpstr>'7990RES-P'!\I8</vt:lpstr>
      <vt:lpstr>'7990RES-P'!\I9</vt:lpstr>
      <vt:lpstr>'7990RES-P'!_1_5</vt:lpstr>
      <vt:lpstr>'7895RES-P'!Print_Area</vt:lpstr>
      <vt:lpstr>'7990RES-P'!Print_Area</vt:lpstr>
      <vt:lpstr>'Data Entry Sheet'!Print_Area</vt:lpstr>
      <vt:lpstr>'7895RES-P'!Print_Titles</vt:lpstr>
      <vt:lpstr>'7990RES-P'!REPORT</vt:lpstr>
    </vt:vector>
  </TitlesOfParts>
  <Company>Department of Alcohol &amp; Drug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 2Q(e) - Form MC 6005 and MC 6006 - 1213_DP_RES_P</dc:title>
  <dc:creator>ADP</dc:creator>
  <cp:keywords>dmc,drug medi-cal,fiscal,fmab,contract</cp:keywords>
  <cp:lastModifiedBy>westj</cp:lastModifiedBy>
  <cp:lastPrinted>2013-01-29T15:43:33Z</cp:lastPrinted>
  <dcterms:created xsi:type="dcterms:W3CDTF">1999-07-07T16:24:46Z</dcterms:created>
  <dcterms:modified xsi:type="dcterms:W3CDTF">2020-11-11T04:18:17Z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DHCS Document</vt:lpwstr>
  </property>
  <property fmtid="{D5CDD505-2E9C-101B-9397-08002B2CF9AE}" pid="3" name="xd_Signature">
    <vt:lpwstr/>
  </property>
  <property fmtid="{D5CDD505-2E9C-101B-9397-08002B2CF9AE}" pid="4" name="TemplateUrl">
    <vt:lpwstr/>
  </property>
  <property fmtid="{D5CDD505-2E9C-101B-9397-08002B2CF9AE}" pid="5" name="Order">
    <vt:lpwstr>545400.000000000</vt:lpwstr>
  </property>
  <property fmtid="{D5CDD505-2E9C-101B-9397-08002B2CF9AE}" pid="6" name="xd_ProgID">
    <vt:lpwstr/>
  </property>
  <property fmtid="{D5CDD505-2E9C-101B-9397-08002B2CF9AE}" pid="7" name="PublishingStartDate">
    <vt:lpwstr/>
  </property>
  <property fmtid="{D5CDD505-2E9C-101B-9397-08002B2CF9AE}" pid="8" name="PublishingExpirationDate">
    <vt:lpwstr/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display_urn:schemas-microsoft-com:office:office#Editor">
    <vt:lpwstr>John SS01. Trapper</vt:lpwstr>
  </property>
  <property fmtid="{D5CDD505-2E9C-101B-9397-08002B2CF9AE}" pid="12" name="display_urn:schemas-microsoft-com:office:office#Author">
    <vt:lpwstr>John SS01. Trapper</vt:lpwstr>
  </property>
  <property fmtid="{D5CDD505-2E9C-101B-9397-08002B2CF9AE}" pid="13" name="_dlc_DocId">
    <vt:lpwstr>DHCSDOC-2129867196-869</vt:lpwstr>
  </property>
  <property fmtid="{D5CDD505-2E9C-101B-9397-08002B2CF9AE}" pid="14" name="_dlc_DocIdItemGuid">
    <vt:lpwstr>c1a8db3a-04d5-4605-9a10-4d3565c38987</vt:lpwstr>
  </property>
  <property fmtid="{D5CDD505-2E9C-101B-9397-08002B2CF9AE}" pid="15" name="_dlc_DocIdUrl">
    <vt:lpwstr>http://dhcs2016prod:88/provgovpart/_layouts/15/DocIdRedir.aspx?ID=DHCSDOC-2129867196-869, DHCSDOC-2129867196-869</vt:lpwstr>
  </property>
  <property fmtid="{D5CDD505-2E9C-101B-9397-08002B2CF9AE}" pid="16" name="ContentTypeId">
    <vt:lpwstr>0x0101000DD778A44A894D44A57135C48A267F0A</vt:lpwstr>
  </property>
</Properties>
</file>