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_Plan Monitoring-Medical Policy Branch\_Program Monitoring &amp; Compliance Branch\09_ANC\2023 ANC\ANC Publications_CMS Reports\"/>
    </mc:Choice>
  </mc:AlternateContent>
  <xr:revisionPtr revIDLastSave="0" documentId="13_ncr:1_{A461454C-A2F3-4770-9BA5-B4E82E7891E1}" xr6:coauthVersionLast="47" xr6:coauthVersionMax="47" xr10:uidLastSave="{00000000-0000-0000-0000-000000000000}"/>
  <bookViews>
    <workbookView xWindow="-120" yWindow="-120" windowWidth="29040" windowHeight="15840" activeTab="1" xr2:uid="{8D172803-B9BD-4A0E-9489-3A0FCF0BC3C3}"/>
  </bookViews>
  <sheets>
    <sheet name="Instructions" sheetId="1" r:id="rId1"/>
    <sheet name="I_State&amp;Prog_Info" sheetId="2" r:id="rId2"/>
    <sheet name="II_Prog_1" sheetId="3" r:id="rId3"/>
    <sheet name="II_Prog_2" sheetId="4" r:id="rId4"/>
    <sheet name="II_Prog_3" sheetId="5" r:id="rId5"/>
    <sheet name="II_Prog_4" sheetId="6" r:id="rId6"/>
    <sheet name="II_Prog_5" sheetId="7" r:id="rId7"/>
    <sheet name="II_Prog_6" sheetId="60" r:id="rId8"/>
    <sheet name="II_Prog_7" sheetId="8" r:id="rId9"/>
    <sheet name="II_Prog_8" sheetId="9" r:id="rId10"/>
    <sheet name="II_Prog_9" sheetId="10" r:id="rId11"/>
    <sheet name="II_Prog_10" sheetId="11" r:id="rId12"/>
    <sheet name="II_Prog_11" sheetId="12" r:id="rId13"/>
    <sheet name="II_Prog_12" sheetId="13" r:id="rId14"/>
    <sheet name="II_Prog_13" sheetId="14" r:id="rId15"/>
    <sheet name="II_Prog_14" sheetId="15" r:id="rId16"/>
    <sheet name="II_Prog_15" sheetId="16" r:id="rId17"/>
    <sheet name="II_Prog_16" sheetId="17" r:id="rId18"/>
    <sheet name="II_Prog_17" sheetId="18" r:id="rId19"/>
    <sheet name="II_Prog_18" sheetId="19" r:id="rId20"/>
    <sheet name="II_Prog_19" sheetId="20" r:id="rId21"/>
    <sheet name="II_Prog_20" sheetId="21" r:id="rId22"/>
    <sheet name="II_Prog_21" sheetId="22" r:id="rId23"/>
    <sheet name="II_Prog_22" sheetId="23" r:id="rId24"/>
    <sheet name="II_Prog_23" sheetId="24" r:id="rId25"/>
    <sheet name="II_Prog_24" sheetId="25" r:id="rId26"/>
    <sheet name="II_Prog_25" sheetId="26" r:id="rId27"/>
    <sheet name="II_Prog_26" sheetId="27" r:id="rId28"/>
    <sheet name="II_Prog_27" sheetId="28" r:id="rId29"/>
    <sheet name="II_Prog_28" sheetId="29" r:id="rId30"/>
    <sheet name="II_Prog_29" sheetId="30" r:id="rId31"/>
    <sheet name="II_Prog_30" sheetId="31" r:id="rId32"/>
    <sheet name="II_Prog_31" sheetId="32" r:id="rId33"/>
    <sheet name="II_Prog_32" sheetId="33" r:id="rId34"/>
    <sheet name="II_Prog_33" sheetId="34" r:id="rId35"/>
    <sheet name="II_Prog_34" sheetId="35" r:id="rId36"/>
    <sheet name="II_Prog_35" sheetId="36" r:id="rId37"/>
    <sheet name="II_Prog_36" sheetId="37" r:id="rId38"/>
    <sheet name="II_Prog_37" sheetId="38" r:id="rId39"/>
    <sheet name="II_Prog_38" sheetId="39" r:id="rId40"/>
    <sheet name="II_Prog_39" sheetId="40" r:id="rId41"/>
    <sheet name="II_Prog_40" sheetId="41" r:id="rId42"/>
    <sheet name="II_Prog_41" sheetId="42" r:id="rId43"/>
    <sheet name="II_Prog_42" sheetId="43" r:id="rId44"/>
    <sheet name="II_Prog_43" sheetId="44" r:id="rId45"/>
    <sheet name="II_Prog_44" sheetId="45" r:id="rId46"/>
    <sheet name="II_Prog_45" sheetId="46" r:id="rId47"/>
    <sheet name="II_Prog_46" sheetId="47" r:id="rId48"/>
    <sheet name="II_Prog_47" sheetId="48" r:id="rId49"/>
    <sheet name="II_Prog_48" sheetId="49" r:id="rId50"/>
    <sheet name="II_Prog_49" sheetId="50" r:id="rId51"/>
    <sheet name="II_Prog_50" sheetId="51" r:id="rId52"/>
    <sheet name="II_Prog_51" sheetId="52" r:id="rId53"/>
    <sheet name="II_Prog_52" sheetId="53" r:id="rId54"/>
    <sheet name="II_Prog_53" sheetId="54" r:id="rId55"/>
    <sheet name="II_Prog_54" sheetId="55" r:id="rId56"/>
    <sheet name="II_Prog_55" sheetId="56" r:id="rId57"/>
    <sheet name="II_Prog_56" sheetId="57" r:id="rId58"/>
    <sheet name="Set Values" sheetId="59" state="hidden" r:id="rId59"/>
  </sheets>
  <definedNames>
    <definedName name="TitleRegion1.a10.ar15.12">II_Prog_10!$A$10</definedName>
    <definedName name="TitleRegion1.a10.ar15.18">II_Prog_16!$A$10</definedName>
    <definedName name="TitleRegion1.a10.ar15.21">II_Prog_19!$A$10</definedName>
    <definedName name="TitleRegion1.a10.ar15.26">II_Prog_24!$A$10</definedName>
    <definedName name="TitleRegion1.a10.ar15.47">II_Prog_45!$A$10</definedName>
    <definedName name="TitleRegion1.a10.ar15.8">II_Prog_6!$A$10</definedName>
    <definedName name="TitleRegion1.a10.as15.11">II_Prog_9!$A$10</definedName>
    <definedName name="TitleRegion1.a10.as15.13">II_Prog_11!$A$10</definedName>
    <definedName name="TitleRegion1.a10.as15.14">II_Prog_12!$A$10</definedName>
    <definedName name="TitleRegion1.a10.as15.15">II_Prog_13!$A$10</definedName>
    <definedName name="TitleRegion1.a10.as15.16">II_Prog_14!$A$10</definedName>
    <definedName name="TitleRegion1.a10.as15.17">II_Prog_15!$A$10</definedName>
    <definedName name="TitleRegion1.a10.as15.19">II_Prog_17!$A$10</definedName>
    <definedName name="TitleRegion1.a10.as15.20">II_Prog_18!$A$10</definedName>
    <definedName name="TitleRegion1.a10.as15.22">II_Prog_20!$A$10</definedName>
    <definedName name="TitleRegion1.a10.as15.23">II_Prog_21!$A$10</definedName>
    <definedName name="TitleRegion1.a10.as15.24">II_Prog_22!$A$10</definedName>
    <definedName name="TitleRegion1.a10.as15.25">II_Prog_23!$A$10</definedName>
    <definedName name="TitleRegion1.a10.as15.27">II_Prog_25!$A$10</definedName>
    <definedName name="TitleRegion1.a10.as15.28">II_Prog_26!$A$10</definedName>
    <definedName name="TitleRegion1.a10.as15.29">II_Prog_27!$A$10</definedName>
    <definedName name="TitleRegion1.a10.as15.3">II_Prog_1!$A$10</definedName>
    <definedName name="TitleRegion1.a10.as15.30">II_Prog_28!$A$10</definedName>
    <definedName name="TitleRegion1.a10.as15.31">II_Prog_29!$A$10</definedName>
    <definedName name="TitleRegion1.a10.as15.32">II_Prog_30!$A$10</definedName>
    <definedName name="TitleRegion1.a10.as15.33">II_Prog_31!$A$10</definedName>
    <definedName name="TitleRegion1.a10.as15.34">II_Prog_32!$A$10</definedName>
    <definedName name="TitleRegion1.a10.as15.35">II_Prog_33!$A$10</definedName>
    <definedName name="TitleRegion1.a10.as15.36">II_Prog_34!$A$10</definedName>
    <definedName name="TitleRegion1.a10.as15.37">II_Prog_35!$A$10</definedName>
    <definedName name="TitleRegion1.a10.as15.38">II_Prog_36!$A$10</definedName>
    <definedName name="TitleRegion1.a10.as15.39">II_Prog_37!$A$10</definedName>
    <definedName name="TitleRegion1.a10.as15.4">II_Prog_2!$A$10</definedName>
    <definedName name="TitleRegion1.a10.as15.41">II_Prog_39!$A$10</definedName>
    <definedName name="TitleRegion1.a10.as15.42">II_Prog_40!$A$10</definedName>
    <definedName name="TitleRegion1.a10.as15.43">II_Prog_41!$A$10</definedName>
    <definedName name="TitleRegion1.a10.as15.44">II_Prog_42!$A$10</definedName>
    <definedName name="TitleRegion1.a10.as15.45">II_Prog_43!$A$10</definedName>
    <definedName name="TitleRegion1.a10.as15.46">II_Prog_44!$A$10</definedName>
    <definedName name="TitleRegion1.a10.as15.48">II_Prog_46!$A$10</definedName>
    <definedName name="TitleRegion1.a10.as15.49">II_Prog_47!$A$10</definedName>
    <definedName name="TitleRegion1.a10.as15.50">II_Prog_48!$A$10</definedName>
    <definedName name="TitleRegion1.a10.as15.51">II_Prog_49!$A$10</definedName>
    <definedName name="TitleRegion1.a10.as15.52">II_Prog_50!$A$10</definedName>
    <definedName name="TitleRegion1.a10.as15.53">II_Prog_51!$A$10</definedName>
    <definedName name="TitleRegion1.a10.as15.54">II_Prog_52!$A$10</definedName>
    <definedName name="TitleRegion1.a10.as15.55">II_Prog_53!$A$10</definedName>
    <definedName name="TitleRegion1.a10.as15.56">II_Prog_54!$A$10</definedName>
    <definedName name="TitleRegion1.a10.as15.57">II_Prog_55!$A$10</definedName>
    <definedName name="TitleRegion1.a10.as15.58">II_Prog_56!$A$10</definedName>
    <definedName name="TitleRegion1.a10.as15.6">II_Prog_4!$A$10</definedName>
    <definedName name="TitleRegion1.a10.as15.7">II_Prog_5!$A$10</definedName>
    <definedName name="TitleRegion1.a10.as15.9">II_Prog_7!$A$10</definedName>
    <definedName name="TitleRegion1.a10.au15.5">II_Prog_3!$A$10</definedName>
    <definedName name="TitleRegion1.a10.bl15.10">II_Prog_8!$A$10</definedName>
    <definedName name="TitleRegion1.a10.bl15.40">II_Prog_38!$A$10</definedName>
    <definedName name="TitleRegion1.a3.e9.2">'I_State&amp;Prog_Info'!$A$3</definedName>
    <definedName name="TitleRegion2.a12.bh31.2">'I_State&amp;Prog_Info'!$A$12</definedName>
    <definedName name="TitleRegion2.a19.l22.3">II_Prog_1!$A$10</definedName>
    <definedName name="TitleRegion2.a19.l22.31">II_Prog_29!$A$19</definedName>
    <definedName name="TitleRegion2.a19.l22.4">II_Prog_2!$A$19</definedName>
    <definedName name="TitleRegion2.a19.l22.42">II_Prog_40!$A$19</definedName>
    <definedName name="TitleRegion2.a19.l22.52">II_Prog_50!$A$19</definedName>
    <definedName name="TitleRegion2.a19.l22.53">II_Prog_51!$A$19</definedName>
    <definedName name="TitleRegion2.a19.l22.54">II_Prog_52!$A$19</definedName>
    <definedName name="TitleRegion2.a19.l22.55">II_Prog_53!$A$19</definedName>
    <definedName name="TitleRegion2.a19.l22.57">II_Prog_55!$A$19</definedName>
    <definedName name="TitleRegion2.a19.m22.10">II_Prog_8!$A$19</definedName>
    <definedName name="TitleRegion2.a19.m22.11">II_Prog_9!$A$19</definedName>
    <definedName name="TitleRegion2.a19.m22.12">II_Prog_10!$A$19</definedName>
    <definedName name="TitleRegion2.a19.m22.13">II_Prog_11!$A$19</definedName>
    <definedName name="TitleRegion2.a19.m22.14">II_Prog_12!$A$19</definedName>
    <definedName name="TitleRegion2.a19.m22.15">II_Prog_13!$A$19</definedName>
    <definedName name="TitleRegion2.a19.m22.16">II_Prog_14!$A$19</definedName>
    <definedName name="TitleRegion2.a19.m22.17">II_Prog_15!$A$19</definedName>
    <definedName name="TitleRegion2.a19.m22.18">II_Prog_16!$A$19</definedName>
    <definedName name="TitleRegion2.a19.m22.19">II_Prog_17!$A$19</definedName>
    <definedName name="TitleRegion2.a19.m22.20">II_Prog_18!$A$19</definedName>
    <definedName name="TitleRegion2.a19.m22.21">II_Prog_19!$A$19</definedName>
    <definedName name="TitleRegion2.a19.m22.22">II_Prog_20!$A$19</definedName>
    <definedName name="TitleRegion2.a19.m22.23">II_Prog_21!$A$19</definedName>
    <definedName name="TitleRegion2.a19.m22.24">II_Prog_22!$A$19</definedName>
    <definedName name="TitleRegion2.a19.m22.25">II_Prog_23!$A$19</definedName>
    <definedName name="TitleRegion2.a19.m22.26">II_Prog_24!$A$19</definedName>
    <definedName name="TitleRegion2.a19.m22.27">II_Prog_25!$A$19</definedName>
    <definedName name="TitleRegion2.a19.m22.28">II_Prog_26!$A$19</definedName>
    <definedName name="TitleRegion2.a19.m22.29">II_Prog_27!$A$19</definedName>
    <definedName name="TitleRegion2.a19.m22.30">II_Prog_28!$A$19</definedName>
    <definedName name="TitleRegion2.a19.m22.32">II_Prog_30!$A$19</definedName>
    <definedName name="TitleRegion2.a19.m22.33">II_Prog_31!$A$19</definedName>
    <definedName name="TitleRegion2.a19.m22.34">II_Prog_32!$A$19</definedName>
    <definedName name="TitleRegion2.a19.m22.35">II_Prog_33!$A$19</definedName>
    <definedName name="TitleRegion2.a19.m22.36">II_Prog_34!$A$19</definedName>
    <definedName name="TitleRegion2.a19.m22.37">II_Prog_35!$A$19</definedName>
    <definedName name="TitleRegion2.a19.m22.38">II_Prog_36!$A$19</definedName>
    <definedName name="TitleRegion2.a19.m22.39">II_Prog_37!$A$19</definedName>
    <definedName name="TitleRegion2.a19.m22.40">II_Prog_38!$A$19</definedName>
    <definedName name="TitleRegion2.a19.m22.41">II_Prog_39!$A$19</definedName>
    <definedName name="TitleRegion2.a19.m22.43">II_Prog_41!$A$19</definedName>
    <definedName name="TitleRegion2.a19.m22.44">II_Prog_42!$A$19</definedName>
    <definedName name="TitleRegion2.a19.m22.46">II_Prog_44!$A$19</definedName>
    <definedName name="TitleRegion2.a19.m22.47">II_Prog_45!$A$19</definedName>
    <definedName name="TitleRegion2.a19.m22.48">II_Prog_46!$A$19</definedName>
    <definedName name="TitleRegion2.a19.m22.49">II_Prog_47!$A$19</definedName>
    <definedName name="TitleRegion2.a19.m22.5">II_Prog_3!$A$19</definedName>
    <definedName name="TitleRegion2.a19.m22.50">II_Prog_48!$A$19</definedName>
    <definedName name="TitleRegion2.a19.m22.51">II_Prog_49!$A$19</definedName>
    <definedName name="TitleRegion2.a19.m22.56">II_Prog_54!$A$19</definedName>
    <definedName name="TitleRegion2.a19.m22.58">II_Prog_56!$A$19</definedName>
    <definedName name="TitleRegion2.a19.m22.6">II_Prog_4!$A$19</definedName>
    <definedName name="TitleRegion2.a19.m22.7">II_Prog_5!$A$19</definedName>
    <definedName name="TitleRegion2.a19.m22.8">II_Prog_6!$A$19</definedName>
    <definedName name="TitleRegion2.a19.m22.9">II_Prog_7!$A$19</definedName>
    <definedName name="TitleRegion2.a19.n22.45">II_Prog_43!$A$19</definedName>
    <definedName name="TitleRegion3.a26.bl55.35">II_Prog_33!$A$26</definedName>
    <definedName name="TitleRegion3.a26.dp55.46">II_Prog_44!$A$26</definedName>
    <definedName name="TitleRegion3.a26.f55.10">II_Prog_8!$A$26</definedName>
    <definedName name="TitleRegion3.a26.f55.12">II_Prog_10!$A$26</definedName>
    <definedName name="TitleRegion3.a26.f55.15">II_Prog_13!$A$26</definedName>
    <definedName name="TitleRegion3.a26.f55.18">II_Prog_16!$A$26</definedName>
    <definedName name="TitleRegion3.a26.f55.19">II_Prog_17!$A$26</definedName>
    <definedName name="TitleRegion3.a26.f55.21">II_Prog_19!$A$26</definedName>
    <definedName name="TitleRegion3.a26.f55.22">II_Prog_20!$A$26</definedName>
    <definedName name="TitleRegion3.a26.f55.24">II_Prog_22!$A$26</definedName>
    <definedName name="TitleRegion3.a26.f55.26">II_Prog_24!$A$26</definedName>
    <definedName name="TitleRegion3.a26.f55.31">II_Prog_29!$A$26</definedName>
    <definedName name="TitleRegion3.a26.f55.32">II_Prog_30!$A$26</definedName>
    <definedName name="TitleRegion3.a26.f55.41">II_Prog_39!$A$26</definedName>
    <definedName name="TitleRegion3.a26.f55.42">II_Prog_40!$A$26</definedName>
    <definedName name="TitleRegion3.a26.f55.45">II_Prog_43!$A$26</definedName>
    <definedName name="TitleRegion3.a26.f55.47">II_Prog_45!$A$26</definedName>
    <definedName name="TitleRegion3.a26.f55.52">II_Prog_50!$A$26</definedName>
    <definedName name="TitleRegion3.a26.f55.53">II_Prog_51!$A$26</definedName>
    <definedName name="TitleRegion3.a26.f55.54">II_Prog_52!$A$26</definedName>
    <definedName name="TitleRegion3.a26.f55.55">II_Prog_53!$A$26</definedName>
    <definedName name="TitleRegion3.a26.f55.7">II_Prog_5!$A$26</definedName>
    <definedName name="TitleRegion3.a26.f55.8">II_Prog_6!$A$26</definedName>
    <definedName name="TitleRegion3.a26.g55.16">II_Prog_14!$A$26</definedName>
    <definedName name="TitleRegion3.a26.g55.29">II_Prog_27!$A$26</definedName>
    <definedName name="TitleRegion3.a26.g55.38">II_Prog_36!$A$26</definedName>
    <definedName name="TitleRegion3.a26.g55.56">II_Prog_54!$A$26</definedName>
    <definedName name="TitleRegion3.a26.g55.6">II_Prog_4!$A$26</definedName>
    <definedName name="TitleRegion3.a26.g55.9">II_Prog_7!$A$26</definedName>
    <definedName name="TitleRegion3.a26.h55.17">II_Prog_15!$A$26</definedName>
    <definedName name="TitleRegion3.a26.h55.20">II_Prog_18!$A$26</definedName>
    <definedName name="TitleRegion3.a26.h55.3">II_Prog_1!$A$26</definedName>
    <definedName name="TitleRegion3.a26.h55.33">II_Prog_31!$A$26</definedName>
    <definedName name="TitleRegion3.a26.h55.34">II_Prog_32!$A$26</definedName>
    <definedName name="TitleRegion3.a26.h55.36">II_Prog_34!$A$26</definedName>
    <definedName name="TitleRegion3.a26.h55.39">II_Prog_37!$A$26</definedName>
    <definedName name="TitleRegion3.a26.h55.4">II_Prog_2!$A$26</definedName>
    <definedName name="TitleRegion3.a26.h55.49">II_Prog_47!$A$26</definedName>
    <definedName name="TitleRegion3.a26.h55.5">II_Prog_3!$A$26</definedName>
    <definedName name="TitleRegion3.a26.h55.51">II_Prog_49!$A$26</definedName>
    <definedName name="TitleRegion3.a26.i55.11">II_Prog_9!$A$26</definedName>
    <definedName name="TitleRegion3.a26.i55.23">II_Prog_21!$A$26</definedName>
    <definedName name="TitleRegion3.a26.i55.30">II_Prog_28!$A$26</definedName>
    <definedName name="TitleRegion3.a26.i55.37">II_Prog_35!$A$26</definedName>
    <definedName name="TitleRegion3.a26.i55.40">II_Prog_38!$A$26</definedName>
    <definedName name="TitleRegion3.a26.j55.13">II_Prog_11!$A$26</definedName>
    <definedName name="TitleRegion3.a26.j55.14">II_Prog_12!$A$26</definedName>
    <definedName name="TitleRegion3.a26.j55.25">II_Prog_23!$A$26</definedName>
    <definedName name="TitleRegion3.a26.j55.58">II_Prog_56!$A$26</definedName>
    <definedName name="TitleRegion3.a26.k55.28">II_Prog_26!$A$26</definedName>
    <definedName name="TitleRegion3.a26.l55.43">II_Prog_41!$A$26</definedName>
    <definedName name="TitleRegion3.a26.l55.44">II_Prog_42!$A$26</definedName>
    <definedName name="TitleRegion3.a26.l55.57">II_Prog_55!$A$26</definedName>
    <definedName name="TitleRegion3.a26.q55.27">II_Prog_25!$A$26</definedName>
    <definedName name="TitleRegion3.a26.u55.48">II_Prog_46!$A$26</definedName>
    <definedName name="TitleRegion3.a26.v55.50">II_Prog_48!$A$26</definedName>
    <definedName name="TitleRegion3.a34.bh39.2">'I_State&amp;Prog_Info'!$A$34</definedName>
    <definedName name="Z_52C21511_4E91_4712_98AA_765DAD4B9FC1_.wvu.Cols" localSheetId="2" hidden="1">II_Prog_1!$BK:$IV</definedName>
    <definedName name="Z_52C21511_4E91_4712_98AA_765DAD4B9FC1_.wvu.Cols" localSheetId="11" hidden="1">II_Prog_10!$BK:$IV</definedName>
    <definedName name="Z_52C21511_4E91_4712_98AA_765DAD4B9FC1_.wvu.Cols" localSheetId="12" hidden="1">II_Prog_11!$BK:$IV</definedName>
    <definedName name="Z_52C21511_4E91_4712_98AA_765DAD4B9FC1_.wvu.Cols" localSheetId="13" hidden="1">II_Prog_12!$BK:$IV</definedName>
    <definedName name="Z_52C21511_4E91_4712_98AA_765DAD4B9FC1_.wvu.Cols" localSheetId="14" hidden="1">II_Prog_13!$BK:$IV</definedName>
    <definedName name="Z_52C21511_4E91_4712_98AA_765DAD4B9FC1_.wvu.Cols" localSheetId="15" hidden="1">II_Prog_14!$BK:$IV</definedName>
    <definedName name="Z_52C21511_4E91_4712_98AA_765DAD4B9FC1_.wvu.Cols" localSheetId="16" hidden="1">II_Prog_15!$BK:$IV</definedName>
    <definedName name="Z_52C21511_4E91_4712_98AA_765DAD4B9FC1_.wvu.Cols" localSheetId="17" hidden="1">II_Prog_16!$BK:$IV</definedName>
    <definedName name="Z_52C21511_4E91_4712_98AA_765DAD4B9FC1_.wvu.Cols" localSheetId="18" hidden="1">II_Prog_17!$BK:$IV</definedName>
    <definedName name="Z_52C21511_4E91_4712_98AA_765DAD4B9FC1_.wvu.Cols" localSheetId="19" hidden="1">II_Prog_18!$BK:$IV</definedName>
    <definedName name="Z_52C21511_4E91_4712_98AA_765DAD4B9FC1_.wvu.Cols" localSheetId="20" hidden="1">II_Prog_19!$BK:$IV</definedName>
    <definedName name="Z_52C21511_4E91_4712_98AA_765DAD4B9FC1_.wvu.Cols" localSheetId="3" hidden="1">II_Prog_2!$BK:$IV</definedName>
    <definedName name="Z_52C21511_4E91_4712_98AA_765DAD4B9FC1_.wvu.Cols" localSheetId="21" hidden="1">II_Prog_20!$BK:$IV</definedName>
    <definedName name="Z_52C21511_4E91_4712_98AA_765DAD4B9FC1_.wvu.Cols" localSheetId="22" hidden="1">II_Prog_21!$BK:$IV</definedName>
    <definedName name="Z_52C21511_4E91_4712_98AA_765DAD4B9FC1_.wvu.Cols" localSheetId="23" hidden="1">II_Prog_22!$BK:$IV</definedName>
    <definedName name="Z_52C21511_4E91_4712_98AA_765DAD4B9FC1_.wvu.Cols" localSheetId="24" hidden="1">II_Prog_23!$BK:$IV</definedName>
    <definedName name="Z_52C21511_4E91_4712_98AA_765DAD4B9FC1_.wvu.Cols" localSheetId="25" hidden="1">II_Prog_24!$BK:$IV</definedName>
    <definedName name="Z_52C21511_4E91_4712_98AA_765DAD4B9FC1_.wvu.Cols" localSheetId="26" hidden="1">II_Prog_25!$BK:$IV</definedName>
    <definedName name="Z_52C21511_4E91_4712_98AA_765DAD4B9FC1_.wvu.Cols" localSheetId="27" hidden="1">II_Prog_26!$BK:$IV</definedName>
    <definedName name="Z_52C21511_4E91_4712_98AA_765DAD4B9FC1_.wvu.Cols" localSheetId="28" hidden="1">II_Prog_27!$BK:$IV</definedName>
    <definedName name="Z_52C21511_4E91_4712_98AA_765DAD4B9FC1_.wvu.Cols" localSheetId="29" hidden="1">II_Prog_28!$BK:$IV</definedName>
    <definedName name="Z_52C21511_4E91_4712_98AA_765DAD4B9FC1_.wvu.Cols" localSheetId="30" hidden="1">II_Prog_29!$BK:$IV</definedName>
    <definedName name="Z_52C21511_4E91_4712_98AA_765DAD4B9FC1_.wvu.Cols" localSheetId="4" hidden="1">II_Prog_3!$BM:$IV</definedName>
    <definedName name="Z_52C21511_4E91_4712_98AA_765DAD4B9FC1_.wvu.Cols" localSheetId="31" hidden="1">II_Prog_30!$BK:$IV</definedName>
    <definedName name="Z_52C21511_4E91_4712_98AA_765DAD4B9FC1_.wvu.Cols" localSheetId="32" hidden="1">II_Prog_31!$BK:$IV</definedName>
    <definedName name="Z_52C21511_4E91_4712_98AA_765DAD4B9FC1_.wvu.Cols" localSheetId="33" hidden="1">II_Prog_32!$BK:$IV</definedName>
    <definedName name="Z_52C21511_4E91_4712_98AA_765DAD4B9FC1_.wvu.Cols" localSheetId="35" hidden="1">II_Prog_34!$BK:$IV</definedName>
    <definedName name="Z_52C21511_4E91_4712_98AA_765DAD4B9FC1_.wvu.Cols" localSheetId="36" hidden="1">II_Prog_35!$BK:$IV</definedName>
    <definedName name="Z_52C21511_4E91_4712_98AA_765DAD4B9FC1_.wvu.Cols" localSheetId="37" hidden="1">II_Prog_36!$BK:$IV</definedName>
    <definedName name="Z_52C21511_4E91_4712_98AA_765DAD4B9FC1_.wvu.Cols" localSheetId="38" hidden="1">II_Prog_37!$BK:$IV</definedName>
    <definedName name="Z_52C21511_4E91_4712_98AA_765DAD4B9FC1_.wvu.Cols" localSheetId="39" hidden="1">II_Prog_38!$BK:$IV</definedName>
    <definedName name="Z_52C21511_4E91_4712_98AA_765DAD4B9FC1_.wvu.Cols" localSheetId="40" hidden="1">II_Prog_39!$BK:$IV</definedName>
    <definedName name="Z_52C21511_4E91_4712_98AA_765DAD4B9FC1_.wvu.Cols" localSheetId="5" hidden="1">II_Prog_4!$BK:$IV</definedName>
    <definedName name="Z_52C21511_4E91_4712_98AA_765DAD4B9FC1_.wvu.Cols" localSheetId="41" hidden="1">II_Prog_40!$BK:$IV</definedName>
    <definedName name="Z_52C21511_4E91_4712_98AA_765DAD4B9FC1_.wvu.Cols" localSheetId="42" hidden="1">II_Prog_41!$BK:$IV</definedName>
    <definedName name="Z_52C21511_4E91_4712_98AA_765DAD4B9FC1_.wvu.Cols" localSheetId="43" hidden="1">II_Prog_42!$BK:$IV</definedName>
    <definedName name="Z_52C21511_4E91_4712_98AA_765DAD4B9FC1_.wvu.Cols" localSheetId="44" hidden="1">II_Prog_43!$BK:$IV</definedName>
    <definedName name="Z_52C21511_4E91_4712_98AA_765DAD4B9FC1_.wvu.Cols" localSheetId="46" hidden="1">II_Prog_45!$BK:$IV</definedName>
    <definedName name="Z_52C21511_4E91_4712_98AA_765DAD4B9FC1_.wvu.Cols" localSheetId="47" hidden="1">II_Prog_46!$BK:$IV</definedName>
    <definedName name="Z_52C21511_4E91_4712_98AA_765DAD4B9FC1_.wvu.Cols" localSheetId="48" hidden="1">II_Prog_47!$BK:$IV</definedName>
    <definedName name="Z_52C21511_4E91_4712_98AA_765DAD4B9FC1_.wvu.Cols" localSheetId="49" hidden="1">II_Prog_48!$BK:$IV</definedName>
    <definedName name="Z_52C21511_4E91_4712_98AA_765DAD4B9FC1_.wvu.Cols" localSheetId="50" hidden="1">II_Prog_49!$BK:$IV</definedName>
    <definedName name="Z_52C21511_4E91_4712_98AA_765DAD4B9FC1_.wvu.Cols" localSheetId="6" hidden="1">II_Prog_5!$BK:$IV</definedName>
    <definedName name="Z_52C21511_4E91_4712_98AA_765DAD4B9FC1_.wvu.Cols" localSheetId="51" hidden="1">II_Prog_50!$BK:$IV</definedName>
    <definedName name="Z_52C21511_4E91_4712_98AA_765DAD4B9FC1_.wvu.Cols" localSheetId="52" hidden="1">II_Prog_51!$BK:$IV</definedName>
    <definedName name="Z_52C21511_4E91_4712_98AA_765DAD4B9FC1_.wvu.Cols" localSheetId="53" hidden="1">II_Prog_52!$BK:$IV</definedName>
    <definedName name="Z_52C21511_4E91_4712_98AA_765DAD4B9FC1_.wvu.Cols" localSheetId="54" hidden="1">II_Prog_53!$BK:$IV</definedName>
    <definedName name="Z_52C21511_4E91_4712_98AA_765DAD4B9FC1_.wvu.Cols" localSheetId="55" hidden="1">II_Prog_54!$BK:$IV</definedName>
    <definedName name="Z_52C21511_4E91_4712_98AA_765DAD4B9FC1_.wvu.Cols" localSheetId="56" hidden="1">II_Prog_55!$BK:$IV</definedName>
    <definedName name="Z_52C21511_4E91_4712_98AA_765DAD4B9FC1_.wvu.Cols" localSheetId="57" hidden="1">II_Prog_56!$BK:$IV</definedName>
    <definedName name="Z_52C21511_4E91_4712_98AA_765DAD4B9FC1_.wvu.Cols" localSheetId="8" hidden="1">II_Prog_7!$BK:$IV</definedName>
    <definedName name="Z_52C21511_4E91_4712_98AA_765DAD4B9FC1_.wvu.Cols" localSheetId="9" hidden="1">II_Prog_8!$BK:$IV</definedName>
    <definedName name="Z_52C21511_4E91_4712_98AA_765DAD4B9FC1_.wvu.Cols" localSheetId="10" hidden="1">II_Prog_9!$BK:$IV</definedName>
    <definedName name="Z_52C21511_4E91_4712_98AA_765DAD4B9FC1_.wvu.Cols" localSheetId="0" hidden="1">Instructions!$B:$IV</definedName>
    <definedName name="Z_52C21511_4E91_4712_98AA_765DAD4B9FC1_.wvu.Cols" localSheetId="58" hidden="1">'Set Values'!$N:$IV</definedName>
    <definedName name="Z_52C21511_4E91_4712_98AA_765DAD4B9FC1_.wvu.Rows" localSheetId="1" hidden="1">'I_State&amp;Prog_Info'!$41:$56</definedName>
    <definedName name="Z_52C21511_4E91_4712_98AA_765DAD4B9FC1_.wvu.Rows" localSheetId="2" hidden="1">II_Prog_1!$56:$65536</definedName>
    <definedName name="Z_52C21511_4E91_4712_98AA_765DAD4B9FC1_.wvu.Rows" localSheetId="11" hidden="1">II_Prog_10!$56:$65536</definedName>
    <definedName name="Z_52C21511_4E91_4712_98AA_765DAD4B9FC1_.wvu.Rows" localSheetId="12" hidden="1">II_Prog_11!$56:$65536</definedName>
    <definedName name="Z_52C21511_4E91_4712_98AA_765DAD4B9FC1_.wvu.Rows" localSheetId="13" hidden="1">II_Prog_12!$56:$65536</definedName>
    <definedName name="Z_52C21511_4E91_4712_98AA_765DAD4B9FC1_.wvu.Rows" localSheetId="14" hidden="1">II_Prog_13!$56:$65536</definedName>
    <definedName name="Z_52C21511_4E91_4712_98AA_765DAD4B9FC1_.wvu.Rows" localSheetId="15" hidden="1">II_Prog_14!$56:$65536</definedName>
    <definedName name="Z_52C21511_4E91_4712_98AA_765DAD4B9FC1_.wvu.Rows" localSheetId="16" hidden="1">II_Prog_15!$56:$65536</definedName>
    <definedName name="Z_52C21511_4E91_4712_98AA_765DAD4B9FC1_.wvu.Rows" localSheetId="17" hidden="1">II_Prog_16!$56:$65536</definedName>
    <definedName name="Z_52C21511_4E91_4712_98AA_765DAD4B9FC1_.wvu.Rows" localSheetId="18" hidden="1">II_Prog_17!$56:$65536</definedName>
    <definedName name="Z_52C21511_4E91_4712_98AA_765DAD4B9FC1_.wvu.Rows" localSheetId="19" hidden="1">II_Prog_18!$56:$65536</definedName>
    <definedName name="Z_52C21511_4E91_4712_98AA_765DAD4B9FC1_.wvu.Rows" localSheetId="20" hidden="1">II_Prog_19!$56:$65536</definedName>
    <definedName name="Z_52C21511_4E91_4712_98AA_765DAD4B9FC1_.wvu.Rows" localSheetId="3" hidden="1">II_Prog_2!$56:$65536</definedName>
    <definedName name="Z_52C21511_4E91_4712_98AA_765DAD4B9FC1_.wvu.Rows" localSheetId="21" hidden="1">II_Prog_20!$56:$65536</definedName>
    <definedName name="Z_52C21511_4E91_4712_98AA_765DAD4B9FC1_.wvu.Rows" localSheetId="22" hidden="1">II_Prog_21!$56:$65536</definedName>
    <definedName name="Z_52C21511_4E91_4712_98AA_765DAD4B9FC1_.wvu.Rows" localSheetId="23" hidden="1">II_Prog_22!$56:$65536</definedName>
    <definedName name="Z_52C21511_4E91_4712_98AA_765DAD4B9FC1_.wvu.Rows" localSheetId="24" hidden="1">II_Prog_23!$56:$65536</definedName>
    <definedName name="Z_52C21511_4E91_4712_98AA_765DAD4B9FC1_.wvu.Rows" localSheetId="25" hidden="1">II_Prog_24!$56:$65536</definedName>
    <definedName name="Z_52C21511_4E91_4712_98AA_765DAD4B9FC1_.wvu.Rows" localSheetId="26" hidden="1">II_Prog_25!$56:$65536</definedName>
    <definedName name="Z_52C21511_4E91_4712_98AA_765DAD4B9FC1_.wvu.Rows" localSheetId="27" hidden="1">II_Prog_26!$56:$65536</definedName>
    <definedName name="Z_52C21511_4E91_4712_98AA_765DAD4B9FC1_.wvu.Rows" localSheetId="28" hidden="1">II_Prog_27!$56:$65536</definedName>
    <definedName name="Z_52C21511_4E91_4712_98AA_765DAD4B9FC1_.wvu.Rows" localSheetId="29" hidden="1">II_Prog_28!$56:$65536</definedName>
    <definedName name="Z_52C21511_4E91_4712_98AA_765DAD4B9FC1_.wvu.Rows" localSheetId="4" hidden="1">II_Prog_3!$56:$65536</definedName>
    <definedName name="Z_52C21511_4E91_4712_98AA_765DAD4B9FC1_.wvu.Rows" localSheetId="31" hidden="1">II_Prog_30!#REF!,II_Prog_30!$56:$65536</definedName>
    <definedName name="Z_52C21511_4E91_4712_98AA_765DAD4B9FC1_.wvu.Rows" localSheetId="32" hidden="1">II_Prog_31!$56:$65536</definedName>
    <definedName name="Z_52C21511_4E91_4712_98AA_765DAD4B9FC1_.wvu.Rows" localSheetId="33" hidden="1">II_Prog_32!$56:$65536</definedName>
    <definedName name="Z_52C21511_4E91_4712_98AA_765DAD4B9FC1_.wvu.Rows" localSheetId="36" hidden="1">II_Prog_35!$56:$65536</definedName>
    <definedName name="Z_52C21511_4E91_4712_98AA_765DAD4B9FC1_.wvu.Rows" localSheetId="37" hidden="1">II_Prog_36!$56:$65536</definedName>
    <definedName name="Z_52C21511_4E91_4712_98AA_765DAD4B9FC1_.wvu.Rows" localSheetId="38" hidden="1">II_Prog_37!$56:$65536</definedName>
    <definedName name="Z_52C21511_4E91_4712_98AA_765DAD4B9FC1_.wvu.Rows" localSheetId="39" hidden="1">II_Prog_38!$56:$65536</definedName>
    <definedName name="Z_52C21511_4E91_4712_98AA_765DAD4B9FC1_.wvu.Rows" localSheetId="40" hidden="1">II_Prog_39!$56:$65536</definedName>
    <definedName name="Z_52C21511_4E91_4712_98AA_765DAD4B9FC1_.wvu.Rows" localSheetId="5" hidden="1">II_Prog_4!$56:$65536</definedName>
    <definedName name="Z_52C21511_4E91_4712_98AA_765DAD4B9FC1_.wvu.Rows" localSheetId="41" hidden="1">II_Prog_40!$56:$65536</definedName>
    <definedName name="Z_52C21511_4E91_4712_98AA_765DAD4B9FC1_.wvu.Rows" localSheetId="42" hidden="1">II_Prog_41!$56:$65536</definedName>
    <definedName name="Z_52C21511_4E91_4712_98AA_765DAD4B9FC1_.wvu.Rows" localSheetId="43" hidden="1">II_Prog_42!$56:$65536</definedName>
    <definedName name="Z_52C21511_4E91_4712_98AA_765DAD4B9FC1_.wvu.Rows" localSheetId="44" hidden="1">II_Prog_43!$56:$65536</definedName>
    <definedName name="Z_52C21511_4E91_4712_98AA_765DAD4B9FC1_.wvu.Rows" localSheetId="46" hidden="1">II_Prog_45!$56:$65536</definedName>
    <definedName name="Z_52C21511_4E91_4712_98AA_765DAD4B9FC1_.wvu.Rows" localSheetId="47" hidden="1">II_Prog_46!$56:$65536</definedName>
    <definedName name="Z_52C21511_4E91_4712_98AA_765DAD4B9FC1_.wvu.Rows" localSheetId="48" hidden="1">II_Prog_47!$56:$65536</definedName>
    <definedName name="Z_52C21511_4E91_4712_98AA_765DAD4B9FC1_.wvu.Rows" localSheetId="49" hidden="1">II_Prog_48!$56:$65536</definedName>
    <definedName name="Z_52C21511_4E91_4712_98AA_765DAD4B9FC1_.wvu.Rows" localSheetId="50" hidden="1">II_Prog_49!$56:$65536</definedName>
    <definedName name="Z_52C21511_4E91_4712_98AA_765DAD4B9FC1_.wvu.Rows" localSheetId="6" hidden="1">II_Prog_5!$56:$65536</definedName>
    <definedName name="Z_52C21511_4E91_4712_98AA_765DAD4B9FC1_.wvu.Rows" localSheetId="51" hidden="1">II_Prog_50!$56:$65536</definedName>
    <definedName name="Z_52C21511_4E91_4712_98AA_765DAD4B9FC1_.wvu.Rows" localSheetId="52" hidden="1">II_Prog_51!$56:$65536</definedName>
    <definedName name="Z_52C21511_4E91_4712_98AA_765DAD4B9FC1_.wvu.Rows" localSheetId="53" hidden="1">II_Prog_52!$56:$65536</definedName>
    <definedName name="Z_52C21511_4E91_4712_98AA_765DAD4B9FC1_.wvu.Rows" localSheetId="54" hidden="1">II_Prog_53!$56:$65536</definedName>
    <definedName name="Z_52C21511_4E91_4712_98AA_765DAD4B9FC1_.wvu.Rows" localSheetId="55" hidden="1">II_Prog_54!$56:$65536</definedName>
    <definedName name="Z_52C21511_4E91_4712_98AA_765DAD4B9FC1_.wvu.Rows" localSheetId="56" hidden="1">II_Prog_55!$56:$65536</definedName>
    <definedName name="Z_52C21511_4E91_4712_98AA_765DAD4B9FC1_.wvu.Rows" localSheetId="8" hidden="1">II_Prog_7!$56:$65536</definedName>
    <definedName name="Z_52C21511_4E91_4712_98AA_765DAD4B9FC1_.wvu.Rows" localSheetId="9" hidden="1">II_Prog_8!$56:$65536</definedName>
    <definedName name="Z_52C21511_4E91_4712_98AA_765DAD4B9FC1_.wvu.Rows" localSheetId="10" hidden="1">II_Prog_9!$56:$65536</definedName>
    <definedName name="Z_52C21511_4E91_4712_98AA_765DAD4B9FC1_.wvu.Rows" localSheetId="0" hidden="1">Instructions!$19:$65536,Instructions!$18:$18</definedName>
    <definedName name="Z_52C21511_4E91_4712_98AA_765DAD4B9FC1_.wvu.Rows" localSheetId="58" hidden="1">'Set Values'!$54:$65536,'Set Values'!$19:$53</definedName>
    <definedName name="Z_9D5E0675_E81B_4894_8C24_1BC7CFF98042_.wvu.Cols" localSheetId="2" hidden="1">II_Prog_1!$BK:$IV</definedName>
    <definedName name="Z_9D5E0675_E81B_4894_8C24_1BC7CFF98042_.wvu.Cols" localSheetId="11" hidden="1">II_Prog_10!$BK:$IV</definedName>
    <definedName name="Z_9D5E0675_E81B_4894_8C24_1BC7CFF98042_.wvu.Cols" localSheetId="12" hidden="1">II_Prog_11!$BK:$IV</definedName>
    <definedName name="Z_9D5E0675_E81B_4894_8C24_1BC7CFF98042_.wvu.Cols" localSheetId="13" hidden="1">II_Prog_12!$BK:$IV</definedName>
    <definedName name="Z_9D5E0675_E81B_4894_8C24_1BC7CFF98042_.wvu.Cols" localSheetId="14" hidden="1">II_Prog_13!$BK:$IV</definedName>
    <definedName name="Z_9D5E0675_E81B_4894_8C24_1BC7CFF98042_.wvu.Cols" localSheetId="15" hidden="1">II_Prog_14!$BK:$IV</definedName>
    <definedName name="Z_9D5E0675_E81B_4894_8C24_1BC7CFF98042_.wvu.Cols" localSheetId="16" hidden="1">II_Prog_15!$BK:$IV</definedName>
    <definedName name="Z_9D5E0675_E81B_4894_8C24_1BC7CFF98042_.wvu.Cols" localSheetId="17" hidden="1">II_Prog_16!$BK:$IV</definedName>
    <definedName name="Z_9D5E0675_E81B_4894_8C24_1BC7CFF98042_.wvu.Cols" localSheetId="18" hidden="1">II_Prog_17!$BK:$IV</definedName>
    <definedName name="Z_9D5E0675_E81B_4894_8C24_1BC7CFF98042_.wvu.Cols" localSheetId="19" hidden="1">II_Prog_18!$BK:$IV</definedName>
    <definedName name="Z_9D5E0675_E81B_4894_8C24_1BC7CFF98042_.wvu.Cols" localSheetId="20" hidden="1">II_Prog_19!$BK:$IV</definedName>
    <definedName name="Z_9D5E0675_E81B_4894_8C24_1BC7CFF98042_.wvu.Cols" localSheetId="3" hidden="1">II_Prog_2!$BK:$IV</definedName>
    <definedName name="Z_9D5E0675_E81B_4894_8C24_1BC7CFF98042_.wvu.Cols" localSheetId="21" hidden="1">II_Prog_20!$BK:$IV</definedName>
    <definedName name="Z_9D5E0675_E81B_4894_8C24_1BC7CFF98042_.wvu.Cols" localSheetId="22" hidden="1">II_Prog_21!$BK:$IV</definedName>
    <definedName name="Z_9D5E0675_E81B_4894_8C24_1BC7CFF98042_.wvu.Cols" localSheetId="23" hidden="1">II_Prog_22!$BK:$IV</definedName>
    <definedName name="Z_9D5E0675_E81B_4894_8C24_1BC7CFF98042_.wvu.Cols" localSheetId="24" hidden="1">II_Prog_23!$BK:$IV</definedName>
    <definedName name="Z_9D5E0675_E81B_4894_8C24_1BC7CFF98042_.wvu.Cols" localSheetId="25" hidden="1">II_Prog_24!$BK:$IV</definedName>
    <definedName name="Z_9D5E0675_E81B_4894_8C24_1BC7CFF98042_.wvu.Cols" localSheetId="26" hidden="1">II_Prog_25!$BK:$IV</definedName>
    <definedName name="Z_9D5E0675_E81B_4894_8C24_1BC7CFF98042_.wvu.Cols" localSheetId="27" hidden="1">II_Prog_26!$BK:$IV</definedName>
    <definedName name="Z_9D5E0675_E81B_4894_8C24_1BC7CFF98042_.wvu.Cols" localSheetId="28" hidden="1">II_Prog_27!$BK:$IV</definedName>
    <definedName name="Z_9D5E0675_E81B_4894_8C24_1BC7CFF98042_.wvu.Cols" localSheetId="29" hidden="1">II_Prog_28!$BK:$IV</definedName>
    <definedName name="Z_9D5E0675_E81B_4894_8C24_1BC7CFF98042_.wvu.Cols" localSheetId="30" hidden="1">II_Prog_29!$BK:$IV</definedName>
    <definedName name="Z_9D5E0675_E81B_4894_8C24_1BC7CFF98042_.wvu.Cols" localSheetId="4" hidden="1">II_Prog_3!$BM:$IV</definedName>
    <definedName name="Z_9D5E0675_E81B_4894_8C24_1BC7CFF98042_.wvu.Cols" localSheetId="31" hidden="1">II_Prog_30!$BK:$IV</definedName>
    <definedName name="Z_9D5E0675_E81B_4894_8C24_1BC7CFF98042_.wvu.Cols" localSheetId="32" hidden="1">II_Prog_31!$BK:$IV</definedName>
    <definedName name="Z_9D5E0675_E81B_4894_8C24_1BC7CFF98042_.wvu.Cols" localSheetId="33" hidden="1">II_Prog_32!$BK:$IV</definedName>
    <definedName name="Z_9D5E0675_E81B_4894_8C24_1BC7CFF98042_.wvu.Cols" localSheetId="35" hidden="1">II_Prog_34!$BK:$IV</definedName>
    <definedName name="Z_9D5E0675_E81B_4894_8C24_1BC7CFF98042_.wvu.Cols" localSheetId="36" hidden="1">II_Prog_35!$BK:$IV</definedName>
    <definedName name="Z_9D5E0675_E81B_4894_8C24_1BC7CFF98042_.wvu.Cols" localSheetId="37" hidden="1">II_Prog_36!$BK:$IV</definedName>
    <definedName name="Z_9D5E0675_E81B_4894_8C24_1BC7CFF98042_.wvu.Cols" localSheetId="38" hidden="1">II_Prog_37!$BK:$IV</definedName>
    <definedName name="Z_9D5E0675_E81B_4894_8C24_1BC7CFF98042_.wvu.Cols" localSheetId="39" hidden="1">II_Prog_38!$BK:$IV</definedName>
    <definedName name="Z_9D5E0675_E81B_4894_8C24_1BC7CFF98042_.wvu.Cols" localSheetId="40" hidden="1">II_Prog_39!$BK:$IV</definedName>
    <definedName name="Z_9D5E0675_E81B_4894_8C24_1BC7CFF98042_.wvu.Cols" localSheetId="5" hidden="1">II_Prog_4!$BK:$IV</definedName>
    <definedName name="Z_9D5E0675_E81B_4894_8C24_1BC7CFF98042_.wvu.Cols" localSheetId="41" hidden="1">II_Prog_40!$BK:$IV</definedName>
    <definedName name="Z_9D5E0675_E81B_4894_8C24_1BC7CFF98042_.wvu.Cols" localSheetId="42" hidden="1">II_Prog_41!$BK:$IV</definedName>
    <definedName name="Z_9D5E0675_E81B_4894_8C24_1BC7CFF98042_.wvu.Cols" localSheetId="43" hidden="1">II_Prog_42!$BK:$IV</definedName>
    <definedName name="Z_9D5E0675_E81B_4894_8C24_1BC7CFF98042_.wvu.Cols" localSheetId="44" hidden="1">II_Prog_43!$BK:$IV</definedName>
    <definedName name="Z_9D5E0675_E81B_4894_8C24_1BC7CFF98042_.wvu.Cols" localSheetId="46" hidden="1">II_Prog_45!$BK:$IV</definedName>
    <definedName name="Z_9D5E0675_E81B_4894_8C24_1BC7CFF98042_.wvu.Cols" localSheetId="47" hidden="1">II_Prog_46!$BK:$IV</definedName>
    <definedName name="Z_9D5E0675_E81B_4894_8C24_1BC7CFF98042_.wvu.Cols" localSheetId="48" hidden="1">II_Prog_47!$BK:$IV</definedName>
    <definedName name="Z_9D5E0675_E81B_4894_8C24_1BC7CFF98042_.wvu.Cols" localSheetId="49" hidden="1">II_Prog_48!$BK:$IV</definedName>
    <definedName name="Z_9D5E0675_E81B_4894_8C24_1BC7CFF98042_.wvu.Cols" localSheetId="50" hidden="1">II_Prog_49!$BK:$IV</definedName>
    <definedName name="Z_9D5E0675_E81B_4894_8C24_1BC7CFF98042_.wvu.Cols" localSheetId="6" hidden="1">II_Prog_5!$BK:$IV</definedName>
    <definedName name="Z_9D5E0675_E81B_4894_8C24_1BC7CFF98042_.wvu.Cols" localSheetId="51" hidden="1">II_Prog_50!$BK:$IV</definedName>
    <definedName name="Z_9D5E0675_E81B_4894_8C24_1BC7CFF98042_.wvu.Cols" localSheetId="52" hidden="1">II_Prog_51!$BK:$IV</definedName>
    <definedName name="Z_9D5E0675_E81B_4894_8C24_1BC7CFF98042_.wvu.Cols" localSheetId="53" hidden="1">II_Prog_52!$BK:$IV</definedName>
    <definedName name="Z_9D5E0675_E81B_4894_8C24_1BC7CFF98042_.wvu.Cols" localSheetId="54" hidden="1">II_Prog_53!$BK:$IV</definedName>
    <definedName name="Z_9D5E0675_E81B_4894_8C24_1BC7CFF98042_.wvu.Cols" localSheetId="55" hidden="1">II_Prog_54!$BK:$IV</definedName>
    <definedName name="Z_9D5E0675_E81B_4894_8C24_1BC7CFF98042_.wvu.Cols" localSheetId="56" hidden="1">II_Prog_55!$BK:$IV</definedName>
    <definedName name="Z_9D5E0675_E81B_4894_8C24_1BC7CFF98042_.wvu.Cols" localSheetId="57" hidden="1">II_Prog_56!$BK:$IV</definedName>
    <definedName name="Z_9D5E0675_E81B_4894_8C24_1BC7CFF98042_.wvu.Cols" localSheetId="7" hidden="1">II_Prog_6!$BK:$IV</definedName>
    <definedName name="Z_9D5E0675_E81B_4894_8C24_1BC7CFF98042_.wvu.Cols" localSheetId="8" hidden="1">II_Prog_7!$BK:$IV</definedName>
    <definedName name="Z_9D5E0675_E81B_4894_8C24_1BC7CFF98042_.wvu.Cols" localSheetId="9" hidden="1">II_Prog_8!$BK:$IV</definedName>
    <definedName name="Z_9D5E0675_E81B_4894_8C24_1BC7CFF98042_.wvu.Cols" localSheetId="10" hidden="1">II_Prog_9!$BK:$IV</definedName>
    <definedName name="Z_9D5E0675_E81B_4894_8C24_1BC7CFF98042_.wvu.Cols" localSheetId="0" hidden="1">Instructions!$B:$IV</definedName>
    <definedName name="Z_9D5E0675_E81B_4894_8C24_1BC7CFF98042_.wvu.Cols" localSheetId="58" hidden="1">'Set Values'!$N:$IV</definedName>
    <definedName name="Z_9D5E0675_E81B_4894_8C24_1BC7CFF98042_.wvu.Rows" localSheetId="1" hidden="1">'I_State&amp;Prog_Info'!$41:$56</definedName>
    <definedName name="Z_9D5E0675_E81B_4894_8C24_1BC7CFF98042_.wvu.Rows" localSheetId="2" hidden="1">II_Prog_1!$56:$65536</definedName>
    <definedName name="Z_9D5E0675_E81B_4894_8C24_1BC7CFF98042_.wvu.Rows" localSheetId="11" hidden="1">II_Prog_10!$56:$65536</definedName>
    <definedName name="Z_9D5E0675_E81B_4894_8C24_1BC7CFF98042_.wvu.Rows" localSheetId="12" hidden="1">II_Prog_11!$56:$65536</definedName>
    <definedName name="Z_9D5E0675_E81B_4894_8C24_1BC7CFF98042_.wvu.Rows" localSheetId="13" hidden="1">II_Prog_12!$56:$65536</definedName>
    <definedName name="Z_9D5E0675_E81B_4894_8C24_1BC7CFF98042_.wvu.Rows" localSheetId="14" hidden="1">II_Prog_13!$56:$65536</definedName>
    <definedName name="Z_9D5E0675_E81B_4894_8C24_1BC7CFF98042_.wvu.Rows" localSheetId="15" hidden="1">II_Prog_14!$56:$65536</definedName>
    <definedName name="Z_9D5E0675_E81B_4894_8C24_1BC7CFF98042_.wvu.Rows" localSheetId="16" hidden="1">II_Prog_15!$56:$65536</definedName>
    <definedName name="Z_9D5E0675_E81B_4894_8C24_1BC7CFF98042_.wvu.Rows" localSheetId="17" hidden="1">II_Prog_16!$56:$65536</definedName>
    <definedName name="Z_9D5E0675_E81B_4894_8C24_1BC7CFF98042_.wvu.Rows" localSheetId="18" hidden="1">II_Prog_17!$56:$65536</definedName>
    <definedName name="Z_9D5E0675_E81B_4894_8C24_1BC7CFF98042_.wvu.Rows" localSheetId="19" hidden="1">II_Prog_18!$56:$65536</definedName>
    <definedName name="Z_9D5E0675_E81B_4894_8C24_1BC7CFF98042_.wvu.Rows" localSheetId="20" hidden="1">II_Prog_19!$56:$65536</definedName>
    <definedName name="Z_9D5E0675_E81B_4894_8C24_1BC7CFF98042_.wvu.Rows" localSheetId="3" hidden="1">II_Prog_2!$56:$65536</definedName>
    <definedName name="Z_9D5E0675_E81B_4894_8C24_1BC7CFF98042_.wvu.Rows" localSheetId="21" hidden="1">II_Prog_20!$56:$65536</definedName>
    <definedName name="Z_9D5E0675_E81B_4894_8C24_1BC7CFF98042_.wvu.Rows" localSheetId="22" hidden="1">II_Prog_21!$56:$65536</definedName>
    <definedName name="Z_9D5E0675_E81B_4894_8C24_1BC7CFF98042_.wvu.Rows" localSheetId="23" hidden="1">II_Prog_22!$56:$65536</definedName>
    <definedName name="Z_9D5E0675_E81B_4894_8C24_1BC7CFF98042_.wvu.Rows" localSheetId="24" hidden="1">II_Prog_23!$56:$65536</definedName>
    <definedName name="Z_9D5E0675_E81B_4894_8C24_1BC7CFF98042_.wvu.Rows" localSheetId="25" hidden="1">II_Prog_24!$56:$65536</definedName>
    <definedName name="Z_9D5E0675_E81B_4894_8C24_1BC7CFF98042_.wvu.Rows" localSheetId="26" hidden="1">II_Prog_25!$56:$65536</definedName>
    <definedName name="Z_9D5E0675_E81B_4894_8C24_1BC7CFF98042_.wvu.Rows" localSheetId="27" hidden="1">II_Prog_26!$56:$65536</definedName>
    <definedName name="Z_9D5E0675_E81B_4894_8C24_1BC7CFF98042_.wvu.Rows" localSheetId="28" hidden="1">II_Prog_27!$56:$65536</definedName>
    <definedName name="Z_9D5E0675_E81B_4894_8C24_1BC7CFF98042_.wvu.Rows" localSheetId="29" hidden="1">II_Prog_28!$56:$65536</definedName>
    <definedName name="Z_9D5E0675_E81B_4894_8C24_1BC7CFF98042_.wvu.Rows" localSheetId="4" hidden="1">II_Prog_3!$56:$65536</definedName>
    <definedName name="Z_9D5E0675_E81B_4894_8C24_1BC7CFF98042_.wvu.Rows" localSheetId="31" hidden="1">II_Prog_30!#REF!,II_Prog_30!$56:$65536</definedName>
    <definedName name="Z_9D5E0675_E81B_4894_8C24_1BC7CFF98042_.wvu.Rows" localSheetId="32" hidden="1">II_Prog_31!$56:$65536</definedName>
    <definedName name="Z_9D5E0675_E81B_4894_8C24_1BC7CFF98042_.wvu.Rows" localSheetId="33" hidden="1">II_Prog_32!$56:$65536</definedName>
    <definedName name="Z_9D5E0675_E81B_4894_8C24_1BC7CFF98042_.wvu.Rows" localSheetId="36" hidden="1">II_Prog_35!$56:$65536</definedName>
    <definedName name="Z_9D5E0675_E81B_4894_8C24_1BC7CFF98042_.wvu.Rows" localSheetId="37" hidden="1">II_Prog_36!$56:$65536</definedName>
    <definedName name="Z_9D5E0675_E81B_4894_8C24_1BC7CFF98042_.wvu.Rows" localSheetId="38" hidden="1">II_Prog_37!$56:$65536</definedName>
    <definedName name="Z_9D5E0675_E81B_4894_8C24_1BC7CFF98042_.wvu.Rows" localSheetId="39" hidden="1">II_Prog_38!$56:$65536</definedName>
    <definedName name="Z_9D5E0675_E81B_4894_8C24_1BC7CFF98042_.wvu.Rows" localSheetId="40" hidden="1">II_Prog_39!$56:$65536</definedName>
    <definedName name="Z_9D5E0675_E81B_4894_8C24_1BC7CFF98042_.wvu.Rows" localSheetId="5" hidden="1">II_Prog_4!$56:$65536</definedName>
    <definedName name="Z_9D5E0675_E81B_4894_8C24_1BC7CFF98042_.wvu.Rows" localSheetId="41" hidden="1">II_Prog_40!$56:$65536</definedName>
    <definedName name="Z_9D5E0675_E81B_4894_8C24_1BC7CFF98042_.wvu.Rows" localSheetId="42" hidden="1">II_Prog_41!$56:$65536</definedName>
    <definedName name="Z_9D5E0675_E81B_4894_8C24_1BC7CFF98042_.wvu.Rows" localSheetId="43" hidden="1">II_Prog_42!$56:$65536</definedName>
    <definedName name="Z_9D5E0675_E81B_4894_8C24_1BC7CFF98042_.wvu.Rows" localSheetId="44" hidden="1">II_Prog_43!$56:$65536</definedName>
    <definedName name="Z_9D5E0675_E81B_4894_8C24_1BC7CFF98042_.wvu.Rows" localSheetId="46" hidden="1">II_Prog_45!$56:$65536</definedName>
    <definedName name="Z_9D5E0675_E81B_4894_8C24_1BC7CFF98042_.wvu.Rows" localSheetId="47" hidden="1">II_Prog_46!$56:$65536</definedName>
    <definedName name="Z_9D5E0675_E81B_4894_8C24_1BC7CFF98042_.wvu.Rows" localSheetId="48" hidden="1">II_Prog_47!$56:$65536</definedName>
    <definedName name="Z_9D5E0675_E81B_4894_8C24_1BC7CFF98042_.wvu.Rows" localSheetId="49" hidden="1">II_Prog_48!$56:$65536</definedName>
    <definedName name="Z_9D5E0675_E81B_4894_8C24_1BC7CFF98042_.wvu.Rows" localSheetId="50" hidden="1">II_Prog_49!$56:$65536</definedName>
    <definedName name="Z_9D5E0675_E81B_4894_8C24_1BC7CFF98042_.wvu.Rows" localSheetId="6" hidden="1">II_Prog_5!$56:$65536</definedName>
    <definedName name="Z_9D5E0675_E81B_4894_8C24_1BC7CFF98042_.wvu.Rows" localSheetId="51" hidden="1">II_Prog_50!$56:$65536</definedName>
    <definedName name="Z_9D5E0675_E81B_4894_8C24_1BC7CFF98042_.wvu.Rows" localSheetId="52" hidden="1">II_Prog_51!$56:$65536</definedName>
    <definedName name="Z_9D5E0675_E81B_4894_8C24_1BC7CFF98042_.wvu.Rows" localSheetId="53" hidden="1">II_Prog_52!$56:$65536</definedName>
    <definedName name="Z_9D5E0675_E81B_4894_8C24_1BC7CFF98042_.wvu.Rows" localSheetId="54" hidden="1">II_Prog_53!$56:$65536</definedName>
    <definedName name="Z_9D5E0675_E81B_4894_8C24_1BC7CFF98042_.wvu.Rows" localSheetId="55" hidden="1">II_Prog_54!$56:$65536</definedName>
    <definedName name="Z_9D5E0675_E81B_4894_8C24_1BC7CFF98042_.wvu.Rows" localSheetId="56" hidden="1">II_Prog_55!$56:$65536</definedName>
    <definedName name="Z_9D5E0675_E81B_4894_8C24_1BC7CFF98042_.wvu.Rows" localSheetId="7" hidden="1">II_Prog_6!$56:$65536</definedName>
    <definedName name="Z_9D5E0675_E81B_4894_8C24_1BC7CFF98042_.wvu.Rows" localSheetId="8" hidden="1">II_Prog_7!$56:$65536</definedName>
    <definedName name="Z_9D5E0675_E81B_4894_8C24_1BC7CFF98042_.wvu.Rows" localSheetId="9" hidden="1">II_Prog_8!$56:$65536</definedName>
    <definedName name="Z_9D5E0675_E81B_4894_8C24_1BC7CFF98042_.wvu.Rows" localSheetId="10" hidden="1">II_Prog_9!$56:$65536</definedName>
    <definedName name="Z_9D5E0675_E81B_4894_8C24_1BC7CFF98042_.wvu.Rows" localSheetId="0" hidden="1">Instructions!$19:$65536,Instructions!$18:$18</definedName>
    <definedName name="Z_9D5E0675_E81B_4894_8C24_1BC7CFF98042_.wvu.Rows" localSheetId="58" hidden="1">'Set Values'!$54:$65536,'Set Values'!$19:$53</definedName>
    <definedName name="Z_B3F813C4_6DDE_44FA_88AB_CD545D2651A2_.wvu.Cols" localSheetId="2" hidden="1">II_Prog_1!$BK:$IV</definedName>
    <definedName name="Z_B3F813C4_6DDE_44FA_88AB_CD545D2651A2_.wvu.Cols" localSheetId="11" hidden="1">II_Prog_10!$BK:$IV</definedName>
    <definedName name="Z_B3F813C4_6DDE_44FA_88AB_CD545D2651A2_.wvu.Cols" localSheetId="12" hidden="1">II_Prog_11!$BK:$IV</definedName>
    <definedName name="Z_B3F813C4_6DDE_44FA_88AB_CD545D2651A2_.wvu.Cols" localSheetId="13" hidden="1">II_Prog_12!$BK:$IV</definedName>
    <definedName name="Z_B3F813C4_6DDE_44FA_88AB_CD545D2651A2_.wvu.Cols" localSheetId="14" hidden="1">II_Prog_13!$BK:$IV</definedName>
    <definedName name="Z_B3F813C4_6DDE_44FA_88AB_CD545D2651A2_.wvu.Cols" localSheetId="15" hidden="1">II_Prog_14!$BK:$IV</definedName>
    <definedName name="Z_B3F813C4_6DDE_44FA_88AB_CD545D2651A2_.wvu.Cols" localSheetId="16" hidden="1">II_Prog_15!$BK:$IV</definedName>
    <definedName name="Z_B3F813C4_6DDE_44FA_88AB_CD545D2651A2_.wvu.Cols" localSheetId="17" hidden="1">II_Prog_16!$BK:$IV</definedName>
    <definedName name="Z_B3F813C4_6DDE_44FA_88AB_CD545D2651A2_.wvu.Cols" localSheetId="18" hidden="1">II_Prog_17!$BK:$IV</definedName>
    <definedName name="Z_B3F813C4_6DDE_44FA_88AB_CD545D2651A2_.wvu.Cols" localSheetId="19" hidden="1">II_Prog_18!$BK:$IV</definedName>
    <definedName name="Z_B3F813C4_6DDE_44FA_88AB_CD545D2651A2_.wvu.Cols" localSheetId="20" hidden="1">II_Prog_19!$BK:$IV</definedName>
    <definedName name="Z_B3F813C4_6DDE_44FA_88AB_CD545D2651A2_.wvu.Cols" localSheetId="3" hidden="1">II_Prog_2!$BK:$IV</definedName>
    <definedName name="Z_B3F813C4_6DDE_44FA_88AB_CD545D2651A2_.wvu.Cols" localSheetId="21" hidden="1">II_Prog_20!$BK:$IV</definedName>
    <definedName name="Z_B3F813C4_6DDE_44FA_88AB_CD545D2651A2_.wvu.Cols" localSheetId="22" hidden="1">II_Prog_21!$BK:$IV</definedName>
    <definedName name="Z_B3F813C4_6DDE_44FA_88AB_CD545D2651A2_.wvu.Cols" localSheetId="23" hidden="1">II_Prog_22!$BK:$IV</definedName>
    <definedName name="Z_B3F813C4_6DDE_44FA_88AB_CD545D2651A2_.wvu.Cols" localSheetId="24" hidden="1">II_Prog_23!$BK:$IV</definedName>
    <definedName name="Z_B3F813C4_6DDE_44FA_88AB_CD545D2651A2_.wvu.Cols" localSheetId="25" hidden="1">II_Prog_24!$BK:$IV</definedName>
    <definedName name="Z_B3F813C4_6DDE_44FA_88AB_CD545D2651A2_.wvu.Cols" localSheetId="26" hidden="1">II_Prog_25!$BK:$IV</definedName>
    <definedName name="Z_B3F813C4_6DDE_44FA_88AB_CD545D2651A2_.wvu.Cols" localSheetId="27" hidden="1">II_Prog_26!$BK:$IV</definedName>
    <definedName name="Z_B3F813C4_6DDE_44FA_88AB_CD545D2651A2_.wvu.Cols" localSheetId="28" hidden="1">II_Prog_27!$BK:$IV</definedName>
    <definedName name="Z_B3F813C4_6DDE_44FA_88AB_CD545D2651A2_.wvu.Cols" localSheetId="29" hidden="1">II_Prog_28!$BK:$IV</definedName>
    <definedName name="Z_B3F813C4_6DDE_44FA_88AB_CD545D2651A2_.wvu.Cols" localSheetId="30" hidden="1">II_Prog_29!$BK:$IV</definedName>
    <definedName name="Z_B3F813C4_6DDE_44FA_88AB_CD545D2651A2_.wvu.Cols" localSheetId="4" hidden="1">II_Prog_3!$BM:$IV</definedName>
    <definedName name="Z_B3F813C4_6DDE_44FA_88AB_CD545D2651A2_.wvu.Cols" localSheetId="31" hidden="1">II_Prog_30!$BK:$IV</definedName>
    <definedName name="Z_B3F813C4_6DDE_44FA_88AB_CD545D2651A2_.wvu.Cols" localSheetId="32" hidden="1">II_Prog_31!$BK:$IV</definedName>
    <definedName name="Z_B3F813C4_6DDE_44FA_88AB_CD545D2651A2_.wvu.Cols" localSheetId="33" hidden="1">II_Prog_32!$BK:$IV</definedName>
    <definedName name="Z_B3F813C4_6DDE_44FA_88AB_CD545D2651A2_.wvu.Cols" localSheetId="34" hidden="1">II_Prog_33!$BK:$IV</definedName>
    <definedName name="Z_B3F813C4_6DDE_44FA_88AB_CD545D2651A2_.wvu.Cols" localSheetId="35" hidden="1">II_Prog_34!$BK:$IV</definedName>
    <definedName name="Z_B3F813C4_6DDE_44FA_88AB_CD545D2651A2_.wvu.Cols" localSheetId="36" hidden="1">II_Prog_35!$BK:$IV</definedName>
    <definedName name="Z_B3F813C4_6DDE_44FA_88AB_CD545D2651A2_.wvu.Cols" localSheetId="37" hidden="1">II_Prog_36!$BK:$IV</definedName>
    <definedName name="Z_B3F813C4_6DDE_44FA_88AB_CD545D2651A2_.wvu.Cols" localSheetId="38" hidden="1">II_Prog_37!$BK:$IV</definedName>
    <definedName name="Z_B3F813C4_6DDE_44FA_88AB_CD545D2651A2_.wvu.Cols" localSheetId="39" hidden="1">II_Prog_38!$BK:$IV</definedName>
    <definedName name="Z_B3F813C4_6DDE_44FA_88AB_CD545D2651A2_.wvu.Cols" localSheetId="40" hidden="1">II_Prog_39!$BK:$IV</definedName>
    <definedName name="Z_B3F813C4_6DDE_44FA_88AB_CD545D2651A2_.wvu.Cols" localSheetId="5" hidden="1">II_Prog_4!$BK:$IV</definedName>
    <definedName name="Z_B3F813C4_6DDE_44FA_88AB_CD545D2651A2_.wvu.Cols" localSheetId="41" hidden="1">II_Prog_40!$BK:$IV</definedName>
    <definedName name="Z_B3F813C4_6DDE_44FA_88AB_CD545D2651A2_.wvu.Cols" localSheetId="42" hidden="1">II_Prog_41!$BK:$IV</definedName>
    <definedName name="Z_B3F813C4_6DDE_44FA_88AB_CD545D2651A2_.wvu.Cols" localSheetId="43" hidden="1">II_Prog_42!$BK:$IV</definedName>
    <definedName name="Z_B3F813C4_6DDE_44FA_88AB_CD545D2651A2_.wvu.Cols" localSheetId="44" hidden="1">II_Prog_43!$BK:$IV</definedName>
    <definedName name="Z_B3F813C4_6DDE_44FA_88AB_CD545D2651A2_.wvu.Cols" localSheetId="46" hidden="1">II_Prog_45!$BK:$IV</definedName>
    <definedName name="Z_B3F813C4_6DDE_44FA_88AB_CD545D2651A2_.wvu.Cols" localSheetId="47" hidden="1">II_Prog_46!$BK:$IV</definedName>
    <definedName name="Z_B3F813C4_6DDE_44FA_88AB_CD545D2651A2_.wvu.Cols" localSheetId="48" hidden="1">II_Prog_47!$BK:$IV</definedName>
    <definedName name="Z_B3F813C4_6DDE_44FA_88AB_CD545D2651A2_.wvu.Cols" localSheetId="49" hidden="1">II_Prog_48!$BK:$IV</definedName>
    <definedName name="Z_B3F813C4_6DDE_44FA_88AB_CD545D2651A2_.wvu.Cols" localSheetId="50" hidden="1">II_Prog_49!$BK:$IV</definedName>
    <definedName name="Z_B3F813C4_6DDE_44FA_88AB_CD545D2651A2_.wvu.Cols" localSheetId="6" hidden="1">II_Prog_5!$BK:$IV</definedName>
    <definedName name="Z_B3F813C4_6DDE_44FA_88AB_CD545D2651A2_.wvu.Cols" localSheetId="51" hidden="1">II_Prog_50!$BK:$IV</definedName>
    <definedName name="Z_B3F813C4_6DDE_44FA_88AB_CD545D2651A2_.wvu.Cols" localSheetId="52" hidden="1">II_Prog_51!$BK:$IV</definedName>
    <definedName name="Z_B3F813C4_6DDE_44FA_88AB_CD545D2651A2_.wvu.Cols" localSheetId="53" hidden="1">II_Prog_52!$BK:$IV</definedName>
    <definedName name="Z_B3F813C4_6DDE_44FA_88AB_CD545D2651A2_.wvu.Cols" localSheetId="54" hidden="1">II_Prog_53!$BK:$IV</definedName>
    <definedName name="Z_B3F813C4_6DDE_44FA_88AB_CD545D2651A2_.wvu.Cols" localSheetId="55" hidden="1">II_Prog_54!$BK:$IV</definedName>
    <definedName name="Z_B3F813C4_6DDE_44FA_88AB_CD545D2651A2_.wvu.Cols" localSheetId="56" hidden="1">II_Prog_55!$BK:$IV</definedName>
    <definedName name="Z_B3F813C4_6DDE_44FA_88AB_CD545D2651A2_.wvu.Cols" localSheetId="57" hidden="1">II_Prog_56!$BK:$IV</definedName>
    <definedName name="Z_B3F813C4_6DDE_44FA_88AB_CD545D2651A2_.wvu.Cols" localSheetId="8" hidden="1">II_Prog_7!$BK:$IV</definedName>
    <definedName name="Z_B3F813C4_6DDE_44FA_88AB_CD545D2651A2_.wvu.Cols" localSheetId="9" hidden="1">II_Prog_8!$BK:$IV</definedName>
    <definedName name="Z_B3F813C4_6DDE_44FA_88AB_CD545D2651A2_.wvu.Cols" localSheetId="10" hidden="1">II_Prog_9!$BK:$IV</definedName>
    <definedName name="Z_B3F813C4_6DDE_44FA_88AB_CD545D2651A2_.wvu.Cols" localSheetId="0" hidden="1">Instructions!$B:$IV</definedName>
    <definedName name="Z_B3F813C4_6DDE_44FA_88AB_CD545D2651A2_.wvu.Cols" localSheetId="58" hidden="1">'Set Values'!$N:$IV</definedName>
    <definedName name="Z_B3F813C4_6DDE_44FA_88AB_CD545D2651A2_.wvu.Rows" localSheetId="1" hidden="1">'I_State&amp;Prog_Info'!$41:$56</definedName>
    <definedName name="Z_B3F813C4_6DDE_44FA_88AB_CD545D2651A2_.wvu.Rows" localSheetId="2" hidden="1">II_Prog_1!$56:$65536</definedName>
    <definedName name="Z_B3F813C4_6DDE_44FA_88AB_CD545D2651A2_.wvu.Rows" localSheetId="11" hidden="1">II_Prog_10!$56:$65536</definedName>
    <definedName name="Z_B3F813C4_6DDE_44FA_88AB_CD545D2651A2_.wvu.Rows" localSheetId="12" hidden="1">II_Prog_11!$56:$65536</definedName>
    <definedName name="Z_B3F813C4_6DDE_44FA_88AB_CD545D2651A2_.wvu.Rows" localSheetId="13" hidden="1">II_Prog_12!$56:$65536</definedName>
    <definedName name="Z_B3F813C4_6DDE_44FA_88AB_CD545D2651A2_.wvu.Rows" localSheetId="14" hidden="1">II_Prog_13!$56:$65536</definedName>
    <definedName name="Z_B3F813C4_6DDE_44FA_88AB_CD545D2651A2_.wvu.Rows" localSheetId="15" hidden="1">II_Prog_14!$56:$65536</definedName>
    <definedName name="Z_B3F813C4_6DDE_44FA_88AB_CD545D2651A2_.wvu.Rows" localSheetId="16" hidden="1">II_Prog_15!$56:$65536</definedName>
    <definedName name="Z_B3F813C4_6DDE_44FA_88AB_CD545D2651A2_.wvu.Rows" localSheetId="17" hidden="1">II_Prog_16!$56:$65536</definedName>
    <definedName name="Z_B3F813C4_6DDE_44FA_88AB_CD545D2651A2_.wvu.Rows" localSheetId="18" hidden="1">II_Prog_17!$56:$65536</definedName>
    <definedName name="Z_B3F813C4_6DDE_44FA_88AB_CD545D2651A2_.wvu.Rows" localSheetId="19" hidden="1">II_Prog_18!$56:$65536</definedName>
    <definedName name="Z_B3F813C4_6DDE_44FA_88AB_CD545D2651A2_.wvu.Rows" localSheetId="20" hidden="1">II_Prog_19!$56:$65536</definedName>
    <definedName name="Z_B3F813C4_6DDE_44FA_88AB_CD545D2651A2_.wvu.Rows" localSheetId="3" hidden="1">II_Prog_2!$56:$65536</definedName>
    <definedName name="Z_B3F813C4_6DDE_44FA_88AB_CD545D2651A2_.wvu.Rows" localSheetId="21" hidden="1">II_Prog_20!$56:$65536</definedName>
    <definedName name="Z_B3F813C4_6DDE_44FA_88AB_CD545D2651A2_.wvu.Rows" localSheetId="22" hidden="1">II_Prog_21!$56:$65536</definedName>
    <definedName name="Z_B3F813C4_6DDE_44FA_88AB_CD545D2651A2_.wvu.Rows" localSheetId="23" hidden="1">II_Prog_22!$56:$65536</definedName>
    <definedName name="Z_B3F813C4_6DDE_44FA_88AB_CD545D2651A2_.wvu.Rows" localSheetId="24" hidden="1">II_Prog_23!$56:$65536</definedName>
    <definedName name="Z_B3F813C4_6DDE_44FA_88AB_CD545D2651A2_.wvu.Rows" localSheetId="25" hidden="1">II_Prog_24!$56:$65536</definedName>
    <definedName name="Z_B3F813C4_6DDE_44FA_88AB_CD545D2651A2_.wvu.Rows" localSheetId="26" hidden="1">II_Prog_25!$56:$65536</definedName>
    <definedName name="Z_B3F813C4_6DDE_44FA_88AB_CD545D2651A2_.wvu.Rows" localSheetId="27" hidden="1">II_Prog_26!$56:$65536</definedName>
    <definedName name="Z_B3F813C4_6DDE_44FA_88AB_CD545D2651A2_.wvu.Rows" localSheetId="28" hidden="1">II_Prog_27!$56:$65536</definedName>
    <definedName name="Z_B3F813C4_6DDE_44FA_88AB_CD545D2651A2_.wvu.Rows" localSheetId="29" hidden="1">II_Prog_28!$56:$65536</definedName>
    <definedName name="Z_B3F813C4_6DDE_44FA_88AB_CD545D2651A2_.wvu.Rows" localSheetId="4" hidden="1">II_Prog_3!$56:$65536</definedName>
    <definedName name="Z_B3F813C4_6DDE_44FA_88AB_CD545D2651A2_.wvu.Rows" localSheetId="31" hidden="1">II_Prog_30!#REF!,II_Prog_30!$56:$65536</definedName>
    <definedName name="Z_B3F813C4_6DDE_44FA_88AB_CD545D2651A2_.wvu.Rows" localSheetId="32" hidden="1">II_Prog_31!$56:$65536</definedName>
    <definedName name="Z_B3F813C4_6DDE_44FA_88AB_CD545D2651A2_.wvu.Rows" localSheetId="33" hidden="1">II_Prog_32!$56:$65536</definedName>
    <definedName name="Z_B3F813C4_6DDE_44FA_88AB_CD545D2651A2_.wvu.Rows" localSheetId="34" hidden="1">II_Prog_33!$56:$65536</definedName>
    <definedName name="Z_B3F813C4_6DDE_44FA_88AB_CD545D2651A2_.wvu.Rows" localSheetId="35" hidden="1">II_Prog_34!$56:$65536</definedName>
    <definedName name="Z_B3F813C4_6DDE_44FA_88AB_CD545D2651A2_.wvu.Rows" localSheetId="36" hidden="1">II_Prog_35!$56:$65536</definedName>
    <definedName name="Z_B3F813C4_6DDE_44FA_88AB_CD545D2651A2_.wvu.Rows" localSheetId="37" hidden="1">II_Prog_36!$56:$65536</definedName>
    <definedName name="Z_B3F813C4_6DDE_44FA_88AB_CD545D2651A2_.wvu.Rows" localSheetId="38" hidden="1">II_Prog_37!$56:$65536</definedName>
    <definedName name="Z_B3F813C4_6DDE_44FA_88AB_CD545D2651A2_.wvu.Rows" localSheetId="39" hidden="1">II_Prog_38!$56:$65536</definedName>
    <definedName name="Z_B3F813C4_6DDE_44FA_88AB_CD545D2651A2_.wvu.Rows" localSheetId="40" hidden="1">II_Prog_39!$56:$65536</definedName>
    <definedName name="Z_B3F813C4_6DDE_44FA_88AB_CD545D2651A2_.wvu.Rows" localSheetId="5" hidden="1">II_Prog_4!$56:$65536</definedName>
    <definedName name="Z_B3F813C4_6DDE_44FA_88AB_CD545D2651A2_.wvu.Rows" localSheetId="41" hidden="1">II_Prog_40!$56:$65536</definedName>
    <definedName name="Z_B3F813C4_6DDE_44FA_88AB_CD545D2651A2_.wvu.Rows" localSheetId="42" hidden="1">II_Prog_41!$56:$65536</definedName>
    <definedName name="Z_B3F813C4_6DDE_44FA_88AB_CD545D2651A2_.wvu.Rows" localSheetId="43" hidden="1">II_Prog_42!$56:$65536</definedName>
    <definedName name="Z_B3F813C4_6DDE_44FA_88AB_CD545D2651A2_.wvu.Rows" localSheetId="44" hidden="1">II_Prog_43!$56:$65536</definedName>
    <definedName name="Z_B3F813C4_6DDE_44FA_88AB_CD545D2651A2_.wvu.Rows" localSheetId="46" hidden="1">II_Prog_45!$56:$65536</definedName>
    <definedName name="Z_B3F813C4_6DDE_44FA_88AB_CD545D2651A2_.wvu.Rows" localSheetId="47" hidden="1">II_Prog_46!$56:$65536</definedName>
    <definedName name="Z_B3F813C4_6DDE_44FA_88AB_CD545D2651A2_.wvu.Rows" localSheetId="48" hidden="1">II_Prog_47!$56:$65536</definedName>
    <definedName name="Z_B3F813C4_6DDE_44FA_88AB_CD545D2651A2_.wvu.Rows" localSheetId="49" hidden="1">II_Prog_48!$56:$65536</definedName>
    <definedName name="Z_B3F813C4_6DDE_44FA_88AB_CD545D2651A2_.wvu.Rows" localSheetId="50" hidden="1">II_Prog_49!$56:$65536</definedName>
    <definedName name="Z_B3F813C4_6DDE_44FA_88AB_CD545D2651A2_.wvu.Rows" localSheetId="6" hidden="1">II_Prog_5!$56:$65536</definedName>
    <definedName name="Z_B3F813C4_6DDE_44FA_88AB_CD545D2651A2_.wvu.Rows" localSheetId="51" hidden="1">II_Prog_50!$56:$65536</definedName>
    <definedName name="Z_B3F813C4_6DDE_44FA_88AB_CD545D2651A2_.wvu.Rows" localSheetId="52" hidden="1">II_Prog_51!$56:$65536</definedName>
    <definedName name="Z_B3F813C4_6DDE_44FA_88AB_CD545D2651A2_.wvu.Rows" localSheetId="53" hidden="1">II_Prog_52!$56:$65536</definedName>
    <definedName name="Z_B3F813C4_6DDE_44FA_88AB_CD545D2651A2_.wvu.Rows" localSheetId="54" hidden="1">II_Prog_53!$56:$65536</definedName>
    <definedName name="Z_B3F813C4_6DDE_44FA_88AB_CD545D2651A2_.wvu.Rows" localSheetId="55" hidden="1">II_Prog_54!$56:$65536</definedName>
    <definedName name="Z_B3F813C4_6DDE_44FA_88AB_CD545D2651A2_.wvu.Rows" localSheetId="56" hidden="1">II_Prog_55!$56:$65536</definedName>
    <definedName name="Z_B3F813C4_6DDE_44FA_88AB_CD545D2651A2_.wvu.Rows" localSheetId="8" hidden="1">II_Prog_7!$56:$65536</definedName>
    <definedName name="Z_B3F813C4_6DDE_44FA_88AB_CD545D2651A2_.wvu.Rows" localSheetId="9" hidden="1">II_Prog_8!$56:$65536</definedName>
    <definedName name="Z_B3F813C4_6DDE_44FA_88AB_CD545D2651A2_.wvu.Rows" localSheetId="10" hidden="1">II_Prog_9!$56:$65536</definedName>
    <definedName name="Z_B3F813C4_6DDE_44FA_88AB_CD545D2651A2_.wvu.Rows" localSheetId="0" hidden="1">Instructions!$19:$65536,Instructions!$18:$18</definedName>
    <definedName name="Z_B3F813C4_6DDE_44FA_88AB_CD545D2651A2_.wvu.Rows" localSheetId="58" hidden="1">'Set Values'!$54:$65536,'Set Values'!$19:$53</definedName>
    <definedName name="Z_C2870D4B_3185_40F5_B1E2_34D518E50A79_.wvu.Cols" localSheetId="2" hidden="1">II_Prog_1!$BK:$IV</definedName>
    <definedName name="Z_C2870D4B_3185_40F5_B1E2_34D518E50A79_.wvu.Cols" localSheetId="11" hidden="1">II_Prog_10!$BK:$IV</definedName>
    <definedName name="Z_C2870D4B_3185_40F5_B1E2_34D518E50A79_.wvu.Cols" localSheetId="12" hidden="1">II_Prog_11!$BK:$IV</definedName>
    <definedName name="Z_C2870D4B_3185_40F5_B1E2_34D518E50A79_.wvu.Cols" localSheetId="13" hidden="1">II_Prog_12!$BK:$IV</definedName>
    <definedName name="Z_C2870D4B_3185_40F5_B1E2_34D518E50A79_.wvu.Cols" localSheetId="14" hidden="1">II_Prog_13!$BK:$IV</definedName>
    <definedName name="Z_C2870D4B_3185_40F5_B1E2_34D518E50A79_.wvu.Cols" localSheetId="15" hidden="1">II_Prog_14!$BK:$IV</definedName>
    <definedName name="Z_C2870D4B_3185_40F5_B1E2_34D518E50A79_.wvu.Cols" localSheetId="16" hidden="1">II_Prog_15!$BK:$IV</definedName>
    <definedName name="Z_C2870D4B_3185_40F5_B1E2_34D518E50A79_.wvu.Cols" localSheetId="17" hidden="1">II_Prog_16!$BK:$IV</definedName>
    <definedName name="Z_C2870D4B_3185_40F5_B1E2_34D518E50A79_.wvu.Cols" localSheetId="18" hidden="1">II_Prog_17!$BK:$IV</definedName>
    <definedName name="Z_C2870D4B_3185_40F5_B1E2_34D518E50A79_.wvu.Cols" localSheetId="19" hidden="1">II_Prog_18!$BK:$IV</definedName>
    <definedName name="Z_C2870D4B_3185_40F5_B1E2_34D518E50A79_.wvu.Cols" localSheetId="20" hidden="1">II_Prog_19!$BK:$IV</definedName>
    <definedName name="Z_C2870D4B_3185_40F5_B1E2_34D518E50A79_.wvu.Cols" localSheetId="3" hidden="1">II_Prog_2!$BK:$IV</definedName>
    <definedName name="Z_C2870D4B_3185_40F5_B1E2_34D518E50A79_.wvu.Cols" localSheetId="21" hidden="1">II_Prog_20!$BK:$IV</definedName>
    <definedName name="Z_C2870D4B_3185_40F5_B1E2_34D518E50A79_.wvu.Cols" localSheetId="22" hidden="1">II_Prog_21!$BK:$IV</definedName>
    <definedName name="Z_C2870D4B_3185_40F5_B1E2_34D518E50A79_.wvu.Cols" localSheetId="23" hidden="1">II_Prog_22!$BK:$IV</definedName>
    <definedName name="Z_C2870D4B_3185_40F5_B1E2_34D518E50A79_.wvu.Cols" localSheetId="24" hidden="1">II_Prog_23!$BK:$IV</definedName>
    <definedName name="Z_C2870D4B_3185_40F5_B1E2_34D518E50A79_.wvu.Cols" localSheetId="25" hidden="1">II_Prog_24!$BK:$IV</definedName>
    <definedName name="Z_C2870D4B_3185_40F5_B1E2_34D518E50A79_.wvu.Cols" localSheetId="26" hidden="1">II_Prog_25!$BK:$IV</definedName>
    <definedName name="Z_C2870D4B_3185_40F5_B1E2_34D518E50A79_.wvu.Cols" localSheetId="27" hidden="1">II_Prog_26!$BK:$IV</definedName>
    <definedName name="Z_C2870D4B_3185_40F5_B1E2_34D518E50A79_.wvu.Cols" localSheetId="28" hidden="1">II_Prog_27!$BK:$IV</definedName>
    <definedName name="Z_C2870D4B_3185_40F5_B1E2_34D518E50A79_.wvu.Cols" localSheetId="29" hidden="1">II_Prog_28!$BK:$IV</definedName>
    <definedName name="Z_C2870D4B_3185_40F5_B1E2_34D518E50A79_.wvu.Cols" localSheetId="30" hidden="1">II_Prog_29!$BK:$IV</definedName>
    <definedName name="Z_C2870D4B_3185_40F5_B1E2_34D518E50A79_.wvu.Cols" localSheetId="4" hidden="1">II_Prog_3!$BM:$IV</definedName>
    <definedName name="Z_C2870D4B_3185_40F5_B1E2_34D518E50A79_.wvu.Cols" localSheetId="31" hidden="1">II_Prog_30!$BK:$IV</definedName>
    <definedName name="Z_C2870D4B_3185_40F5_B1E2_34D518E50A79_.wvu.Cols" localSheetId="32" hidden="1">II_Prog_31!$BK:$IV</definedName>
    <definedName name="Z_C2870D4B_3185_40F5_B1E2_34D518E50A79_.wvu.Cols" localSheetId="33" hidden="1">II_Prog_32!$BK:$IV</definedName>
    <definedName name="Z_C2870D4B_3185_40F5_B1E2_34D518E50A79_.wvu.Cols" localSheetId="35" hidden="1">II_Prog_34!$BK:$IV</definedName>
    <definedName name="Z_C2870D4B_3185_40F5_B1E2_34D518E50A79_.wvu.Cols" localSheetId="36" hidden="1">II_Prog_35!$BK:$IV</definedName>
    <definedName name="Z_C2870D4B_3185_40F5_B1E2_34D518E50A79_.wvu.Cols" localSheetId="37" hidden="1">II_Prog_36!$BK:$IV</definedName>
    <definedName name="Z_C2870D4B_3185_40F5_B1E2_34D518E50A79_.wvu.Cols" localSheetId="38" hidden="1">II_Prog_37!$BK:$IV</definedName>
    <definedName name="Z_C2870D4B_3185_40F5_B1E2_34D518E50A79_.wvu.Cols" localSheetId="39" hidden="1">II_Prog_38!$BK:$IV</definedName>
    <definedName name="Z_C2870D4B_3185_40F5_B1E2_34D518E50A79_.wvu.Cols" localSheetId="40" hidden="1">II_Prog_39!$BK:$IV</definedName>
    <definedName name="Z_C2870D4B_3185_40F5_B1E2_34D518E50A79_.wvu.Cols" localSheetId="5" hidden="1">II_Prog_4!$BK:$IV</definedName>
    <definedName name="Z_C2870D4B_3185_40F5_B1E2_34D518E50A79_.wvu.Cols" localSheetId="41" hidden="1">II_Prog_40!$BK:$IV</definedName>
    <definedName name="Z_C2870D4B_3185_40F5_B1E2_34D518E50A79_.wvu.Cols" localSheetId="42" hidden="1">II_Prog_41!$BK:$IV</definedName>
    <definedName name="Z_C2870D4B_3185_40F5_B1E2_34D518E50A79_.wvu.Cols" localSheetId="43" hidden="1">II_Prog_42!$BK:$IV</definedName>
    <definedName name="Z_C2870D4B_3185_40F5_B1E2_34D518E50A79_.wvu.Cols" localSheetId="44" hidden="1">II_Prog_43!$BK:$IV</definedName>
    <definedName name="Z_C2870D4B_3185_40F5_B1E2_34D518E50A79_.wvu.Cols" localSheetId="46" hidden="1">II_Prog_45!$BK:$IV</definedName>
    <definedName name="Z_C2870D4B_3185_40F5_B1E2_34D518E50A79_.wvu.Cols" localSheetId="47" hidden="1">II_Prog_46!$BK:$IV</definedName>
    <definedName name="Z_C2870D4B_3185_40F5_B1E2_34D518E50A79_.wvu.Cols" localSheetId="48" hidden="1">II_Prog_47!$BK:$IV</definedName>
    <definedName name="Z_C2870D4B_3185_40F5_B1E2_34D518E50A79_.wvu.Cols" localSheetId="49" hidden="1">II_Prog_48!$BK:$IV</definedName>
    <definedName name="Z_C2870D4B_3185_40F5_B1E2_34D518E50A79_.wvu.Cols" localSheetId="50" hidden="1">II_Prog_49!$BK:$IV</definedName>
    <definedName name="Z_C2870D4B_3185_40F5_B1E2_34D518E50A79_.wvu.Cols" localSheetId="6" hidden="1">II_Prog_5!$BK:$IV</definedName>
    <definedName name="Z_C2870D4B_3185_40F5_B1E2_34D518E50A79_.wvu.Cols" localSheetId="51" hidden="1">II_Prog_50!$BK:$IV</definedName>
    <definedName name="Z_C2870D4B_3185_40F5_B1E2_34D518E50A79_.wvu.Cols" localSheetId="52" hidden="1">II_Prog_51!$BK:$IV</definedName>
    <definedName name="Z_C2870D4B_3185_40F5_B1E2_34D518E50A79_.wvu.Cols" localSheetId="53" hidden="1">II_Prog_52!$BK:$IV</definedName>
    <definedName name="Z_C2870D4B_3185_40F5_B1E2_34D518E50A79_.wvu.Cols" localSheetId="54" hidden="1">II_Prog_53!$BK:$IV</definedName>
    <definedName name="Z_C2870D4B_3185_40F5_B1E2_34D518E50A79_.wvu.Cols" localSheetId="55" hidden="1">II_Prog_54!$BK:$IV</definedName>
    <definedName name="Z_C2870D4B_3185_40F5_B1E2_34D518E50A79_.wvu.Cols" localSheetId="56" hidden="1">II_Prog_55!$BK:$IV</definedName>
    <definedName name="Z_C2870D4B_3185_40F5_B1E2_34D518E50A79_.wvu.Cols" localSheetId="57" hidden="1">II_Prog_56!$BK:$IV</definedName>
    <definedName name="Z_C2870D4B_3185_40F5_B1E2_34D518E50A79_.wvu.Cols" localSheetId="8" hidden="1">II_Prog_7!$BK:$IV</definedName>
    <definedName name="Z_C2870D4B_3185_40F5_B1E2_34D518E50A79_.wvu.Cols" localSheetId="9" hidden="1">II_Prog_8!$BK:$IV</definedName>
    <definedName name="Z_C2870D4B_3185_40F5_B1E2_34D518E50A79_.wvu.Cols" localSheetId="10" hidden="1">II_Prog_9!$BK:$IV</definedName>
    <definedName name="Z_C2870D4B_3185_40F5_B1E2_34D518E50A79_.wvu.Cols" localSheetId="0" hidden="1">Instructions!$B:$IV</definedName>
    <definedName name="Z_C2870D4B_3185_40F5_B1E2_34D518E50A79_.wvu.Cols" localSheetId="58" hidden="1">'Set Values'!$N:$IV</definedName>
    <definedName name="Z_C2870D4B_3185_40F5_B1E2_34D518E50A79_.wvu.Rows" localSheetId="1" hidden="1">'I_State&amp;Prog_Info'!$41:$56</definedName>
    <definedName name="Z_C2870D4B_3185_40F5_B1E2_34D518E50A79_.wvu.Rows" localSheetId="2" hidden="1">II_Prog_1!$56:$65536</definedName>
    <definedName name="Z_C2870D4B_3185_40F5_B1E2_34D518E50A79_.wvu.Rows" localSheetId="11" hidden="1">II_Prog_10!$56:$65536</definedName>
    <definedName name="Z_C2870D4B_3185_40F5_B1E2_34D518E50A79_.wvu.Rows" localSheetId="12" hidden="1">II_Prog_11!$56:$65536</definedName>
    <definedName name="Z_C2870D4B_3185_40F5_B1E2_34D518E50A79_.wvu.Rows" localSheetId="13" hidden="1">II_Prog_12!$56:$65536</definedName>
    <definedName name="Z_C2870D4B_3185_40F5_B1E2_34D518E50A79_.wvu.Rows" localSheetId="14" hidden="1">II_Prog_13!$56:$65536</definedName>
    <definedName name="Z_C2870D4B_3185_40F5_B1E2_34D518E50A79_.wvu.Rows" localSheetId="15" hidden="1">II_Prog_14!$56:$65536</definedName>
    <definedName name="Z_C2870D4B_3185_40F5_B1E2_34D518E50A79_.wvu.Rows" localSheetId="16" hidden="1">II_Prog_15!$56:$65536</definedName>
    <definedName name="Z_C2870D4B_3185_40F5_B1E2_34D518E50A79_.wvu.Rows" localSheetId="17" hidden="1">II_Prog_16!$56:$65536</definedName>
    <definedName name="Z_C2870D4B_3185_40F5_B1E2_34D518E50A79_.wvu.Rows" localSheetId="18" hidden="1">II_Prog_17!$56:$65536</definedName>
    <definedName name="Z_C2870D4B_3185_40F5_B1E2_34D518E50A79_.wvu.Rows" localSheetId="19" hidden="1">II_Prog_18!$56:$65536</definedName>
    <definedName name="Z_C2870D4B_3185_40F5_B1E2_34D518E50A79_.wvu.Rows" localSheetId="20" hidden="1">II_Prog_19!$56:$65536</definedName>
    <definedName name="Z_C2870D4B_3185_40F5_B1E2_34D518E50A79_.wvu.Rows" localSheetId="3" hidden="1">II_Prog_2!$56:$65536</definedName>
    <definedName name="Z_C2870D4B_3185_40F5_B1E2_34D518E50A79_.wvu.Rows" localSheetId="21" hidden="1">II_Prog_20!$56:$65536</definedName>
    <definedName name="Z_C2870D4B_3185_40F5_B1E2_34D518E50A79_.wvu.Rows" localSheetId="22" hidden="1">II_Prog_21!$56:$65536</definedName>
    <definedName name="Z_C2870D4B_3185_40F5_B1E2_34D518E50A79_.wvu.Rows" localSheetId="23" hidden="1">II_Prog_22!$56:$65536</definedName>
    <definedName name="Z_C2870D4B_3185_40F5_B1E2_34D518E50A79_.wvu.Rows" localSheetId="24" hidden="1">II_Prog_23!$56:$65536</definedName>
    <definedName name="Z_C2870D4B_3185_40F5_B1E2_34D518E50A79_.wvu.Rows" localSheetId="25" hidden="1">II_Prog_24!$56:$65536</definedName>
    <definedName name="Z_C2870D4B_3185_40F5_B1E2_34D518E50A79_.wvu.Rows" localSheetId="26" hidden="1">II_Prog_25!$56:$65536</definedName>
    <definedName name="Z_C2870D4B_3185_40F5_B1E2_34D518E50A79_.wvu.Rows" localSheetId="27" hidden="1">II_Prog_26!$56:$65536</definedName>
    <definedName name="Z_C2870D4B_3185_40F5_B1E2_34D518E50A79_.wvu.Rows" localSheetId="28" hidden="1">II_Prog_27!$56:$65536</definedName>
    <definedName name="Z_C2870D4B_3185_40F5_B1E2_34D518E50A79_.wvu.Rows" localSheetId="29" hidden="1">II_Prog_28!$56:$65536</definedName>
    <definedName name="Z_C2870D4B_3185_40F5_B1E2_34D518E50A79_.wvu.Rows" localSheetId="4" hidden="1">II_Prog_3!$56:$65536</definedName>
    <definedName name="Z_C2870D4B_3185_40F5_B1E2_34D518E50A79_.wvu.Rows" localSheetId="31" hidden="1">II_Prog_30!#REF!,II_Prog_30!$56:$65536</definedName>
    <definedName name="Z_C2870D4B_3185_40F5_B1E2_34D518E50A79_.wvu.Rows" localSheetId="32" hidden="1">II_Prog_31!$56:$65536</definedName>
    <definedName name="Z_C2870D4B_3185_40F5_B1E2_34D518E50A79_.wvu.Rows" localSheetId="33" hidden="1">II_Prog_32!$56:$65536</definedName>
    <definedName name="Z_C2870D4B_3185_40F5_B1E2_34D518E50A79_.wvu.Rows" localSheetId="36" hidden="1">II_Prog_35!$56:$65536</definedName>
    <definedName name="Z_C2870D4B_3185_40F5_B1E2_34D518E50A79_.wvu.Rows" localSheetId="37" hidden="1">II_Prog_36!$56:$65536</definedName>
    <definedName name="Z_C2870D4B_3185_40F5_B1E2_34D518E50A79_.wvu.Rows" localSheetId="38" hidden="1">II_Prog_37!$56:$65536</definedName>
    <definedName name="Z_C2870D4B_3185_40F5_B1E2_34D518E50A79_.wvu.Rows" localSheetId="39" hidden="1">II_Prog_38!$56:$65536</definedName>
    <definedName name="Z_C2870D4B_3185_40F5_B1E2_34D518E50A79_.wvu.Rows" localSheetId="40" hidden="1">II_Prog_39!$56:$65536</definedName>
    <definedName name="Z_C2870D4B_3185_40F5_B1E2_34D518E50A79_.wvu.Rows" localSheetId="5" hidden="1">II_Prog_4!$56:$65536</definedName>
    <definedName name="Z_C2870D4B_3185_40F5_B1E2_34D518E50A79_.wvu.Rows" localSheetId="41" hidden="1">II_Prog_40!$56:$65536</definedName>
    <definedName name="Z_C2870D4B_3185_40F5_B1E2_34D518E50A79_.wvu.Rows" localSheetId="42" hidden="1">II_Prog_41!$56:$65536</definedName>
    <definedName name="Z_C2870D4B_3185_40F5_B1E2_34D518E50A79_.wvu.Rows" localSheetId="43" hidden="1">II_Prog_42!$56:$65536</definedName>
    <definedName name="Z_C2870D4B_3185_40F5_B1E2_34D518E50A79_.wvu.Rows" localSheetId="44" hidden="1">II_Prog_43!$56:$65536</definedName>
    <definedName name="Z_C2870D4B_3185_40F5_B1E2_34D518E50A79_.wvu.Rows" localSheetId="46" hidden="1">II_Prog_45!$56:$65536</definedName>
    <definedName name="Z_C2870D4B_3185_40F5_B1E2_34D518E50A79_.wvu.Rows" localSheetId="47" hidden="1">II_Prog_46!$56:$65536</definedName>
    <definedName name="Z_C2870D4B_3185_40F5_B1E2_34D518E50A79_.wvu.Rows" localSheetId="48" hidden="1">II_Prog_47!$56:$65536</definedName>
    <definedName name="Z_C2870D4B_3185_40F5_B1E2_34D518E50A79_.wvu.Rows" localSheetId="49" hidden="1">II_Prog_48!$56:$65536</definedName>
    <definedName name="Z_C2870D4B_3185_40F5_B1E2_34D518E50A79_.wvu.Rows" localSheetId="50" hidden="1">II_Prog_49!$56:$65536</definedName>
    <definedName name="Z_C2870D4B_3185_40F5_B1E2_34D518E50A79_.wvu.Rows" localSheetId="6" hidden="1">II_Prog_5!$56:$65536</definedName>
    <definedName name="Z_C2870D4B_3185_40F5_B1E2_34D518E50A79_.wvu.Rows" localSheetId="51" hidden="1">II_Prog_50!$56:$65536</definedName>
    <definedName name="Z_C2870D4B_3185_40F5_B1E2_34D518E50A79_.wvu.Rows" localSheetId="52" hidden="1">II_Prog_51!$56:$65536</definedName>
    <definedName name="Z_C2870D4B_3185_40F5_B1E2_34D518E50A79_.wvu.Rows" localSheetId="53" hidden="1">II_Prog_52!$56:$65536</definedName>
    <definedName name="Z_C2870D4B_3185_40F5_B1E2_34D518E50A79_.wvu.Rows" localSheetId="54" hidden="1">II_Prog_53!$56:$65536</definedName>
    <definedName name="Z_C2870D4B_3185_40F5_B1E2_34D518E50A79_.wvu.Rows" localSheetId="55" hidden="1">II_Prog_54!$56:$65536</definedName>
    <definedName name="Z_C2870D4B_3185_40F5_B1E2_34D518E50A79_.wvu.Rows" localSheetId="56" hidden="1">II_Prog_55!$56:$65536</definedName>
    <definedName name="Z_C2870D4B_3185_40F5_B1E2_34D518E50A79_.wvu.Rows" localSheetId="8" hidden="1">II_Prog_7!$56:$65536</definedName>
    <definedName name="Z_C2870D4B_3185_40F5_B1E2_34D518E50A79_.wvu.Rows" localSheetId="9" hidden="1">II_Prog_8!$56:$65536</definedName>
    <definedName name="Z_C2870D4B_3185_40F5_B1E2_34D518E50A79_.wvu.Rows" localSheetId="10" hidden="1">II_Prog_9!$56:$65536</definedName>
    <definedName name="Z_C2870D4B_3185_40F5_B1E2_34D518E50A79_.wvu.Rows" localSheetId="0" hidden="1">Instructions!$19:$65536,Instructions!$18:$18</definedName>
    <definedName name="Z_C2870D4B_3185_40F5_B1E2_34D518E50A79_.wvu.Rows" localSheetId="58" hidden="1">'Set Values'!$54:$65536,'Set Values'!$19:$53</definedName>
  </definedNames>
  <calcPr calcId="191028"/>
  <customWorkbookViews>
    <customWorkbookView name="Ali, Neelufa@DHCS - Personal View" guid="{9D5E0675-E81B-4894-8C24-1BC7CFF98042}" mergeInterval="0" personalView="1" maximized="1" xWindow="-8" yWindow="-8" windowWidth="1616" windowHeight="876" activeSheetId="60"/>
    <customWorkbookView name="Lumbang, Emil@DHCS - Personal View" guid="{C2870D4B-3185-40F5-B1E2-34D518E50A79}" mergeInterval="0" personalView="1" maximized="1" xWindow="-9" yWindow="-9" windowWidth="1938" windowHeight="1048" tabRatio="925" activeSheetId="3"/>
    <customWorkbookView name="Plascencia, Daniela (MCQMD)@DHCS - Personal View" guid="{B3F813C4-6DDE-44FA-88AB-CD545D2651A2}" mergeInterval="0" personalView="1" maximized="1" xWindow="-9" yWindow="-9" windowWidth="1938" windowHeight="1048" tabRatio="925" activeSheetId="47"/>
    <customWorkbookView name="McGeough, Grace (DHCS-A&amp;I-MRB) - Personal View" guid="{52C21511-4E91-4712-98AA-765DAD4B9FC1}" mergeInterval="0" personalView="1" maximized="1" xWindow="1912" yWindow="-8" windowWidth="1936" windowHeight="1056" tabRatio="925"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2" l="1"/>
  <c r="J53" i="2"/>
  <c r="J52" i="2"/>
  <c r="J51" i="2"/>
  <c r="J50" i="2"/>
  <c r="J49" i="2"/>
  <c r="J48" i="2"/>
  <c r="J47" i="2"/>
  <c r="J46" i="2"/>
  <c r="J45" i="2"/>
  <c r="J44" i="2"/>
  <c r="J43" i="2"/>
  <c r="J55" i="2" s="1"/>
  <c r="J56" i="2" s="1"/>
  <c r="J34" i="2"/>
  <c r="E34" i="2"/>
  <c r="F34" i="2"/>
  <c r="G34" i="2"/>
  <c r="H34" i="2"/>
  <c r="I34" i="2"/>
  <c r="K34" i="2"/>
  <c r="L34" i="2"/>
  <c r="M34" i="2"/>
  <c r="N34" i="2"/>
  <c r="O34" i="2"/>
  <c r="P34" i="2"/>
  <c r="Q34" i="2"/>
  <c r="R34" i="2"/>
  <c r="S34" i="2"/>
  <c r="T34" i="2"/>
  <c r="U34" i="2"/>
  <c r="V34" i="2"/>
  <c r="W34" i="2"/>
  <c r="X34" i="2"/>
  <c r="Y34" i="2"/>
  <c r="Z34" i="2"/>
  <c r="AA34" i="2"/>
  <c r="AB34" i="2"/>
  <c r="AC34" i="2"/>
  <c r="AD34" i="2"/>
  <c r="AE34" i="2"/>
  <c r="AF34" i="2"/>
  <c r="AG34" i="2"/>
  <c r="AH34" i="2"/>
  <c r="AI34" i="2"/>
  <c r="AJ34" i="2"/>
  <c r="AK34" i="2"/>
  <c r="AL34" i="2"/>
  <c r="AM34" i="2"/>
  <c r="AN34" i="2"/>
  <c r="AO34" i="2"/>
  <c r="AP34" i="2"/>
  <c r="AQ34" i="2"/>
  <c r="AR34" i="2"/>
  <c r="AS34" i="2"/>
  <c r="AT34" i="2"/>
  <c r="AU34" i="2"/>
  <c r="AV34" i="2"/>
  <c r="AW34" i="2"/>
  <c r="AX34" i="2"/>
  <c r="AY34" i="2"/>
  <c r="AZ34" i="2"/>
  <c r="BA34" i="2"/>
  <c r="BB34" i="2"/>
  <c r="BC34" i="2"/>
  <c r="BD34" i="2"/>
  <c r="BE34" i="2"/>
  <c r="BF34" i="2"/>
  <c r="BG34" i="2"/>
  <c r="BH34" i="2"/>
  <c r="E43" i="2"/>
  <c r="F43" i="2"/>
  <c r="G43" i="2"/>
  <c r="H43" i="2"/>
  <c r="I43" i="2"/>
  <c r="K43" i="2"/>
  <c r="L43" i="2"/>
  <c r="M43" i="2"/>
  <c r="N43" i="2"/>
  <c r="O43" i="2"/>
  <c r="P43" i="2"/>
  <c r="Q43" i="2"/>
  <c r="R43" i="2"/>
  <c r="S43" i="2"/>
  <c r="T43" i="2"/>
  <c r="U43" i="2"/>
  <c r="V43" i="2"/>
  <c r="W43" i="2"/>
  <c r="X43" i="2"/>
  <c r="Y43" i="2"/>
  <c r="Z43" i="2"/>
  <c r="AA43" i="2"/>
  <c r="AB43" i="2"/>
  <c r="AC43" i="2"/>
  <c r="AD43" i="2"/>
  <c r="AE43" i="2"/>
  <c r="AF43" i="2"/>
  <c r="AG43" i="2"/>
  <c r="AH43" i="2"/>
  <c r="AI43" i="2"/>
  <c r="AJ43" i="2"/>
  <c r="AK43" i="2"/>
  <c r="AL43" i="2"/>
  <c r="AM43" i="2"/>
  <c r="AN43" i="2"/>
  <c r="AO43" i="2"/>
  <c r="AP43" i="2"/>
  <c r="AQ43" i="2"/>
  <c r="AR43" i="2"/>
  <c r="AS43" i="2"/>
  <c r="AT43" i="2"/>
  <c r="AU43" i="2"/>
  <c r="AV43" i="2"/>
  <c r="AW43" i="2"/>
  <c r="AX43" i="2"/>
  <c r="AY43" i="2"/>
  <c r="AZ43" i="2"/>
  <c r="BA43" i="2"/>
  <c r="BB43" i="2"/>
  <c r="BC43" i="2"/>
  <c r="BD43" i="2"/>
  <c r="BE43" i="2"/>
  <c r="BF43" i="2"/>
  <c r="BG43" i="2"/>
  <c r="BH43" i="2"/>
  <c r="E44" i="2"/>
  <c r="F44" i="2"/>
  <c r="G44" i="2"/>
  <c r="H44" i="2"/>
  <c r="I44" i="2"/>
  <c r="K44" i="2"/>
  <c r="L44" i="2"/>
  <c r="M44" i="2"/>
  <c r="N44" i="2"/>
  <c r="O44" i="2"/>
  <c r="P44" i="2"/>
  <c r="Q44" i="2"/>
  <c r="R44" i="2"/>
  <c r="S44" i="2"/>
  <c r="T44" i="2"/>
  <c r="U44" i="2"/>
  <c r="V44" i="2"/>
  <c r="W44" i="2"/>
  <c r="X44" i="2"/>
  <c r="Y44" i="2"/>
  <c r="Z44" i="2"/>
  <c r="AA44" i="2"/>
  <c r="AB44" i="2"/>
  <c r="AC44" i="2"/>
  <c r="AD44" i="2"/>
  <c r="AE44" i="2"/>
  <c r="AF44" i="2"/>
  <c r="AG44" i="2"/>
  <c r="AH44" i="2"/>
  <c r="AI44" i="2"/>
  <c r="AJ44" i="2"/>
  <c r="AK44" i="2"/>
  <c r="AL44" i="2"/>
  <c r="AM44" i="2"/>
  <c r="AN44" i="2"/>
  <c r="AO44" i="2"/>
  <c r="AP44" i="2"/>
  <c r="AQ44" i="2"/>
  <c r="AR44" i="2"/>
  <c r="AS44" i="2"/>
  <c r="AT44" i="2"/>
  <c r="AU44" i="2"/>
  <c r="AV44" i="2"/>
  <c r="AW44" i="2"/>
  <c r="AX44" i="2"/>
  <c r="AY44" i="2"/>
  <c r="AZ44" i="2"/>
  <c r="BA44" i="2"/>
  <c r="BB44" i="2"/>
  <c r="BC44" i="2"/>
  <c r="BD44" i="2"/>
  <c r="BE44" i="2"/>
  <c r="BF44" i="2"/>
  <c r="BG44" i="2"/>
  <c r="BH44" i="2"/>
  <c r="E45" i="2"/>
  <c r="F45" i="2"/>
  <c r="G45" i="2"/>
  <c r="H45" i="2"/>
  <c r="I45" i="2"/>
  <c r="K45" i="2"/>
  <c r="L45" i="2"/>
  <c r="M45" i="2"/>
  <c r="N45" i="2"/>
  <c r="O45" i="2"/>
  <c r="P45" i="2"/>
  <c r="Q45" i="2"/>
  <c r="R45" i="2"/>
  <c r="S45" i="2"/>
  <c r="T45" i="2"/>
  <c r="U45" i="2"/>
  <c r="V45" i="2"/>
  <c r="W45" i="2"/>
  <c r="X45" i="2"/>
  <c r="Y45" i="2"/>
  <c r="Z45" i="2"/>
  <c r="AA45" i="2"/>
  <c r="AB45" i="2"/>
  <c r="AC45" i="2"/>
  <c r="AD45" i="2"/>
  <c r="AE45" i="2"/>
  <c r="AF45" i="2"/>
  <c r="AG45" i="2"/>
  <c r="AH45" i="2"/>
  <c r="AI45" i="2"/>
  <c r="AJ45" i="2"/>
  <c r="AK45" i="2"/>
  <c r="AL45" i="2"/>
  <c r="AM45" i="2"/>
  <c r="AN45" i="2"/>
  <c r="AO45" i="2"/>
  <c r="AP45" i="2"/>
  <c r="AQ45" i="2"/>
  <c r="AR45" i="2"/>
  <c r="AS45" i="2"/>
  <c r="AT45" i="2"/>
  <c r="AU45" i="2"/>
  <c r="AV45" i="2"/>
  <c r="AW45" i="2"/>
  <c r="AX45" i="2"/>
  <c r="AY45" i="2"/>
  <c r="AZ45" i="2"/>
  <c r="BA45" i="2"/>
  <c r="BB45" i="2"/>
  <c r="BC45" i="2"/>
  <c r="BD45" i="2"/>
  <c r="BE45" i="2"/>
  <c r="BF45" i="2"/>
  <c r="BG45" i="2"/>
  <c r="BH45" i="2"/>
  <c r="E46" i="2"/>
  <c r="F46" i="2"/>
  <c r="G46" i="2"/>
  <c r="H46" i="2"/>
  <c r="I46" i="2"/>
  <c r="K46" i="2"/>
  <c r="L46" i="2"/>
  <c r="M46" i="2"/>
  <c r="N46" i="2"/>
  <c r="O46" i="2"/>
  <c r="P46" i="2"/>
  <c r="Q46" i="2"/>
  <c r="R46" i="2"/>
  <c r="S46" i="2"/>
  <c r="T46" i="2"/>
  <c r="U46" i="2"/>
  <c r="V46" i="2"/>
  <c r="W46" i="2"/>
  <c r="X46" i="2"/>
  <c r="Y46" i="2"/>
  <c r="Z46" i="2"/>
  <c r="AA46" i="2"/>
  <c r="AB46" i="2"/>
  <c r="AC46" i="2"/>
  <c r="AD46" i="2"/>
  <c r="AE46" i="2"/>
  <c r="AF46" i="2"/>
  <c r="AG46" i="2"/>
  <c r="AH46" i="2"/>
  <c r="AI46" i="2"/>
  <c r="AJ46" i="2"/>
  <c r="AK46" i="2"/>
  <c r="AL46" i="2"/>
  <c r="AM46" i="2"/>
  <c r="AN46" i="2"/>
  <c r="AO46" i="2"/>
  <c r="AP46" i="2"/>
  <c r="AQ46" i="2"/>
  <c r="AR46" i="2"/>
  <c r="AS46" i="2"/>
  <c r="AT46" i="2"/>
  <c r="AU46" i="2"/>
  <c r="AV46" i="2"/>
  <c r="AW46" i="2"/>
  <c r="AX46" i="2"/>
  <c r="AY46" i="2"/>
  <c r="AZ46" i="2"/>
  <c r="BA46" i="2"/>
  <c r="BB46" i="2"/>
  <c r="BC46" i="2"/>
  <c r="BD46" i="2"/>
  <c r="BE46" i="2"/>
  <c r="BF46" i="2"/>
  <c r="BG46" i="2"/>
  <c r="BH46" i="2"/>
  <c r="E47" i="2"/>
  <c r="F47" i="2"/>
  <c r="G47" i="2"/>
  <c r="H47" i="2"/>
  <c r="I47" i="2"/>
  <c r="K47" i="2"/>
  <c r="L47" i="2"/>
  <c r="M47" i="2"/>
  <c r="N47" i="2"/>
  <c r="O47" i="2"/>
  <c r="P47" i="2"/>
  <c r="Q47" i="2"/>
  <c r="R47" i="2"/>
  <c r="S47" i="2"/>
  <c r="T47" i="2"/>
  <c r="U47" i="2"/>
  <c r="V47" i="2"/>
  <c r="W47" i="2"/>
  <c r="X47" i="2"/>
  <c r="Y47" i="2"/>
  <c r="Z47" i="2"/>
  <c r="AA47" i="2"/>
  <c r="AB47" i="2"/>
  <c r="AC47" i="2"/>
  <c r="AD47" i="2"/>
  <c r="AE47" i="2"/>
  <c r="AF47" i="2"/>
  <c r="AG47" i="2"/>
  <c r="AH47" i="2"/>
  <c r="AI47" i="2"/>
  <c r="AJ47" i="2"/>
  <c r="AK47" i="2"/>
  <c r="AL47" i="2"/>
  <c r="AM47" i="2"/>
  <c r="AN47" i="2"/>
  <c r="AO47" i="2"/>
  <c r="AP47" i="2"/>
  <c r="AQ47" i="2"/>
  <c r="AR47" i="2"/>
  <c r="AS47" i="2"/>
  <c r="AT47" i="2"/>
  <c r="AU47" i="2"/>
  <c r="AV47" i="2"/>
  <c r="AW47" i="2"/>
  <c r="AX47" i="2"/>
  <c r="AY47" i="2"/>
  <c r="AZ47" i="2"/>
  <c r="BA47" i="2"/>
  <c r="BB47" i="2"/>
  <c r="BC47" i="2"/>
  <c r="BD47" i="2"/>
  <c r="BE47" i="2"/>
  <c r="BF47" i="2"/>
  <c r="BG47" i="2"/>
  <c r="BH47" i="2"/>
  <c r="E48" i="2"/>
  <c r="F48" i="2"/>
  <c r="G48" i="2"/>
  <c r="H48" i="2"/>
  <c r="I48" i="2"/>
  <c r="K48" i="2"/>
  <c r="L48" i="2"/>
  <c r="M48" i="2"/>
  <c r="N48" i="2"/>
  <c r="O48" i="2"/>
  <c r="P48" i="2"/>
  <c r="Q48" i="2"/>
  <c r="R48" i="2"/>
  <c r="S48" i="2"/>
  <c r="T48" i="2"/>
  <c r="U48" i="2"/>
  <c r="V48" i="2"/>
  <c r="W48" i="2"/>
  <c r="X48" i="2"/>
  <c r="Y48" i="2"/>
  <c r="Z48" i="2"/>
  <c r="AA48" i="2"/>
  <c r="AB48" i="2"/>
  <c r="AC48" i="2"/>
  <c r="AD48" i="2"/>
  <c r="AE48" i="2"/>
  <c r="AF48" i="2"/>
  <c r="AG48" i="2"/>
  <c r="AH48" i="2"/>
  <c r="AI48" i="2"/>
  <c r="AJ48" i="2"/>
  <c r="AK48" i="2"/>
  <c r="AL48" i="2"/>
  <c r="AM48" i="2"/>
  <c r="AN48" i="2"/>
  <c r="AO48" i="2"/>
  <c r="AP48" i="2"/>
  <c r="AQ48" i="2"/>
  <c r="AR48" i="2"/>
  <c r="AS48" i="2"/>
  <c r="AT48" i="2"/>
  <c r="AU48" i="2"/>
  <c r="AV48" i="2"/>
  <c r="AW48" i="2"/>
  <c r="AX48" i="2"/>
  <c r="AY48" i="2"/>
  <c r="AZ48" i="2"/>
  <c r="BA48" i="2"/>
  <c r="BB48" i="2"/>
  <c r="BC48" i="2"/>
  <c r="BD48" i="2"/>
  <c r="BE48" i="2"/>
  <c r="BF48" i="2"/>
  <c r="BG48" i="2"/>
  <c r="BH48" i="2"/>
  <c r="E49" i="2"/>
  <c r="F49" i="2"/>
  <c r="G49" i="2"/>
  <c r="H49" i="2"/>
  <c r="I49" i="2"/>
  <c r="K49" i="2"/>
  <c r="L49" i="2"/>
  <c r="M49" i="2"/>
  <c r="N49" i="2"/>
  <c r="O49" i="2"/>
  <c r="P49" i="2"/>
  <c r="Q49" i="2"/>
  <c r="R49" i="2"/>
  <c r="S49" i="2"/>
  <c r="T49" i="2"/>
  <c r="U49" i="2"/>
  <c r="V49" i="2"/>
  <c r="W49" i="2"/>
  <c r="X49" i="2"/>
  <c r="Y49" i="2"/>
  <c r="Z49" i="2"/>
  <c r="AA49" i="2"/>
  <c r="AB49" i="2"/>
  <c r="AC49" i="2"/>
  <c r="AD49" i="2"/>
  <c r="AE49" i="2"/>
  <c r="AF49" i="2"/>
  <c r="AG49" i="2"/>
  <c r="AH49" i="2"/>
  <c r="AI49" i="2"/>
  <c r="AJ49" i="2"/>
  <c r="AK49" i="2"/>
  <c r="AL49" i="2"/>
  <c r="AM49" i="2"/>
  <c r="AN49" i="2"/>
  <c r="AO49" i="2"/>
  <c r="AP49" i="2"/>
  <c r="AQ49" i="2"/>
  <c r="AR49" i="2"/>
  <c r="AS49" i="2"/>
  <c r="AT49" i="2"/>
  <c r="AU49" i="2"/>
  <c r="AV49" i="2"/>
  <c r="AW49" i="2"/>
  <c r="AX49" i="2"/>
  <c r="AY49" i="2"/>
  <c r="AZ49" i="2"/>
  <c r="BA49" i="2"/>
  <c r="BB49" i="2"/>
  <c r="BC49" i="2"/>
  <c r="BD49" i="2"/>
  <c r="BE49" i="2"/>
  <c r="BF49" i="2"/>
  <c r="BG49" i="2"/>
  <c r="BH49" i="2"/>
  <c r="E50" i="2"/>
  <c r="F50" i="2"/>
  <c r="G50" i="2"/>
  <c r="H50" i="2"/>
  <c r="I50" i="2"/>
  <c r="K50" i="2"/>
  <c r="L50" i="2"/>
  <c r="M50" i="2"/>
  <c r="N50" i="2"/>
  <c r="O50" i="2"/>
  <c r="P50" i="2"/>
  <c r="Q50" i="2"/>
  <c r="R50" i="2"/>
  <c r="S50" i="2"/>
  <c r="T50" i="2"/>
  <c r="U50" i="2"/>
  <c r="V50" i="2"/>
  <c r="W50" i="2"/>
  <c r="X50" i="2"/>
  <c r="Y50" i="2"/>
  <c r="Z50" i="2"/>
  <c r="AA50" i="2"/>
  <c r="AB50" i="2"/>
  <c r="AC50" i="2"/>
  <c r="AD50" i="2"/>
  <c r="AE50" i="2"/>
  <c r="AF50" i="2"/>
  <c r="AG50" i="2"/>
  <c r="AH50" i="2"/>
  <c r="AI50" i="2"/>
  <c r="AJ50" i="2"/>
  <c r="AK50" i="2"/>
  <c r="AL50" i="2"/>
  <c r="AM50" i="2"/>
  <c r="AN50" i="2"/>
  <c r="AO50" i="2"/>
  <c r="AP50" i="2"/>
  <c r="AQ50" i="2"/>
  <c r="AR50" i="2"/>
  <c r="AS50" i="2"/>
  <c r="AT50" i="2"/>
  <c r="AU50" i="2"/>
  <c r="AV50" i="2"/>
  <c r="AW50" i="2"/>
  <c r="AX50" i="2"/>
  <c r="AY50" i="2"/>
  <c r="AZ50" i="2"/>
  <c r="BA50" i="2"/>
  <c r="BB50" i="2"/>
  <c r="BC50" i="2"/>
  <c r="BD50" i="2"/>
  <c r="BE50" i="2"/>
  <c r="BF50" i="2"/>
  <c r="BG50" i="2"/>
  <c r="BH50" i="2"/>
  <c r="E51" i="2"/>
  <c r="F51" i="2"/>
  <c r="G51" i="2"/>
  <c r="H51" i="2"/>
  <c r="I51" i="2"/>
  <c r="K51" i="2"/>
  <c r="L51" i="2"/>
  <c r="M51" i="2"/>
  <c r="N51" i="2"/>
  <c r="O51" i="2"/>
  <c r="P51" i="2"/>
  <c r="Q51" i="2"/>
  <c r="R51" i="2"/>
  <c r="S51" i="2"/>
  <c r="T51" i="2"/>
  <c r="U51" i="2"/>
  <c r="V51" i="2"/>
  <c r="W51" i="2"/>
  <c r="X51" i="2"/>
  <c r="Y51" i="2"/>
  <c r="Z51" i="2"/>
  <c r="AA51" i="2"/>
  <c r="AB51" i="2"/>
  <c r="AC51" i="2"/>
  <c r="AD51" i="2"/>
  <c r="AE51" i="2"/>
  <c r="AF51" i="2"/>
  <c r="AG51" i="2"/>
  <c r="AH51" i="2"/>
  <c r="AI51" i="2"/>
  <c r="AJ51" i="2"/>
  <c r="AK51" i="2"/>
  <c r="AL51" i="2"/>
  <c r="AM51" i="2"/>
  <c r="AN51" i="2"/>
  <c r="AO51" i="2"/>
  <c r="AP51" i="2"/>
  <c r="AQ51" i="2"/>
  <c r="AR51" i="2"/>
  <c r="AS51" i="2"/>
  <c r="AT51" i="2"/>
  <c r="AU51" i="2"/>
  <c r="AV51" i="2"/>
  <c r="AW51" i="2"/>
  <c r="AX51" i="2"/>
  <c r="AY51" i="2"/>
  <c r="AZ51" i="2"/>
  <c r="BA51" i="2"/>
  <c r="BB51" i="2"/>
  <c r="BC51" i="2"/>
  <c r="BD51" i="2"/>
  <c r="BE51" i="2"/>
  <c r="BF51" i="2"/>
  <c r="BG51" i="2"/>
  <c r="BH51" i="2"/>
  <c r="E52" i="2"/>
  <c r="F52" i="2"/>
  <c r="G52" i="2"/>
  <c r="H52" i="2"/>
  <c r="I52" i="2"/>
  <c r="K52" i="2"/>
  <c r="L52" i="2"/>
  <c r="M52" i="2"/>
  <c r="N52" i="2"/>
  <c r="O52" i="2"/>
  <c r="P52" i="2"/>
  <c r="Q52" i="2"/>
  <c r="R52" i="2"/>
  <c r="S52" i="2"/>
  <c r="T52" i="2"/>
  <c r="U52" i="2"/>
  <c r="V52" i="2"/>
  <c r="W52" i="2"/>
  <c r="X52" i="2"/>
  <c r="Y52" i="2"/>
  <c r="Z52" i="2"/>
  <c r="AA52" i="2"/>
  <c r="AB52" i="2"/>
  <c r="AC52" i="2"/>
  <c r="AD52" i="2"/>
  <c r="AE52" i="2"/>
  <c r="AF52" i="2"/>
  <c r="AG52" i="2"/>
  <c r="AH52" i="2"/>
  <c r="AI52" i="2"/>
  <c r="AJ52" i="2"/>
  <c r="AK52" i="2"/>
  <c r="AL52" i="2"/>
  <c r="AM52" i="2"/>
  <c r="AN52" i="2"/>
  <c r="AO52" i="2"/>
  <c r="AP52" i="2"/>
  <c r="AQ52" i="2"/>
  <c r="AR52" i="2"/>
  <c r="AS52" i="2"/>
  <c r="AT52" i="2"/>
  <c r="AU52" i="2"/>
  <c r="AV52" i="2"/>
  <c r="AW52" i="2"/>
  <c r="AX52" i="2"/>
  <c r="AY52" i="2"/>
  <c r="AZ52" i="2"/>
  <c r="BA52" i="2"/>
  <c r="BB52" i="2"/>
  <c r="BC52" i="2"/>
  <c r="BD52" i="2"/>
  <c r="BE52" i="2"/>
  <c r="BF52" i="2"/>
  <c r="BG52" i="2"/>
  <c r="BH52" i="2"/>
  <c r="E53" i="2"/>
  <c r="F53" i="2"/>
  <c r="G53" i="2"/>
  <c r="H53" i="2"/>
  <c r="I53" i="2"/>
  <c r="K53" i="2"/>
  <c r="L53" i="2"/>
  <c r="M53" i="2"/>
  <c r="N53" i="2"/>
  <c r="O53" i="2"/>
  <c r="P53" i="2"/>
  <c r="Q53" i="2"/>
  <c r="R53" i="2"/>
  <c r="S53" i="2"/>
  <c r="T53" i="2"/>
  <c r="U53" i="2"/>
  <c r="V53" i="2"/>
  <c r="W53" i="2"/>
  <c r="X53" i="2"/>
  <c r="Y53" i="2"/>
  <c r="Z53" i="2"/>
  <c r="AA53" i="2"/>
  <c r="AB53" i="2"/>
  <c r="AC53" i="2"/>
  <c r="AD53" i="2"/>
  <c r="AE53" i="2"/>
  <c r="AF53" i="2"/>
  <c r="AG53" i="2"/>
  <c r="AH53" i="2"/>
  <c r="AI53" i="2"/>
  <c r="AJ53" i="2"/>
  <c r="AK53" i="2"/>
  <c r="AL53" i="2"/>
  <c r="AM53" i="2"/>
  <c r="AN53" i="2"/>
  <c r="AO53" i="2"/>
  <c r="AP53" i="2"/>
  <c r="AQ53" i="2"/>
  <c r="AR53" i="2"/>
  <c r="AS53" i="2"/>
  <c r="AT53" i="2"/>
  <c r="AU53" i="2"/>
  <c r="AV53" i="2"/>
  <c r="AW53" i="2"/>
  <c r="AX53" i="2"/>
  <c r="AY53" i="2"/>
  <c r="AZ53" i="2"/>
  <c r="BA53" i="2"/>
  <c r="BB53" i="2"/>
  <c r="BC53" i="2"/>
  <c r="BD53" i="2"/>
  <c r="BE53" i="2"/>
  <c r="BF53" i="2"/>
  <c r="BG53" i="2"/>
  <c r="BH53" i="2"/>
  <c r="E54" i="2"/>
  <c r="F54" i="2"/>
  <c r="G54" i="2"/>
  <c r="H54" i="2"/>
  <c r="I54" i="2"/>
  <c r="K54" i="2"/>
  <c r="L54" i="2"/>
  <c r="M54" i="2"/>
  <c r="N54" i="2"/>
  <c r="O54" i="2"/>
  <c r="P54" i="2"/>
  <c r="Q54" i="2"/>
  <c r="R54" i="2"/>
  <c r="S54" i="2"/>
  <c r="T54" i="2"/>
  <c r="U54" i="2"/>
  <c r="V54" i="2"/>
  <c r="W54" i="2"/>
  <c r="X54" i="2"/>
  <c r="Y54" i="2"/>
  <c r="Z54" i="2"/>
  <c r="AA54" i="2"/>
  <c r="AB54" i="2"/>
  <c r="AC54" i="2"/>
  <c r="AD54" i="2"/>
  <c r="AE54" i="2"/>
  <c r="AF54" i="2"/>
  <c r="AG54" i="2"/>
  <c r="AH54" i="2"/>
  <c r="AI54" i="2"/>
  <c r="AJ54" i="2"/>
  <c r="AK54" i="2"/>
  <c r="AL54" i="2"/>
  <c r="AM54" i="2"/>
  <c r="AN54" i="2"/>
  <c r="AO54" i="2"/>
  <c r="AP54" i="2"/>
  <c r="AQ54" i="2"/>
  <c r="AR54" i="2"/>
  <c r="AS54" i="2"/>
  <c r="AT54" i="2"/>
  <c r="AU54" i="2"/>
  <c r="AV54" i="2"/>
  <c r="AW54" i="2"/>
  <c r="AX54" i="2"/>
  <c r="AY54" i="2"/>
  <c r="AZ54" i="2"/>
  <c r="BA54" i="2"/>
  <c r="BB54" i="2"/>
  <c r="BC54" i="2"/>
  <c r="BD54" i="2"/>
  <c r="BE54" i="2"/>
  <c r="BF54" i="2"/>
  <c r="BG54" i="2"/>
  <c r="BH54" i="2"/>
  <c r="E55" i="2"/>
  <c r="F55" i="2"/>
  <c r="G55" i="2"/>
  <c r="H55" i="2"/>
  <c r="I55" i="2"/>
  <c r="K55" i="2"/>
  <c r="L55" i="2"/>
  <c r="M55" i="2"/>
  <c r="N55" i="2"/>
  <c r="O55" i="2"/>
  <c r="P55" i="2"/>
  <c r="Q55" i="2"/>
  <c r="R55" i="2"/>
  <c r="S55" i="2"/>
  <c r="T55" i="2"/>
  <c r="U55" i="2"/>
  <c r="V55" i="2"/>
  <c r="W55" i="2"/>
  <c r="X55" i="2"/>
  <c r="Y55" i="2"/>
  <c r="Z55" i="2"/>
  <c r="AA55" i="2"/>
  <c r="AB55" i="2"/>
  <c r="AC55" i="2"/>
  <c r="AD55" i="2"/>
  <c r="AE55" i="2"/>
  <c r="AF55" i="2"/>
  <c r="AG55" i="2"/>
  <c r="AH55" i="2"/>
  <c r="AI55" i="2"/>
  <c r="AJ55" i="2"/>
  <c r="AK55" i="2"/>
  <c r="AL55" i="2"/>
  <c r="AM55" i="2"/>
  <c r="AN55" i="2"/>
  <c r="AO55" i="2"/>
  <c r="AP55" i="2"/>
  <c r="AQ55" i="2"/>
  <c r="AR55" i="2"/>
  <c r="AR56" i="2"/>
  <c r="AS55" i="2"/>
  <c r="AT55" i="2"/>
  <c r="AU55" i="2"/>
  <c r="AV55" i="2"/>
  <c r="AV56" i="2" s="1"/>
  <c r="AW55" i="2"/>
  <c r="AX55" i="2"/>
  <c r="AY55" i="2"/>
  <c r="AZ55" i="2"/>
  <c r="AZ56" i="2" s="1"/>
  <c r="BA55" i="2"/>
  <c r="BB55" i="2"/>
  <c r="BC55" i="2"/>
  <c r="BD55" i="2"/>
  <c r="BD56" i="2" s="1"/>
  <c r="BE55" i="2"/>
  <c r="BF55" i="2"/>
  <c r="BG55" i="2"/>
  <c r="BH55" i="2"/>
  <c r="BH56" i="2" s="1"/>
  <c r="E56" i="2"/>
  <c r="F56" i="2"/>
  <c r="G56" i="2"/>
  <c r="H56" i="2"/>
  <c r="I56" i="2"/>
  <c r="K56" i="2"/>
  <c r="L56" i="2"/>
  <c r="M56" i="2"/>
  <c r="N56" i="2"/>
  <c r="O56" i="2"/>
  <c r="P56" i="2"/>
  <c r="Q56" i="2"/>
  <c r="R56" i="2"/>
  <c r="S56" i="2"/>
  <c r="T56" i="2"/>
  <c r="U56" i="2"/>
  <c r="V56" i="2"/>
  <c r="W56" i="2"/>
  <c r="X56" i="2"/>
  <c r="Y56" i="2"/>
  <c r="Z56" i="2"/>
  <c r="AA56" i="2"/>
  <c r="AB56" i="2"/>
  <c r="AC56" i="2"/>
  <c r="AD56" i="2"/>
  <c r="AE56" i="2"/>
  <c r="AF56" i="2"/>
  <c r="AG56" i="2"/>
  <c r="AH56" i="2"/>
  <c r="AI56" i="2"/>
  <c r="AJ56" i="2"/>
  <c r="AK56" i="2"/>
  <c r="AL56" i="2"/>
  <c r="AM56" i="2"/>
  <c r="AN56" i="2"/>
  <c r="AO56" i="2"/>
  <c r="AP56" i="2"/>
  <c r="AQ56" i="2"/>
  <c r="AS56" i="2"/>
  <c r="AT56" i="2"/>
  <c r="AU56" i="2"/>
  <c r="AW56" i="2"/>
  <c r="AX56" i="2"/>
  <c r="AY56" i="2"/>
  <c r="BA56" i="2"/>
  <c r="BB56" i="2"/>
  <c r="BC56" i="2"/>
  <c r="BE56" i="2"/>
  <c r="BF56" i="2"/>
  <c r="BG5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Banuelos, Elisa</author>
  </authors>
  <commentList>
    <comment ref="CP41" authorId="0" shapeId="0" xr:uid="{81DC7E16-4D95-4842-A275-674B4996AEAC}">
      <text>
        <r>
          <rPr>
            <sz val="11"/>
            <color theme="1"/>
            <rFont val="Calibri"/>
            <family val="2"/>
            <scheme val="minor"/>
          </rPr>
          <t xml:space="preserve">Banuelos, Elisa:
</t>
        </r>
      </text>
    </comment>
  </commentList>
</comments>
</file>

<file path=xl/sharedStrings.xml><?xml version="1.0" encoding="utf-8"?>
<sst xmlns="http://schemas.openxmlformats.org/spreadsheetml/2006/main" count="40545" uniqueCount="2829">
  <si>
    <t>ALL PLAN LETTER 23-006 ATTACHMENT C
Network Adequacy &amp; Access Assurances Report (NAAAR)</t>
  </si>
  <si>
    <t>Instructions</t>
  </si>
  <si>
    <t>Medi-Cal managed care health plans (MCP) are responsible for conducting Subcontractor Network Certifications (SNC), and as part of the SNC, MCPs must complete a Network Adequacy and Access Assurance Report (NAAAR), in the following tab labeled "Report." The purpose of the SNC NAAAR is to ensure MCPs are holding their Subcontractor to the state's network adequacy standards under Title 42 Code of Federal Regulations (CFR) section 438.68 and 42 CFR section 438.206. MCPs are required to conduct to a SNC (1) on an annual basis, (2) when a Subcontractor experiences a significant change as defined in APL 23-006, and (3) when the MCP enters into a risk-based Subcontractor Agreement with a new Subcontractor that expands the MCP’s existing Provider Network.</t>
  </si>
  <si>
    <r>
      <t>This document provides instructions and a template for MCPs to use when submitting the required information to the Department of Health Care Services (DHCS) under any of the three scenarios above. MCPs should complete one (1) form with information for applicable Subcontractors. For example, if the MCP submits this form under scenario 3 above, the MCP should submit this form only for the Subcontractor that entered into a new contract with the state. The MCPs should not report on any other Subcontractors. As another example, if the MCP submits this form under scenario 1, the MCPs</t>
    </r>
    <r>
      <rPr>
        <sz val="12"/>
        <color indexed="10"/>
        <rFont val="Arial"/>
        <family val="2"/>
      </rPr>
      <t xml:space="preserve"> </t>
    </r>
    <r>
      <rPr>
        <sz val="12"/>
        <rFont val="Arial"/>
        <family val="2"/>
      </rPr>
      <t>must submit this form for all Subcontractors as required and defined in APL 23-006. Documents detailing analysis methods and results will be verified as needed according to the scenario under which the MCP is submitting this information to DHCS.</t>
    </r>
  </si>
  <si>
    <t>Please submit the completed template to DHCS to the MCP's Provider Network Secure File Transfer Protocol site when required. Feel free to reach out to MCQMD@dhcs.ca.gov with any questions or concerns.</t>
  </si>
  <si>
    <t>Organization</t>
  </si>
  <si>
    <t xml:space="preserve">The Report Tab includes three sections (Section A, Section B and Section C) that MCPs must complete with the required information. Section A of the template includes the state’s network adequacy and access standards prepopulated that MCPs must hold their Subcontractors accountable for as applicable. Section B of the NAAAR is for delineating the types of analyses MCPs use, or do not use, to monitor and determine the network adequacy and access compliance of their Subcontractors' provider networks. Section C is where MCPs report in detail the compliance results and findings of all the Subcontractor networks monitoring analyses conducted within the reporting period or year, depending on the scenario under which the MCP is submitting the NAAAR to DHCS. </t>
  </si>
  <si>
    <t>Inputting Information</t>
  </si>
  <si>
    <t>The Report tab provides instructions in the gray “Item Instructions” column (Column C). Responses where drop-down lists were appropriate have been inserted into the template. Only input values in BEIGE CELLS. For the free text cells where the item is not applicable, enter "N/A." MCPs must complete all beige cells in a column, leaving no cells blank.</t>
  </si>
  <si>
    <t>I. State and program information</t>
  </si>
  <si>
    <t>A. State information and reporting scenario</t>
  </si>
  <si>
    <t xml:space="preserve">Input state-level data in this column </t>
  </si>
  <si>
    <t>#</t>
  </si>
  <si>
    <t>Item</t>
  </si>
  <si>
    <t>Item Instructions</t>
  </si>
  <si>
    <t>Data Format</t>
  </si>
  <si>
    <t>California</t>
  </si>
  <si>
    <t>I.A.1</t>
  </si>
  <si>
    <t>Contact name</t>
  </si>
  <si>
    <t>Enter the name of the individual(s) filling out this document.</t>
  </si>
  <si>
    <t>Free text</t>
  </si>
  <si>
    <t>Dana Durham</t>
  </si>
  <si>
    <t>I.A.2</t>
  </si>
  <si>
    <t>Contact email address</t>
  </si>
  <si>
    <t>Enter the email address(es) of the individual(s) filling out this document.</t>
  </si>
  <si>
    <t>Dana.Durham@dhcs.ca.gov</t>
  </si>
  <si>
    <t>I.A.3</t>
  </si>
  <si>
    <t>State or territory</t>
  </si>
  <si>
    <t>Enter the state or territory represented in this document.</t>
  </si>
  <si>
    <t>Set values (select one)</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</si>
  <si>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</si>
  <si>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</si>
  <si>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</si>
  <si>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</si>
  <si>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</si>
  <si>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 Scenario 1: At the time the plan enters into a contract with the state;
- Scenario 2: On an annual basis;
-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As described in the instructions tab,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</si>
  <si>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</si>
  <si>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Annual</t>
  </si>
  <si>
    <t>I.A.6</t>
  </si>
  <si>
    <t xml:space="preserve">Reporting scenario - other </t>
  </si>
  <si>
    <t>If the state is submitting this form to CMS for any reason other than those specified in I.A.5, explain the reason.</t>
  </si>
  <si>
    <t>Subcontractor Network Certification: CalAIM Section 1915(b) Waiver Special Terms and Conditions (STCs) (A)(4)</t>
  </si>
  <si>
    <t>B. Program information</t>
  </si>
  <si>
    <t>Input program-level data in beige cells in these columns &gt;&gt;</t>
  </si>
  <si>
    <t>II_Prog_1</t>
  </si>
  <si>
    <t>II_Prog_2</t>
  </si>
  <si>
    <t>II_Prog_3</t>
  </si>
  <si>
    <t>II_Prog_4</t>
  </si>
  <si>
    <t>II_Prog_5</t>
  </si>
  <si>
    <t>II_Prog_6</t>
  </si>
  <si>
    <t>II_Prog_7</t>
  </si>
  <si>
    <t>II_Prog_8</t>
  </si>
  <si>
    <t>II_Prog_9</t>
  </si>
  <si>
    <t>II_Prog_10</t>
  </si>
  <si>
    <t>II_Prog_11</t>
  </si>
  <si>
    <t>II_Prog_12</t>
  </si>
  <si>
    <t>II_Prog_13</t>
  </si>
  <si>
    <t>II_Prog_14</t>
  </si>
  <si>
    <t>II_Prog_15</t>
  </si>
  <si>
    <t>II_Prog_16</t>
  </si>
  <si>
    <t>II_Prog_17</t>
  </si>
  <si>
    <t>II_Prog_18</t>
  </si>
  <si>
    <t>II_Prog_19</t>
  </si>
  <si>
    <t>II_Prog_20</t>
  </si>
  <si>
    <t>II_Prog_21</t>
  </si>
  <si>
    <t>II_Prog_22</t>
  </si>
  <si>
    <t>II_Prog_23</t>
  </si>
  <si>
    <t>II_Prog_24</t>
  </si>
  <si>
    <t>II_Prog_25</t>
  </si>
  <si>
    <t>II_Prog_26</t>
  </si>
  <si>
    <t>II_Prog_27</t>
  </si>
  <si>
    <t>II_Prog_28</t>
  </si>
  <si>
    <t>II_Prog_29</t>
  </si>
  <si>
    <t>II_Prog_30</t>
  </si>
  <si>
    <t>II_Prog_31</t>
  </si>
  <si>
    <t>II_Prog_32</t>
  </si>
  <si>
    <t>II_Prog_33</t>
  </si>
  <si>
    <t>II_Prog_34</t>
  </si>
  <si>
    <t>II_Prog_35</t>
  </si>
  <si>
    <t>II_Prog_36</t>
  </si>
  <si>
    <t>II_Prog_37</t>
  </si>
  <si>
    <t>II_Prog_38</t>
  </si>
  <si>
    <t>II_Prog_39</t>
  </si>
  <si>
    <t>II_Prog_40</t>
  </si>
  <si>
    <t>II_Prog_41</t>
  </si>
  <si>
    <t>II_Prog_42</t>
  </si>
  <si>
    <t>II_Prog_43</t>
  </si>
  <si>
    <t>II_Prog_44</t>
  </si>
  <si>
    <t>II_Prog_45</t>
  </si>
  <si>
    <t>II_Prog_46</t>
  </si>
  <si>
    <t>II_Prog_47</t>
  </si>
  <si>
    <t>II_Prog_48</t>
  </si>
  <si>
    <t>II_Prog_49</t>
  </si>
  <si>
    <t>II_Prog_50</t>
  </si>
  <si>
    <t>II_Prog_51</t>
  </si>
  <si>
    <t>II_Prog_52</t>
  </si>
  <si>
    <t>II_Prog_53</t>
  </si>
  <si>
    <t>II_Prog_54</t>
  </si>
  <si>
    <t>II_Prog_55</t>
  </si>
  <si>
    <t>II_Prog_56</t>
  </si>
  <si>
    <t>I.B.1</t>
  </si>
  <si>
    <t>Program name</t>
  </si>
  <si>
    <t xml:space="preserve">Enter the name of each managed care program in the state in columns E - S. After entering each managed care program name, leave any unused columns in E - S blank. A program is defined by a specified set of benefits, eligibility criteria, and capitation rates that are articulated in a contract between the state and managed care plans. If more than one program is included in a single contract, enter one program per column, starting with column E. Each program entered into these fields will auto-populate program fields in the remaining tabs of this document. </t>
  </si>
  <si>
    <t>Aetna Better Health of California - Sacramento County</t>
  </si>
  <si>
    <t>Aetna Better Health of California - San Diego County</t>
  </si>
  <si>
    <t>Alameda Alliance for Health - Alameda County</t>
  </si>
  <si>
    <t>Anthem Blue Cross Partnership Plan - Alameda County</t>
  </si>
  <si>
    <t>Anthem Blue Cross Partnership Plan - Butte County</t>
  </si>
  <si>
    <t>Anthem Blue Cross Partnership Plan - Colusa County</t>
  </si>
  <si>
    <t>Anthem Blue Cross Partnership Plan - Contra Costa County</t>
  </si>
  <si>
    <t>Anthem Blue Cross Partnership Plan - El Dorado County</t>
  </si>
  <si>
    <t>Anthem Blue Cross Partnership Plan - Fresno County</t>
  </si>
  <si>
    <t>Anthem Blue Cross Partnership Plan - Glenn County</t>
  </si>
  <si>
    <t>Anthem Blue Cross Partnership Plan - Kings County</t>
  </si>
  <si>
    <t>Anthem Blue Cross Partnership Plan - Madera County</t>
  </si>
  <si>
    <t>Anthem Blue Cross Partnership Plan - Nevada County</t>
  </si>
  <si>
    <t>Anthem Blue Cross Partnership Plan - Placer County</t>
  </si>
  <si>
    <t>Anthem Blue Cross Partnership Plan - Sacramento County</t>
  </si>
  <si>
    <t>Anthem Blue Cross Partnership Plan - San Benito County</t>
  </si>
  <si>
    <t>Anthem Blue Cross Partnership Plan - San Francisco County</t>
  </si>
  <si>
    <t>Anthem Blue Cross Partnership Plan - Santa Clara County</t>
  </si>
  <si>
    <t>Anthem Blue Cross Partnership Plan - Sierra County</t>
  </si>
  <si>
    <t>Anthem Blue Cross Partnership Plan - Sutter County</t>
  </si>
  <si>
    <t>Anthem Blue Cross Partnership Plan - Tulare County</t>
  </si>
  <si>
    <t>Anthem Blue Cross Partnership Plan - Yuba County</t>
  </si>
  <si>
    <t>Blue Shield Promise Health Plan - San Diego County</t>
  </si>
  <si>
    <t>California Health and Wellness - Imperial County</t>
  </si>
  <si>
    <t>CalOptima - Orange County</t>
  </si>
  <si>
    <t>CalViva Health - Fresno County</t>
  </si>
  <si>
    <t>CalViva Health - Kings County</t>
  </si>
  <si>
    <t>CalViva Health - Madera County</t>
  </si>
  <si>
    <t>Community Health Group Partnership Plan - San Diego County</t>
  </si>
  <si>
    <t>Contra Costa Health Plan - Contra Costa County</t>
  </si>
  <si>
    <t>Gold Coast Health Plan - Ventura County</t>
  </si>
  <si>
    <t>Health Net Community Solutions, Inc. - Kern County</t>
  </si>
  <si>
    <t>Health Net Community Solutions, Inc. - Los Angeles County</t>
  </si>
  <si>
    <t>Health Net Community Solutions, Inc. - Sacramento County</t>
  </si>
  <si>
    <t>Health Net Community Solutions, Inc. - San Diego County</t>
  </si>
  <si>
    <t>Health Net Community Solutions, Inc. - San Joaquin County</t>
  </si>
  <si>
    <t>Health Net Community Solutions, Inc. - Stanislaus County</t>
  </si>
  <si>
    <t>Health Net Community Solutions, Inc. - Tulare County</t>
  </si>
  <si>
    <t>Health Plan of San Joaquin - San Joaquin County</t>
  </si>
  <si>
    <t>Health Plan of San Mateo - San Mateo County</t>
  </si>
  <si>
    <t>Inland Empire Health Plan - Riverside County</t>
  </si>
  <si>
    <t>Inland Empire Health Plan - San Bernardino County</t>
  </si>
  <si>
    <t>Kern Family Health Services - Kern County</t>
  </si>
  <si>
    <t>LA Care Health Plan - Los Angeles County</t>
  </si>
  <si>
    <t>Molina Healthcare of California Partner Plan, Inc. - Imperial County</t>
  </si>
  <si>
    <t>Molina Healthcare of California Partner Plan, Inc. - Riverside County</t>
  </si>
  <si>
    <t>Molina Healthcare of California Partner Plan, Inc. - Sacramento County</t>
  </si>
  <si>
    <t>Molina Healthcare of California Partner Plan, Inc. - San Bernardino County</t>
  </si>
  <si>
    <t>Molina Healthcare of California Partner Plan, Inc. - San Diego County</t>
  </si>
  <si>
    <t>Partnership Health Plan of California - Marin County</t>
  </si>
  <si>
    <t>Partnership Health Plan of California  - Napa County</t>
  </si>
  <si>
    <t>Partnership Health Plan of California  - Solano County</t>
  </si>
  <si>
    <t>Partnership Health Plan of California  - Sonoma County</t>
  </si>
  <si>
    <t>Partnership Health Plan of California  - Yolo County</t>
  </si>
  <si>
    <t>San Francisco Health Plan - San Francisco County</t>
  </si>
  <si>
    <t>Santa Clara Family Health Plan - Santa Clara County</t>
  </si>
  <si>
    <t>I.B.2</t>
  </si>
  <si>
    <t>Statutory authority</t>
  </si>
  <si>
    <r>
      <t>Enter the statutory authority(ies) (e.g. Section 1115, 1915(b), etc.) for each managed care program in the state in columns E - S. After entering the authority(ies) for each program, leave any unused columns in E - S blank</t>
    </r>
    <r>
      <rPr>
        <sz val="11"/>
        <color indexed="10"/>
        <rFont val="Arial"/>
        <family val="2"/>
      </rPr>
      <t>.</t>
    </r>
  </si>
  <si>
    <t>CalAIM Section 1915(b) Waiver</t>
  </si>
  <si>
    <t>I.B.3</t>
  </si>
  <si>
    <t>Plan type included in program</t>
  </si>
  <si>
    <t>Indicate the managed care plan type (MCO, PIHP, or PAHP) that contracts with the state in each program.</t>
  </si>
  <si>
    <t>MCO</t>
  </si>
  <si>
    <r>
      <t xml:space="preserve">Reporting Period
</t>
    </r>
    <r>
      <rPr>
        <i/>
        <sz val="11"/>
        <rFont val="Arial"/>
        <family val="2"/>
      </rPr>
      <t>For items I.B.4 and I.B.5, indicate the reporting period for the analysis and compliance information entered into this report. CMS expects states to enter a reporting period end date that is no more than one year prior to the submission of this report.
Under scenario 1 (new contract) and 3 (significant change in plan operations), the reporting period may cover less than one year. 
Under scenario 2 (annual report), the reporting period should cover one year.</t>
    </r>
  </si>
  <si>
    <t xml:space="preserve">(none) </t>
  </si>
  <si>
    <t>(header/blank cell)</t>
  </si>
  <si>
    <t>I.B.4</t>
  </si>
  <si>
    <t>Reporting period start date</t>
  </si>
  <si>
    <t xml:space="preserve">For each program, enter the start date of the reporting period for the analysis and compliance information entered into this report. </t>
  </si>
  <si>
    <t>Date (MM/DD/YYYY)</t>
  </si>
  <si>
    <t>I.B.5</t>
  </si>
  <si>
    <t>Reporting period end date</t>
  </si>
  <si>
    <t>For each program, enter the end date of the reporting period for the analysis and compliance information entered into this report.</t>
  </si>
  <si>
    <r>
      <t xml:space="preserve">Providers
</t>
    </r>
    <r>
      <rPr>
        <i/>
        <sz val="11"/>
        <rFont val="Arial"/>
        <family val="2"/>
      </rPr>
      <t>For items I.B.6.a - k, indicate whether the program covers each 42 C.F.R. § 438.68 provider type specified.</t>
    </r>
  </si>
  <si>
    <t>I.B.6.a</t>
  </si>
  <si>
    <t>Adult primary care</t>
  </si>
  <si>
    <t>Indicate whether the program covers adult primary care providers.</t>
  </si>
  <si>
    <t>Yes</t>
  </si>
  <si>
    <t>I.B.6.b</t>
  </si>
  <si>
    <t>Pediatric primary care</t>
  </si>
  <si>
    <t xml:space="preserve">Indicate whether the program covers pediatric primary care providers. </t>
  </si>
  <si>
    <t>I.B.6.c</t>
  </si>
  <si>
    <t>OB/GYN</t>
  </si>
  <si>
    <t xml:space="preserve">Indicate whether the program covers Ob/Gyn providers. </t>
  </si>
  <si>
    <t>I.B.6.d</t>
  </si>
  <si>
    <t>Adult behavioral health</t>
  </si>
  <si>
    <t xml:space="preserve">Indicate whether the program covers adult behavioral health providers. </t>
  </si>
  <si>
    <t>I.B.6.e</t>
  </si>
  <si>
    <t>Pediatric behavioral health</t>
  </si>
  <si>
    <t xml:space="preserve">Indicate whether the program covers pediatric behavioral health providers. </t>
  </si>
  <si>
    <t>I.B.6.f</t>
  </si>
  <si>
    <t>Adult specialist</t>
  </si>
  <si>
    <t xml:space="preserve">Indicate whether the program covers adult specialist providers. </t>
  </si>
  <si>
    <t>I.B.6.g</t>
  </si>
  <si>
    <t>Pediatric specialist</t>
  </si>
  <si>
    <t xml:space="preserve">Indicate whether the program covers pediatric specialist providers. </t>
  </si>
  <si>
    <t>I.B.6.h</t>
  </si>
  <si>
    <t>Hospital</t>
  </si>
  <si>
    <t xml:space="preserve">Indicate whether the program covers hospital providers. </t>
  </si>
  <si>
    <t>I.B.6.i</t>
  </si>
  <si>
    <t>Pharmacy</t>
  </si>
  <si>
    <t xml:space="preserve">Indicate whether the program covers pharmacy providers. </t>
  </si>
  <si>
    <t>I.B.6.j</t>
  </si>
  <si>
    <t>Pediatric dental</t>
  </si>
  <si>
    <t xml:space="preserve">Indicate whether the program covers pediatric dental providers. </t>
  </si>
  <si>
    <t>No</t>
  </si>
  <si>
    <t>I.B.6.k</t>
  </si>
  <si>
    <t>LTSS</t>
  </si>
  <si>
    <t xml:space="preserve">Indicate whether the program covers long-term services and supports (LTSS) providers.  </t>
  </si>
  <si>
    <t>I.B.6.l</t>
  </si>
  <si>
    <t>Other (optional field for the state)</t>
  </si>
  <si>
    <t>Indicate (1) any notes for items I.B.6.a - k and/or (2) other provider types relevant to the state's network adequacy standards (42 C.F.R. § 438.68) or availability standards (42 C.F.R. § 438.206) covered under the program not listed in items I.B.6.a - k.</t>
  </si>
  <si>
    <t>Free text (optional field for the state)</t>
  </si>
  <si>
    <t>N/A</t>
  </si>
  <si>
    <t>C. Separate analysis and results documents</t>
  </si>
  <si>
    <r>
      <rPr>
        <sz val="11"/>
        <rFont val="Arial"/>
        <family val="2"/>
      </rPr>
      <t>For item I.C.1, indicate for each program in columns E-S whether the state's analysis methods and results regarding plan compliance with the state's 42 C.F.R. § 438.68 and 42 C.F.R. § 438.206 standards are contained in a separate document(s). Before indicating “yes”, ensure that the document(s) contains the information requested in tabs "II_Prog_X". 
If the state reports "yes" in I.C.1 , indicate in items I.C.2 - I.C.4 the name and date of the document(s) as well as the page/section numbers for where the program is addressed in the document(s)</t>
    </r>
    <r>
      <rPr>
        <b/>
        <sz val="11"/>
        <rFont val="Arial"/>
        <family val="2"/>
      </rPr>
      <t xml:space="preserve">. </t>
    </r>
    <r>
      <rPr>
        <sz val="11"/>
        <rFont val="Arial"/>
        <family val="2"/>
      </rPr>
      <t>Submit the document(s) with this form.</t>
    </r>
    <r>
      <rPr>
        <b/>
        <sz val="11"/>
        <rFont val="Arial"/>
        <family val="2"/>
      </rPr>
      <t xml:space="preserve">
</t>
    </r>
    <r>
      <rPr>
        <sz val="11"/>
        <rFont val="Arial"/>
        <family val="2"/>
      </rPr>
      <t xml:space="preserve">For any program for which the state reports "no" in I.C.1 (meaning that the state does not report analysis methods and results in a separate document[s]), the state must enter data in Section B of tabs "II_Prog_X". </t>
    </r>
  </si>
  <si>
    <t>I.C.1</t>
  </si>
  <si>
    <t>Analysis and results in separate documents</t>
  </si>
  <si>
    <t xml:space="preserve">For each program in columns E-S, indicate whether the state's analysis methods and results regarding plan compliance with the state's 42 C.F.R. § 438.68 and 42 C.F.R. § 438.206 standards are contained in a separate document(s). If yes, submit the document(s) with this form. </t>
  </si>
  <si>
    <t>I.C.2</t>
  </si>
  <si>
    <t>Name of analysis and results documents</t>
  </si>
  <si>
    <t>If the state indicated that analysis methods and results are contained in a separate document(s) for any program in columns E-S, indicate the name of the document(s). If analysis methods and results are not contained in a separate document(s), write "N/A."</t>
  </si>
  <si>
    <t>2023 SNC TorD_AAS_Supplemental File</t>
  </si>
  <si>
    <t>I.C.3</t>
  </si>
  <si>
    <t>Date of analysis and results documents</t>
  </si>
  <si>
    <t>If the state indicated that analysis methods and results are contained in a separate document(s) for any program in columns E-S, indicate the date of the document(s). If analysis methods and results are not contained in a separate document(s), write "N/A."</t>
  </si>
  <si>
    <t>I.C.4</t>
  </si>
  <si>
    <t>Page/section references in analysis and results documents</t>
  </si>
  <si>
    <t>If the state indicated that analysis methods and results are contained in a separate document(s) for any program in columns E-S, indicate the page/section numbers for where the program is addressed in the document(s). If analysis methods and results are not contained in a separate document(s), write "N/A."</t>
  </si>
  <si>
    <t>"All Plans" tab in 2023 SNC TorD_AAS_Supplemental File</t>
  </si>
  <si>
    <t xml:space="preserve">The formulas below are used to populate the service menu on each program tab: </t>
  </si>
  <si>
    <t>ID selected services:</t>
  </si>
  <si>
    <t>I.B.3.a</t>
  </si>
  <si>
    <t>I.B.3.b</t>
  </si>
  <si>
    <t>I.B.3.c</t>
  </si>
  <si>
    <t>I.B.3.d</t>
  </si>
  <si>
    <t>I.B.3.e</t>
  </si>
  <si>
    <t>I.B.3.f</t>
  </si>
  <si>
    <t>I.B.3.g</t>
  </si>
  <si>
    <t>I.B.3.h</t>
  </si>
  <si>
    <t>I.B.3.i</t>
  </si>
  <si>
    <t>I.B.3.j</t>
  </si>
  <si>
    <t>I.B.3.k</t>
  </si>
  <si>
    <t>I.B.3.l</t>
  </si>
  <si>
    <t xml:space="preserve">Join: </t>
  </si>
  <si>
    <t>Remove commas:</t>
  </si>
  <si>
    <t>Subcontractor Network Certification Network Adequacy and Access Assurances Report (NAAAR)</t>
  </si>
  <si>
    <t>Managed Care Health Plan Name</t>
  </si>
  <si>
    <t>Aetna Better Health of California</t>
  </si>
  <si>
    <t>County</t>
  </si>
  <si>
    <t xml:space="preserve">Sacramento County </t>
  </si>
  <si>
    <t>Submission Scenerio/Circumstance</t>
  </si>
  <si>
    <t xml:space="preserve">Subcontractor Network Certificaiton </t>
  </si>
  <si>
    <t>Reporting Year or Period</t>
  </si>
  <si>
    <t>RY 2023</t>
  </si>
  <si>
    <t>Submission Date</t>
  </si>
  <si>
    <t>Section A. Access and network adequacy standards required for Subcontractors</t>
  </si>
  <si>
    <t xml:space="preserve">Instructions: Medi-Cal managed care health plans (MCP) must use this section to report on access and network adequacy standards for Subcontractors. </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</si>
  <si>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</si>
  <si>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</si>
  <si>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</si>
  <si>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</si>
  <si>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</si>
  <si>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</si>
  <si>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</si>
  <si>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</si>
  <si>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</si>
  <si>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</si>
  <si>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</si>
  <si>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</si>
  <si>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</si>
  <si>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</si>
  <si>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</si>
  <si>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</si>
  <si>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</si>
  <si>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</si>
  <si>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</si>
  <si>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</si>
  <si>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</si>
  <si>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</si>
  <si>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</si>
  <si>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</si>
  <si>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</si>
  <si>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</si>
  <si>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</si>
  <si>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</si>
  <si>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</si>
  <si>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</si>
  <si>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</si>
  <si>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</si>
  <si>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</si>
  <si>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</si>
  <si>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</si>
  <si>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</si>
  <si>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</si>
  <si>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</si>
  <si>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</si>
  <si>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</si>
  <si>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</si>
  <si>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</si>
  <si>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A.1</t>
  </si>
  <si>
    <t>Standard type</t>
  </si>
  <si>
    <t>Enter the standard type for each standard used in the program.</t>
  </si>
  <si>
    <t>Maximum time or distance</t>
  </si>
  <si>
    <t>Ease of getting an appointment timely</t>
  </si>
  <si>
    <t>Service fulfillment</t>
  </si>
  <si>
    <t>Provider to enrollee ratios</t>
  </si>
  <si>
    <t>Minimum # of Network Providers</t>
  </si>
  <si>
    <t>A.2</t>
  </si>
  <si>
    <t>Standard description</t>
  </si>
  <si>
    <t>Describe the standard (Example: 60 miles max. distance to an appointment).</t>
  </si>
  <si>
    <t>10 miles or 30 minutes</t>
  </si>
  <si>
    <t>15 miles or 30 minutes</t>
  </si>
  <si>
    <t>Non-urgent - within 10 business days to appointment from request</t>
  </si>
  <si>
    <t>Non-urgent - within 15 business day to appointment from request</t>
  </si>
  <si>
    <t>Non-urgent Follow-up - within 10 business days to appointment from request</t>
  </si>
  <si>
    <t>Non-urgent - within 15 business days to appointment from request</t>
  </si>
  <si>
    <t>Non-urgent - within 36 business days to appointment from request</t>
  </si>
  <si>
    <t>Preventative Care - within 40 business days to appointment from request</t>
  </si>
  <si>
    <t>Urgent Care - within 72 hours to appointment from request</t>
  </si>
  <si>
    <t>Urgent Care, no prior authorization required - within 48 hours to appt. from request</t>
  </si>
  <si>
    <t>Urgent Care, prior authorization required - within 96 hours to appt. from request</t>
  </si>
  <si>
    <t>Within 5 calendar days of request</t>
  </si>
  <si>
    <t>Answer within 10 minutes or less</t>
  </si>
  <si>
    <t>Call/respond within 30 minutes</t>
  </si>
  <si>
    <t xml:space="preserve">Providers are aware that Members are entitled to receive 24/7 interpretation services in any language </t>
  </si>
  <si>
    <t>1 FTE primary care physician to every 2,000 enrollees</t>
  </si>
  <si>
    <t>1 FTE physician to every 1,200 enrollees</t>
  </si>
  <si>
    <t>1 FTE non-physician to every 1,000 enrollees</t>
  </si>
  <si>
    <t>1 FTE behavioral health provider to every X enrollees, X based on annual utilization per county</t>
  </si>
  <si>
    <t>2 FTE behavioral health provider to every X enrollees, X based on annual utilization per county</t>
  </si>
  <si>
    <t>At least 1 federally qualified health center, where available, per county of operation</t>
  </si>
  <si>
    <t>At least 1 rural health center, where available, per county of operation</t>
  </si>
  <si>
    <t>If local initiative plan, all federally qualified health centers per county of operation</t>
  </si>
  <si>
    <t>If local initiative plan, all rural health centers per county of operation</t>
  </si>
  <si>
    <t>At least 1 freestanding birth center, where available, per county of operation</t>
  </si>
  <si>
    <t>At least 1 licensed midwife, where available, per county of operation</t>
  </si>
  <si>
    <t>At least 1 certified nurse midwife, where available, per county of operation</t>
  </si>
  <si>
    <t>Attempt to contract with all indian health care providers per county of operation</t>
  </si>
  <si>
    <t>A.3</t>
  </si>
  <si>
    <t>Provider type covered by standard</t>
  </si>
  <si>
    <t>Enter the provider type that the standard applies to.</t>
  </si>
  <si>
    <t>Dental</t>
  </si>
  <si>
    <t>Ancillary</t>
  </si>
  <si>
    <t>SNF/ICF-DD</t>
  </si>
  <si>
    <t>Member Services</t>
  </si>
  <si>
    <t>24 hr. Nurse Triage</t>
  </si>
  <si>
    <t>A.4</t>
  </si>
  <si>
    <t>Population covered by standard</t>
  </si>
  <si>
    <t xml:space="preserve">Enter the population that the standard applies to. </t>
  </si>
  <si>
    <t xml:space="preserve">Adult </t>
  </si>
  <si>
    <t>Pediatric</t>
  </si>
  <si>
    <t>Adult and pediatric</t>
  </si>
  <si>
    <t>MLTSS</t>
  </si>
  <si>
    <t>A.5</t>
  </si>
  <si>
    <t>Applicable region(s)</t>
  </si>
  <si>
    <t>Enter the region that the standard applies to.</t>
  </si>
  <si>
    <t>Statewide</t>
  </si>
  <si>
    <t>Dense</t>
  </si>
  <si>
    <t xml:space="preserve"> </t>
  </si>
  <si>
    <t>Section B. Analyses the MCP uses to monitor Subcontractor compliance with access and network adequacy standards reported in Section A</t>
  </si>
  <si>
    <t>Instructions: MCPs must use this section to report on the analyses that the MCP uses to assess Subcontractor compliance with the state's network adequacy standards under Title 42 Code of Federal Fegulations (CFR) section 438.68 and 42 CFR section 438.206; report on each analysis in columns F-M. If the MCP uses another type of analysis, enter that information in column M adding additional entries in adjacent columns as needed.</t>
  </si>
  <si>
    <t>Example: Geomapping</t>
  </si>
  <si>
    <t>Example: Provider Directory Review</t>
  </si>
  <si>
    <t>Geomapping</t>
  </si>
  <si>
    <t>Subcontractor Provider Directory Review</t>
  </si>
  <si>
    <t>Secret Shopper: 
Network Participation</t>
  </si>
  <si>
    <t>Secret Shopper: Appointment Availability</t>
  </si>
  <si>
    <t>Electronic Visit Verification Data Analysis</t>
  </si>
  <si>
    <t>Review of Grievances Related to Access</t>
  </si>
  <si>
    <t>Encounter Data Analysis</t>
  </si>
  <si>
    <t>Other (Specify)</t>
  </si>
  <si>
    <t>B.1</t>
  </si>
  <si>
    <t xml:space="preserve">Frequency of Analysis </t>
  </si>
  <si>
    <t>Indicate how frequently the MCP analyzes Subcontractor compliance with network adequacy standards under 42 CFR 438.68 and 42 CFR section 438.206 using the methods listed in columns F-M. If the MCP does not use the method, select "Not used for any Subcontractors".</t>
  </si>
  <si>
    <t>Quarterly</t>
  </si>
  <si>
    <t>Semi-annually</t>
  </si>
  <si>
    <t>Not used for any plans</t>
  </si>
  <si>
    <t>Monthly</t>
  </si>
  <si>
    <t>B.2</t>
  </si>
  <si>
    <t>Analysis Methods</t>
  </si>
  <si>
    <t>For each analysis method in columns F-M, indicate whether the MCP uses the method to analyze Subcontractor compliance with 42 CFR 438.68 and/or 42 CFR section 438.206 for all, some, or none of the Subcontractors. If the MCP enters 'Used for some but not all Subcontractors' for any analysis method, report the Subcontractors for which the MCP uses the analysis method for in B.3.</t>
  </si>
  <si>
    <t>Used for all Subcontractors</t>
  </si>
  <si>
    <t>Used for some but not all Subcontractors</t>
  </si>
  <si>
    <t>Not used for any Subcontractors</t>
  </si>
  <si>
    <t>B.3</t>
  </si>
  <si>
    <t xml:space="preserve">Subcontractor-Specific Analysis </t>
  </si>
  <si>
    <t>If the MCP indicated in item B.2 that it uses an analysis method for some but not all Subcontractors, identify the subset of Subcontractors for which the method is used. Write the name of the Subcontractor(s) under the column with the corresponding type of analysis. If the MCP indicated in item B.2 that it uses the analysis method on all or none of the Subcontractors, write "N/A."</t>
  </si>
  <si>
    <t>Subcontractor B
Subcontractor D
Subcontractor H</t>
  </si>
  <si>
    <t>Hill Physicians Medical Group
Nivano Physicians
River City Medical Group</t>
  </si>
  <si>
    <t>Nivano Physicians
River City Medical Group</t>
  </si>
  <si>
    <t>C. Subcontractor-level compliance data</t>
  </si>
  <si>
    <t>Instructions: MCPs should use this section to report on Subcontractor compliance with the state's network adequacy standards under 42 CFR 438.68 and 42 CFR section 438.206; report on each Subcontractor by county in columns F-AS.</t>
  </si>
  <si>
    <t>Example:Subcontractor 1</t>
  </si>
  <si>
    <t>Example:Subcontractor 2</t>
  </si>
  <si>
    <t>Subcontractor 1</t>
  </si>
  <si>
    <t>Subcontractor 2</t>
  </si>
  <si>
    <t>Subcontractor 3</t>
  </si>
  <si>
    <t>Subcontractor 4</t>
  </si>
  <si>
    <t>Subcontractor 5</t>
  </si>
  <si>
    <t>Subcontractor 6</t>
  </si>
  <si>
    <t>Subcontractor 7</t>
  </si>
  <si>
    <t>Subcontractor 8</t>
  </si>
  <si>
    <t>Subcontractor 9</t>
  </si>
  <si>
    <t>Subcontractor 10</t>
  </si>
  <si>
    <t>Subcontractor 11</t>
  </si>
  <si>
    <t>Subcontractor 12</t>
  </si>
  <si>
    <t>Subcontractor 13</t>
  </si>
  <si>
    <t>Subcontractor 14</t>
  </si>
  <si>
    <t>Subcontractor 15</t>
  </si>
  <si>
    <t>Subcontractor 16</t>
  </si>
  <si>
    <t>Subcontractor 17</t>
  </si>
  <si>
    <t>Subcontractor 18</t>
  </si>
  <si>
    <t>Subcontractor 19</t>
  </si>
  <si>
    <t>Subcontractor 20</t>
  </si>
  <si>
    <t>Subcontractor 21</t>
  </si>
  <si>
    <t>Subcontractor 22</t>
  </si>
  <si>
    <t>Subcontractor 23</t>
  </si>
  <si>
    <t>Subcontractor 24</t>
  </si>
  <si>
    <t>Subcontractor 25</t>
  </si>
  <si>
    <t>Subcontractor 26</t>
  </si>
  <si>
    <t>Subcontractor 27</t>
  </si>
  <si>
    <t>Subcontractor 28</t>
  </si>
  <si>
    <t>Subcontractor 29</t>
  </si>
  <si>
    <t>Subcontractor 30</t>
  </si>
  <si>
    <t>Subcontractor 31</t>
  </si>
  <si>
    <t>Subcontractor 32</t>
  </si>
  <si>
    <t>Subcontractor 33</t>
  </si>
  <si>
    <t>Subcontractor 34</t>
  </si>
  <si>
    <t>Subcontractor 35</t>
  </si>
  <si>
    <t>Subcontractor 36</t>
  </si>
  <si>
    <t>Subcontractor 37</t>
  </si>
  <si>
    <t>Subcontractor 38</t>
  </si>
  <si>
    <t>Subcontractor 39</t>
  </si>
  <si>
    <t>Subcontractor 40</t>
  </si>
  <si>
    <t>C.1.a</t>
  </si>
  <si>
    <t>Subcontractor Name</t>
  </si>
  <si>
    <t xml:space="preserve">In columns F-AS, enter the names of the Subcontractors that contract with the MCP as required to be certified by DHCS. </t>
  </si>
  <si>
    <t>Subcontractor A</t>
  </si>
  <si>
    <t>Subcontractor B</t>
  </si>
  <si>
    <t>Hill Physicians Medical Group</t>
  </si>
  <si>
    <t>Nivano Physicians</t>
  </si>
  <si>
    <t>River City Medical Group</t>
  </si>
  <si>
    <t>C.1.b</t>
  </si>
  <si>
    <t>Population Served</t>
  </si>
  <si>
    <t>If the Subcontractor serves a specific population per their agreement with the MCP, enter that population. For example: Pediatrics.
If the Subcontractor does not serve a specific population, enter "All"</t>
  </si>
  <si>
    <t>All</t>
  </si>
  <si>
    <t>Adult/Pediatric</t>
  </si>
  <si>
    <t>C.1.c</t>
  </si>
  <si>
    <t>Level of Delegation</t>
  </si>
  <si>
    <r>
      <t xml:space="preserve">Indicate whether the Subcontractor is 'Fully delegated' or 'Partially delegated.' A Subcontractor is 'Fully delegated' if the MCP has contractually delegated </t>
    </r>
    <r>
      <rPr>
        <b/>
        <sz val="12"/>
        <rFont val="Arial"/>
        <family val="2"/>
      </rPr>
      <t>ALL</t>
    </r>
    <r>
      <rPr>
        <sz val="12"/>
        <rFont val="Arial"/>
        <family val="2"/>
      </rPr>
      <t xml:space="preserve"> functions and obligations under its contract with the state, except for those contractual functions and obligations where delegation is legally or contractually prohibited. 
If a Subcontractor is not 'Fully delegated' but still assumes some financial risk for the functions and obligations the MCP has contractually delegated to the Subcontractor, then 'Partially delegated' should be indicated. If the Subcontractor is not "Fully delegated' it must be considered 'Partially delegated." 
For Subcontractors indicated as 'Partially delegated,' complete items # C.1.c - C.1.p. To ease administrative burden, for Subcontractors indicated as 'Fully delegated,' DHCS assumes they provided the services in items # C.1.c - C.1.m, and therefore do not need to complete the rest of part C.1. If this assumption is incorrect, MCPs have the choice to complete the items below.</t>
    </r>
  </si>
  <si>
    <t>Fully delegated</t>
  </si>
  <si>
    <t>Partially delegated</t>
  </si>
  <si>
    <t>C.1.d</t>
  </si>
  <si>
    <t>Adult Primary Care</t>
  </si>
  <si>
    <t>Indicate whether the Subcontractor has been delegated Adult Primary Care</t>
  </si>
  <si>
    <t>C.1.e</t>
  </si>
  <si>
    <t>Pediatric Primary Care</t>
  </si>
  <si>
    <t>Indicate whether the Subcontractor has been delegated Pediatric Primary Care</t>
  </si>
  <si>
    <t>C.1.f</t>
  </si>
  <si>
    <t>Adult Specialty Care</t>
  </si>
  <si>
    <t>Indicate whether the Subcontractor has been delegated Adult Specialty Care</t>
  </si>
  <si>
    <t>C.1.g</t>
  </si>
  <si>
    <t>Pediatric Specialty Care</t>
  </si>
  <si>
    <t>Indicate whether the Subcontractor has been delegated Pediatric Specialty Care</t>
  </si>
  <si>
    <t>C.1.h</t>
  </si>
  <si>
    <t>Adult Non-Specialty Mental Health (NSMH)</t>
  </si>
  <si>
    <t>Indicate whether the Subcontractor has been delegated Adult NSMH</t>
  </si>
  <si>
    <t>C.1.i</t>
  </si>
  <si>
    <t>Pediatric NSMH</t>
  </si>
  <si>
    <t>Indicate whether the Subcontractor has been delegated Pediatric NSMH</t>
  </si>
  <si>
    <t>C.1.j</t>
  </si>
  <si>
    <t>OB/GYN Specialty Care</t>
  </si>
  <si>
    <t>Indicate whether the Subcontractor has been delegated OB/GYN Specialty Care</t>
  </si>
  <si>
    <t>C.1.k</t>
  </si>
  <si>
    <t>Hospitals</t>
  </si>
  <si>
    <t>Indicate whether the Subcontractor has been delegated Hospitals</t>
  </si>
  <si>
    <t>C.1.l</t>
  </si>
  <si>
    <t>Ancillary Services</t>
  </si>
  <si>
    <t>Indicate whether the Subcontractor has been delegated Ancillary Services</t>
  </si>
  <si>
    <t>C.1.m</t>
  </si>
  <si>
    <t>Member Services Line</t>
  </si>
  <si>
    <t>Indicate whether the Subcontractor has been delegated Member Services Line</t>
  </si>
  <si>
    <t>C.1.n</t>
  </si>
  <si>
    <t>24/7 Nurse Triage Line</t>
  </si>
  <si>
    <t>Indicate whether the Subcontractor has been delegated 24/7 Nurse Triage Line</t>
  </si>
  <si>
    <t>C.1.o</t>
  </si>
  <si>
    <t>Dental Care</t>
  </si>
  <si>
    <t>Indicate whether the Subcontractor has been delegated Dental Care</t>
  </si>
  <si>
    <t>C.1.p</t>
  </si>
  <si>
    <t>LTSS - SNF</t>
  </si>
  <si>
    <t>Indicate whether the Subcontractor has been delegated LTSS - SNF</t>
  </si>
  <si>
    <t>C.1.q</t>
  </si>
  <si>
    <t>LTSS - ICF</t>
  </si>
  <si>
    <t>Indicate whether the Subcontractor has been delegated LTSS - ICF</t>
  </si>
  <si>
    <t>C.2.a</t>
  </si>
  <si>
    <t>Assurance of Subcontractor Compliance with 42 CFR section 438.68</t>
  </si>
  <si>
    <t>Indicate whether the MCP assures that the Subcontractor complies with the state's network adequacy standards under 42 CFR section 438.68 based on each applicable analysis the MCP conducted for the Subcontractor during the reporting year/period. 
For example, if the MCP assessed Subcontractor compliance with 42 CFR section 438.68 using four quarterly geomapping within the reporting year, and the MCP determined that the Subcontractor complied with the network adequacy standards in all of those analyses, enter 'Yes, the Subcontractor complies based on all analyses.'
As another example, if the MCP assessed Subcontractor compliance with 42 CFR section 438.68 using two semi-annual geomapping analyses within the reporting year and the MCP determined that the Subcontractor did not comply with the network adequacy standards in at least one of those analyses, then enter 'No, the Subcontractor does not comply based on all analyses.'"</t>
  </si>
  <si>
    <t>Yes, the Subcontractor complies based on all analyses</t>
  </si>
  <si>
    <t xml:space="preserve">No, the Subcontractor does not comply based on all analyses </t>
  </si>
  <si>
    <t>C.2.b</t>
  </si>
  <si>
    <t>Description of Analyses Results</t>
  </si>
  <si>
    <t xml:space="preserve">Describe the results of each of the analyses that support the assurance above of the Subcontractor’s compliance with the state's network adequacy standards under 42 CFR section 438.68. In the description of results, address each standard under 42 CFR section 438.68 that applies to the Subcontractor and each of the analyses (including dates of the analyses) that the MCP used to assess Subcontractor compliance with each standard. </t>
  </si>
  <si>
    <t>Quarterly geomapping conducted in 3/20, 6/20, 9/20, 12/20 showed Subcontractor A compliant with all the time or distance standards for all ZIP Codes for a small county:
Primary Care - 30 min.
Core Specialty - 45 mi.
•	Cardiology	
•	Nephrology
•	Neurology
•	Oncology
•	ENT/Otolaryngology	
•	Gastroenterology	
•	Orthopedic Surgery
•	General Surgery	
•	Physical Medicine/Rehabilitation
•	Hematology	
•	Psychiatry
•	HIV/AIDS/Infectious Diseases
•	Adult Pulmonology
NSMH - 75 minutes
OB/GYN - 45 miles
Hospitals - 30 minutes</t>
  </si>
  <si>
    <t>Geomapping conducted in December 2020 showed Subcontractor B compliant with all the time or distance standards for all rural ZIP Codes, with the exception of the deficiencies noted in item C.2.c below. 
Primary Care - 30 min.
Core Specialty - 90 min.
•	Cardiology	
•	Nephrology
•	Neurology
•	Oncology
•	ENT/Otolaryngology	
•	Gastroenterology	
•	Orthopedic Surgery
•	General Surgery	
•	Physical Medicine/Rehabilitation
•	Hematology	
•	Psychiatry
•	HIV/AIDS/Infectious Diseases
•	Adult Pulmonology
OB/GYN - 60 miles
Hospitals - 30 minutes</t>
  </si>
  <si>
    <t xml:space="preserve">Geomapping conducted on the October 2023 provider data set showed Subcontractor 3 was compliant with the densely populated time or distance standards of 10 minutes/30 miles for Primary Care and 15 minutes/30 miles for Core Specialty Care, with the exception of the deficiencies noted in item C.2.c below. </t>
  </si>
  <si>
    <t>C.2.c</t>
  </si>
  <si>
    <t>Subcontractor Deficiencies with 42 CFR section 438.68 (Part 1)</t>
  </si>
  <si>
    <t>If the MCP cannot assure Subcontractor compliance with the state's network adequacy standards under 42 CFR section 438.68 based on at least one analysis conducted within the reporting period, describe Subcontractor deficiencies identified during the reporting period and indicate which of the analyses that uncovered the Subcontractor's deficiencies.
If the MCP selected "Yes, the Subcontractor complies based on all analyses" in C.2.a, write "N/A."</t>
  </si>
  <si>
    <t>Geomapping conducted in December 2020 showed that Subcontractor B no longer met time or distance standards for the following core specialists in rural areas for ZIP Codes 96104, 96108, 96112 and 96115:
Adult/Pediatric Dermatology 
Adult/Pediatric Endocrinology
Adult/Pediatric Ophthalmology</t>
  </si>
  <si>
    <t>Geomapping conducted using the October 2023 provider data set showed that Subcontractor 3 does not meet time or distance standards in multiple zip code for for the various core specialists.  See supplemental file: Aetna Ex. 2_supplement Sacramento.xlxs file.</t>
  </si>
  <si>
    <t>C.2.d</t>
  </si>
  <si>
    <t>Subcontractor Deficiencies with 42 CFR section 438.68 (Part 2)</t>
  </si>
  <si>
    <t>If the MCP cannot assure Subcontractor compliance with the state's network adequacy standards under 42 CFR section 438.68 based on at least one analysis conducted within the reporting period, describe what the Subcontractor will do to achieve compliance and how the MCP will monitor the Subcontractor's progress. 
If the MCP selected "Yes, the Subcontractor complies based on all analyses" in C.2.a, write "N/A."</t>
  </si>
  <si>
    <t>Subcontractor B will attempt to find the specialists within time or distance and if not able to find any, will request an alternative access standard. Subcontractor B must report on efforts monthly.</t>
  </si>
  <si>
    <t xml:space="preserve">Plan has notified the Subcontractor of the results but will not be placing the Subcontractor on a CAP due to the Plan exiting the market </t>
  </si>
  <si>
    <t>C.2.e</t>
  </si>
  <si>
    <t>Reassessment for Subcontractor Deficiencies</t>
  </si>
  <si>
    <t>If the MCP identified any Subcontractor deficiencies in C.2.c, indicate when (month/year) the MCP will reassess the Subcontractor's Network to determine whether the Subcontractor has remediated those deficiencies.</t>
  </si>
  <si>
    <t>Will reassess Subcontractor B compliance at next annual geomapping analysis 12/21</t>
  </si>
  <si>
    <t>Plan exiting the market and will not reasses</t>
  </si>
  <si>
    <t>C.2.f</t>
  </si>
  <si>
    <t>Alternative Access Standards Granted</t>
  </si>
  <si>
    <t>Describe any time or distance alternative access standards that the MCP granted to the Subcontractor under 42 CFR section 438.68. 
If there are no exceptions, write "None."</t>
  </si>
  <si>
    <t>In ZIP Code 94558:
Adult Dermatology: 75 mins &amp; 65 mi
Pediatric Dermatology: 75 mins &amp; 65 mi
Adult Endocrinology: 65 mins &amp; 50 mi
Pediatric Endocrinology: 75 mins &amp; 55 mi
Adult Opthalmology: 80 mins &amp; 50 mi
Pediatric Ophthalmology: 75 mins &amp; 50 mi
Pediatric Pulmonology: 80 mins &amp; 55 mi</t>
  </si>
  <si>
    <t>None</t>
  </si>
  <si>
    <t>See supplemental file: Aetna Ex. 2_supplement Sacramento.xlxs file</t>
  </si>
  <si>
    <t>C.2.g</t>
  </si>
  <si>
    <t>Justification for Alternative Access Standards Granted</t>
  </si>
  <si>
    <t>If the MCP identified any alternative access standards granted to the Subcontractor under 42 CFR section 438.68 in C.2.f, describe the justification for granting the alternative access standard(s).
If there are no alternative access standards, write "N/A."</t>
  </si>
  <si>
    <t>Lack of specialty providers in the county, but was able to find several in an adjacent urban county that were in a reasonable time or distance.</t>
  </si>
  <si>
    <t>Lack of specialty providers in the county, but was able to provide acces to &gt;95% of assigned members in a reasonable time or distance.</t>
  </si>
  <si>
    <t>C.3.a</t>
  </si>
  <si>
    <t>Assurance of Subcontractor Compliance with 42 CFR section 438.2056</t>
  </si>
  <si>
    <t>Indicate whether the MCP assures that the Subcontractor complies with the state's availability of services standards under 42 CFR section 438.206 based on each applicable analysis the MCP conducted for the Subcontractor during the reporting year/period. 
For example, if the MCP assessed Subcontractor compliance with 42 CFR section 438.206 using four quarterly reviews of grievances related to access and two semi-annual provider directory review analyses within the reporting period, and the MCP determined that the Subcontractor complied with the network adequancy standards in all of those analyses, enter 'Yes, the Subcontractor complies based on all analyses.'
As another example, if the MCP assessed subcontractor compliance with 42 CFR section 438.206 using two semi-annual reviews of grievances related to access and an annual secret shopper analysis within the reporting period, and the MCP determined that the Subcontractor did not comply with the network adequacy standards in at least one of those analyses, enter 'No, the Subcontractor does not comply based on all analyses.'"</t>
  </si>
  <si>
    <t>C.3.b</t>
  </si>
  <si>
    <t>Describe the results of each of the analyses that support the assurance above of the Subcontractor’s compliance with the state's network adequacy standards under 42 CFR section 438.206. In the description of results, address each standard under 42 CFR section 438.206 that applies to the Subcontractor and each of the analyses (including dates of the analyses) that the MCP used to assess Subcontractor compliance with each standard.</t>
  </si>
  <si>
    <t>Annual Timely Access Survey conducted annually (9/20) showed compliance with all small county timely access standards except those deficiencies noted in item C.3.c:
Primary Care - Urgent, no PA
Primary Care - Urgent, requiring PA
Primary Care - Non-urgent
Specialty Care - Non-urgent
Ancillary - Non-urgent
Member Services Line 
24/7 Nurse Triage Line
Provider Interpretation Services
LTSS - ICF-DD
Provider network report conducted in  4/20 and 10/20 showed Subcontractor A compliant with all provider to member ratios and MPTs:
Primary Care Physician to Members
Physician to Members
Non-Physician to Members
Federally Qualified Health Center (FQHC)
Rural Health Clinic (RHC)
Freestanding Birth Center (FBC)
Certified Nurse Midwife (CNM)
Licensed Midwife (LM)</t>
  </si>
  <si>
    <t>Provider Directory Review conducted on  6/15 and 11/1 and Appointment &amp; Access Availability Survey conducted annually (12/20) showed compliance w/all rural county timely access standards:
Primary Care - Urgent, no PA
Primary Care - Urgent, requiring PA
Primary Care - Non-urgent
Specialty Care - Non-urgent
Ancillary - Non-urgent
Member Services Line 
24/7 Nurse Triage Line
Provider Interpretation Services
Provider network report conducted on 3/20, 6/20, 9/20, 12/20 showed Subcontractor B compliant with all provider to member ratios and MPTs:
Primary Care Physician to Members
Physician to Members
Non-Physician to Members
Federally Qualified Health Center (FQHC)
Rural Health Clinic (RHC)
Freestanding Birth Center (FBC)
Certified Nurse Midwife (CNM)
Licensed Midwife (LM)</t>
  </si>
  <si>
    <t>MCP provided Subcontractor's providers with Access &amp; Availability monitoring &amp; education on the following standards:
Prmary Care-Urgent No PA and Urgent requireing a PA; Primary Care-Non urgent.MCP also provided monitoring and education on the following Telephone accessibility standards:  Call Hold/Wait Times, After Hours, &amp; Left Messages.  Access and Availability Education project took place during the months of 10/22 &amp; 12/22 (Quarter 4 of 2022). Results will be provided to Subcontractor in 2nd Quarter of 2023.</t>
  </si>
  <si>
    <t>C.3.c</t>
  </si>
  <si>
    <t>Subcontractor Deficiencies with 42 CFR section 438.206 (Part 1)</t>
  </si>
  <si>
    <t>If the MCP cannot assure Subcontractor compliance the state's network adequacy standards under 42 CFR section 438.206 based on at least one analysis conducted within the reporting period, describe Subcontractor deficiencies identified during the reporting period and indicate which of the analyses that uncovered the Subcontractor's deficiencies.
If the MCP selected "Yes, the Subcontractor complies based on all analyses" in C.3.a, write "N/A."</t>
  </si>
  <si>
    <t>Annual Timely Access Survey conducted in September 2020 showed that Subcontractor A did not meet the timely access standards for appointments for the following Providers for a small county:
Adult/Pediatric NSMH Providers
Adult/Pediatric Oncology
LTSS - SNF</t>
  </si>
  <si>
    <t>Annual Timely Access Survey conducted in Quarter 4 of 2023 showed that Subcontractor 2 did not meet the timely access standards forPrmary Care-Urgent No PA and Urgent requireing a PA; Primary Care-Non urgent</t>
  </si>
  <si>
    <t>Annual Timely Access Survey conducted in Quarter 4 of 2023 showed that Subcontractor 3 did not meet the timely access standards forPrmary Care-Urgent No PA and Urgent requireing a PA; Primary Care-Non urgent</t>
  </si>
  <si>
    <t>C.3.d</t>
  </si>
  <si>
    <t>Subcontractor Deficiencies with 42 CFR section 438.206 (Part 2)</t>
  </si>
  <si>
    <t>If the MCP cannot assure subcontractor compliance  with the state's network adequacy standards under 42 CFR section 438.206 based on at least one analysis conducted within the reporting period, describe what the Subcontractor will do to achieve compliance and how the MCP will monitor the Subcontractor's progress. 
If the MCP selected "Yes, the Subcontractor complies based on all analyses" in C.3.a, write "N/A."</t>
  </si>
  <si>
    <t>MCP will monitor Subcontractor A through a corrective action process where they will be required to submit a corrective action plan, carry out that plan and become compliant within 6 months of the initiation of corrective action by the MCP. In the interim Subcontractor A is required to submit monthly progress reports.</t>
  </si>
  <si>
    <t>The Plan is exiting the market and will not reasses</t>
  </si>
  <si>
    <t>C.3.e</t>
  </si>
  <si>
    <t>If the MCP identified any Subcontractor deficiencies in C.3.c, indicate when (month/year) the MCP will reassess the Subcontractor's availability of services to determine whether the Subcontractor has remediated those deficiencies.</t>
  </si>
  <si>
    <t>MCP wil reassess Subcontractor A at the next Annual Timely Access Survey in September 2021.</t>
  </si>
  <si>
    <t xml:space="preserve">San Diego County </t>
  </si>
  <si>
    <t>Rady Childrens Health Network
Community Care IPA
Prospect IPA</t>
  </si>
  <si>
    <t>Rady Childrens Health Network</t>
  </si>
  <si>
    <t>Community Care IPA</t>
  </si>
  <si>
    <t>Prospect IPA</t>
  </si>
  <si>
    <t xml:space="preserve">Geomapping conducted on the October 2023 provider data set showed Subcontractor 1 was compliant with the densely populated time or distance standards of 10 minutes/30 miles for Primary Care and 15 minutes/30 miles for Core Specialty Care, with the exception of the deficiencies noted in item C.2.c below. </t>
  </si>
  <si>
    <t xml:space="preserve">Geomapping conducted on the October 2023 provider data set showed Subcontractor 2 was compliant with the densely populated time or distance standards of 10 minutes/30 miles for Primary Care and 15 minutes/30 miles for Core Specialty Care, with the exception of the deficiencies noted in item C.2.c below. </t>
  </si>
  <si>
    <t>Geomapping conducted using the October 2023 provider data set showed that Subcontractor 1 does not meet time or distance standards in multiple zip code for for the various core specialists.  See supplemental file: Aetna Ex. 2_supplement San Diego.xlxs file.</t>
  </si>
  <si>
    <t>Geomapping conducted using the October 2023 provider data set showed that Subcontractor 2 does not meet time or distance standards in multiple zip code for for the various core specialists.  See supplemental file: Aetna Ex. 2_supplement San Diego.xlxs file.</t>
  </si>
  <si>
    <t>Geomapping conducted using the October 2023 provider data set showed that Subcontractor 3 does not meet time or distance standards in multiple zip code for for the various core specialists.  See supplemental file: Aetna Ex. 2_supplement San Diego.xlxs file.</t>
  </si>
  <si>
    <t>Subcontractor 1 will attempt to find the specialists within time or distance and if not able to find any, will request an alternative access standard. Subcontractor 1 must report on efforts monthly.</t>
  </si>
  <si>
    <t>Subcontractor 2 will attempt to find the specialists within time or distance and if not able to find any, will request an alternative access standard. Subcontractor 2 must report on efforts monthly.</t>
  </si>
  <si>
    <t>Subcontractor 3 will attempt to find the specialists within time or distance and if not able to find any, will request an alternative access standard. Subcontractor 3 must report on efforts monthly.</t>
  </si>
  <si>
    <t>Will reassess Subcontractor 1 compliance at next annual geomapping analysis August 2023</t>
  </si>
  <si>
    <t>Will reassess Subcontractor 2 compliance at next annual geomapping analysis August 2023</t>
  </si>
  <si>
    <t>Will reassess Subcontractor 3 compliance at next annual geomapping analysis August 2023</t>
  </si>
  <si>
    <t>See supplemental file: Aetna Ex. 2_supplement San Diego.xlxs file.</t>
  </si>
  <si>
    <t>Provider Directory Review conducted on  6/20 and 12/20 and Appointment &amp; Access Availability Survey conducted annually (12/20) showed compliance w/all rural county timely access standards:
Primary Care - Urgent, no PA
Primary Care - Urgent, requiring PA
Primary Care - Non-urgent
Specialty Care - Non-urgent
Ancillary - Non-urgent
Member Services Line 
24/7 Nurse Triage Line
Provider Interpretation Services
Provider network report conducted on 3/20, 6/20, 9/20, 12/20 showed Subcontractor B compliant with all provider to member ratios and MPTs:
Primary Care Physician to Members
Physician to Members
Non-Physician to Members
Federally Qualified Health Center (FQHC)
Rural Health Clinic (RHC)
Freestanding Birth Center (FBC)
Certified Nurse Midwife (CNM)
Licensed Midwife (LM)</t>
  </si>
  <si>
    <t xml:space="preserve">MCP provided Subcontractor's providers with Access &amp; Availability monitoring &amp; education on the following standards:
Prmary Care-Urgent No PA and Urgent requireing a PA; Primary Care-Non urgent.MCP also provided monitoring and education on the following Telephone accessibility standards:  Call Hold/Wait Times, After Hours, &amp; Left Messages.  Access and Availability Education project took place during the months of 10/23&amp; 12/23 (Quarter 4 of 2023). </t>
  </si>
  <si>
    <t>MCP provided Subcontractor's providers with Access &amp; Availability monitoring &amp; education on the following standards:
Prmary Care-Urgent No PA and Urgent requireing a PA; Primary Care-Non urgent.MCP also provided monitoring and education on the following Telephone accessibility standards:  Call Hold/Wait Times, After Hours, &amp; Left Messages.  Access and Availability Education project took place during the months of 10/23 &amp; 12/23 (Quarter 4 of 2023).</t>
  </si>
  <si>
    <t xml:space="preserve">MCP provided Subcontractor's providers with Access &amp; Availability monitoring &amp; education on the following standards:
Prmary Care-Urgent No PA and Urgent requireing a PA; Primary Care-Non urgent.MCP also provided monitoring and education on the following Telephone accessibility standards:  Call Hold/Wait Times, After Hours, &amp; Left Messages.  Access and Availability Education project took place during the months of 10/23 &amp; 12/23 (Quarter 4 of 2023). </t>
  </si>
  <si>
    <t>Annual Timely Access Survey conducted in Quarter 4 of 2023 showed that Subcontractor 1 did not meet the timely access standards forPrmary Care-Urgent No PA and Urgent requireing a PA; Primary Care-Non urgent</t>
  </si>
  <si>
    <t>MCP will monitor Subcontractor 1 through a corrective action process where they will be required to submit a corrective action plan, carry out that plan and become compliant within 6 months of the initiation of corrective action by the MCP. In the interim Subcontractor 1 is required to submit monthly progress reports.</t>
  </si>
  <si>
    <t>MCP will monitor Subcontractor 2 through a corrective action process where they will be required to submit a corrective action plan, carry out that plan and become compliant within 6 months of the initiation of corrective action by the MCP. In the interim Subcontractor 2 is required to submit monthly progress reports.</t>
  </si>
  <si>
    <t>MCP will monitor Subcontractor 3 through a corrective action process where they will be required to submit a corrective action plan, carry out that plan and become compliant within 6 months of the initiation of corrective action by the MCP. In the interim Subcontractor 3 is required to submit monthly progress reports.</t>
  </si>
  <si>
    <t>MCP wil reassess Subcontractor 1 at the next Annual Timely Access Survey in September 2023.</t>
  </si>
  <si>
    <t>MCP wil reassess Subcontractor 2 at the next Annual Timely Access Survey in September 2023.</t>
  </si>
  <si>
    <t>MCP wil reassess Subcontractor 3 at the next Annual Timely Access Survey in September 2023.</t>
  </si>
  <si>
    <t>Alameda Alliance for Health</t>
  </si>
  <si>
    <t>Alameda County</t>
  </si>
  <si>
    <t>Standard 60</t>
  </si>
  <si>
    <t>Standard 61</t>
  </si>
  <si>
    <t>Within 14 calendar days of request</t>
  </si>
  <si>
    <t>Within 7 calendar days of request</t>
  </si>
  <si>
    <t>Small</t>
  </si>
  <si>
    <t>Medium</t>
  </si>
  <si>
    <t>Other (free text, specify)</t>
  </si>
  <si>
    <t>Subcontractor 1 (Community Health Center Network)
Subcontractor 2 (Children's First Medical Group)</t>
  </si>
  <si>
    <t xml:space="preserve">Subcontractor 1 (Community Health Center Network)
Subcontractor 2 (Children's First Medical Group)
AAH conducts confirmation surveys related to all grievances related to access. </t>
  </si>
  <si>
    <t xml:space="preserve">On an annual basis, AAH conducts a Provider Appointment Availability Survey for network providers to assess the availability of urgent and non-urgent appointments. 
Subcontractor 1 (Community Health Center Network)
Subcontractor 2 (Children's First Medical Group)
Direct Network
</t>
  </si>
  <si>
    <t>Community Health Center Network (CHCN)</t>
  </si>
  <si>
    <t>Children's First Medical Group (CFMG)</t>
  </si>
  <si>
    <t>Kaiser (KHP)</t>
  </si>
  <si>
    <t>ALL</t>
  </si>
  <si>
    <t>Pediatrics</t>
  </si>
  <si>
    <r>
      <t xml:space="preserve">Indicate whether the Subcontractor is 'Fully delegated' or 'Partially delegated.' A Subcontractor is 'Fully delegated' if the MCP has contractually delegated </t>
    </r>
    <r>
      <rPr>
        <b/>
        <sz val="12"/>
        <rFont val="Arial"/>
        <family val="2"/>
      </rPr>
      <t>ALL</t>
    </r>
    <r>
      <rPr>
        <sz val="12"/>
        <rFont val="Arial"/>
        <family val="2"/>
      </rPr>
      <t xml:space="preserve"> functions and obligations under its contract with the state, except for those contractual functions and obligations where delegation is legally or contractually prohibited. 
If a Subcontractor is not 'Fully delegated' but still assumes some financial risk for the functions and obligations the MCP has contractually delegated to the Subcontractor, then 'Partially delegated' should be indicated. If the Subcontractor is not "Fully delegated' it must be considered 'Partially delegated." 
For Subcontractors indicated as 'Partially delegated,' complete items # C.1.d- C.1.q. To ease administrative burden, for Subcontractors indicated as 'Fully delegated,' DHCS assumes they provided the services in items # C.1.d - C.1.n, and therefore do not need to complete the rest of part C.1. If this assumption is incorrect, MCPs have the choice to complete all the items below.</t>
    </r>
  </si>
  <si>
    <t>Partially Delegated</t>
  </si>
  <si>
    <t>Quarterly geomapping conducted in 3/20, 6/20, 9/20, 12/20 showed Subcontractor A compliant with all the time or distance standards for all ZIP Codes for a small county:
Primary Care - 30 min.
Core Specialty - 45 mi.
•	Cardiology
•	Dermatology 
•	Endocrinology
•	Nephrology
•	Neurology
•	Oncology
•	ENT/Otolaryngology	
•	Gastroenterology	
•	Ophthalmology
•	Orthopedic Surgery
•	General Surgery	
•	Physical Medicine/Rehabilitation
•	Hematology	
•	Psychiatry
•	HIV/AIDS/Infectious Diseases
•	Adult Pulmonology
NSMH - 75 minutes
OB/GYN - 45 miles
Hospitals &amp; Dental - 30 minutes</t>
  </si>
  <si>
    <t>Geomapping conducted in December 2023 showed CHCN compliant with both time and distance, with the exception of the deficiencies noted in item C.2.c below.
Time - 30 minutes
Distance - 15 miles
- Cardiology
- Dermatology
- Endocrinology
- ENT/Otolaryngology
- Gastroenterology
- General Surgery
- Hematology
- HIV/AIDS Infectious Diseases
- Nephrology
- Neruology
- Oncology
- Ophthalmology
- Orthopedic Surgery
- Physical Medicine
- Psychiatry
- Pulmonology</t>
  </si>
  <si>
    <t>Geomapping conducted in December 2023 showed CFMG compliant with both time and distance, with the exception of the deficiencies noted in item C.2.c below.
Time - 30 minutes
Distance - 15 miles
- Cardiology
- Dermatology
- Endorinology
- ENT/Otolaryngology
- Gastroenterology
- General Surgery
- Hematology
- HIV/AIDS Infectious Diseases
- Nephrology
- Neurology
- Oncology
- Ophthalmology
- Orthopedic Surgery
- Physical Medicine
- Psychiatry
- Pulmonology</t>
  </si>
  <si>
    <t>Geomapping conducted in October 2022 showed Kaiser compliance with both time and distance standards for all dense ZIP Codes, with the exception of the deficiencies noted in item C.2.c listed below:
Time - 30 minutes
Distance - 15 Miles
- Cardiology
- Dermatology
- Endocrinology
- ENT/ Otolaryngology
- Gastroenterology
- General Surgery
- Hematology
- HIV/AIDS/Infectious Disease
- Hospitals
- Mental Health Outpatient Services
- Nephrology
- OB/GYN Primary Care
- OB/GYN Specialty Care
- Oncology
- Ophthalmology
- Orthopedic Surgery
- Primary Care
- Physical Medicine and Rehabilitation
- Psychiatry
- Pulmonology</t>
  </si>
  <si>
    <t>Geomapping conducted in December 2023 showed CHCN did not meet time or distance standards for the following core specialist for ZIP Codes:
94550, 94551, 94538, 94539 , 94586, 94568, 94536, 94537, 94566, 94552, 94555, 94540, 94541, 94542, 94544, 94545, 94560, 94588, 94587, 94546, 94577, 94578, 94579, 94580</t>
  </si>
  <si>
    <t xml:space="preserve">Geomapping conducted in December 2023 showed CFMG did not meet time or distance standards for the following core specialist for ZIP Codes:
94539, 94568, 94536, 94537, 94538, 94555, 94540, 94541, 94542, 94544, 94550, 94551, 94560, 94566, 94588, 94586, 94587, 94546, 94552, 94545, 94557, 94577, 94578, 94579, 94580, </t>
  </si>
  <si>
    <t>Geomapping conducted in Q4 2022 showed Kaiser noncompliant with time or distance standards for the following providers types and ZIP Codes:
94505, 94536, 94538, 94539, 94541, 94542, 94544, 94545, 94546, 94550, 94551, 94552, 94555, 94560, 94566, 94568, 94580, 94586, 94587, 94588</t>
  </si>
  <si>
    <t>Subcontractor B attempted to find the specialists within time or distance and could not find any, requested AAS</t>
  </si>
  <si>
    <t>AAH continuously worked with CHCN to achieve compliance with network adequacy standards by ahering to the following steps:
• Assessed in network provider options to review network adequacy for each specialty gap. 
• Reviewed Alameda Alliance for Health’s Directory and searched directory by Geography and Specialty to identify potential providers to recruit. 
• Pulled data for highly utilized out-of-network providers that have seen CHCN members with system reports (based on claims data, etc). 
• Reviewed other MSO/IPA directories with an Alameda County presence for additional provider options, including: DHCS Medi-Cal FFS provider list, and ACCMA.
• Conducted ongoing recruitment outreach efforts to identify providers via phone call and recruitment letters/emails. 
• Once identified, providers were contacted to see if a) they participate in Medi-Cal 2) are credentialed with AAH and if not, are they willing to start the process.
• Once the above criteria was met, subsequent conversations confirmed contracting, rates and compensation.</t>
  </si>
  <si>
    <t>CFMG has provided details on how it will achieve compliance with network adequacy standards or justifications related to reasons they may not achieve compliance.
AAH continues to monitor CFMG's provider network through its existing quarterly GeoAccess workgroup.
AAH continues to monitor grievances related to access, and these are presented at the Access and Availability Sub Committee on a quarterly basis.
AAS reviewed alternative access standards (AAS) for all provider types/ZIP codes listed in C.2.b and C.2.c. Based on CFMG’s description of its contracting efforts, whether a telehealth provider supplements for the provider type that does not meet network adequacy standards, and other information that supported the necessity for alternative access standards, AAH approved CFMG’s proposed AAS.</t>
  </si>
  <si>
    <r>
      <t xml:space="preserve">AAH adopted DHCS's delivery system AAS exemption and has requested Kaiser submit a narrative to demonstrate that their delivery structure is capable of delivering the appropriate level of care and access to their assigned members in Alameda county and meet anticipated utilization outside of network adequacy standards. 
On a quarterly basis, Kaiser informed AAH if any changes had occured that required an update to its narrative. 
</t>
    </r>
    <r>
      <rPr>
        <b/>
        <sz val="12"/>
        <color indexed="8"/>
        <rFont val="Arial"/>
        <family val="2"/>
      </rPr>
      <t xml:space="preserve">Kaiser's contract terminated December 31, 2023. </t>
    </r>
  </si>
  <si>
    <t>AAH will reassess CFMG's network in Q2 2024 to determine whether it has remediated its deficiencies.</t>
  </si>
  <si>
    <t xml:space="preserve">AAH reviewed Kaiser's network adequacy standards during a Joint Medi-Cal Health Plan Annual Audit until its contract with Kaiser terminated on December 31, 2023. </t>
  </si>
  <si>
    <t>In ZIP Codes 96104, 96108, 96112 and 96115:
Adult Dermatology: 75 mins &amp; 65 mi
Pediatric Dermatology: 75 mins &amp; 65 mi
Adult Endocrinology: 65 mins &amp; 50 mi
Pediatric Endocrinology: 75 mins &amp; 55 mi
Adult Opthalmology: 80 mins &amp; 50 mi
Pediatric Ophthalmology: 75 mins &amp; 50 mi</t>
  </si>
  <si>
    <t xml:space="preserve">AAH reviewed Kasier's narrative submission and shared its determination with Kaiser. </t>
  </si>
  <si>
    <t xml:space="preserve">AAH adopted DHCS's delivery system AAS exemption and has requested Kaiser submit a narrative to demonstrate that their delivery structure is capable of delivering the appropriate level of care and access to their assigned members in Alameda county and meet anticipated utilization outside of network adequacy standards. Kaiser must submit this information to AAH within 60 calendar days from receipt. </t>
  </si>
  <si>
    <t>Annual Timely Access Survey conducted annually (9/20) showed compliance with all small county timely access standards except those deficiencies noted in item C.3.c:
Primary Care - Urgent, no PA
Primary Care - Urgent, requiring PA
Primary Care - Non-urgent
Specialty Care &amp; Ancillary - Non-urgent
Member Services Line 
24/7 Nurse Triage Line
Provider Interpretation Services
Dental
LTSS - ICF-DD
Provider network report conducted in  4/20 and 10/20 showed Subcontractor A compliant with all provider to member ratios and MPTs:
Primary Care Physician to Members
Physician to Members
Non-Physician to Members
Federally Qualified Health Center (FQHC)
Rural Health Clinic (RHC)
Freestanding Birth Center (FBC)
Certified Nurse Midwife (CNM)
Licensed Midwife (LM)</t>
  </si>
  <si>
    <t>Consistent with the DMHC PAAS Methodology, AAH's annual PAAS was used to assess compliance rates for urgent and routine appointment for CHCN. MY 2022 PAAS showed CHCN met compliance rates for the following provider types:                                    
PCP - Urgent &amp; Routine Appointment,                                                                     Cardiology - Urgent &amp; Routine Appt
Endo - Urgent &amp; Routine Appt
Ancillary (Physical Therapy) - Routine Appt 
In addition, Quality of Access Potential Quality Issues are referred to the Access to Care team for appropriate intervention including, but not limited to, tracking, trending, and confirmatory survey.</t>
  </si>
  <si>
    <t>Consistent with the DMHC PAAS Methodology, AAH's annual PAAS was used to assess compliance rates for urgent and routine appointment for CFMG. MY 2022 PAAS showed CFMG met compliance rates for the following provider types:                                    
PCP- Urgent &amp; Routine Appointment 
Cardiology - Urgent &amp; Routine Appt
                                                                                                             In addition, Quality of Access Potential Quality Issues are referred to the Access to Care team for appropriate intervention including but not limited to, tracking, trending, and confirmatory survey.</t>
  </si>
  <si>
    <t xml:space="preserve">Due to Kaiser's unique structure and delivery system, local Initiatives conduct a Joint Medi-Cal Health Plans Annual Audit to review Kaiser's overall operations, including Timeliness of Access. AAH used this process to oversee Kaiser's network adequacy until contract termination on December 31, 2023. </t>
  </si>
  <si>
    <t>MY 2022 PAAS showed delegate CHCN met compliance rates. However, some providers within the CHCN network did not meet the urgent and routine compliance rates for the following provider types: 
PCP -Urgent  Appt.                            Cardio - Urgent Appt.                       
Ancillary (Mammography) - Routine Appt.
AAH received a CAP response from CHCN and closed CAPs on July 11, 2023.</t>
  </si>
  <si>
    <t xml:space="preserve">MY 2022 PAAS showed CFMG as the delegate met the compliance rates for PCP and Cardiology. However, some providers within CFMG network did not meet the urgent and routine compliance rate for the following provider types:
PCP-Urgent &amp; Routine Appt.
Endo - Urgent &amp; Routine Appt. 
Gastro - Urgent &amp; Routine Appt.                                                          
AAH received CAPs reponse from CFMG for Endo &amp; Gastro and closed CAPs on July 25, 2023. 
</t>
  </si>
  <si>
    <t xml:space="preserve">Through our Joint Medi-Cal Health Plans Annual Audit, AAH did not identify any findings for timely access. </t>
  </si>
  <si>
    <t>When deficiencies are found throughout the monitoring process, MCP will issue time sensitive CAPs to all identified delegates. CAP responses are required to incude the following:                                            
-Corrective action steps providers will take to mitigate the deficiency                  
-Supporting documentation demonstrating how the deficiency wil be/has been corrected and process to ensure compliance with regulatory standard                                                     
-Responsible person(s) name and title who address and correct the identified deficiency                                                  
-The target completion date for when the CAP will be completed</t>
  </si>
  <si>
    <t>When deficiencies are found throught the monitoring process, MCP will issue time sensitive CAPs to all identified delegates. CAP responses are required to incude the following:                                            
-Corrective action steps providers will take to mitigate the deficiency                   
-Supporting documentation demonstrating how the deficiency wil be/has been corrected and process to ensure compliance with regulatory standard                                                     -Responsible person(s) name and title who address and correct the identified deficiency                                                  -The target completion date for when the CAP will be completed</t>
  </si>
  <si>
    <t>AAH will reassess CHCN's network in Q2 2024 to determine whether it has remediated its deficiencies.</t>
  </si>
  <si>
    <t>AAH reviewed Kaiser's MY2021 PAAS report that Kaiser submitted to DMHC on AAH's behalf. Throughout 2023, AAH continued to hold joint operating meetings with Kaiser. AAH's contractual relationship with Kaiser terminated December 31, 2023.</t>
  </si>
  <si>
    <t>Anthem Blue Cross Partnership Plan</t>
  </si>
  <si>
    <t>DMHC Provider Appointment Availability Survey (PAAS)</t>
  </si>
  <si>
    <t>Annually</t>
  </si>
  <si>
    <t>Used for all subcontractors</t>
  </si>
  <si>
    <t xml:space="preserve">N/A
</t>
  </si>
  <si>
    <t>CHILDREN FIRST MEDICAL GROUP INC</t>
  </si>
  <si>
    <t>COMMUNITY HEALTH CENTER NETWORK</t>
  </si>
  <si>
    <r>
      <rPr>
        <sz val="11"/>
        <color theme="1"/>
        <rFont val="Calibri"/>
        <family val="2"/>
        <scheme val="minor"/>
      </rPr>
      <t xml:space="preserve">Pediatric
</t>
    </r>
  </si>
  <si>
    <t>No, the Subcontractor does not comply based on all analyses</t>
  </si>
  <si>
    <t xml:space="preserve">Geomapping conducted in December, MY 2023 showed CHILDREN FIRST MEDICAL GROUP INC compliant with all the time or distance standards for all DENSE county ZIP Codes, with the exception of the deficiencies noted in item C.2.c below. 
Primary care - [10 miles, 30 mimutes]
Core Specialty - [15 miles,  30minutes]
OB/GYN [15 miles, 30 minutes]
</t>
  </si>
  <si>
    <t xml:space="preserve">Geomapping conducted in December, MY 2023 showed COMMUNITY HEALTH CENTER NETWORK compliant with all the time or distance standards for all DENSE county ZIP Codes, with the exception of the deficiencies noted in item C.2.c below. 
Primary care - [10 miles, 30 mimutes]
Core Specialty - [15 miles,  30minutes]
OB/GYN [15 miles, 30 minutes]
</t>
  </si>
  <si>
    <t xml:space="preserve">Geomapping conducted in December, MY 2023 showed that CHILDREN FIRST MEDICAL GROUP INC no longer met time or distance standards for these provider types in DENSE areas.
See supplemental file:
ANTHEM BLUE CROSS EX.2_supplement ALAMEDA.xlsx
</t>
  </si>
  <si>
    <t xml:space="preserve">Geomapping conducted in December, MY 2023 showed that COMMUNITY HEALTH CENTER NETWORK no longer met time or distance standards for these provider types in DENSE areas.
See supplemental file:
ANTHEM BLUE CROSS EX.2_supplement ALAMEDA.xlsx
</t>
  </si>
  <si>
    <t xml:space="preserve">Where Anthem's geomapping analysis shows gaps in CHILDREN FIRST MEDICAL GROUP INC's network, CHILDREN FIRST MEDICAL GROUP INC will have an opportunity to request alternative access standard by signing an attestation that they will attempt to contract with the nearest two Out of Network providers within 120 days. CHILDREN FIRST MEDICAL GROUP INC must report on contracting efforts within 120 days. If geomapping analysis identifies a gap in CHILDREN FIRST MEDICAL GROUP INC's network, and they fail to submit an AAS request, they will receive a Corrective Action Plan. 
</t>
  </si>
  <si>
    <t xml:space="preserve">Where Anthem's geomapping analysis shows gaps in COMMUNITY HEALTH CENTER NETWORK's network, COMMUNITY HEALTH CENTER NETWORK will have an opportunity to request alternative access standard by signing an attestation that they will attempt to contract with the nearest two Out of Network providers within 120 days. COMMUNITY HEALTH CENTER NETWORK must report on contracting efforts within 120 days. If geomapping analysis identifies a gap in COMMUNITY HEALTH CENTER NETWORK's network, and they fail to submit an AAS request, they will receive a Corrective Action Plan. 
</t>
  </si>
  <si>
    <t>Anthem will reassess CHILDREN FIRST MEDICAL GROUP INC's performance at next geomapping analysis conducted no later than June 2024</t>
  </si>
  <si>
    <t>Anthem will reassess COMMUNITY HEALTH CENTER NETWORK's performance at next geomapping analysis conducted no later than June 2024</t>
  </si>
  <si>
    <t xml:space="preserve">Provider Directory Review and Appointment &amp; Access Availability Survey conducted annually showed CHILDREN FIRST MEDICAL GROUP INC compliant with the following Timely Access standards:
Primary Care/ Specialist - Non-Urgent
Provider network report conducted on 12/2023 showed CHILDREN FIRST MEDICAL GROUP INC compliant with all provider to member ratios.
</t>
  </si>
  <si>
    <t xml:space="preserve">Provider Directory Review and Appointment &amp; Access Availability Survey conducted annually showed COMMUNITY HEALTH CENTER NETWORK compliant with the following Timely Access standards:
None
Provider network report conducted on 12/2023 showed COMMUNITY HEALTH CENTER NETWORK compliant with all provider to member ratios.
</t>
  </si>
  <si>
    <t xml:space="preserve">Timely Access Survey conducted annually showed that CHILDREN FIRST MEDICAL GROUP INC did not meet the following timely access standards: 
Primary Care/ Specialist - Urgent
</t>
  </si>
  <si>
    <t xml:space="preserve">Timely Access Survey conducted annually showed that COMMUNITY HEALTH CENTER NETWORK did not meet the following timely access standards: 
Primary Care/ Specialist - Urgent
Primary Care/ Specialist - Non-Urgent
</t>
  </si>
  <si>
    <t xml:space="preserve">MCP will monitor CHILDREN FIRST MEDICAL GROUP INC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</si>
  <si>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COMMUNITY HEALTH CENTER NETWORK through a corrective action process where they will be required to submit a Corrective Action Plan within 30 days. Groups will be expected to carry out those Corrective Action Plans, bringing them into compliance in the next year's Timely Access surveys.
</t>
  </si>
  <si>
    <t xml:space="preserve">Anthem will reassess the results of the future Timely Access surveys. If we identify any Subcontractor deficiencies, the Subcontractor must submit a Corrective Action Plan (CAP). Anthem requires remediation of the deficiencies to bring the CAP to closure. The Timely Access Survey takes place annually.
</t>
  </si>
  <si>
    <t xml:space="preserve">Butte County </t>
  </si>
  <si>
    <t>45 miles or 75 minutes</t>
  </si>
  <si>
    <t>NIVANO PHYSICIANS</t>
  </si>
  <si>
    <t xml:space="preserve">Geomapping conducted in December, MY 2023 showed NIVANO PHYSICIANS compliant with all the time or distance standards for all small county ZIP Codes, with the exception of the deficiencies noted in item C.2.c below. 
Primary care - [10 miles, 30 mimutes]
Core Specialty - [45 miles, 75 minutes]
OB/GYN - [45 miles, 75 minutes]
</t>
  </si>
  <si>
    <t xml:space="preserve">Geomapping conducted in December, MY 2023 showed that NIVANO PHYSICIANS no longer met time or distance standards for these provider types in SMALL areas.
See supplemental file:
ANTHEM BLUE CROSS EX.2_supplement BUTTE.xlsx
</t>
  </si>
  <si>
    <t xml:space="preserve">Where Anthem's geomapping analysis shows gaps in NIVANO PHYSICIANS's network, NIVANO PHYSICIANS will have an opportunity to request alternative access standard by signing an attestation that they will attempt to contract with the nearest two Out of Network providers within 120 days. NIVANO PHYSICIANS must report on contracting efforts within 120 days. If geomapping analysis identifies a gap in NIVANO PHYSICIANS's network, and they fail to submit an AAS request, they will receive a Corrective Action Plan. 
</t>
  </si>
  <si>
    <t>Anthem will reassess NIVANO PHYSICIANS's performance at next geomapping analysis conducted no later than June 2024</t>
  </si>
  <si>
    <t xml:space="preserve">Provider Directory Review and Appointment &amp; Access Availability Survey conducted annually showed NIVANO PHYSICIANS compliant with the following Timely Access standards:
Primary Care/ Specialist - Non-Urgent
Provider network report conducted on 12/2023 showed NIVANO PHYSICIANS compliant with all provider to member ratios.
</t>
  </si>
  <si>
    <t xml:space="preserve">Timely Access Survey conducted annually showed that NIVANO PHYSICIANS did not meet the following timely access standards: 
Primary Care/ Specialist - Urgent
</t>
  </si>
  <si>
    <t xml:space="preserve">MCP will monitor NIVANO PHYSICIANS through a corrective action process where they will be required to submit a Corrective Action Plan within 30 days. Groups will be expected to carry out those Corrective Action Plans, bringing them into compliance in the next year's Timely Access surveys.
</t>
  </si>
  <si>
    <t xml:space="preserve">Colusa County </t>
  </si>
  <si>
    <t>60 miles or 90 minutes</t>
  </si>
  <si>
    <t>Rural</t>
  </si>
  <si>
    <t xml:space="preserve">Geomapping conducted in December, MY 2023 showed NIVANO PHYSICIANS compliant with all the time or distance standards for all RURAL county ZIP Codes, with the exception of the deficiencies noted in item C.2.c below.
Primary care - [10 miles, 30 mimutes]
Core Specialty - [60 miles, 90 minutes]
OB/GYN - [60 miles, 90 minutes]
</t>
  </si>
  <si>
    <t xml:space="preserve">Geomapping conducted in December, MY 2023 showed that NIVANO PHYSICIANS no longer met time or distance standards for these provider types in SMALL areas.
See supplemental file:
ANTHEM BLUE CROSS EX.2_supplement COLUSA.xlsx
</t>
  </si>
  <si>
    <t xml:space="preserve">Anthem has granted NIVANO PHYSICIANS Alternative Access Standards in RURAL area by zip code and provider type. 
See supplemental file: 
ANTHEM BLUE CROSS EX.2_supplement COLUSA.xlsx
</t>
  </si>
  <si>
    <t xml:space="preserve">These zipcodes contained deficiencies in Anthem's geomapping analysis in December, 2023. Anthem is provisionally granting Alternative Access Stadards for the Time/ Distance to the nearest in-network provider to NIVANO PHYSICIANS for these zipcodes and provider types with the following conditions:
1. Anthem will work with our providers to identify a provider within reasonable time or distance to close the gap. 
2. Anthem has notified NIVANO PHYSICIANS that we conducted a geomapping analysis,  and they are not meeting Time or Distance Standards for particular zip codes and provider types.   
3. NIVANO PHYSICIANS must provide Anthem with an attestation that they will make good faith contracting efforts with two closest out-of-network providers provided by Anthem to fill the gaps within 120 days.  
</t>
  </si>
  <si>
    <t>Contra Costa County</t>
  </si>
  <si>
    <t xml:space="preserve">Geomapping conducted in December, MY 2023 showed CHILDREN FIRST MEDICAL GROUP INC compliant with all the time or distance standards for all DENSE county ZIP Codes, with the exception of the deficiencies noted in item C.2.c below. 
Primary care - [10 miles, 30 mimutes]
Core Specialty - [15 miles, 30 minutes]
OB/GYN [15 miles,30 minutes]
</t>
  </si>
  <si>
    <t xml:space="preserve">Geomapping conducted in December, MY 2023 showed COMMUNITY HEALTH CENTER NETWORK compliant with all the time or distance standards for all DENSE county ZIP Codes, with the exception of the deficiencies noted in item C.2.c below. 
Primary care - [10 miles, 30 mimutes]
Core Specialty - [15 miles, 30 minutes]
OB/GYN [15 miles, 30 minutes]
</t>
  </si>
  <si>
    <t xml:space="preserve">Geomapping conducted in December, MY 2023 showed that CHILDREN FIRST MEDICAL GROUP INC no longer met time or distance standards for these provider types in DENSE areas.
See supplemental file:
ANTHEM BLUE CROSS EX.2_supplement CONTRA COSTA.xlsx
</t>
  </si>
  <si>
    <t xml:space="preserve">Geomapping conducted in December, MY 2023 showed that COMMUNITY HEALTH CENTER NETWORK no longer met time or distance standards for these provider types in DENSE areas.
See supplemental file:
ANTHEM BLUE CROSS EX.2_supplement CONTRA COSTA.xlsx
</t>
  </si>
  <si>
    <t xml:space="preserve">Anthem has granted CHILDREN FIRST MEDICAL GROUP INC Alternative Access Standards in DENSE area by zip code and provider type. 
See supplemental file: 
ANTHEM BLUE CROSS EX.2_supplement CONTRA COSTA.xlsx
</t>
  </si>
  <si>
    <t xml:space="preserve">Anthem has granted COMMUNITY HEALTH CENTER NETWORK Alternative Access Standards in DENSE area by zip code and provider type. 
See supplemental file: 
ANTHEM BLUE CROSS EX.2_supplement CONTRA COSTA.xlsx
</t>
  </si>
  <si>
    <t xml:space="preserve">These zipcodes contained deficiencies in Anthem's geomapping analysis in December, 2023. Anthem is provisionally granting Alternative Access Stadards for the Time/ Distance to the nearest in-network provider to CHILDREN FIRST MEDICAL GROUP INC for these zipcodes and provider types with the following conditions:
1. Anthem will work with our providers to identify a provider within reasonable time or distance to close the gap. 
2. Anthem has notified CHILDREN FIRST MEDICAL GROUP INC that we conducted a geomapping analysis,  and they are not meeting Time or Distance Standards for particular zip codes and provider types.   
3. CHILDREN FIRST MEDICAL GROUP INC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</si>
  <si>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COMMUNITY HEALTH CENTER NETWORK for these zipcodes and provider types with the following conditions:
1. Anthem will work with our providers to identify a provider within reasonable time or distance to close the gap. 
2. Anthem has notified COMMUNITY HEALTH CENTER NETWORK that we conducted a geomapping analysis,  and they are not meeting Time or Distance Standards for particular zip codes and provider types.   
3. COMMUNITY HEALTH CENTER NETWORK must provide Anthem with an attestation that they will make good faith contracting efforts with two closest out-of-network providers provided by Anthem to fill the gaps within 120 days.  
</t>
  </si>
  <si>
    <t xml:space="preserve">Provider Directory Review and Appointment &amp; Access Availability Survey conducted annually showed CHILDREN FIRST MEDICAL GROUP INC compliant with the following Timely Access standards:
None
Provider network report conducted on 12/2023 showed CHILDREN FIRST MEDICAL GROUP INC compliant with all provider to member ratios.
</t>
  </si>
  <si>
    <t xml:space="preserve">Timely Access Survey conducted annually showed that CHILDREN FIRST MEDICAL GROUP INC did not meet the following timely access standards: 
Primary Care/ Specialist - Urgent
Primary Care/ Specialist - Non-Urgent
</t>
  </si>
  <si>
    <t>El Dorado County</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</si>
  <si>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</si>
  <si>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</si>
  <si>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</si>
  <si>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</si>
  <si>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</si>
  <si>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</si>
  <si>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</si>
  <si>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</si>
  <si>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</si>
  <si>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</si>
  <si>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</si>
  <si>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</si>
  <si>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</si>
  <si>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</si>
  <si>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</si>
  <si>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</si>
  <si>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</si>
  <si>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30 miles or 60 minutes</t>
  </si>
  <si>
    <t>NIVANO PHYSICIANS INC</t>
  </si>
  <si>
    <t xml:space="preserve">Geomapping conducted in December, MY 2023 showed NIVANO PHYSICIANS INC compliant with all the time or distance standards for all SMALL county ZIP Codes, with the exception of the deficiencies noted in item C.2.c below. 
Primary care - [10 miles, 30 mimutes]
Core Specialty - [45 miles, 75 minutes]
OB/GYN - [45 miles, 75 minutes]
</t>
  </si>
  <si>
    <t>Anthem will reassess NIVANO PHYSICIANS INC's performance at next geomapping analysis conducted no later than June 2024</t>
  </si>
  <si>
    <t xml:space="preserve">Anthem has granted NIVANO PHYSICIANS INC Alternative Access Standards in SMALL area by zip code and provider type. 
See supplemental file: 
ANTHEM BLUE CROSS EX.2_supplement EL DORADO.xlsx
</t>
  </si>
  <si>
    <t xml:space="preserve">These zipcodes contained deficiencies in Anthem's geomapping analysis in December, 2023. Anthem is provisionally granting Alternative Access Stadards for the Time/ Distance to the nearest in-network provider to NIVANO PHYSICIANS INC for these zipcodes and provider types with the following conditions:
1. Anthem will work with our providers to identify a provider within reasonable time or distance to close the gap. 
2. Anthem has notified NIVANO PHYSICIANS INC that we conducted a geomapping analysis,  and they are not meeting Time or Distance Standards for particular zip codes and provider types.   
3. NIVANO PHYSICIANS INC must provide Anthem with an attestation that they will make good faith contracting efforts with two closest out-of-network providers provided by Anthem to fill the gaps within 120 days.  
</t>
  </si>
  <si>
    <t>Fresno County</t>
  </si>
  <si>
    <t xml:space="preserve">1. IMPERIAL HEALTH HOLDINGS MEDICAL GROUP
2. LA SALLE ASSOCIATES INC
3. SANTE COMMUNITY PHYSICIANS IPA MEDICAL GROUP
</t>
  </si>
  <si>
    <t>IMPERIAL HEALTH HOLDINGS MEDICAL GROUP</t>
  </si>
  <si>
    <t>LA SALLE ASSOCIATES INC</t>
  </si>
  <si>
    <t>SANTE COMMUNITY PHYSICIANS IPA MEDICAL GROUP</t>
  </si>
  <si>
    <t>UNITED PHYSICIANS NETWORK</t>
  </si>
  <si>
    <t xml:space="preserve">Geomapping conducted in December, MY 2023 showed IMPERIAL HEALTH HOLDINGS MEDICAL GROUP compliant with all the time or distance standards for all SMALL county ZIP Codes. 
Primary care - [10 miles, 30 mimutes]
Core Specialty - [45 miles, 75 minutes]
OB/GYN - [45 miles, 75 minutes]
</t>
  </si>
  <si>
    <t xml:space="preserve">Geomapping conducted in December, MY 2023 showed LA SALLE ASSOCIATES INC compliant with all the time or distance standards for all SMALL county ZIP Codes. 
Primary care - [10 miles, 30 mimutes]
Core Specialty - [45 miles, 75 minutes]
OB/GYN - [45 miles, 75 minutes]
</t>
  </si>
  <si>
    <t xml:space="preserve">Geomapping conducted in December, MY 2023 showed SANTE COMMUNITY PHYSICIANS IPA MEDICAL GROUP compliant with all the time or distance standards for all SMALL county ZIP Codes, with the exception of the deficiencies noted in item C.2.c below. 
Primary care - [10 miles, 30 mimutes]
Core Specialty - [45 miles, 75 minutes]
OB/GYN - [45 miles, 75 minutes]
</t>
  </si>
  <si>
    <t xml:space="preserve">Geomapping conducted in December, MY 2023 showed UNITED PHYSICIANS NETWORK compliant with all the time or distance standards for all SMALL county ZIP Codes, with the exception of the deficiencies noted in item C.2.c below. 
Primary care - [10 miles, 30 mimutes]
Core Specialty - [45 miles, 75 minutes]
OB/GYN - [45 miles, 75 minutes]
</t>
  </si>
  <si>
    <t xml:space="preserve">Geomapping conducted in December, MY 2023 showed that SANTE COMMUNITY PHYSICIANS IPA MEDICAL GROUP no longer met time or distance standards for these provider types in SMALL areas.
See supplemental file:
ANTHEM BLUE CROSS EX.2_supplement FRESNO.xlsx
</t>
  </si>
  <si>
    <t xml:space="preserve">Geomapping conducted in December, MY 2023 showed that UNITED PHYSICIANS NETWORK no longer met time or distance standards for these provider types in SMALL areas.
See supplemental file:
ANTHEM BLUE CROSS EX.2_supplement FRESNO.xlsx
</t>
  </si>
  <si>
    <t xml:space="preserve">N/A 
</t>
  </si>
  <si>
    <t xml:space="preserve">Where Anthem's geomapping analysis shows gaps in SANTE COMMUNITY PHYSICIANS IPA MEDICAL GROUP's network, SANTE COMMUNITY PHYSICIANS IPA MEDICAL GROUP will have an opportunity to request alternative access standard by signing an attestation that they will attempt to contract with the nearest two Out of Network providers within 120 days. SANTE COMMUNITY PHYSICIANS IPA MEDICAL GROUP must report on contracting efforts within 120 days. If geomapping analysis identifies a gap in SANTE COMMUNITY PHYSICIANS IPA MEDICAL GROUP's network, and they fail to submit an AAS request, they will receive a Corrective Action Plan. 
</t>
  </si>
  <si>
    <t xml:space="preserve">Where Anthem's geomapping analysis shows gaps in UNITED PHYSICIANS NETWORK's network, UNITED PHYSICIANS NETWORK will have an opportunity to request alternative access standard by signing an attestation that they will attempt to contract with the nearest two Out of Network providers within 120 days. UNITED PHYSICIANS NETWORK must report on contracting efforts within 120 days. If geomapping analysis identifies a gap in UNITED PHYSICIANS NETWORK's network, and they fail to submit an AAS request, they will receive a Corrective Action Plan. 
</t>
  </si>
  <si>
    <t>Anthem will reassess IMPERIAL HEALTH HOLDINGS MEDICAL GROUP's performance at next geomapping analysis conducted no later than June 2024</t>
  </si>
  <si>
    <t>Anthem will reassess LA SALLE ASSOCIATES INC's performance at next geomapping analysis conducted no later than June 2024</t>
  </si>
  <si>
    <t>Anthem will reassess SANTE COMMUNITY PHYSICIANS IPA MEDICAL GROUP's performance at next geomapping analysis conducted no later than June 2024</t>
  </si>
  <si>
    <t>Anthem will reassess UNITED PHYSICIANS NETWORK's performance at next geomapping analysis conducted no later than June 2024</t>
  </si>
  <si>
    <t>Anthem has granted IMPERIAL HEALTH HOLDINGS MEDICAL GROUP Alternative Access Standards in SMALL area by zip code and provider type. 
See supplemental file: 
ANTHEM BLUE CROSS EX.2_supplement FRESNO.xlsx</t>
  </si>
  <si>
    <t xml:space="preserve">Anthem has granted LA SALLE ASSOCIATES INC Alternative Access Standards in SMALL area by zip code and provider type. 
See supplemental file: 
ANTHEM BLUE CROSS EX.2_supplement FRESNO.xlsx
</t>
  </si>
  <si>
    <t xml:space="preserve">Anthem has granted SANTE COMMUNITY PHYSICIANS IPA MEDICAL GROUP Alternative Access Standards in SMALL area by zip code and provider type. 
See supplemental file: 
ANTHEM BLUE CROSS EX.2_supplement FRESNO.xlsx
</t>
  </si>
  <si>
    <t xml:space="preserve">These zipcodes contained deficiencies in Anthem's geomapping analysis in December, 2023. Anthem is provisionally granting Alternative Access Stadards for the Time/ Distance to the nearest in-network provider to IMPERIAL HEALTH HOLDINGS MEDICAL GROUP for these zipcodes and provider types with the following conditions:
1. Anthem will work with our providers to identify a provider within reasonable time or distance to close the gap. 
2. Anthem has notified IMPERIAL HEALTH HOLDINGS MEDICAL GROUP that we conducted a geomapping analysis,  and they are not meeting Time or Distance Standards for particular zip codes and provider types.   
3. IMPERIAL HEALTH HOLDINGS MEDICAL GROUP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</si>
  <si>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LA SALLE ASSOCIATES INC for these zipcodes and provider types with the following conditions:
1. Anthem will work with our providers to identify a provider within reasonable time or distance to close the gap. 
2. Anthem has notified LA SALLE ASSOCIATES INC that we conducted a geomapping analysis,  and they are not meeting Time or Distance Standards for particular zip codes and provider types.   
3. LA SALLE ASSOCIATES INC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</si>
  <si>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SANTE COMMUNITY PHYSICIANS IPA MEDICAL GROUP for these zipcodes and provider types with the following conditions:
1. Anthem will work with our providers to identify a provider within reasonable time or distance to close the gap. 
2. Anthem has notified SANTE COMMUNITY PHYSICIANS IPA MEDICAL GROUP that we conducted a geomapping analysis,  and they are not meeting Time or Distance Standards for particular zip codes and provider types.   
3. SANTE COMMUNITY PHYSICIANS IPA MEDICAL GROUP must provide Anthem with an attestation that they will make good faith contracting efforts with two closest out-of-network providers provided by Anthem to fill the gaps within 120 days.  
</t>
  </si>
  <si>
    <t xml:space="preserve">N/A - As indicated in Anthem's Landscape Analysis, UNITED PHYSICIANS NETWORK is new and therefore was not surveyed in RY23 Provider Appointment Availability Survey. As such, Anthem does not have timely access results for UNITED PHYSICIANS NETWORK. </t>
  </si>
  <si>
    <t xml:space="preserve">Provider Directory Review and Appointment &amp; Access Availability Survey conducted annually showed IMPERIAL HEALTH HOLDINGS MEDICAL GROUP compliant with the following Timely Access standards:
None
Provider network report conducted on 12/2023 showed IMPERIAL HEALTH HOLDINGS MEDICAL GROUP compliant with all provider to member ratios.
</t>
  </si>
  <si>
    <t xml:space="preserve">Provider Directory Review and Appointment &amp; Access Availability Survey conducted annually showed LA SALLE ASSOCIATES INC compliant with the following Timely Access standards:
Primary Care/ Specialist - Non-Urgent
Provider network report conducted on 12/2023 showed LA SALLE ASSOCIATES INC compliant with all provider to member ratios.
</t>
  </si>
  <si>
    <t xml:space="preserve">Provider Directory Review and Appointment &amp; Access Availability Survey conducted annually showed SANTE COMMUNITY PHYSICIANS IPA MEDICAL GROUP compliant with the following Timely Access standards:
Primary Care/ Specialist - Non-Urgent
Provider network report conducted on 12/2023 showed SANTE COMMUNITY PHYSICIANS IPA MEDICAL GROUP compliant with all provider to member ratios.
</t>
  </si>
  <si>
    <t xml:space="preserve">N/A - As indicated in Anthem's Landscape Analysis, UNITED PHYSICIANS NETWORK is new and therefore was not surveyed in RY23 Provider Appointment Availability Survey. As such, Anthem does not have timely access results for UNITED PHYSICIANS NETWORK. 
Provider network report conducted on 12/2023 showed UNITED PHYSICIANS NETWORK compliant with all provider to member ratios.
</t>
  </si>
  <si>
    <t xml:space="preserve">Timely Access Survey conducted annually showed that IMPERIAL HEALTH HOLDINGS MEDICAL GROUP did not meet the following timely access standards: 
Primary Care/ Specialist - Urgent
Primary Care/ Specialist - Non-Urgent
</t>
  </si>
  <si>
    <t xml:space="preserve">Timely Access Survey conducted annually showed that LA SALLE ASSOCIATES INC did not meet the following timely access standards: 
Primary Care/ Specialist - Urgent
</t>
  </si>
  <si>
    <t xml:space="preserve">Timely Access Survey conducted annually showed that SANTE COMMUNITY PHYSICIANS IPA MEDICAL GROUP did not meet the following timely access standards: 
Primary Care/ Specialist - Urgent
</t>
  </si>
  <si>
    <t xml:space="preserve">N/A - As indicated in Anthem's Landscape Analysis, UNITED PHYSICIANS NETWORK is new and therefore was not surveyed in RY23 Provider Appointment Availability Survey. As such, Anthem does not have timely access results for UNITED PHYSICIANS NETWORK. 
</t>
  </si>
  <si>
    <t xml:space="preserve">MCP will monitor IMPERIAL HEALTH HOLDINGS MEDICAL GROUP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</si>
  <si>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LA SALLE ASSOCIATES INC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</si>
  <si>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SANTE COMMUNITY PHYSICIANS IPA MEDICAL GROUP through a corrective action process where they will be required to submit a Corrective Action Plan within 30 days. Groups will be expected to carry out those Corrective Action Plans, bringing them into compliance in the next year's Timely Access surveys.
</t>
  </si>
  <si>
    <t>Glenn County</t>
  </si>
  <si>
    <t xml:space="preserve">Geomapping conducted in December, MY 2023 showed NIVANO PHYSICIANS INC compliant with all the time or distance standards for all RURAL county ZIP Codes, with the exception of the deficiencies noted in item C.2.c below. 
Primary care - [10 miles, 30 mimutes]
Core Specialty - [60 miles, 90 minutes]
OB/GYN [60 miles, 90 minutes]
</t>
  </si>
  <si>
    <t xml:space="preserve">Geomapping conducted in December, MY 2023 showed that NIVANO PHYSICIANS INC no longer met time or distance standards for these provider types in RURAL areas.
See supplemental file:
ANTHEM BLUE CROSS EX.2_supplement GLENN.xlsx
</t>
  </si>
  <si>
    <t xml:space="preserve">Where Anthem's geomapping analysis shows gaps in NIVANO PHYSICIANS INC's network, NIVANO PHYSICIANS INC will have an opportunity to request alternative access standard by signing an attestation that they will attempt to contract with the nearest two Out of Network providers within 120 days. NIVANO PHYSICIANS INC must report on contracting efforts within 120 days. If geomapping analysis identifies a gap in NIVANO PHYSICIANS INC's network, and they fail to submit an AAS request, they will receive a Corrective Action Plan. 
</t>
  </si>
  <si>
    <t xml:space="preserve">Anthem has granted NIVANO PHYSICIANS INC Alternative Access Standards in RURAL area by zip code and provider type. 
See supplemental file: 
ANTHEM BLUE CROSS EX.2_supplement GLENN.xlsx
</t>
  </si>
  <si>
    <t>Kings County</t>
  </si>
  <si>
    <t>1. COMMUNITY CARE IPA
2. IMPERIAL HEALTH HOLDINGS MEDICAL GROUP
3. LA SALLE ASSOCIATES INC
4. SANTE COMMUNITY PHYSICIANS IPA MEDICAL GROUP</t>
  </si>
  <si>
    <t>COMMUNITY CARE IPA</t>
  </si>
  <si>
    <t xml:space="preserve">UNITED PHYSICIANS NETWORK </t>
  </si>
  <si>
    <t xml:space="preserve">Geomapping conducted in December, MY 2023 showed COMMUNITY CARE IPA compliant with all the time or distance standards for all SMALL county ZIP Codes. 
Primary care - [10 miles, 30 mimutes]
Core Specialty - [45 miles, 75 minutes]
OB/GYN - [45 miles, 75 minutes]
</t>
  </si>
  <si>
    <t xml:space="preserve">Geomapping conducted in December, MY 2023 showed IMPERIAL HEALTH HOLDINGS MEDICAL GROUP compliant with all the time or distance standards for all SMALL county ZIP Codes. 
Primary care - [10 miles, 30 mimutes]
Core Specialty - [45 miles, 75 minutes]
OB/GYN - [45 miles, 75 minutes]
</t>
  </si>
  <si>
    <t xml:space="preserve">Geomapping conducted in December, MY 2023 showed LA SALLE compliant with all the time or distance standards for all SMALL county ZIP Codes. 
Primary care - [10 miles, 30 mimutes]
Core Specialty - [45 miles, 75 minutes]
OB/GYN - [45 miles, 75 minutes]
</t>
  </si>
  <si>
    <t xml:space="preserve">Geomapping conducted in December, MY 2023 showed UNITED PHYSICIANS NETWORK compliant with all the time or distance standards for all SMALL county ZIP Codes, with the exception of the deficiencies noted in item C.2.c below. 
Primary care - [10 miles, 30 mimutes]
Core Specialty - [45 miles, 75 minutes]
OB/GYN [45 miles, 75  minutes]
</t>
  </si>
  <si>
    <t xml:space="preserve">Geomapping conducted in December, MY 2023 showed that SANTE COMMUNITY PHYSICIANS IPA MEDICAL GROUP no longer met time or distance standards for these provider types in SMALL areas.
See supplemental file:
ANTHEM BLUE CROSS EX.2_supplement KINGS.xlsx
</t>
  </si>
  <si>
    <t xml:space="preserve">Geomapping conducted in December, MY 2023 showed that UNITED PHYSICIANS NETWORK no longer met time or distance standards for these provider types in SMALL areas.
See supplemental file:
ANTHEM BLUE CROSS EX.2_supplement KINGS.xlsx
</t>
  </si>
  <si>
    <t>Anthem will reassess COMMUNITY CARE IPA's performance at next geomapping analysis conducted no later than June 2024</t>
  </si>
  <si>
    <t>Anthem will reassess LA SALLE's performance at next geomapping analysis conducted no later than June 2024</t>
  </si>
  <si>
    <t xml:space="preserve">Anthem has granted COMMUNITY CARE IPA Alternative Access Standards in SMALL area by zip code and provider type. 
See supplemental file: 
ANTHEM BLUE CROSS EX.2_supplement KINGS.xlsx
</t>
  </si>
  <si>
    <t xml:space="preserve">Anthem has granted IMPERIAL HEALTH HOLDINGS MEDICAL GROUP Alternative Access Standards in SMALL area by zip code and provider type. 
See supplemental file: 
ANTHEM BLUE CROSS EX.2_supplement KINGS.xlsx
</t>
  </si>
  <si>
    <t xml:space="preserve">Anthem has granted LA SALLE Alternative Access Standards in SMALL area by zip code and provider type. 
See supplemental file: 
ANTHEM BLUE CROSS EX.2_supplement KINGS.xlsx
</t>
  </si>
  <si>
    <t xml:space="preserve">Anthem has granted SANTE COMMUNITY PHYSICIANS IPA MEDICAL GROUP Alternative Access Standards in SMALL area by zip code and provider type. 
See supplemental file: 
ANTHEM BLUE CROSS EX.2_supplement KINGS.xlsx
</t>
  </si>
  <si>
    <t xml:space="preserve">These zipcodes contained deficiencies in Anthem's geomapping analysis in December, 2023. Anthem is provisionally granting Alternative Access Stadards for the Time/ Distance to the nearest in-network provider to COMMUNITY CARE IPA for these zipcodes and provider types with the following conditions:
1. Anthem will work with our providers to identify a provider within reasonable time or distance to close the gap. 
2. Anthem has notified COMMUNITY CARE IPA that we conducted a geomapping analysis,  and they are not meeting Time or Distance Standards for particular zip codes and provider types.   
3. COMMUNITY CARE IPA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</si>
  <si>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LA SALLE for these zipcodes and provider types with the following conditions:
1. Anthem will work with our providers to identify a provider within reasonable time or distance to close the gap. 
2. Anthem has notified LA SALLE that we conducted a geomapping analysis,  and they are not meeting Time or Distance Standards for particular zip codes and provider types.   
3. LA SALLE must provide Anthem with an attestation that they will make good faith contracting efforts with two closest out-of-network providers provided by Anthem to fill the gaps within 120 days.  
</t>
  </si>
  <si>
    <t xml:space="preserve">Provider Directory Review and Appointment &amp; Access Availability Survey conducted annually showed COMMUNITY CARE IPA compliant with the following Timely Access standards:
Primary Care/ Specialist - Non-Urgent
Provider network report conducted on 12/2023 showed COMMUNITY CARE IPA compliant with all provider to member ratios.
</t>
  </si>
  <si>
    <t xml:space="preserve">Timely Access Survey conducted annually showed that COMMUNITY CARE IPA did not meet the following timely access standards: 
Primary Care/ Specialist - Urgent
</t>
  </si>
  <si>
    <t xml:space="preserve">Timely Access Survey conducted annually showed that SANTE COMMUNITY PHYSICIANS IPA MEDICAL GROUP did not meet the following timely access standards: 
Primary Care/ Specialist - Urgent
</t>
  </si>
  <si>
    <t xml:space="preserve">MCP will monitor COMMUNITY CARE IPA through a corrective action process where they will be required to submit a Corrective Action Plan within 30 days. Groups will be expected to carry out those Corrective Action Plans, bringing them into compliance in the next year's Timely Access surveys.
</t>
  </si>
  <si>
    <t>Madera County</t>
  </si>
  <si>
    <t xml:space="preserve">1.COMMUNITY CARE IPA
2. IMPERIAL HEALTH HOLDINGS MEDICAL GROUP
3. LA SALLE ASSOCIATES INC
4. SANTE COMMUNITY PHYSICIANS IPA MEDICAL GROUP
</t>
  </si>
  <si>
    <t xml:space="preserve">Geomapping conducted in December, MY 2023 showed that SANTE COMMUNITY PHYSICIANS IPA MEDICAL GROUP no longer met time or distance standards for these provider types in SMALL areas.
See supplemental file:
ANTHEM BLUE CROSS EX.2_supplement MADERA.xlsx
</t>
  </si>
  <si>
    <t xml:space="preserve">Geomapping conducted in December, MY 2023 showed that UNITED PHYSICIANS NETWORK no longer met time or distance standards for these provider types in SMALL areas.
See supplemental file:
ANTHEM BLUE CROSS EX.2_supplement MADERA.xlsx
</t>
  </si>
  <si>
    <t xml:space="preserve">Anthem has granted COMMUNITY CARE IPA Alternative Access Standards in SMALL area by zip code and provider type. 
See supplemental file: 
ANTHEM BLUE CROSS EX.2_supplement MADERA.xlsx
</t>
  </si>
  <si>
    <t xml:space="preserve">Anthem has granted IMPERIAL HEALTH HOLDINGS MEDICAL GROUP Alternative Access Standards in SMALL area by zip code and provider type. 
See supplemental file: 
ANTHEM BLUE CROSS EX.2_supplement MADERA.xlsx
</t>
  </si>
  <si>
    <t xml:space="preserve">None
</t>
  </si>
  <si>
    <t xml:space="preserve">Anthem has granted SANTE COMMUNITY PHYSICIANS IPA MEDICAL GROUP Alternative Access Standards in SMALL area by zip code and provider type. 
See supplemental file: 
ANTHEM BLUE CROSS EX.2_supplement MADERA.xlsx
</t>
  </si>
  <si>
    <t>N/A - As indicated in Anthem's Landscape Analysis, UNITED PHYSICIANS NETWORK is new and therefore was not surveyed in RY23 Provider Appointment Availability Survey. As such, Anthem does not have timely access results for UNITED PHYSICIANS NETWORK.</t>
  </si>
  <si>
    <t xml:space="preserve">N/A
</t>
  </si>
  <si>
    <t>Nevada County</t>
  </si>
  <si>
    <t xml:space="preserve">Geomapping conducted in December, MY 2023 showed NIVANO PHYSICIANS INC compliant with all the time or distance standards for all SMALL county ZIP Codes, with the exception of the deficiencies noted in item C.2.c below. 
Primary care - [10 miles, 30 mimutes]
Core Specialty - [45 miles, 75 minutes]
OB/GYN [45 miles, 75 minutes]
</t>
  </si>
  <si>
    <t xml:space="preserve">Geomapping conducted in December, MY 2023 showed that NIVANO PHYSICIANS INC no longer met time or distance standards for these provider types in SMALL areas.
See supplemental file:
ANTHEM BLUE CROSS EX.2_supplement NEVADA.xlsx
</t>
  </si>
  <si>
    <t xml:space="preserve">Anthem has granted NIVANO PHYSICIANS INC Alternative Access Standards in SMALL area by zip code and provider type. 
See supplemental file: 
ANTHEM BLUE CROSS EX.2_supplement NEVADA.xlsx
</t>
  </si>
  <si>
    <t>Placer County</t>
  </si>
  <si>
    <t xml:space="preserve">Geomapping conducted in December, MY 2023 showed IMPERIAL HEALTH HOLDINGS MEDICAL GROUP compliant with all the time or distance standards for all MEDIUM county ZIP Codes. 
Primary care - [10 miles, 30 mimutes]
Core Specialty - [30 miles, 60 minutes]
OB/GYN - [30 miles, 60 minutes]
</t>
  </si>
  <si>
    <t xml:space="preserve">Geomapping conducted in December, MY 2023 showed NIVANO PHYSICIANS INC compliant with all the time or distance standards for all MEDIUM county ZIP Codes, with the exception of the deficiencies noted in item C.2.c below. 
Primary care - [10 miles, 30 mimutes]
Core Specialty - [30 miles, 60 minutes]
OB/GYN - [30 miles, 60 minutes]
</t>
  </si>
  <si>
    <t xml:space="preserve">Geomapping conducted in December, MY 2023 showed that NIVANO PHYSICIANS INC no longer met time or distance standards for these provider types in MEDIUM areas.
See supplemental file:
ANTHEM BLUE CROSS EX.2_supplement PLACER.xlsx
</t>
  </si>
  <si>
    <t xml:space="preserve">Anthem has granted IMPERIAL HEALTH HOLDINGS MEDICAL GROUP Alternative Access Standards in MEDIUM area by zip code and provider type. 
See supplemental file: 
ANTHEM BLUE CROSS EX.2_supplement PLACER.xlsx
</t>
  </si>
  <si>
    <t xml:space="preserve">Anthem has granted NIVANO PHYSICIANS INC Alternative Access Standards in MEDIUM area by zip code and provider type. 
See supplemental file: 
ANTHEM BLUE CROSS EX.2_supplement PLACER.xlsx
</t>
  </si>
  <si>
    <t>Sacramento County</t>
  </si>
  <si>
    <t>RIVER CITY MEDICAL GROUP INC</t>
  </si>
  <si>
    <t xml:space="preserve">Geomapping conducted in December, MY 2023 showed IMPERIAL HEALTH HOLDINGS MEDICAL GROUP compliant with all the time or distance standards for all DENSE county ZIP Codes. 
Primary care - [10 miles, 30 mimutes]
Core Specialty - [15 miles, 30 minutes]
OB/GYN - [15 miles, 30 minutes]
</t>
  </si>
  <si>
    <t xml:space="preserve">Geomapping conducted in December, MY 2023 showed NIVANO PHYSICIANS INC compliant with all the time or distance standards for all DENSE county ZIP Codes, with the exception of the deficiencies noted in item C.2.c below. 
Primary care - [10 miles, 30 mimutes]
Core Specialty - [15 miles, 30 minutes]
OB/GYN - [15 miles, 30 minutes]
</t>
  </si>
  <si>
    <t xml:space="preserve">Geomapping conducted in December, MY 2023 showed RIVER CITY MEDICAL GROUP INC compliant with all the time or distance standards for all DENSE county ZIP Codes. 
Primary care - [10 miles, 30 mimutes]
Core Specialty - [15 miles, 30 minutes]
OB/GYN - [15 miles, 30 minutes]
</t>
  </si>
  <si>
    <t xml:space="preserve">Geomapping conducted in December, MY 2023 showed that NIVANO PHYSICIANS INC no longer met time or distance standards for these provider types in DENSE areas.
See supplemental file:
ANTHEM BLUE CROSS EX.2_supplement SACRAMENTO.xlsx
</t>
  </si>
  <si>
    <t>Anthem will reassess RIVER CITY MEDICAL GROUP INC's performance at next geomapping analysis conducted no later than June 2024</t>
  </si>
  <si>
    <t xml:space="preserve">Anthem has granted IMPERIAL HEALTH HOLDINGS MEDICAL GROUP Alternative Access Standards in DENSE area by zip code and provider type. 
See supplemental file: 
ANTHEM BLUE CROSS EX.2_supplement SACRAMENTO.xlsx
</t>
  </si>
  <si>
    <t xml:space="preserve">Anthem has granted NIVANO PHYSICIANS INC Alternative Access Standards in DENSE area by zip code and provider type. 
See supplemental file: 
ANTHEM BLUE CROSS EX.2_supplement SACRAMENTO.xlsx
</t>
  </si>
  <si>
    <t xml:space="preserve">Anthem has granted RIVER CITY MEDICAL GROUP INC Alternative Access Standards in DENSE area by zip code and provider type. 
See supplemental file: 
ANTHEM BLUE CROSS EX.2_supplement SACRAMENTO.xlsx
</t>
  </si>
  <si>
    <t xml:space="preserve">These zipcodes contained deficiencies in Anthem's geomapping analysis in December, 2023. Anthem is provisionally granting Alternative Access Stadards for the Time/ Distance to the nearest in-network provider to RIVER CITY MEDICAL GROUP INC for these zipcodes and provider types with the following conditions:
1. Anthem will work with our providers to identify a provider within reasonable time or distance to close the gap. 
2. Anthem has notified RIVER CITY MEDICAL GROUP INC that we conducted a geomapping analysis,  and they are not meeting Time or Distance Standards for particular zip codes and provider types.   
3. RIVER CITY MEDICAL GROUP INC must provide Anthem with an attestation that they will make good faith contracting efforts with two closest out-of-network providers provided by Anthem to fill the gaps within 120 days.  
</t>
  </si>
  <si>
    <t xml:space="preserve">Provider Directory Review and Appointment &amp; Access Availability Survey conducted annually showed RIVER CITY MEDICAL GROUP INC compliant with the following Timely Access standards:
Primary Care/ Specialist - Non-Urgent
Provider network report conducted on 12/2023 showed RIVER CITY MEDICAL GROUP INC compliant with all provider to member ratios.
</t>
  </si>
  <si>
    <t xml:space="preserve">Timely Access Survey conducted annually showed that RIVER CITY MEDICAL GROUP INC did not meet the following timely access standards: 
Primary Care/ Specialist - Urgent
</t>
  </si>
  <si>
    <t xml:space="preserve">MCP will monitor RIVER CITY MEDICAL GROUP INC through a corrective action process where they will be required to submit a Corrective Action Plan within 30 days. Groups will be expected to carry out those Corrective Action Plans, bringing them into compliance in the next year's Timely Access surveys.
</t>
  </si>
  <si>
    <t>San Benito County</t>
  </si>
  <si>
    <t>SAN BENITO MEDICAL ASSOCIATES INC</t>
  </si>
  <si>
    <t xml:space="preserve">Geomapping conducted in December, MY 2023 showed SAN BENITO MEDICAL ASSOCIATES INC compliant with all the time or distance standards for all RURAL county ZIP Codes, with the exception of the deficiencies noted in item C.2.c below. 
Primary care - [10 miles, 30 mimutes]
Core Specialty - [60 miles, 90 minutes]
OB/GYN [60 miles, 90 minutes]
</t>
  </si>
  <si>
    <t xml:space="preserve">Geomapping conducted in December, MY 2023 showed that SAN BENITO MEDICAL ASSOCIATES INC no longer met time or distance standards for these provider types in RURAL areas.
See supplemental file:
ANTHEM BLUE CROSS EX.2_supplement SAN BENITO.xlsx
</t>
  </si>
  <si>
    <t xml:space="preserve">Where Anthem's geomapping analysis shows gaps in SAN BENITO MEDICAL ASSOCIATES INC's network, SAN BENITO MEDICAL ASSOCIATES INC will have an opportunity to request alternative access standard by signing an attestation that they will attempt to contract with the nearest two Out of Network providers within 120 days. SAN BENITO MEDICAL ASSOCIATES INC must report on contracting efforts within 120 days. If geomapping analysis identifies a gap in SAN BENITO MEDICAL ASSOCIATES INC's network, and they fail to submit an AAS request, they will receive a Corrective Action Plan. 
</t>
  </si>
  <si>
    <t>Anthem will reassess SAN BENITO MEDICAL ASSOCIATES INC's performance at next geomapping analysis conducted no later than June 2024</t>
  </si>
  <si>
    <t xml:space="preserve">Anthem has granted SAN BENITO MEDICAL ASSOCIATES INC Alternative Access Standards in RURAL area by zip code and provider type. 
See supplemental file: 
ANTHEM BLUE CROSS EX.2_supplement SAN BENITO.xlsx
</t>
  </si>
  <si>
    <t xml:space="preserve">These zipcodes contained deficiencies in Anthem's geomapping analysis in December, 2023. Anthem is provisionally granting Alternative Access Stadards for the Time/ Distance to the nearest in-network provider to SAN BENITO MEDICAL ASSOCIATES INC for these zipcodes and provider types with the following conditions:
1. Anthem will work with our providers to identify a provider within reasonable time or distance to close the gap. 
2. Anthem has notified SAN BENITO MEDICAL ASSOCIATES INC that we conducted a geomapping analysis,  and they are not meeting Time or Distance Standards for particular zip codes and provider types.   
3. SAN BENITO MEDICAL ASSOCIATES INC must provide Anthem with an attestation that they will make good faith contracting efforts with two closest out-of-network providers provided by Anthem to fill the gaps within 120 days.  
</t>
  </si>
  <si>
    <t xml:space="preserve">Provider Directory Review and Appointment &amp; Access Availability Survey conducted annually showed SAN BENITO MEDICAL ASSOCIATES INC compliant with the following Timely Access standards:
Primary Care/ Specialist - Non-Urgent
Provider network report conducted on 12/2023 showed SAN BENITO MEDICAL ASSOCIATES INC compliant with all provider to member ratios.
</t>
  </si>
  <si>
    <t xml:space="preserve">Timely Access Survey conducted annually showed that SAN BENITO MEDICAL ASSOCIATES INC did not meet the following timely access standards: 
Primary Care/ Specialist - Urgent
</t>
  </si>
  <si>
    <t xml:space="preserve">MCP will monitor SAN BENITO MEDICAL ASSOCIATES INC through a corrective action process where they will be required to submit a Corrective Action Plan within 30 days. Groups will be expected to carry out those Corrective Action Plans, bringing them into compliance in the next year's Timely Access surveys.
</t>
  </si>
  <si>
    <t>San Francisco County</t>
  </si>
  <si>
    <t>ALL AMERICAN MEDICAL GROUP</t>
  </si>
  <si>
    <t xml:space="preserve">Geomapping conducted in December, MY 2023 showed ALL AMERICAN MEDICAL GROUP compliant with all the time or distance standards for all DENSE county ZIP Codes. 
Primary care - [10 miles, 30 mimutes]
Core Specialty - [15 miles, 30 minutes]
OB/GYN - [15 miles, 30 minutes]
</t>
  </si>
  <si>
    <t>Anthem will reassess ALL AMERICAN MEDICAL GROUP's performance at next geomapping analysis conducted no later than June 2024</t>
  </si>
  <si>
    <t xml:space="preserve">Anthem has granted ALL AMERICAN MEDICAL GROUP Alternative Access Standards in DENSE area by zip code and provider type. 
See supplemental file: 
ANTHEM BLUE CROSS EX.2_supplement SAN FRANCISCO.xlsx
</t>
  </si>
  <si>
    <t xml:space="preserve">These zipcodes contained deficiencies in Anthem's geomapping analysis in December, 2023. Anthem is provisionally granting Alternative Access Stadards for the Time/ Distance to the nearest in-network provider to ALL AMERICAN MEDICAL GROUP for these zipcodes and provider types with the following conditions:
1. Anthem will work with our providers to identify a provider within reasonable time or distance to close the gap. 
2. Anthem has notified ALL AMERICAN MEDICAL GROUP that we conducted a geomapping analysis,  and they are not meeting Time or Distance Standards for particular zip codes and provider types.   
3. ALL AMERICAN MEDICAL GROUP must provide Anthem with an attestation that they will make good faith contracting efforts with two closest out-of-network providers provided by Anthem to fill the gaps within 120 days.  
</t>
  </si>
  <si>
    <t xml:space="preserve">Provider Directory Review and Appointment &amp; Access Availability Survey conducted annually showed ALL AMERICAN MEDICAL GROUP compliant with the following Timely Access standards:
Primary Care/ Specialist - Urgent
Primary Care/ Specialist - Non-Urgent
Provider network report conducted on 12/2023 showed ALL AMERICAN MEDICAL GROUP compliant with all provider to member ratios.
</t>
  </si>
  <si>
    <t>Santa Clara County</t>
  </si>
  <si>
    <t>NORTHEAST MEDICAL SERVICES (NEMS)</t>
  </si>
  <si>
    <t>PHYSICIANS MEDICAL GROUP OF SAN JOSE</t>
  </si>
  <si>
    <t>PREMIER CARE OF NORTHERN CALIFORNIA MEDICAL GROUP INC</t>
  </si>
  <si>
    <t xml:space="preserve">Geomapping conducted in December, MY 2023 showed NORTHEAST MEDICAL SERVICES (NEMS) compliant with all the time or distance standards for all DENSE county ZIP Codes. 
Primary care - [10 miles, 30 mimutes]
Core Specialty - [15 miles, 30 minutes]
OB/GYN - [15 miles, 30 minutes]
</t>
  </si>
  <si>
    <t xml:space="preserve">Geomapping conducted in December, MY 2023 showed PHYSICIANS MEDICAL GROUP OF SAN JOSE compliant with all the time or distance standards for all DENSE county ZIP Codes. 
Primary care - [10 miles, 30 mimutes]
Core Specialty - [15 miles, 30 minutes]
OB/GYN - [15 miles, 30 minutes]
</t>
  </si>
  <si>
    <t xml:space="preserve">Geomapping conducted in December, MY 2023 showed PREMIER CARE OF NORTHERN CALIFORNIA MEDICAL GROUP INC compliant with all the time or distance standards for all DENSE county ZIP Codes, with the exception of the deficiencies noted in item C.2.c below. 
Primary care - [10 miles, 30 mimutes]
Core Specialty - [15 miles, 30 minutes]
OB/GYN - [15 miles, 30 minutes]
</t>
  </si>
  <si>
    <t xml:space="preserve">Geomapping conducted in December, MY 2023 showed that PREMIER CARE OF NORTHERN CALIFORNIA MEDICAL GROUP INC no longer met time or distance standards for these provider types in DENSE areas.
See supplemental file:
ANTHEM BLUE CROSS EX.2_supplement SANTA CLARA.xlsx
</t>
  </si>
  <si>
    <t xml:space="preserve">Where Anthem's geomapping analysis shows gaps in PREMIER CARE OF NORTHERN CALIFORNIA MEDICAL GROUP INC's network, PREMIER CARE OF NORTHERN CALIFORNIA MEDICAL GROUP INC will have an opportunity to request alternative access standard by signing an attestation that they will attempt to contract with the nearest two Out of Network providers within 120 days. PREMIER CARE OF NORTHERN CALIFORNIA MEDICAL GROUP INC must report on contracting efforts within 120 days. If geomapping analysis identifies a gap in PREMIER CARE OF NORTHERN CALIFORNIA MEDICAL GROUP INC's network, and they fail to submit an AAS request, they will receive a Corrective Action Plan. 
</t>
  </si>
  <si>
    <t>Anthem will reassess NORTHEAST MEDICAL SERVICES (NEMS)'s performance at next geomapping analysis conducted no later than June 2024</t>
  </si>
  <si>
    <t>Anthem will reassess PHYSICIANS MEDICAL GROUP OF SAN JOSE's performance at next geomapping analysis conducted no later than June 2024</t>
  </si>
  <si>
    <t>Anthem will reassess PREMIER CARE OF NORTHERN CALIFORNIA MEDICAL GROUP INC's performance at next geomapping analysis conducted no later than June 2024</t>
  </si>
  <si>
    <t xml:space="preserve">Anthem has granted NORTHEAST MEDICAL SERVICES (NEMS) Alternative Access Standards in DENSE area by zip code and provider type. 
See supplemental file: 
ANTHEM BLUE CROSS EX.2_supplement SANTA CLARA.xlsx
</t>
  </si>
  <si>
    <t xml:space="preserve">Anthem has granted PHYSICIANS MEDICAL GROUP OF SAN JOSE Alternative Access Standards in DENSE area by zip code and provider type. 
See supplemental file: 
ANTHEM BLUE CROSS EX.2_supplement SANTA CLARA.xlsx
</t>
  </si>
  <si>
    <t xml:space="preserve">Anthem has granted PREMIER CARE OF NORTHERN CALIFORNIA MEDICAL GROUP INC Alternative Access Standards in DENSE area by zip code and provider type. 
See supplemental file: 
ANTHEM BLUE CROSS EX.2_supplement SANTA CLARA.xlsx
</t>
  </si>
  <si>
    <t xml:space="preserve">These zipcodes contained deficiencies in Anthem's geomapping analysis in December, 2023. Anthem is provisionally granting Alternative Access Stadards for the Time/ Distance to the nearest in-network provider to NORTHEAST MEDICAL SERVICES (NEMS) for these zipcodes and provider types with the following conditions:
1. Anthem will work with our providers to identify a provider within reasonable time or distance to close the gap. 
2. Anthem has notified NORTHEAST MEDICAL SERVICES (NEMS) that we conducted a geomapping analysis,  and they are not meeting Time or Distance Standards for particular zip codes and provider types.   
3. NORTHEAST MEDICAL SERVICES (NEMS)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</si>
  <si>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PHYSICIANS MEDICAL GROUP OF SAN JOSE for these zipcodes and provider types with the following conditions:
1. Anthem will work with our providers to identify a provider within reasonable time or distance to close the gap. 
2. Anthem has notified PHYSICIANS MEDICAL GROUP OF SAN JOSE that we conducted a geomapping analysis,  and they are not meeting Time or Distance Standards for particular zip codes and provider types.   
3. PHYSICIANS MEDICAL GROUP OF SAN JOSE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</si>
  <si>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PREMIER CARE OF NORTHERN CALIFORNIA MEDICAL GROUP INC for these zipcodes and provider types with the following conditions:
1. Anthem will work with our providers to identify a provider within reasonable time or distance to close the gap. 
2. Anthem has notified PREMIER CARE OF NORTHERN CALIFORNIA MEDICAL GROUP INC that we conducted a geomapping analysis,  and they are not meeting Time or Distance Standards for particular zip codes and provider types.   
3. PREMIER CARE OF NORTHERN CALIFORNIA MEDICAL GROUP INC must provide Anthem with an attestation that they will make good faith contracting efforts with two closest out-of-network providers provided by Anthem to fill the gaps within 120 days.  
</t>
  </si>
  <si>
    <t xml:space="preserve">
No, the Subcontractor does not comply based on all analyses</t>
  </si>
  <si>
    <t xml:space="preserve">Provider Directory Review and Appointment &amp; Access Availability Survey conducted annually showed NORTHEAST MEDICAL SERVICES (NEMS) compliant with the following Timely Access standards:
Primary Care/ Specialist - Non-Urgent
Provider network report conducted on 12/2023 showed NORTHEAST MEDICAL SERVICES (NEMS) compliant with all provider to member ratios.
</t>
  </si>
  <si>
    <t xml:space="preserve">Provider Directory Review and Appointment &amp; Access Availability Survey conducted annually showed PHYSICIANS MEDICAL GROUP OF SAN JOSE compliant with the following Timely Access standards:
Primary Care/ Specialist - Non-Urgent
Provider network report conducted on 12/2023 showed PHYSICIANS MEDICAL GROUP OF SAN JOSE compliant with all provider to member ratios.
</t>
  </si>
  <si>
    <t xml:space="preserve">Provider Directory Review and Appointment &amp; Access Availability Survey conducted annually showed PREMIER CARE OF NORTHERN CALIFORNIA MEDICAL GROUP INC compliant with the following Timely Access standards:
None
Provider network report conducted on 12/2023 showed PREMIER CARE OF NORTHERN CALIFORNIA MEDICAL GROUP INC compliant with all provider to member ratios.
</t>
  </si>
  <si>
    <t xml:space="preserve">Timely Access Survey conducted annually showed that NORTHEAST MEDICAL SERVICES (NEMS) did not meet the following timely access standards: 
Primary Care/ Specialist - Urgent
</t>
  </si>
  <si>
    <t xml:space="preserve">Timely Access Survey conducted annually showed that PHYSICIANS MEDICAL GROUP OF SAN JOSE did not meet the following timely access standards: 
Primary Care/ Specialist - Urgent
</t>
  </si>
  <si>
    <t xml:space="preserve">Timely Access Survey conducted annually showed that PREMIER CARE OF NORTHERN CALIFORNIA MEDICAL GROUP INC did not meet the following timely access standards: 
Primary Care/ Specialist - Urgent
Primary Care/ Specialist - Non-Urgent
</t>
  </si>
  <si>
    <t xml:space="preserve">MCP will monitor NORTHEAST MEDICAL SERVICES (NEMS)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</si>
  <si>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PHYSICIANS MEDICAL GROUP OF SAN JOSE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</si>
  <si>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PREMIER CARE OF NORTHERN CALIFORNIA MEDICAL GROUP INC through a corrective action process where they will be required to submit a Corrective Action Plan within 30 days. Groups will be expected to carry out those Corrective Action Plans, bringing them into compliance in the next year's Timely Access surveys.
</t>
  </si>
  <si>
    <t>Sierra County</t>
  </si>
  <si>
    <t xml:space="preserve">Geomapping conducted in December, MY 2023 showed that NIVANO PHYSICIANS INC no longer met time or distance standards for these provider types in RURAL areas.
See supplemental file:
ANTHEM BLUE CROSS EX.2_supplement SIERRA.xlsx
</t>
  </si>
  <si>
    <t xml:space="preserve">Anthem has granted NIVANO PHYSICIANS INC Alternative Access Standards in RURAL area by zip code and provider type. 
See supplemental file: 
ANTHEM BLUE CROSS EX.2_supplement SIERRA.xlsx
</t>
  </si>
  <si>
    <t>Sutter County</t>
  </si>
  <si>
    <t xml:space="preserve">Geomapping conducted in December, MY 2023 showed that NIVANO PHYSICIANS INC no longer met time or distance standards for these provider types in SMALL areas.
See supplemental file:
ANTHEM BLUE CROSS EX.2_supplement SUTTER.xlsx
</t>
  </si>
  <si>
    <t xml:space="preserve">Anthem has granted NIVANO PHYSICIANS INC Alternative Access Standards in SMALL area by zip code and provider type. 
See supplemental file: 
ANTHEM BLUE CROSS EX.2_supplement SUTTER.xlsx
</t>
  </si>
  <si>
    <t>Tulare County</t>
  </si>
  <si>
    <t xml:space="preserve">1. COMMUNITY CARE IPA
2. DIGNITY HEALTH MEDICAL NETWORK
3. LA SALLE ASSOCIATES INC
</t>
  </si>
  <si>
    <t>DIGNITY HEALTH MEDICAL NETWORK</t>
  </si>
  <si>
    <t xml:space="preserve">Geomapping conducted in December, MY 2023 showed DIGNITY HEALTH MEDICAL NETWORK compliant with all the time or distance standards for all SMALL county ZIP Codes. 
Primary care - [10 miles, 30 mimutes]
Core Specialty - [45 miles, 75 minutes]
OB/GYN - [45 miles, 75 minutes]
</t>
  </si>
  <si>
    <t xml:space="preserve">Geomapping conducted in December, MY 2023 showed that UNITED PHYSICIANS NETWORK no longer met time or distance standards for these provider types in SMALL areas.
See supplemental file:
ANTHEM BLUE CROSS EX.2_supplement TULARE.xlsx
</t>
  </si>
  <si>
    <t>Anthem will reassess DIGNITY HEALTH MEDICAL NETWORK's performance at next geomapping analysis conducted no later than June 2024</t>
  </si>
  <si>
    <t xml:space="preserve">Anthem has granted COMMUNITY CARE IPA Alternative Access Standards in SMALL area by zip code and provider type. 
See supplemental file: 
ANTHEM BLUE CROSS EX.2_supplement TULARE.xlsx
</t>
  </si>
  <si>
    <t xml:space="preserve">Anthem has granted DIGNITY HEALTH MEDICAL NETWORK Alternative Access Standards in SMALL area by zip code and provider type. 
See supplemental file: 
ANTHEM BLUE CROSS EX.2_supplement TULARE.xlsx
</t>
  </si>
  <si>
    <t xml:space="preserve">Anthem has granted LA SALLE ASSOCIATES INC Alternative Access Standards in SMALL area by zip code and provider type. 
See supplemental file: 
ANTHEM BLUE CROSS EX.2_supplement TULARE.xlsx
</t>
  </si>
  <si>
    <t xml:space="preserve">These zipcodes contained deficiencies in Anthem's geomapping analysis in December, 2023. Anthem is provisionally granting Alternative Access Stadards for the Time/ Distance to the nearest in-network provider to DIGNITY HEALTH MEDICAL NETWORK for these zipcodes and provider types with the following conditions:
1. Anthem will work with our providers to identify a provider within reasonable time or distance to close the gap. 
2. Anthem has notified DIGNITY HEALTH MEDICAL NETWORK that we conducted a geomapping analysis,  and they are not meeting Time or Distance Standards for particular zip codes and provider types.   
3. DIGNITY HEALTH MEDICAL NETWORK must provide Anthem with an attestation that they will make good faith contracting efforts with two closest out-of-network providers provided by Anthem to fill the gaps within 120 days.  
</t>
  </si>
  <si>
    <t xml:space="preserve">Provider Directory Review and Appointment &amp; Access Availability Survey conducted annually showed DIGNITY HEALTH MEDICAL NETWORK compliant with the following Timely Access standards:
None
Provider network report conducted on 12/2023 showed DIGNITY HEALTH MEDICAL NETWORK compliant with all provider to member ratios.
</t>
  </si>
  <si>
    <t xml:space="preserve">Timely Access Survey conducted annually showed that DIGNITY HEALTH MEDICAL NETWORK did not meet the following timely access standards: 
Primary Care/ Specialist - Urgent
Primary Care/ Specialist - Non-Urgent
</t>
  </si>
  <si>
    <t xml:space="preserve">MCP will monitor DIGNITY HEALTH MEDICAL NETWORK through a corrective action process where they will be required to submit a Corrective Action Plan within 30 days. Groups will be expected to carry out those Corrective Action Plans, bringing them into compliance in the next year's Timely Access surveys.
</t>
  </si>
  <si>
    <t>Yuba County</t>
  </si>
  <si>
    <t xml:space="preserve">Geomapping conducted in December, MY 2023 showed NIVANO PHYSICIANS INC compliant with all the time or distance standards for all SMALL county ZIP Codes, with the exception of the deficiencies noted in item C.2.c below. 
Primary care - [10 miles, 30 mimutes]
Core Specialty - [45 miles, 75 minutes]
OB/GYN - [45 miles, 75 minutes]
</t>
  </si>
  <si>
    <t xml:space="preserve">Geomapping conducted in December, MY 2023 showed that NIVANO PHYSICIANS INC no longer met time or distance standards for these provider types in SMALL areas.
See supplemental file:
ANTHEM BLUE CROSS EX.2_supplement YUBA.xlsx
</t>
  </si>
  <si>
    <t xml:space="preserve">Anthem has granted NIVANO PHYSICIANS INC Alternative Access Standards in SMALL area by zip code and provider type. 
See supplemental file: 
ANTHEM BLUE CROSS EX.2_supplement YUBA.xlsx
</t>
  </si>
  <si>
    <t>Blue Shield Promise Health Plan</t>
  </si>
  <si>
    <t>San Diego County</t>
  </si>
  <si>
    <t>Subcontractor Network Certification</t>
  </si>
  <si>
    <t>Other DHCS QMRT Results</t>
  </si>
  <si>
    <t>COMMUNITY CARE IPA LLC</t>
  </si>
  <si>
    <t>Imperial Health Holdings</t>
  </si>
  <si>
    <t>PROSPECT MEDICAL GROUP</t>
  </si>
  <si>
    <t xml:space="preserve">IHP of Southern CA </t>
  </si>
  <si>
    <t>Geomapping conducted in May 2023 and November 2023 showed COMMUNITY CARE IPA LLC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</si>
  <si>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showed Imperial Health Holdings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</si>
  <si>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showed Prospect Medical Group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</si>
  <si>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showed Rady Childrens Health Network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</si>
  <si>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showed IHP of Sourthern CA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</si>
  <si>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Below is a summary of the number of zip codes and specialties not meeting time or distance standards after geomapping was conducted in November 2023.
• PCP - Adult: 7
• PCP - Peds: 7
•	Adult - Cardiology/Interventional Cardiology: 3
•	Adult - Dermatology: 3
•	Adult - Endocrinology: 35
•	Adult - ENT/Otolaryngology: 4
•	Adult - Gastroenterology: 5
•	Adult - General Surgery: 7
•	Adult - Hematology: 6
•	Adult - HIV/AIDS Specialists/Infectious Diseases: 49
•	Adult - Nephrology: 4
•	Adult - Neurology: 5
•	Adult - Oncology: 6
•	Adult - Ophthalmology: 3
•	Adult - Orthopedic Surgery: 7
•	Adult - Physical Medicine &amp; Rehabilitation: 8
•	Adult - Pulmonology: 4
•	Pediatric - Cardiology/Interventional Cardiology: 3
•	Pediatric - Dermatology: 3
•	Pediatric - Endocrinology: 57
•	Pediatric - ENT/Otolaryngology: 4
•	Pediatric - Gastroenterology: 5
•	Pediatric - General Surgery: 7
•	Pediatric - Hematology: 6
•	Pediatric - HIV/AIDS Specialists/Infectious Diseases: 49
•	Pediatric - Nephrology: 4
•	Pediatric - Neurology: 5
•	Pediatric - Oncology: 6
•	Pediatric - Ophthalmology: 3
•	Pediatric - Orthopedic Surgery: 7
•	Pediatric - Physical Medicine &amp; Rehabilitation: 20
•	Pediatric - Pulmonology: 10
•	OBGYN: 4</t>
  </si>
  <si>
    <t>Below is a summary of the number of zip codes and specialties not meeting time or distance standards after geomapping was conducted in November 2023.
• PCP - Adult: 21
• PCP - Peds: 23
•	Adult - Cardiology/Interventional Cardiology: 25
•	Adult - Dermatology: 25
•	Adult - Endocrinology: 74
•	Adult - ENT/Otolaryngology: 30
•	Adult - Gastroenterology: 21
•	Adult - General Surgery: 22
•	Adult - Hematology: 12
•	Adult - HIV/AIDS Specialists/Infectious Diseases: 74
•	Adult - Nephrology: 4
•	Adult - Neurology: 37
•	Adult - Oncology: 9
•	Adult - Ophthalmology: 4
•	Adult - Orthopedic Surgery: 15
•	Adult - Physical Medicine &amp; Rehabilitation: 74
•	Adult - Pulmonology: 31
•	Pediatric - Cardiology/Interventional Cardiology: 28
•	Pediatric - Dermatology: 28
•	Pediatric - Endocrinology: 74
•	Pediatric - ENT/Otolaryngology: 30
•	Pediatric - Gastroenterology: 34
•	Pediatric - General Surgery: 30
•	Pediatric - Hematology: 12
•	Pediatric - HIV/AIDS Specialists/Infectious Diseases: 74
•	Pediatric - Nephrology: 4
•	Pediatric - Neurology: 37
•	Pediatric - Oncology: 9
•	Pediatric - Ophthalmology: 4
•	Pediatric - Orthopedic Surgery: 15
•	Pediatric - Physical Medicine &amp; Rehabilitation: 74
•	Pediatric - Pulmonology: 31
•	OBGYN: 28</t>
  </si>
  <si>
    <t>Below is a summary of the number of zip codes and specialties not meeting time or distance standards after geomapping was conducted in November 2023.
• PCP - Adult: 4
• PCP - Peds: 4
•	Adult - Cardiology/Interventional Cardiology: 10
•	Adult - Dermatology: 10
•	Adult - Endocrinology: 39
•	Adult - ENT/Otolaryngology: 26
•	Adult - Gastroenterology: 27
•	Adult - General Surgery: 18
•	Adult - Hematology: 92
•	Adult - HIV/AIDS Specialists/Infectious Diseases: 58
•	Adult - Nephrology: 25
•	Adult - Neurology: 92
•	Adult - Oncology: 92
•	Adult - Ophthalmology: 14
•	Adult - Orthopedic Surgery: 52
•	Adult - Physical Medicine &amp; Rehabilitation: 92
•	Adult - Pulmonology: 92
•	Pediatric - Cardiology/Interventional Cardiology: 10
•	Pediatric - Dermatology: 10
•	Pediatric - Endocrinology: 38
•	Pediatric - ENT/Otolaryngology: 26
•	Pediatric - Gastroenterology: 27
•	Pediatric - General Surgery: 18
•	Pediatric - Hematology: 92
•	Pediatric - HIV/AIDS Specialists/Infectious Diseases: 58
•	Pediatric - Nephrology: 25
•	Pediatric - Neurology: 92
•	Pediatric - Oncology: 92
•	Pediatric - Ophthalmology: 14
•	Pediatric - Orthopedic Surgery: 52
•	Pediatric - Physical Medicine &amp; Rehabilitation: 92
•	Pediatric - Pulmonology: 92
•	OBGYN: 44</t>
  </si>
  <si>
    <t>Below is a summary of the number of zip codes and specialties not meeting time or distance standards after geomapping was conducted in November 2023.
•	PCP - Peds: 6
•	SCP - Pediatric - Cardiology/Interventional Cardiology: 23
•	SCP - Pediatric - Dermatology: 27
•	SCP - Pediatric - Endocrinology: 31
•	SCP - Pediatric - ENT/Otolaryngology: 27
•	SCP - Pediatric - Gastroenterology: 27
•	SCP - Pediatric - General Surgery: 27
•	SCP - Pediatric - Hematology: 57
•	SCP - Pediatric - HIV/AIDS Specialists/Infectious Diseases: 54
•	SCP - Pediatric - Nephrology: 29
•	SCP - Pediatric - Neurology: 19
•	SCP - Pediatric - Oncology: 57
•	SCP - Pediatric - Ophthalmology: 27
•	SCP - Pediatric - Orthopedic Surgery: 27
•	SCP - Pediatric - Physical Medicine &amp; Rehabilitation: 28
•	SCP - Pediatric - Psychiatry: 22
•	SCP - Pediatric - Pulmonology: 17
•	OBGYN: 14</t>
  </si>
  <si>
    <t>Below is a summary of the number of zip codes and specialties not meeting time or distance standards after geomapping was conducted in November 2023.
•	PCP - Adult: 3
•	PCP - Peds: 3
•	SCP - Adult - Cardiology/Interventional Cardiology: 13
•	SCP - Adult - Dermatology: 14
•	SCP - Adult - Endocrinology: 30
•	SCP - Adult - ENT/Otolaryngology: 16
•	SCP - Adult - Gastroenterology: 19
•	SCP - Adult - General Surgery: 16
•	SCP - Adult - Hematology: 37
•	SCP - Adult - HIV/AIDS Specialists/Infectious Diseases: 35
•	SCP - Adult - Nephrology: 14
•	SCP - Adult - Neurology: 26
•	SCP - Adult - Oncology: 35
•	SCP - Adult - Ophthalmology: 10
•	SCP - Adult - Orthopedic Surgery: 17
•	SCP - Adult - Physical Medicine &amp; Rehabilitation: 16
•	SCP - Adult - Psychiatry: 11
•	SCP - Adult - Pulmonology: 26
•	SCP - Pediatric - Cardiology/Interventional Cardiology: 13
•	SCP - Pediatric - Dermatology: 14
•	SCP - Pediatric - Endocrinology: 46
•	SCP - Pediatric - ENT/Otolaryngology: 16
•	SCP - Pediatric - Gastroenterology: 21
•	SCP - Pediatric - General Surgery: 16
•	SCP - Pediatric - Hematology: 40
•	SCP - Pediatric - HIV/AIDS Specialists/Infectious Diseases: 35
•	SCP - Pediatric - Nephrology: 29
•	SCP - Pediatric - Neurology: 37
•	SCP - Pediatric - Oncology: 40
•	SCP - Pediatric - Ophthalmology: 10
•	SCP - Pediatric - Orthopedic Surgery: 17
•	SCP - Pediatric - Physical Medicine &amp; Rehabilitation: 31
•	SCP - Pediatric - Psychiatry: 11
•	SCP - Pediatric - Pulmonology: 27
•	OBGYN: 11</t>
  </si>
  <si>
    <t xml:space="preserve">The MCP will work with Subcontractors to  assess and monitor the Subcontractors progress. Bi-annual reports will be provided to the Subcontractor to assess progress contracting with additional providers. Subcontractors will be placed on a corrective action plan when they cannot prove to address deficiencies. </t>
  </si>
  <si>
    <t xml:space="preserve">The MCP will run bi-annual reports to assess Subcontractor's Network. The next report will be produced in Q2 of 2024. </t>
  </si>
  <si>
    <t xml:space="preserve">MCP granted Community Care IPA alternative access time or distance standards for 113 zip code, specialty, and population served combinations based on the premise of demonstrating that all efforts to improve access were completed. This includes attempting to contract closer provider, establishing LOA's and/or securing contracted provider.  </t>
  </si>
  <si>
    <t xml:space="preserve">MCP granted Imperial Health Holdings  alternative access time or distance standards for 145 zip code, specialty, and population served combinations based on the premise of demonstrating that all efforts to improve access were completed. This includes attempting to contract closer provider, establishing LOA's and/or securing contracted provider.  </t>
  </si>
  <si>
    <t xml:space="preserve">MCP granted Prospect Med Group alternative access time or distance standards for 246 zip code, specialty, and population served combinations based on the premise of demonstrating that all efforts to improve access were completed. This includes attempting to contract closer provider, establishing LOA's and/or securing contracted provider.  </t>
  </si>
  <si>
    <t xml:space="preserve">MCP granted Rady Childrens alternative access time or distance standards for 265 zip code, specialty, and population served combinations based on the premise of demonstrating that all efforts to improve access were completed. This includes attempting to contract closer provider, establishing LOA's and/or securing contracted provider.  </t>
  </si>
  <si>
    <t xml:space="preserve">MCP granted IHP of Southern CA alternative access time or distance standards for 295 zip code, specialty, and population served combinations based on the premise of demonstrating that all efforts to improve access were completed. This includes attempting to contract closer provider, establishing LOA's and/or securing contracted provider.  </t>
  </si>
  <si>
    <t xml:space="preserve">Contracted with closest provider and results in reasonable time/distance access. Is within the MCPs currently approved AAS. </t>
  </si>
  <si>
    <t>Timely Access Survey conducted annually (9/22-12/22) showed compliance was met for the following access standards: 
PCP - Well Child Check Up - w/in 10 days
PCP - Prenatal Appt w/ in 10 days
Specialist - Non Urgent w/in 15 days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</si>
  <si>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 Non-Urgent w/in 10 days
PCP - Well Child Check Up - w/in 10 days
PCP - Prenatal Appt w/ in 10 days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</si>
  <si>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 Non-Urgent w/in 10 days
PCP - Well Child Check Up - w/in 10 days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</si>
  <si>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 Urgent w/in 48 hrs
PCP - Non-Urgent w/in 10 days
PCP - Well Child Check Up - w/in 10 days
PCP - Prenatal Appt w/ in 10 days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</si>
  <si>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This provider was previously a direct contracted FQHC and not in a subcontracted arrangement at the time of the survey period (9/22-12/22). Has since moved to subcontracted arrangement and going forward will have results to publish.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</si>
  <si>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 xml:space="preserve">Annual Timely Access Survey conducted in September-December of 2022 showed that Subcontractor did not meet the timely access standards for appointments for the following providers: 
PCP Urgent
PCP Non-Urgent   
SCP Urgent 
</t>
  </si>
  <si>
    <t xml:space="preserve">Annual Timely Access Survey conducted in September-December of 2022 showed that Subcontractor did not meet the timely access standards for appointments for the following providers: 
PCP Urgent
PCP Non-Urgent   
SCP Urgent 
SCP Non-Urgent
</t>
  </si>
  <si>
    <t xml:space="preserve">Annual Timely Access Survey conducted in September-December of 2022 showed that Subcontractor did not meet the timely access standards for appointments for the following providers: 
PCP Urgent
PCP Prenatal Appt w/in 10 days  
SCP Urgent 
SCP Non-Urgent
</t>
  </si>
  <si>
    <t xml:space="preserve">Annual Timely Access Survey conducted in September-December of 2022 showed that Subcontractor did not meet the timely access standards for appointments for the following providers: 
SCP Urgent 
SCP Non-Urgent
</t>
  </si>
  <si>
    <t xml:space="preserve">This provider was previously a direct contracted FQHC and not in a subcontracted arrangement at the time of the survey period (9/22-12/22). Has since moved to subcontracted arrangement and going forward will have results to publish.
</t>
  </si>
  <si>
    <t xml:space="preserve">MCP educates Subcontractor and monitors network adequacy bi-annulay. Network Adequacy is also reviewed during annual Joint Opperating committee (JOC) meetings. Plan works with the Subcontractor to address network deficiencies and the remediation plan to close network gaps. </t>
  </si>
  <si>
    <t xml:space="preserve">MCP will reassess the Subcontractor's avialability of services end of Q2 2024 and determine whether the Subcontractor has remidiated those deficiencies. </t>
  </si>
  <si>
    <t xml:space="preserve">California Health &amp; Wellness </t>
  </si>
  <si>
    <t>Imperial County</t>
  </si>
  <si>
    <t xml:space="preserve">Annually </t>
  </si>
  <si>
    <t>Community Care IPA
The Plan does not review for fee for Service Subnetworks</t>
  </si>
  <si>
    <t>Provider Appointment Availability and After-hours survey. 
Not all subcontractors have reportable rates due to insufficient number of responses</t>
  </si>
  <si>
    <t>Geomapping conducted showed Community Care IPA compliant with all the time or distance standards for Adult/Pediatric Primary Care and core Adult/Pediatric in all rural county ZIP Codes, with the exception of the deficiencies noted in item C.2.c below.
Adult/Pediatric Primary Care - 30 min.
Core Specialty - 90 min.
•Adult/Pediatric Cardiology/ Interventional Cardiology
•Adult/Pediatric Dermatology
•Adult/Pediatric ENT/ Otolaryngology
•Adult/Pediatric HIV/AIDS Specialists/ Infectious Diseases
•Adult/Pediatric Physical Medicine and Rehabilitation</t>
  </si>
  <si>
    <t>Geomapping conducted showed that Community Care IPA did not meet time or distance standards for the following: 
Adult Primary Care ZIP Codes 92222, 92225, 92227, 92250, 92257, 92274, 92283.
Pediatric Primary Care ZIP Codes 92222, 92225, 92227, 92250, 92274, 92283.
Adult/Pediatric core specialists ZIP Codes 92225, 92227, 92231 ,92233, 92243, 92249, 92250, 92251, 92257, 92283:  
•Adult/Pediatric Cardiology/ Interventional Cardiology
•Adult/Pediatric Dermatology
•Adult/Pediatric ENT/ Otolaryngology
•Adult/Pediatric HIV/AIDS Specialists/ Infectious Diseases
•Adult/Pediatric Physical Medicine and Rehabilitation</t>
  </si>
  <si>
    <t>The Plan placed the Community Care IPA on a corrective action plan (CAP) due to lack of access to primary care and specialists within time or distance. The group replied willing to attempt to find the primary care and specialists within time or distance. They are working with the Plan, Hospitals and other stakeholders in area to align on contracting efforts. Many specialties are not available within time or distance standards, and members must go to other less rural areas for services.
Due to lack of providers, the MCP passed with conditions. If a provider is found to be closer than the contracted providers in the group network, the group will authorize services out of network at an in-network level for member and will pursue contracting with the provider. The Plan has received the group continuity of service policy that ensures member’s access within and outside of the health care network via letters of agreement.</t>
  </si>
  <si>
    <t>N/A - Exiting county</t>
  </si>
  <si>
    <t>Provider Appointment Availability Survey conducted for Community Care IPA annually indicated compliance (≥ 80%); Provider After-Hours Availability Survey indicated compliance (≥90%) for the following measures:  
•PCP - Physical
•PCP &amp; Specialist (combined) - Prenatal
•After-hours ER instructions
Provider network report conducted showed Community Care IPA compliant with all provider to member ratios:
•Primary Care Physician to Members Physician to Member Ratio
•Total Physician Ratio to Member Ratio
Mandatory Provider Types (MPT) review not applicable, as group is partially delegated entity.</t>
  </si>
  <si>
    <t xml:space="preserve">
Provider Appointment Availability Survey conducted for Community Care IPA annually indicated deficiency (&lt;80%); Provider After-Hours Availability Survey indicated deficiency (&lt;90%) for the following appointment measures (reportable data): 
•PCP &amp; Specialist (combined)  - Urgent
•PCP &amp; Specialist (combined) - Non-urgent
•PCP - Preventive
•After-hours physician call back</t>
  </si>
  <si>
    <t>CalOptima</t>
  </si>
  <si>
    <t>Orange County</t>
  </si>
  <si>
    <t>Mandatory Provider Types/Member to Provider Ratios</t>
  </si>
  <si>
    <t>While this analysis method is used for all subcontractors as noted in B.2, please note that Kaiser Permanente runs their own Geoaccess mapping utilizing ARCGIS which CalOptima Health utilized to assess their compliance.</t>
  </si>
  <si>
    <t xml:space="preserve">All contractors, except Kaiser Permanente
and VSP, are included in the
 Provider Directory Review. Kaiser Permanente conducts their own provider directory review on a monthly basis, </t>
  </si>
  <si>
    <t>All contractors, except Kaiser Permanente and VSP are included in the Timely Access Survey. Kaiser Permanente fields an annual Provider Appointment Availability Survey (PAAS), which CalOptima Health utilized to assess their compliance.</t>
  </si>
  <si>
    <t>Kaiser Foundation Health Plan</t>
  </si>
  <si>
    <t>AltaMed Health Services Corporation</t>
  </si>
  <si>
    <t>AMVI Care Health Network</t>
  </si>
  <si>
    <t>ARTA Western California, Inc.</t>
  </si>
  <si>
    <t>CHOC Physicians Network</t>
  </si>
  <si>
    <t>Family Choice Medical Group, Inc.</t>
  </si>
  <si>
    <t>Heritage Provider Network, Inc.</t>
  </si>
  <si>
    <t>Monarch Health Plan, Inc.</t>
  </si>
  <si>
    <t>Noble Mid Orange County</t>
  </si>
  <si>
    <t>Prospect Health Plan</t>
  </si>
  <si>
    <t>Talbert Medical Group, P.C.</t>
  </si>
  <si>
    <t>United Care Medical Group</t>
  </si>
  <si>
    <r>
      <rPr>
        <sz val="12"/>
        <color indexed="8"/>
        <rFont val="Arial"/>
        <family val="2"/>
      </rPr>
      <t>Quarterly geomapping conducted in November 2023 showed Subcontractor compliant with all the time or distance standards for all ZIP Codes for a dense county, with the exception of the deficiencies noted in "CalOptima Health EX.2_supplement Orange" file. 
P</t>
    </r>
    <r>
      <rPr>
        <sz val="12"/>
        <rFont val="Arial"/>
        <family val="2"/>
      </rPr>
      <t xml:space="preserve">rimary Care - 10 miles OR 30 minutes </t>
    </r>
    <r>
      <rPr>
        <sz val="12"/>
        <color indexed="8"/>
        <rFont val="Arial"/>
        <family val="2"/>
      </rPr>
      <t xml:space="preserve">
Core Specialty - </t>
    </r>
    <r>
      <rPr>
        <sz val="12"/>
        <rFont val="Arial"/>
        <family val="2"/>
      </rPr>
      <t>15 miles OR 30 minutes 
•	Cardiology	
•	ENT/Otolaryngology
•	Gastroenterology
•	General Surgery	
•	Pediatric Hematology
•	HIV/AIDS/Infectious Diseases
•	Nephrology
•	Neurology
•	Oncology
•	Ophthalmology	
•	Orthopedic Surgery
•	Physical Medicine/Rehabilitation
•	Pulmonology
OB/GYN - 15 miles OR 30 minutes</t>
    </r>
    <r>
      <rPr>
        <sz val="12"/>
        <color indexed="10"/>
        <rFont val="Arial"/>
        <family val="2"/>
      </rPr>
      <t xml:space="preserve"> 
</t>
    </r>
  </si>
  <si>
    <t xml:space="preserve">Quarterly geomapping conducted in November 2023 showed Subcontractor compliant with all the time or distance standards for all ZIP Codes for a dense county, with the exception of the deficiencies noted in "CalOptima Health EX.2_supplement Orange" file. 
Core Specialty - 15 miles OR 30 minutes 
•	Cardiology	
•	Dermatology
•	ENT/Otolaryngology
•	Gastroenterology
•	General Surgery	
•	Hematology
•	Pediatrics HIV/AIDS/Infectious Diseases
•	Nephrology
•	Oncology
•	Orthopedic Surgery
</t>
  </si>
  <si>
    <t xml:space="preserve">Quarterly geomapping conducted in November 2023 showed Subcontractor compliant with all the time or distance standards for all ZIP Codes for a dense county, with the exception of the deficiencies noted in "CalOptima Health EX.2_supplement Orange" file. 
Primary Care - 10 miles OR 30 minutes 
Core Specialty - 15 miles OR 30 minutes 
•	Cardiology	
•	Endocrinology
•	ENT/Otolaryngology
•	General Surgery	
•	HIV/AIDS/Infectious Diseases
•	Nephrology
•	Neurology
•	Ophthalmology	
•	Orthopedic Surgery
•	Physical Medicine/Rehabilitation
•	Pulmonology
</t>
  </si>
  <si>
    <t>Quarterly geomapping conducted in November 2023 showed Subcontractor compliant with all the time or distance standards for all ZIP Codes for a dense county, with the exception of the deficiencies noted in "CalOptima Health EX.2_supplement Orange" file.
Primary Care - 10 miles OR 30 minutes 
Core Specialty - 15 miles OR 30 minutes
•	Cardiology
•	Dermatology	
•	Endocrinology
•	Gastroenterology	
•	General Surgery	
•	Hematology
•	HIV/AIDS/Infectious Disease
•	Nephrology
•	Neurology
•	Oncology
•	Ophthalmology
•	Orthopedic Surgery
•	Physical Medicine/Rehabilitation
•	Pulmonology
OB/GYN - 15 miles OR 30 minutes 
Hospitals - 15 miles OR 30 minutes</t>
  </si>
  <si>
    <t xml:space="preserve">Quarterly geomapping conducted in November 2023 showed Subcontractor compliant with all the time or distance standards for all ZIP Codes for a dense county, with the exception of the deficiencies noted in "CalOptima Health EX.2_supplement Orange" file.
Primary Care - 10 miles OR 30 minutes 
Core Specialty - 15 miles OR 30 minutes
•	ENT/Otolaryngology
•	Gastroenterology
•	General Surgery
•	Nephrology	
•	Ophthalmology
•	Orthopedic Surgery
	</t>
  </si>
  <si>
    <t xml:space="preserve">Quarterly geomapping conducted in November 2023 showed Subcontractor compliant with all the time or distance standards for all ZIP Codes for a dense county, with the exception of the deficiencies noted in "CalOptima Health EX.2_supplement Orange" file. 
Primary Care - 10 miles OR 30 minutes 
Core Specialty - 15 miles OR 30 minutes 
•	Cardiology
•	Dermatology	
•	ENT/Otolaryngology	
•	Pediatric Gastroenterology
•	General Surgery	
•	Pediatric Hematology
•	Nephrology
•	Neurology
•	Oncology
•	Ophthalmology
•	Orthopedic Surgery
OB/GYN - 15 miles OR 30 minutes 
Hospitals - 15 miles OR 30 minutes </t>
  </si>
  <si>
    <t>Geomapping conducted in April 2023 showed Subcontractor non compliant with all the time or distance standards for all ZIP Codes for a dense county. Deficiencies noted in "CalOptima Health EX.2_supplement Orange" file.</t>
  </si>
  <si>
    <t xml:space="preserve">Quarterly geomapping conducted in November 2023 showed Subcontractor compliant with all the time or distance standards for all ZIP Codes for a dense county, with the exception of the deficiencies noted in "CalOptima Health EX.2_supplement Orange" file.
Primary Care - 10 miles OR 30 minutes 
Core Specialty - 15 miles OR 30 minutes 
•	Cardiology
•	Dermatology	
•	Endocrinology
•	ENT/Otolaryngology	
•	Gastroenterology	
•	General Surgery	
•	HIV/AIDS/Infectious Disease
•	Nephrology
•	Neurology
•	Ophthalmology
•	Pulmonology	
OB/GYN - 15 miles OR 30 minutes 
Hospitals - 15 miles OR 30 minutes </t>
  </si>
  <si>
    <t xml:space="preserve">Quarterly geomapping conducted in November 2023 showed Subcontractor compliant with all the time or distance standards for all ZIP Codes for a dense county, with the exception of the deficiencies noted in item C.2.c below. 
Core Specialty - 15 miles OR 30 minutes 
•	Cardiology
•	Gastroenterology	
•	General Surgery	
•	Pediatric Hematology
•	Pediatric Neurology
•	Pediatric Oncology
•	Ophthalmology
•	Pediatric Orthopedic Surgery
OB/GYN - 15 miles OR 30 minutes 
</t>
  </si>
  <si>
    <t xml:space="preserve">Quarterly geomapping conducted in November 2023 showed Subcontractor compliant with all the time or distance standards for all ZIP Codes for a dense county, with the exception of the deficiencies noted in "CalOptima Health EX.2_supplement Orange" file.
Primary Care - 10 miles OR 30 minutes 
Core Specialty - 15 miles OR 30 minutes 
•	Cardiology
•	Dermatology	
•	Adult Endocrinology
•	ENT/Otolaryngology	
•	Adult Gastroenterology	
•	General Surgery	
•	Pediatric Hematology
•	HIV/AIDS/Infectious Disease
•	Nephrology
•	Neurology
•	Oncology
•	Ophthalmology
•	Orthopedic Surgery
•	Pulmonology
Hospitals - 15 miles OR 30 minutes </t>
  </si>
  <si>
    <t xml:space="preserve">Quarterly geomapping conducted in November 2023 showed Subcontractor compliant with all the time or distance standards for all ZIP Codes for a dense county, with the exception of the deficiencies noted in "CalOptima Health EX.2_supplement Orange" file.
Primary Care - 10 miles OR 30 minutes 
Core Specialty - 15 miles OR 30 minutes 
•	Cardiology
•	Endocrinology
•	General Surgery	
•	HIV/AIDS/Infectious Disease
•	Nephrology
•	Oncology
•	Ophthalmology
•	Orthopedic Surgery
•	Physical Medicine/Rehabilitation
OB/GYN - 15 miles OR 30 minutes 
</t>
  </si>
  <si>
    <t xml:space="preserve">Quarterly geomapping conducted in November 2023 showed Subcontractor compliant with all the time or distance standards for all ZIP Codes for a dense county, with the exception of the deficiencies noted in "CalOptima Health EX.2_supplement Orange" file. 
Primary Care - 10 miles OR 30 minutes 
Core Specialty - 15 miles OR 30 minutes 
•	Cardiology
•	Dermatology	
•	ENT/Otolaryngology	
•	Gastroenterology	
•	General Surgery	
•	Hematology
•	Nephrology
•	Pediatric Neurology
•	Oncology
•	Adult Ophthalmology
•	Orthopedic Surgery
•	Pulmonology	
OB/GYN - 15 miles OR 30 minutes 
</t>
  </si>
  <si>
    <t>Geomapping conducted in November 2023 showed that Subcontractor no longer met time or distance standards for the core specialists in a dense county as listed in "CalOptima Health EX.2_supplement Orange" file.</t>
  </si>
  <si>
    <t>Geomapping conducted in January 2023 showed that Subcontractor no longer met time or distance standards for the core specialists in a dense county as listed in "CalOptima Health EX.2_supplement Orange" file.
Please note, Kaiser Foundation Health Plan is responsible to run Time or Distance internally</t>
  </si>
  <si>
    <t>For identified areas of non-compliance CalOptima Health issued a corrective action plan (CAP) to the subcontractor. Subcontractor will attempt to find the specialists within time or distance.</t>
  </si>
  <si>
    <t>N/A
Subcontractor is no longer in CalOptima Health's Networks effective 1/1/2024</t>
  </si>
  <si>
    <t>Will reassess Subcontractor compliance at next quarterly geomapping analysis 01/24</t>
  </si>
  <si>
    <t xml:space="preserve">CalOptima Health will reassess Subcontractor on a quarterly basis in 01/24 with the exception of the Timely Access survey, which is fielded on an annual basis in 12/23.
please note, Subcontractor is integrated with Optum health network and will be reassessed as part of Optum organization effective 1/1/2024
</t>
  </si>
  <si>
    <r>
      <rPr>
        <u/>
        <sz val="12"/>
        <color indexed="8"/>
        <rFont val="Arial"/>
        <family val="2"/>
      </rPr>
      <t xml:space="preserve">Subcontractor Provider Directory Review
</t>
    </r>
    <r>
      <rPr>
        <sz val="12"/>
        <color indexed="8"/>
        <rFont val="Arial"/>
        <family val="2"/>
      </rPr>
      <t>Provider Directory Audit was conducted semi-annual to verify accuracy of provider office contact information for patient access to care. Quarter 1, 2/10:  Quarter 3, 11/10. Subcontractor met compliance for the following:
Practice location(s) address
Practice location(s) phone number(s)
Open or closed panel status
Office hours
Provider status changes (new and terminating providers)</t>
    </r>
    <r>
      <rPr>
        <b/>
        <sz val="12"/>
        <color indexed="8"/>
        <rFont val="Arial"/>
        <family val="2"/>
      </rPr>
      <t xml:space="preserve"> 
</t>
    </r>
    <r>
      <rPr>
        <u/>
        <sz val="12"/>
        <color indexed="8"/>
        <rFont val="Arial"/>
        <family val="2"/>
      </rPr>
      <t>Secret Shopper: Appointment Availability</t>
    </r>
    <r>
      <rPr>
        <b/>
        <sz val="12"/>
        <color indexed="8"/>
        <rFont val="Arial"/>
        <family val="2"/>
      </rPr>
      <t xml:space="preserve">
</t>
    </r>
    <r>
      <rPr>
        <sz val="12"/>
        <color indexed="8"/>
        <rFont val="Arial"/>
        <family val="2"/>
      </rPr>
      <t xml:space="preserve">Annual Timely Access Survey conducted  (2022) showed subcontractor compliance with all dense county timely access standards except those deficiencies noted in item C.3.c:
OB-GYN - Non-Urgent
Ancillary - Non-Urgent
</t>
    </r>
    <r>
      <rPr>
        <u/>
        <sz val="12"/>
        <color indexed="8"/>
        <rFont val="Arial"/>
        <family val="2"/>
      </rPr>
      <t>Review of Grievances Related to Access</t>
    </r>
    <r>
      <rPr>
        <b/>
        <sz val="12"/>
        <color indexed="8"/>
        <rFont val="Arial"/>
        <family val="2"/>
      </rPr>
      <t xml:space="preserve">
</t>
    </r>
    <r>
      <rPr>
        <sz val="12"/>
        <color indexed="8"/>
        <rFont val="Arial"/>
        <family val="2"/>
      </rPr>
      <t xml:space="preserve">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t>
    </r>
    <r>
      <rPr>
        <u/>
        <sz val="12"/>
        <color indexed="8"/>
        <rFont val="Arial"/>
        <family val="2"/>
      </rPr>
      <t xml:space="preserve">
Member to Provider Ratios</t>
    </r>
    <r>
      <rPr>
        <b/>
        <sz val="12"/>
        <color indexed="8"/>
        <rFont val="Arial"/>
        <family val="2"/>
      </rPr>
      <t xml:space="preserve">
</t>
    </r>
    <r>
      <rPr>
        <sz val="12"/>
        <color indexed="8"/>
        <rFont val="Arial"/>
        <family val="2"/>
      </rPr>
      <t>Provider network report conducted in November 2023 showed Subcontractor compliant with all provider to member ratios standards except those deficiencies noted in item C.3.c:
Physician to Members:
Primary Care Physician to Members
Cardiology/Interventional Cardiology
Gastroenterology
General Surgery
Hematology/Oncology
Nephrology
Neurology
Obstetrics &amp; Gynecology
Orthopedic Surgery
Pulmonology
Non-Physician to Members</t>
    </r>
  </si>
  <si>
    <r>
      <rPr>
        <u/>
        <sz val="12"/>
        <color indexed="8"/>
        <rFont val="Arial"/>
        <family val="2"/>
      </rPr>
      <t xml:space="preserve">Subcontractor Provider Directory Review
</t>
    </r>
    <r>
      <rPr>
        <sz val="12"/>
        <color indexed="8"/>
        <rFont val="Arial"/>
        <family val="2"/>
      </rPr>
      <t xml:space="preserve">Provider Directory Audit was conducted semi-annual to verify accuracy of provider office contact information for patient access to care. Quarter 1, 2/10; Quarter 3, 11/10. Subcontractor met compliance for the following:
Practice location(s) address
Practice location(s) phone number(s)
Open or closed panel status
Office hours
Provider status changes (new and terminating providers)
</t>
    </r>
    <r>
      <rPr>
        <u/>
        <sz val="12"/>
        <color indexed="8"/>
        <rFont val="Arial"/>
        <family val="2"/>
      </rPr>
      <t xml:space="preserve">
Secret Shopper: Appointment Availability</t>
    </r>
    <r>
      <rPr>
        <sz val="12"/>
        <color indexed="8"/>
        <rFont val="Arial"/>
        <family val="2"/>
      </rPr>
      <t xml:space="preserve">
Annual Timely Access Survey conducted  (2022) showed subcontractor compliance with all dense county timely access standards except those deficiencies noted in item C.3.c:
Primary Care - Non-Urgent
OB-GYN - Non-Urgent
</t>
    </r>
    <r>
      <rPr>
        <u/>
        <sz val="12"/>
        <color indexed="8"/>
        <rFont val="Arial"/>
        <family val="2"/>
      </rPr>
      <t>Review of Grievances Related to Access</t>
    </r>
    <r>
      <rPr>
        <sz val="12"/>
        <color indexed="8"/>
        <rFont val="Arial"/>
        <family val="2"/>
      </rPr>
      <t xml:space="preserve">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t>
    </r>
    <r>
      <rPr>
        <u/>
        <sz val="12"/>
        <color indexed="8"/>
        <rFont val="Arial"/>
        <family val="2"/>
      </rPr>
      <t>Member to Provider Ratios</t>
    </r>
    <r>
      <rPr>
        <sz val="12"/>
        <color indexed="8"/>
        <rFont val="Arial"/>
        <family val="2"/>
      </rPr>
      <t xml:space="preserve">
</t>
    </r>
    <r>
      <rPr>
        <sz val="12"/>
        <rFont val="Arial"/>
        <family val="2"/>
      </rPr>
      <t>Provider network report conducted in November 2023 showed Subcontractor compliant with all provider to member ratios standards:
Primary Care Physician to Members
Physician to Members
Non-Physician to Members</t>
    </r>
  </si>
  <si>
    <r>
      <rPr>
        <u/>
        <sz val="12"/>
        <color indexed="8"/>
        <rFont val="Arial"/>
        <family val="2"/>
      </rPr>
      <t xml:space="preserve">Subcontractor Provider Directory Review
</t>
    </r>
    <r>
      <rPr>
        <sz val="12"/>
        <color indexed="8"/>
        <rFont val="Arial"/>
        <family val="2"/>
      </rPr>
      <t xml:space="preserve">Provider Directory Audit was conducted semi-annual to verify accuracy of provider office contact information for patient access to care. Quarter 1, 2/10; Quarter 3, 11/10. Subcontractor met compliance for the following:
Provider(s) Name
Practice location(s)
Phone number(s)
Open or closed panel status
Office hours
Provider status changes (new and terminating providers)
</t>
    </r>
    <r>
      <rPr>
        <b/>
        <sz val="12"/>
        <color indexed="8"/>
        <rFont val="Arial"/>
        <family val="2"/>
      </rPr>
      <t xml:space="preserve">
</t>
    </r>
    <r>
      <rPr>
        <u/>
        <sz val="12"/>
        <color indexed="8"/>
        <rFont val="Arial"/>
        <family val="2"/>
      </rPr>
      <t>Secret Shopper: Appointment Availability</t>
    </r>
    <r>
      <rPr>
        <b/>
        <sz val="12"/>
        <color indexed="8"/>
        <rFont val="Arial"/>
        <family val="2"/>
      </rPr>
      <t xml:space="preserve">
</t>
    </r>
    <r>
      <rPr>
        <sz val="12"/>
        <color indexed="8"/>
        <rFont val="Arial"/>
        <family val="2"/>
      </rPr>
      <t xml:space="preserve">Annual Timely Access Survey conducted  (2022) showed subcontractor compliance with all dense county timely access standards except those deficiencies noted in item C.3.c:
OB-GYN - Non-Urgent
Ancillary - Non-Urgent
</t>
    </r>
    <r>
      <rPr>
        <u/>
        <sz val="12"/>
        <color indexed="8"/>
        <rFont val="Arial"/>
        <family val="2"/>
      </rPr>
      <t>Review of Grievances Related to Access</t>
    </r>
    <r>
      <rPr>
        <sz val="12"/>
        <color indexed="8"/>
        <rFont val="Arial"/>
        <family val="2"/>
      </rPr>
      <t xml:space="preserve">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t>
    </r>
    <r>
      <rPr>
        <sz val="12"/>
        <color indexed="49"/>
        <rFont val="Arial"/>
        <family val="2"/>
      </rPr>
      <t xml:space="preserve">
</t>
    </r>
    <r>
      <rPr>
        <u/>
        <sz val="12"/>
        <rFont val="Arial"/>
        <family val="2"/>
      </rPr>
      <t>Member to Provider Ratios</t>
    </r>
    <r>
      <rPr>
        <sz val="12"/>
        <rFont val="Arial"/>
        <family val="2"/>
      </rPr>
      <t xml:space="preserve">
Provider network report conducted in November 2023 showed Subcontractor compliant with all provider to member ratios standards except those deficiencies noted in item C.3.c:
Primary Care Physician to Members
Physician to Members:
Cardiology/Interventional Cardiology
Gastroenterology
General Surgery
Hematology/Oncology
Nephrology
Neurology
Obstetrics &amp; Gynecology
Orthopedic Surgery
Pulmonology
Non-Physician to Members</t>
    </r>
  </si>
  <si>
    <r>
      <rPr>
        <u/>
        <sz val="12"/>
        <color indexed="8"/>
        <rFont val="Arial"/>
        <family val="2"/>
      </rPr>
      <t xml:space="preserve">Subcontractor Provider Directory Review
</t>
    </r>
    <r>
      <rPr>
        <sz val="12"/>
        <color indexed="8"/>
        <rFont val="Arial"/>
        <family val="2"/>
      </rPr>
      <t xml:space="preserve">Provider Directory Audit was conducted semi-annual to verify accuracy of provider office contact information for patient access to care. Quarter 1, 2/10; Quarter 3, 11/10. Subcontractor met compliance for the following:
Practice location(s) address
Practice location(s) phone number(s)
Open or closed panel status
Office hours
Provider status changes (new and terminating providers)
</t>
    </r>
    <r>
      <rPr>
        <b/>
        <sz val="12"/>
        <color indexed="8"/>
        <rFont val="Arial"/>
        <family val="2"/>
      </rPr>
      <t xml:space="preserve">
</t>
    </r>
    <r>
      <rPr>
        <u/>
        <sz val="12"/>
        <rFont val="Arial"/>
        <family val="2"/>
      </rPr>
      <t>Secret Shopper: Appointment Availability</t>
    </r>
    <r>
      <rPr>
        <sz val="12"/>
        <rFont val="Arial"/>
        <family val="2"/>
      </rPr>
      <t xml:space="preserve">
Annual Timely Access Survey conducted  (2022) showed subcontractor compliance with all dense county timely access standards except those deficiencies noted in item C.3.c:
None
</t>
    </r>
    <r>
      <rPr>
        <u/>
        <sz val="12"/>
        <rFont val="Arial"/>
        <family val="2"/>
      </rPr>
      <t xml:space="preserve">Review of Grievances Related to Access </t>
    </r>
    <r>
      <rPr>
        <sz val="12"/>
        <rFont val="Arial"/>
        <family val="2"/>
      </rPr>
      <t xml:space="preserve">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t>
    </r>
    <r>
      <rPr>
        <u/>
        <sz val="12"/>
        <rFont val="Arial"/>
        <family val="2"/>
      </rPr>
      <t>Member to Provider Ratios</t>
    </r>
    <r>
      <rPr>
        <sz val="12"/>
        <rFont val="Arial"/>
        <family val="2"/>
      </rPr>
      <t xml:space="preserve">
Provider network report conducted in November 2023 showed Subcontractor compliant with all provider to member ratios standards except those deficiencies noted in item C.3.c:
Primary Care Physician to Members:
Family Medicine 
Pediatric Primary Care
Total PCP
Physician to Members
Non-Physician to Members</t>
    </r>
  </si>
  <si>
    <r>
      <rPr>
        <u/>
        <sz val="12"/>
        <color indexed="8"/>
        <rFont val="Arial"/>
        <family val="2"/>
      </rPr>
      <t xml:space="preserve">Subcontractor Provider Directory Review
</t>
    </r>
    <r>
      <rPr>
        <sz val="12"/>
        <color indexed="8"/>
        <rFont val="Arial"/>
        <family val="2"/>
      </rPr>
      <t xml:space="preserve">Provider Directory Audit was conducted semi-annual to verify accuracy of provider office contact information for patient access to care. Quarter 1, 2/10; Quarter 3, 11/10. Subcontractor met compliance for the following:
Practice location(s) address
Practice location(s) phone number(s)
Open or closed panel status
Office hours
Provider status changes (new and terminating providers)
</t>
    </r>
    <r>
      <rPr>
        <sz val="12"/>
        <color indexed="8"/>
        <rFont val="Arial"/>
        <family val="2"/>
      </rPr>
      <t xml:space="preserve">
</t>
    </r>
    <r>
      <rPr>
        <u/>
        <sz val="12"/>
        <color indexed="8"/>
        <rFont val="Arial"/>
        <family val="2"/>
      </rPr>
      <t>Secret Shopper: Appointment Availability</t>
    </r>
    <r>
      <rPr>
        <sz val="12"/>
        <color indexed="8"/>
        <rFont val="Arial"/>
        <family val="2"/>
      </rPr>
      <t xml:space="preserve">
Annual Timely Access Survey conducted  (2022) showed subcontractor compliance with all dense county timely access standards except those deficiencies noted in item C.3.c:
Primary Care - Non-Urgent
OB-GYN - Non-Urgent
Ancillary- Non-Urgent
</t>
    </r>
    <r>
      <rPr>
        <u/>
        <sz val="12"/>
        <color indexed="8"/>
        <rFont val="Arial"/>
        <family val="2"/>
      </rPr>
      <t xml:space="preserve">Review of Grievances Related to Access 
</t>
    </r>
    <r>
      <rPr>
        <sz val="12"/>
        <color indexed="8"/>
        <rFont val="Arial"/>
        <family val="2"/>
      </rPr>
      <t xml:space="preserve">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t>
    </r>
    <r>
      <rPr>
        <u/>
        <sz val="12"/>
        <color indexed="8"/>
        <rFont val="Arial"/>
        <family val="2"/>
      </rPr>
      <t>Member to Provider Ratios</t>
    </r>
    <r>
      <rPr>
        <sz val="12"/>
        <color indexed="49"/>
        <rFont val="Arial"/>
        <family val="2"/>
      </rPr>
      <t xml:space="preserve">
</t>
    </r>
    <r>
      <rPr>
        <sz val="12"/>
        <rFont val="Arial"/>
        <family val="2"/>
      </rPr>
      <t>Provider network report conducted in November 2023 showed Subcontractor compliant with all provider to member ratios standards:
Primary Care Physician to Members
Physician to Members
Non-Physician to Members</t>
    </r>
  </si>
  <si>
    <r>
      <rPr>
        <u/>
        <sz val="12"/>
        <color indexed="8"/>
        <rFont val="Arial"/>
        <family val="2"/>
      </rPr>
      <t xml:space="preserve">Subcontractor Provider Directory Review
</t>
    </r>
    <r>
      <rPr>
        <sz val="12"/>
        <color indexed="8"/>
        <rFont val="Arial"/>
        <family val="2"/>
      </rPr>
      <t xml:space="preserve">Provider Directory Audit was conducted semi-annual to verify accuracy of provider office contact information for patient access to care. Quarter 1, 2/10; Quarter 3, 11/10. Subcontractor met compliance for the following:
Practice location(s) address
Practice location(s) phone number(s)
Open or closed panel status
Office hours
Provider status changes (new and terminating providers)
</t>
    </r>
    <r>
      <rPr>
        <sz val="12"/>
        <color indexed="8"/>
        <rFont val="Arial"/>
        <family val="2"/>
      </rPr>
      <t xml:space="preserve">
</t>
    </r>
    <r>
      <rPr>
        <u/>
        <sz val="12"/>
        <color indexed="8"/>
        <rFont val="Arial"/>
        <family val="2"/>
      </rPr>
      <t>Secret Shopper: Appointment Availability</t>
    </r>
    <r>
      <rPr>
        <sz val="12"/>
        <color indexed="8"/>
        <rFont val="Arial"/>
        <family val="2"/>
      </rPr>
      <t xml:space="preserve">
Annual Timely Access Survey conducted  (2022) showed subcontractor compliance with all dense county timely access standards except those deficiencies noted in item C.3.c:
OB-GYN - Non-Urgent
</t>
    </r>
    <r>
      <rPr>
        <u/>
        <sz val="12"/>
        <color indexed="8"/>
        <rFont val="Arial"/>
        <family val="2"/>
      </rPr>
      <t xml:space="preserve">Review of Grievances Related to Access </t>
    </r>
    <r>
      <rPr>
        <sz val="12"/>
        <color indexed="8"/>
        <rFont val="Arial"/>
        <family val="2"/>
      </rPr>
      <t xml:space="preserve">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t>
    </r>
    <r>
      <rPr>
        <u/>
        <sz val="12"/>
        <color indexed="8"/>
        <rFont val="Arial"/>
        <family val="2"/>
      </rPr>
      <t>Member to Provider Ratios</t>
    </r>
    <r>
      <rPr>
        <sz val="12"/>
        <color indexed="8"/>
        <rFont val="Arial"/>
        <family val="2"/>
      </rPr>
      <t xml:space="preserve">
</t>
    </r>
    <r>
      <rPr>
        <sz val="12"/>
        <rFont val="Arial"/>
        <family val="2"/>
      </rPr>
      <t xml:space="preserve">Provider network report conducted in November 2023 showed Subcontractor compliant with all provider to member ratios standards:
Primary Care Physician to Members
Physician to Members
Non-Physician to Members
</t>
    </r>
  </si>
  <si>
    <r>
      <rPr>
        <u/>
        <sz val="12"/>
        <color indexed="8"/>
        <rFont val="Arial"/>
        <family val="2"/>
      </rPr>
      <t>Appointment Availability</t>
    </r>
    <r>
      <rPr>
        <sz val="12"/>
        <color indexed="8"/>
        <rFont val="Arial"/>
        <family val="2"/>
      </rPr>
      <t xml:space="preserve">
Annual Appointment Availability Survey results (for 2021 and 2022) showed subcontractor compliance with all dense county timely access standards except those deficiencies noted in item C.3.c:
NPMH - Urgent and Non-Urgent (2022 &amp; 2021)
Psychiatrist - Urgent (2022 &amp; 2021)
Primary Care - Urgent and Non-Urgent (2021)
Specialty Care - Non-Urgent (2021)
Ancillary Non-Urgent (MY2021)
Member Services Line (MY2021)
</t>
    </r>
    <r>
      <rPr>
        <u/>
        <sz val="12"/>
        <color indexed="8"/>
        <rFont val="Arial"/>
        <family val="2"/>
      </rPr>
      <t xml:space="preserve">Review of Grievances Related to Access </t>
    </r>
    <r>
      <rPr>
        <sz val="12"/>
        <color indexed="8"/>
        <rFont val="Arial"/>
        <family val="2"/>
      </rPr>
      <t xml:space="preserve">
Grievance and Appeals Resolution Services reviews all grievances.  We monitor quarterly for any trends and work with the Health Network if any are identified.  Kaiser self reports to CalOptima Health for monitoring.
</t>
    </r>
    <r>
      <rPr>
        <u/>
        <sz val="12"/>
        <color indexed="8"/>
        <rFont val="Arial"/>
        <family val="2"/>
      </rPr>
      <t>Mandatory Provider Types/Member to Provider Ratios</t>
    </r>
    <r>
      <rPr>
        <sz val="12"/>
        <color indexed="8"/>
        <rFont val="Arial"/>
        <family val="2"/>
      </rPr>
      <t xml:space="preserve">
Provider network report conducted in January 2023 showed Subcontractor compliant with all provider to member ratios and MPTs standards except those deficiencies noted in item C.3.c::
Primary Care Physician to Members
Physician to Members:
Cardiology/Interventional Cardiology
Gastroenterology
General Surgery
Hematology/Oncology
Nephrology
Neurology
Obstetrics &amp; Gynecology
Ophthalmology
Orthopedic Surgery
Pulmonology
Non-Physician to Members
Certified Nurse Midwives</t>
    </r>
  </si>
  <si>
    <r>
      <rPr>
        <u/>
        <sz val="12"/>
        <color indexed="8"/>
        <rFont val="Arial"/>
        <family val="2"/>
      </rPr>
      <t xml:space="preserve">Subcontractor Provider Directory Review
</t>
    </r>
    <r>
      <rPr>
        <sz val="12"/>
        <color indexed="8"/>
        <rFont val="Arial"/>
        <family val="2"/>
      </rPr>
      <t xml:space="preserve">Provider Directory Audit was conducted semi-annual to verify accuracy of provider office contact information for patient access to care. Quarter 1, 2/10; Quarter 3, 11/10. Subcontractor met compliance for the following:
Practice location(s) address
Practice location(s) phone number(s)
Open or closed panel status
Office hours
Provider status changes (new and terminating providers)
</t>
    </r>
    <r>
      <rPr>
        <sz val="12"/>
        <color indexed="8"/>
        <rFont val="Arial"/>
        <family val="2"/>
      </rPr>
      <t xml:space="preserve">
</t>
    </r>
    <r>
      <rPr>
        <u/>
        <sz val="12"/>
        <color indexed="8"/>
        <rFont val="Arial"/>
        <family val="2"/>
      </rPr>
      <t>Secret Shopper: Appointment Availability</t>
    </r>
    <r>
      <rPr>
        <sz val="12"/>
        <color indexed="8"/>
        <rFont val="Arial"/>
        <family val="2"/>
      </rPr>
      <t xml:space="preserve">
Annual Timely Access Survey conducted  (2022) showed subcontractor compliance with all dense county timely access standards except those deficiencies noted in item C.3.c:
OB-GYN - Non-Urgent 
</t>
    </r>
    <r>
      <rPr>
        <u/>
        <sz val="12"/>
        <color indexed="8"/>
        <rFont val="Arial"/>
        <family val="2"/>
      </rPr>
      <t xml:space="preserve">Review of Grievances Related to Access </t>
    </r>
    <r>
      <rPr>
        <sz val="12"/>
        <color indexed="8"/>
        <rFont val="Arial"/>
        <family val="2"/>
      </rPr>
      <t xml:space="preserve">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t>
    </r>
    <r>
      <rPr>
        <u/>
        <sz val="12"/>
        <color indexed="8"/>
        <rFont val="Arial"/>
        <family val="2"/>
      </rPr>
      <t>Member to Provider Ratios</t>
    </r>
    <r>
      <rPr>
        <sz val="12"/>
        <color indexed="8"/>
        <rFont val="Arial"/>
        <family val="2"/>
      </rPr>
      <t xml:space="preserve">
</t>
    </r>
    <r>
      <rPr>
        <sz val="12"/>
        <rFont val="Arial"/>
        <family val="2"/>
      </rPr>
      <t>Provider network report conducted in November 2023 showed Subcontractor compliant with all provider to member ratios standards except those deficiencies noted in item C.3.c:
Primary Care Physician to Members
Physician to Members:
Cardiology/Interventional Cardiology
Gastroenterology
General Surgery
Hematology/Oncology
Nephrology
Neurology
Obstetrics &amp; Gynecology
Ophthalmology
Pulmonology
Non-Physician to Members</t>
    </r>
  </si>
  <si>
    <r>
      <rPr>
        <u/>
        <sz val="12"/>
        <color indexed="8"/>
        <rFont val="Arial"/>
        <family val="2"/>
      </rPr>
      <t xml:space="preserve">Subcontractor Provider Directory Review
</t>
    </r>
    <r>
      <rPr>
        <sz val="12"/>
        <color indexed="8"/>
        <rFont val="Arial"/>
        <family val="2"/>
      </rPr>
      <t xml:space="preserve">Provider Directory Audit was conducted semi-annual to verify accuracy of provider office contact information for patient access to care. Quarter 1, 2/10; Quarter 3, 11/10. Subcontractor met compliance for the following:
Practice location(s) address
Practice location(s) phone number(s)
Open or closed panel status
Office hours
Provider status changes (new and terminating providers)
</t>
    </r>
    <r>
      <rPr>
        <sz val="12"/>
        <color indexed="8"/>
        <rFont val="Arial"/>
        <family val="2"/>
      </rPr>
      <t xml:space="preserve">
</t>
    </r>
    <r>
      <rPr>
        <u/>
        <sz val="12"/>
        <color indexed="8"/>
        <rFont val="Arial"/>
        <family val="2"/>
      </rPr>
      <t>Secret Shopper: Appointment Availability</t>
    </r>
    <r>
      <rPr>
        <sz val="12"/>
        <color indexed="8"/>
        <rFont val="Arial"/>
        <family val="2"/>
      </rPr>
      <t xml:space="preserve">
Annual Timely Access Survey conducted  (2022) showed subcontractor compliance with all dense county timely access standards except those deficiencies noted in item C.3.c:
OB-GYN - Non-Urgent 
Primary Care - Non-Urgent 
</t>
    </r>
    <r>
      <rPr>
        <u/>
        <sz val="12"/>
        <color indexed="8"/>
        <rFont val="Arial"/>
        <family val="2"/>
      </rPr>
      <t xml:space="preserve">Review of Grievances Related to Access </t>
    </r>
    <r>
      <rPr>
        <sz val="12"/>
        <color indexed="8"/>
        <rFont val="Arial"/>
        <family val="2"/>
      </rPr>
      <t xml:space="preserve">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t>
    </r>
    <r>
      <rPr>
        <u/>
        <sz val="12"/>
        <color indexed="8"/>
        <rFont val="Arial"/>
        <family val="2"/>
      </rPr>
      <t>Member to Provider Ratios</t>
    </r>
    <r>
      <rPr>
        <sz val="12"/>
        <color indexed="8"/>
        <rFont val="Arial"/>
        <family val="2"/>
      </rPr>
      <t xml:space="preserve">
</t>
    </r>
    <r>
      <rPr>
        <sz val="12"/>
        <rFont val="Arial"/>
        <family val="2"/>
      </rPr>
      <t>Provider network report conducted in November 2023 showed Subcontractor compliant with all provider to member ratios standards:
Primary Care Physician to Members
Physician to Members
Non-Physician to Members</t>
    </r>
  </si>
  <si>
    <r>
      <rPr>
        <u/>
        <sz val="12"/>
        <color indexed="8"/>
        <rFont val="Arial"/>
        <family val="2"/>
      </rPr>
      <t>Subcontractor Provider Directory Review</t>
    </r>
    <r>
      <rPr>
        <sz val="12"/>
        <color indexed="8"/>
        <rFont val="Arial"/>
        <family val="2"/>
      </rPr>
      <t xml:space="preserve">
Provider Directory Audit was conducted quarterly to verify accuracy of provider office contact information for patient access to care. Quarter 1, 2/10; Quarter 2, 5/10; Quarter 3, 8/10; Quarter 4, 11/10. Subcontractor met compliance for the following:
Practice location(s) address
Practice location(s) phone number(s)
Open or closed panel status
Office hours
Provider status changes (new and terminating providers)
</t>
    </r>
    <r>
      <rPr>
        <u/>
        <sz val="12"/>
        <color indexed="8"/>
        <rFont val="Arial"/>
        <family val="2"/>
      </rPr>
      <t>Secret Shopper: Appointment Availability</t>
    </r>
    <r>
      <rPr>
        <sz val="12"/>
        <color indexed="8"/>
        <rFont val="Arial"/>
        <family val="2"/>
      </rPr>
      <t xml:space="preserve">
Annual Timely Access Survey conducted  (2022) showed subcontractor compliance with all dense county timely access standards except those deficiencies noted in item C.3.c:
OB-GYN - Non-Urgent 
</t>
    </r>
    <r>
      <rPr>
        <u/>
        <sz val="12"/>
        <color indexed="8"/>
        <rFont val="Arial"/>
        <family val="2"/>
      </rPr>
      <t xml:space="preserve">Review of Grievances Related to Access </t>
    </r>
    <r>
      <rPr>
        <sz val="12"/>
        <color indexed="8"/>
        <rFont val="Arial"/>
        <family val="2"/>
      </rPr>
      <t xml:space="preserve">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t>
    </r>
    <r>
      <rPr>
        <u/>
        <sz val="12"/>
        <color indexed="8"/>
        <rFont val="Arial"/>
        <family val="2"/>
      </rPr>
      <t>Member to Provider Ratios</t>
    </r>
    <r>
      <rPr>
        <sz val="12"/>
        <color indexed="8"/>
        <rFont val="Arial"/>
        <family val="2"/>
      </rPr>
      <t xml:space="preserve">
</t>
    </r>
    <r>
      <rPr>
        <sz val="12"/>
        <rFont val="Arial"/>
        <family val="2"/>
      </rPr>
      <t>Provider network report conducted in November 2023 showed Subcontractor compliant with all provider to member ratios standards:
Primary Care Physician to Members
Physician to Members
Non-Physician to Members</t>
    </r>
  </si>
  <si>
    <r>
      <rPr>
        <u/>
        <sz val="12"/>
        <color indexed="8"/>
        <rFont val="Arial"/>
        <family val="2"/>
      </rPr>
      <t xml:space="preserve">Subcontractor Provider Directory Review
</t>
    </r>
    <r>
      <rPr>
        <sz val="12"/>
        <color indexed="8"/>
        <rFont val="Arial"/>
        <family val="2"/>
      </rPr>
      <t xml:space="preserve">Provider Directory Audit was conducted semi-annual to verify accuracy of provider office contact information for patient access to care. Quarter 1, 2/10; Quarter 3, 11/10. Subcontractor met compliance for the following:
Practice location(s) address
Practice location(s) phone number(s)
Open or closed panel status
Office hours
Provider status changes (new and terminating providers)
</t>
    </r>
    <r>
      <rPr>
        <sz val="12"/>
        <color indexed="8"/>
        <rFont val="Arial"/>
        <family val="2"/>
      </rPr>
      <t xml:space="preserve">
</t>
    </r>
    <r>
      <rPr>
        <u/>
        <sz val="12"/>
        <color indexed="8"/>
        <rFont val="Arial"/>
        <family val="2"/>
      </rPr>
      <t>Secret Shopper: Appointment Availability</t>
    </r>
    <r>
      <rPr>
        <sz val="12"/>
        <color indexed="8"/>
        <rFont val="Arial"/>
        <family val="2"/>
      </rPr>
      <t xml:space="preserve">
Annual Timely Access Survey conducted  (2022) showed subcontractor compliance with all dense county timely access standards except those deficiencies noted in item C.3.c:
OB-GYN - Non-Urgent
</t>
    </r>
    <r>
      <rPr>
        <u/>
        <sz val="12"/>
        <color indexed="8"/>
        <rFont val="Arial"/>
        <family val="2"/>
      </rPr>
      <t xml:space="preserve">Review of Grievances Related to Access </t>
    </r>
    <r>
      <rPr>
        <sz val="12"/>
        <color indexed="8"/>
        <rFont val="Arial"/>
        <family val="2"/>
      </rPr>
      <t xml:space="preserve">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t>
    </r>
    <r>
      <rPr>
        <u/>
        <sz val="12"/>
        <color indexed="8"/>
        <rFont val="Arial"/>
        <family val="2"/>
      </rPr>
      <t>Member to Provider Ratios</t>
    </r>
    <r>
      <rPr>
        <sz val="12"/>
        <color indexed="8"/>
        <rFont val="Arial"/>
        <family val="2"/>
      </rPr>
      <t xml:space="preserve">
</t>
    </r>
    <r>
      <rPr>
        <sz val="12"/>
        <rFont val="Arial"/>
        <family val="2"/>
      </rPr>
      <t>Provider network report conducted in November 2023 showed Subcontractor compliant with all provider to member ratios standards:
Primary Care Physician to Members
Physician to Members
Non-Physician to Members</t>
    </r>
  </si>
  <si>
    <r>
      <rPr>
        <u/>
        <sz val="12"/>
        <color indexed="8"/>
        <rFont val="Arial"/>
        <family val="2"/>
      </rPr>
      <t xml:space="preserve">Subcontractor Provider Directory Review
</t>
    </r>
    <r>
      <rPr>
        <sz val="12"/>
        <color indexed="8"/>
        <rFont val="Arial"/>
        <family val="2"/>
      </rPr>
      <t xml:space="preserve">Provider Directory Audit was conducted semi-annual to verify accuracy of provider office contact information for patient access to care. Quarter 1, 2/10; Quarter 3, 11/10. Subcontractor met compliance for the following:
Practice location(s) address
Practice location(s) phone number(s)
Open or closed panel status
Office hours
Provider status changes (new and terminating providers)
</t>
    </r>
    <r>
      <rPr>
        <sz val="12"/>
        <color indexed="8"/>
        <rFont val="Arial"/>
        <family val="2"/>
      </rPr>
      <t xml:space="preserve">
</t>
    </r>
    <r>
      <rPr>
        <u/>
        <sz val="12"/>
        <color indexed="8"/>
        <rFont val="Arial"/>
        <family val="2"/>
      </rPr>
      <t>Secret Shopper: Appointment Availability</t>
    </r>
    <r>
      <rPr>
        <sz val="12"/>
        <color indexed="8"/>
        <rFont val="Arial"/>
        <family val="2"/>
      </rPr>
      <t xml:space="preserve">
Annual Timely Access Survey conducted  (2022) showed subcontractor compliance with all dense county timely access standards except those deficiencies noted in item C.3.c:
Ancillary - Non-Urgent
OB-GYN - Non-Urgent 
</t>
    </r>
    <r>
      <rPr>
        <u/>
        <sz val="12"/>
        <color indexed="8"/>
        <rFont val="Arial"/>
        <family val="2"/>
      </rPr>
      <t xml:space="preserve">Review of Grievances Related to Access </t>
    </r>
    <r>
      <rPr>
        <sz val="12"/>
        <color indexed="8"/>
        <rFont val="Arial"/>
        <family val="2"/>
      </rPr>
      <t xml:space="preserve">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t>
    </r>
    <r>
      <rPr>
        <u/>
        <sz val="12"/>
        <color indexed="8"/>
        <rFont val="Arial"/>
        <family val="2"/>
      </rPr>
      <t>Member to Provider Ratios</t>
    </r>
    <r>
      <rPr>
        <sz val="12"/>
        <color indexed="8"/>
        <rFont val="Arial"/>
        <family val="2"/>
      </rPr>
      <t xml:space="preserve">
</t>
    </r>
    <r>
      <rPr>
        <sz val="12"/>
        <rFont val="Arial"/>
        <family val="2"/>
      </rPr>
      <t>Provider network report conducted in November 2023 showed Subcontractor compliant with all provider to member ratios standards:
Primary Care Physician to Members
Physician to Members
Non-Physician to Members</t>
    </r>
  </si>
  <si>
    <r>
      <rPr>
        <u/>
        <sz val="12"/>
        <color indexed="8"/>
        <rFont val="Arial"/>
        <family val="2"/>
      </rPr>
      <t>Subcontractor Provider Directory Review</t>
    </r>
    <r>
      <rPr>
        <sz val="12"/>
        <color indexed="8"/>
        <rFont val="Arial"/>
        <family val="2"/>
      </rPr>
      <t xml:space="preserve">
Provider Directory review conducted for 2023 indicated subcontractor met accuracy of provider office contact information for patient access to care.
</t>
    </r>
    <r>
      <rPr>
        <sz val="12"/>
        <color indexed="36"/>
        <rFont val="Arial"/>
        <family val="2"/>
      </rPr>
      <t xml:space="preserve">
</t>
    </r>
    <r>
      <rPr>
        <u/>
        <sz val="12"/>
        <rFont val="Arial"/>
        <family val="2"/>
      </rPr>
      <t>Secret Shopper: Appointment Availability</t>
    </r>
    <r>
      <rPr>
        <sz val="12"/>
        <color indexed="36"/>
        <rFont val="Arial"/>
        <family val="2"/>
      </rPr>
      <t xml:space="preserve">
</t>
    </r>
    <r>
      <rPr>
        <sz val="12"/>
        <color indexed="8"/>
        <rFont val="Arial"/>
        <family val="2"/>
      </rPr>
      <t xml:space="preserve">Annual Timely Access Survey conducted (2022) showed subcontractor non-compliant with the following  timely access standards for the following providers in a dense county:
Primary Care - Non-Urgent
Specialty Care - Non-Urgent
</t>
    </r>
    <r>
      <rPr>
        <u/>
        <sz val="12"/>
        <color indexed="8"/>
        <rFont val="Arial"/>
        <family val="2"/>
      </rPr>
      <t>Member to Provider Ratios</t>
    </r>
    <r>
      <rPr>
        <sz val="12"/>
        <color indexed="8"/>
        <rFont val="Arial"/>
        <family val="2"/>
      </rPr>
      <t xml:space="preserve">
</t>
    </r>
    <r>
      <rPr>
        <sz val="12"/>
        <rFont val="Arial"/>
        <family val="2"/>
      </rPr>
      <t xml:space="preserve">Provider network report conducted in November 2023 showed Subcontractor non compliant with provider to member ratios:
Physician to Members:
Ophthalmology
</t>
    </r>
  </si>
  <si>
    <r>
      <rPr>
        <u/>
        <sz val="12"/>
        <color indexed="8"/>
        <rFont val="Arial"/>
        <family val="2"/>
      </rPr>
      <t>Subcontractor Provider Directory Review</t>
    </r>
    <r>
      <rPr>
        <sz val="12"/>
        <color indexed="8"/>
        <rFont val="Arial"/>
        <family val="2"/>
      </rPr>
      <t xml:space="preserve">
Provider Directory review conducted for 2023 indicated subcontractor met accuracy of provider office contact information for patient access to care.
</t>
    </r>
    <r>
      <rPr>
        <sz val="12"/>
        <color indexed="36"/>
        <rFont val="Arial"/>
        <family val="2"/>
      </rPr>
      <t xml:space="preserve">
</t>
    </r>
    <r>
      <rPr>
        <u/>
        <sz val="12"/>
        <color indexed="8"/>
        <rFont val="Arial"/>
        <family val="2"/>
      </rPr>
      <t>Secret Shopper: Appointment Availability</t>
    </r>
    <r>
      <rPr>
        <sz val="12"/>
        <color indexed="8"/>
        <rFont val="Arial"/>
        <family val="2"/>
      </rPr>
      <t xml:space="preserve">
Annual Timely Access Survey conducted (2021-2022) showed subcontractor non-compliant with the following  timely access standards for the following providers in a dense county:
Specialty Care - Non-Urgent
</t>
    </r>
  </si>
  <si>
    <r>
      <rPr>
        <u/>
        <sz val="12"/>
        <color indexed="8"/>
        <rFont val="Arial"/>
        <family val="2"/>
      </rPr>
      <t>Subcontractor Provider Directory Review</t>
    </r>
    <r>
      <rPr>
        <sz val="12"/>
        <color indexed="8"/>
        <rFont val="Arial"/>
        <family val="2"/>
      </rPr>
      <t xml:space="preserve">
Provider Directory review conducted for 2023 indicated subcontractor met  accuracy of provider office contact information for patient access to care.
</t>
    </r>
    <r>
      <rPr>
        <sz val="12"/>
        <color indexed="36"/>
        <rFont val="Arial"/>
        <family val="2"/>
      </rPr>
      <t xml:space="preserve">
</t>
    </r>
    <r>
      <rPr>
        <u/>
        <sz val="12"/>
        <rFont val="Arial"/>
        <family val="2"/>
      </rPr>
      <t>Secret Shopper: Appointment Availability</t>
    </r>
    <r>
      <rPr>
        <sz val="12"/>
        <color indexed="36"/>
        <rFont val="Arial"/>
        <family val="2"/>
      </rPr>
      <t xml:space="preserve">
</t>
    </r>
    <r>
      <rPr>
        <sz val="12"/>
        <color indexed="8"/>
        <rFont val="Arial"/>
        <family val="2"/>
      </rPr>
      <t xml:space="preserve">Annual Timely Access Survey conducted (2022) showed subcontractor non-compliant with the following  timely access standards for the following providers in a dense county:
Specialty Care - Non-Urgent 
Primary Care - Non-Urgent
</t>
    </r>
    <r>
      <rPr>
        <u/>
        <sz val="12"/>
        <color indexed="8"/>
        <rFont val="Arial"/>
        <family val="2"/>
      </rPr>
      <t>Member to Provider Ratios</t>
    </r>
    <r>
      <rPr>
        <sz val="12"/>
        <color indexed="8"/>
        <rFont val="Arial"/>
        <family val="2"/>
      </rPr>
      <t xml:space="preserve">
Provider network report conducted in November 2023 showed Subcontractor non compliant with provider to member ratios:
Physician to Members:
Ophthalmology
</t>
    </r>
  </si>
  <si>
    <r>
      <rPr>
        <u/>
        <sz val="12"/>
        <color indexed="8"/>
        <rFont val="Arial"/>
        <family val="2"/>
      </rPr>
      <t>Subcontractor Provider Directory Review</t>
    </r>
    <r>
      <rPr>
        <sz val="12"/>
        <color indexed="8"/>
        <rFont val="Arial"/>
        <family val="2"/>
      </rPr>
      <t xml:space="preserve">
Provider Directory review conducted for 2023 indicated subcontractor met accuracy of provider office contact information for patient access to care.
</t>
    </r>
    <r>
      <rPr>
        <sz val="12"/>
        <color indexed="36"/>
        <rFont val="Arial"/>
        <family val="2"/>
      </rPr>
      <t xml:space="preserve">
</t>
    </r>
    <r>
      <rPr>
        <u/>
        <sz val="12"/>
        <rFont val="Arial"/>
        <family val="2"/>
      </rPr>
      <t>Secret Shopper: Appointment Availability</t>
    </r>
    <r>
      <rPr>
        <sz val="12"/>
        <color indexed="36"/>
        <rFont val="Arial"/>
        <family val="2"/>
      </rPr>
      <t xml:space="preserve">
</t>
    </r>
    <r>
      <rPr>
        <sz val="12"/>
        <color indexed="8"/>
        <rFont val="Arial"/>
        <family val="2"/>
      </rPr>
      <t xml:space="preserve">Annual Timely Access Survey conducted (2022) showed subcontractor non-compliant with the following  timely access standards for the following providers in a dense county:
Primary Care - Non-Urgent
Specialty Care - Non-Urgent
OB-GYN - Non-Urgent
Ancillary - Non-Urgent
</t>
    </r>
    <r>
      <rPr>
        <sz val="12"/>
        <rFont val="Arial"/>
        <family val="2"/>
      </rPr>
      <t xml:space="preserve">
</t>
    </r>
    <r>
      <rPr>
        <u/>
        <sz val="12"/>
        <rFont val="Arial"/>
        <family val="2"/>
      </rPr>
      <t>Member to Provider Ratios</t>
    </r>
    <r>
      <rPr>
        <sz val="12"/>
        <rFont val="Arial"/>
        <family val="2"/>
      </rPr>
      <t xml:space="preserve">
Provider network report conducted in November 2023 showed Subcontractor non compliant with provider to member ratios:
Primary Care Physician to Members:
Internal Medicine </t>
    </r>
  </si>
  <si>
    <r>
      <rPr>
        <u/>
        <sz val="12"/>
        <color indexed="8"/>
        <rFont val="Arial"/>
        <family val="2"/>
      </rPr>
      <t>Subcontractor Provider Directory Review</t>
    </r>
    <r>
      <rPr>
        <sz val="12"/>
        <color indexed="8"/>
        <rFont val="Arial"/>
        <family val="2"/>
      </rPr>
      <t xml:space="preserve">
Provider Directory review conducted for 2023 indicated subcontractor met accuracy of provider office contact information for patient access to care.
</t>
    </r>
    <r>
      <rPr>
        <sz val="12"/>
        <color indexed="36"/>
        <rFont val="Arial"/>
        <family val="2"/>
      </rPr>
      <t xml:space="preserve">
</t>
    </r>
    <r>
      <rPr>
        <u/>
        <sz val="12"/>
        <rFont val="Arial"/>
        <family val="2"/>
      </rPr>
      <t>Secret Shopper: Appointment Availability</t>
    </r>
    <r>
      <rPr>
        <sz val="12"/>
        <color indexed="36"/>
        <rFont val="Arial"/>
        <family val="2"/>
      </rPr>
      <t xml:space="preserve">
</t>
    </r>
    <r>
      <rPr>
        <sz val="12"/>
        <color indexed="8"/>
        <rFont val="Arial"/>
        <family val="2"/>
      </rPr>
      <t xml:space="preserve">Annual Timely Access Survey conducted (2022) showed subcontractor non-compliant with the following  timely access standards for the following providers in a dense county:
Specialty Care - Non-Urgent
</t>
    </r>
    <r>
      <rPr>
        <u/>
        <sz val="12"/>
        <color indexed="8"/>
        <rFont val="Arial"/>
        <family val="2"/>
      </rPr>
      <t xml:space="preserve">
</t>
    </r>
  </si>
  <si>
    <r>
      <rPr>
        <u/>
        <sz val="12"/>
        <color indexed="8"/>
        <rFont val="Arial"/>
        <family val="2"/>
      </rPr>
      <t>Subcontractor Provider Directory Review</t>
    </r>
    <r>
      <rPr>
        <sz val="12"/>
        <color indexed="8"/>
        <rFont val="Arial"/>
        <family val="2"/>
      </rPr>
      <t xml:space="preserve">
Provider Directory review conducted for 2023 indicated subcontractor met accuracy of provider office contact information for patient access to care.
</t>
    </r>
    <r>
      <rPr>
        <sz val="12"/>
        <color indexed="36"/>
        <rFont val="Arial"/>
        <family val="2"/>
      </rPr>
      <t xml:space="preserve">
</t>
    </r>
    <r>
      <rPr>
        <u/>
        <sz val="12"/>
        <rFont val="Arial"/>
        <family val="2"/>
      </rPr>
      <t>Secret Shopper: Appointment Availability</t>
    </r>
    <r>
      <rPr>
        <sz val="12"/>
        <rFont val="Arial"/>
        <family val="2"/>
      </rPr>
      <t xml:space="preserve">
Annual Timely Access Survey conducted (2022) showed subcontractor non-compliant with the following  timely access standards for the following providers in a dense county:
Primary Care - Non-Urgent
Specialty Care - Non-Urgent
</t>
    </r>
  </si>
  <si>
    <r>
      <rPr>
        <u/>
        <sz val="12"/>
        <color indexed="8"/>
        <rFont val="Arial"/>
        <family val="2"/>
      </rPr>
      <t>Appointment Availability</t>
    </r>
    <r>
      <rPr>
        <sz val="12"/>
        <color indexed="8"/>
        <rFont val="Arial"/>
        <family val="2"/>
      </rPr>
      <t xml:space="preserve">
Annual Provider Appointment Availability Survey conducted (2021 &amp; 2022) showed subcontractor non-compliant with the following  timely access standards for the following providers in a dense county:
Psychiatrist - Non-Urgent (2022 &amp; 2021)
Specialty Care - Urgent (MY 2021)
</t>
    </r>
    <r>
      <rPr>
        <u/>
        <sz val="12"/>
        <color indexed="8"/>
        <rFont val="Arial"/>
        <family val="2"/>
      </rPr>
      <t>Mandatory Provider Types</t>
    </r>
    <r>
      <rPr>
        <sz val="12"/>
        <color indexed="8"/>
        <rFont val="Arial"/>
        <family val="2"/>
      </rPr>
      <t xml:space="preserve">
Provider network report conducted in November 2023 showed Subcontractor non compliant with MPTs:
Federally Quality Health Centers</t>
    </r>
  </si>
  <si>
    <r>
      <rPr>
        <u/>
        <sz val="12"/>
        <color indexed="8"/>
        <rFont val="Arial"/>
        <family val="2"/>
      </rPr>
      <t>Subcontractor Provider Directory Review</t>
    </r>
    <r>
      <rPr>
        <sz val="12"/>
        <color indexed="8"/>
        <rFont val="Arial"/>
        <family val="2"/>
      </rPr>
      <t xml:space="preserve">
Provider Directory review conducted for 2023 indicated subcontractor met accuracy of provider office contact information for patient access to care. 
</t>
    </r>
    <r>
      <rPr>
        <sz val="12"/>
        <rFont val="Arial"/>
        <family val="2"/>
      </rPr>
      <t xml:space="preserve">
</t>
    </r>
    <r>
      <rPr>
        <u/>
        <sz val="12"/>
        <rFont val="Arial"/>
        <family val="2"/>
      </rPr>
      <t>Secret Shopper: Appointment Availability</t>
    </r>
    <r>
      <rPr>
        <sz val="12"/>
        <rFont val="Arial"/>
        <family val="2"/>
      </rPr>
      <t xml:space="preserve">
Annual Timely Access Survey conducted (2022) showed subcontractor non-compliant with the following  timely access standards for the following providers in a dense county:
Primary Care - Non-Urgent
Specialty Care - Non-Urgent
Ancillary - Non-Urgent
</t>
    </r>
    <r>
      <rPr>
        <u/>
        <sz val="12"/>
        <rFont val="Arial"/>
        <family val="2"/>
      </rPr>
      <t>Member to Provider Ratios</t>
    </r>
    <r>
      <rPr>
        <sz val="12"/>
        <rFont val="Arial"/>
        <family val="2"/>
      </rPr>
      <t xml:space="preserve">
Provider network report conducted in November 2023 showed Subcontractor non compliant with provider to member ratios:
Physician to Members:
Orthopedic Surgery
</t>
    </r>
  </si>
  <si>
    <r>
      <rPr>
        <u/>
        <sz val="12"/>
        <color indexed="8"/>
        <rFont val="Arial"/>
        <family val="2"/>
      </rPr>
      <t>Subcontractor Provider Directory Review</t>
    </r>
    <r>
      <rPr>
        <sz val="12"/>
        <color indexed="8"/>
        <rFont val="Arial"/>
        <family val="2"/>
      </rPr>
      <t xml:space="preserve">
Provider Directory review conducted for 2023 indicated subcontractor met accuracy of provider office contact information for patient access to care.
</t>
    </r>
    <r>
      <rPr>
        <sz val="12"/>
        <color indexed="36"/>
        <rFont val="Arial"/>
        <family val="2"/>
      </rPr>
      <t xml:space="preserve">
</t>
    </r>
    <r>
      <rPr>
        <u/>
        <sz val="12"/>
        <color indexed="8"/>
        <rFont val="Arial"/>
        <family val="2"/>
      </rPr>
      <t>Secret Shopper: Appointment Availability</t>
    </r>
    <r>
      <rPr>
        <sz val="12"/>
        <color indexed="8"/>
        <rFont val="Arial"/>
        <family val="2"/>
      </rPr>
      <t xml:space="preserve">
Annual Timely Access Survey conducted (2022) showed subcontractor non-compliant with the following  timely access standards for the following providers in a dense county:
Ancillary- Non-Urgent
Specialty Care - Non-Urgent</t>
    </r>
  </si>
  <si>
    <r>
      <rPr>
        <u/>
        <sz val="12"/>
        <color indexed="8"/>
        <rFont val="Arial"/>
        <family val="2"/>
      </rPr>
      <t>Subcontractor Provider Directory Review</t>
    </r>
    <r>
      <rPr>
        <sz val="12"/>
        <color indexed="8"/>
        <rFont val="Arial"/>
        <family val="2"/>
      </rPr>
      <t xml:space="preserve">
Provider Directory review conducted for 2023 indicated subcontractor met accuracy of provider office contact information for patient access to care.
</t>
    </r>
    <r>
      <rPr>
        <sz val="12"/>
        <color indexed="36"/>
        <rFont val="Arial"/>
        <family val="2"/>
      </rPr>
      <t xml:space="preserve">
</t>
    </r>
    <r>
      <rPr>
        <u/>
        <sz val="12"/>
        <rFont val="Arial"/>
        <family val="2"/>
      </rPr>
      <t>Secret Shopper: Appointment Availability</t>
    </r>
    <r>
      <rPr>
        <sz val="12"/>
        <color indexed="36"/>
        <rFont val="Arial"/>
        <family val="2"/>
      </rPr>
      <t xml:space="preserve">
</t>
    </r>
    <r>
      <rPr>
        <sz val="12"/>
        <color indexed="8"/>
        <rFont val="Arial"/>
        <family val="2"/>
      </rPr>
      <t xml:space="preserve">Annual Timely Access Survey conducted (2022) showed subcontractor non-compliant with the following  timely access standards for the following providers in a dense county:
Primary Care - Non-Urgent
Specialty Care - Non-Urgent 
Ancillary - Non-Urgent </t>
    </r>
  </si>
  <si>
    <r>
      <rPr>
        <u/>
        <sz val="12"/>
        <color indexed="8"/>
        <rFont val="Arial"/>
        <family val="2"/>
      </rPr>
      <t>Subcontractor Provider Directory Review</t>
    </r>
    <r>
      <rPr>
        <sz val="12"/>
        <color indexed="8"/>
        <rFont val="Arial"/>
        <family val="2"/>
      </rPr>
      <t xml:space="preserve">
Provider Directory review conducted for 2023 indicated subcontractor met accuracy of provider office contact information for patient access to care.
</t>
    </r>
    <r>
      <rPr>
        <sz val="12"/>
        <color indexed="36"/>
        <rFont val="Arial"/>
        <family val="2"/>
      </rPr>
      <t xml:space="preserve">
</t>
    </r>
    <r>
      <rPr>
        <u/>
        <sz val="12"/>
        <rFont val="Arial"/>
        <family val="2"/>
      </rPr>
      <t>Secret Shopper: Appointment Availability</t>
    </r>
    <r>
      <rPr>
        <sz val="12"/>
        <color indexed="36"/>
        <rFont val="Arial"/>
        <family val="2"/>
      </rPr>
      <t xml:space="preserve">
</t>
    </r>
    <r>
      <rPr>
        <sz val="12"/>
        <color indexed="8"/>
        <rFont val="Arial"/>
        <family val="2"/>
      </rPr>
      <t>Annual Timely Access Survey conducted (2022) showed subcontractor non-compliant with the following  timely access standards for the following providers in a dense county:
Primary Care - Non-Urgent
Specialty Care - Non-Urgent
Ancillary - Non-Urgent</t>
    </r>
    <r>
      <rPr>
        <sz val="12"/>
        <color indexed="36"/>
        <rFont val="Arial"/>
        <family val="2"/>
      </rPr>
      <t xml:space="preserve"> </t>
    </r>
    <r>
      <rPr>
        <sz val="12"/>
        <color indexed="8"/>
        <rFont val="Arial"/>
        <family val="2"/>
      </rPr>
      <t xml:space="preserve">
</t>
    </r>
    <r>
      <rPr>
        <sz val="12"/>
        <color indexed="49"/>
        <rFont val="Arial"/>
        <family val="2"/>
      </rPr>
      <t xml:space="preserve">
</t>
    </r>
  </si>
  <si>
    <r>
      <rPr>
        <u/>
        <sz val="12"/>
        <color indexed="8"/>
        <rFont val="Arial"/>
        <family val="2"/>
      </rPr>
      <t>Subcontractor Provider Directory Review</t>
    </r>
    <r>
      <rPr>
        <sz val="12"/>
        <color indexed="8"/>
        <rFont val="Arial"/>
        <family val="2"/>
      </rPr>
      <t xml:space="preserve">
Provider Directory review conducted for 2023 indicated subcontractor met accuracy of provider office contact information for patient access to care.
</t>
    </r>
    <r>
      <rPr>
        <sz val="12"/>
        <color indexed="36"/>
        <rFont val="Arial"/>
        <family val="2"/>
      </rPr>
      <t xml:space="preserve">
</t>
    </r>
    <r>
      <rPr>
        <u/>
        <sz val="12"/>
        <rFont val="Arial"/>
        <family val="2"/>
      </rPr>
      <t>Secret Shopper: Appointment Availability</t>
    </r>
    <r>
      <rPr>
        <sz val="12"/>
        <color indexed="36"/>
        <rFont val="Arial"/>
        <family val="2"/>
      </rPr>
      <t xml:space="preserve">
</t>
    </r>
    <r>
      <rPr>
        <sz val="12"/>
        <color indexed="8"/>
        <rFont val="Arial"/>
        <family val="2"/>
      </rPr>
      <t>Annual Timely Access Survey conducted (2022) showed subcontractor non-compliant with the following  timely access standards for the following providers in a dense county:
Specialty Care - Non-Urgent
Primary Care- Non-Urgent</t>
    </r>
  </si>
  <si>
    <t>CalOptima Health issued corrective action plan for identified areas for non-compliance and will monitor Subcontractor through the corrective action process where they will be required to submit a corrective action plan, carry out that plan and demonstrate progress/improvements.</t>
  </si>
  <si>
    <t>CalOptima Health will reassess Subcontractor on a quarterly basis in 01/24 with the exception of the Timely Access survey, which is fielded on an annual basis in 12/23.</t>
  </si>
  <si>
    <t>CalViva Health</t>
  </si>
  <si>
    <t>Central Valley Medical Providers
Meritage Medical Network
Sante Community Physicians
Independence Medical Group
LaSalle Medical Associates
Health Net Community Solutions
The Plan does not review for fee for Service Subnetworks</t>
  </si>
  <si>
    <t>Used when there are no reportable results for Provider Appointment Availability Survey.</t>
  </si>
  <si>
    <t>Provider Appointment Availability and After-Hours Survey
Not all Subcontractors have reportable rates due to insufficient number of responses.</t>
  </si>
  <si>
    <t>Central Valley Medical Providers</t>
  </si>
  <si>
    <t>Meritage Medical Network</t>
  </si>
  <si>
    <t>Sante Community Physicians</t>
  </si>
  <si>
    <t>Independence Medical Group</t>
  </si>
  <si>
    <t>LaSalle Medical Associates</t>
  </si>
  <si>
    <t>Health Net Community Solutions (HNCS)</t>
  </si>
  <si>
    <t>Adult/Pediatric Primary Care</t>
  </si>
  <si>
    <t>Geomapping conducted with the Plan's September 2023 274 data in October 2023 showed Central Valley Medical Providers did not meet all the time or distance standards for all small county ZIP Codes.</t>
  </si>
  <si>
    <t>Geomapping conducted with the Plan's September 2023 274 data in October 2023 showed Meritage Medical Network did not meet all the time or distance standards for all small county ZIP Codes.</t>
  </si>
  <si>
    <t>Geomapping conducted with the Plan's September 2023 274 data in October 2023 showed Sante Community Physicians did not meet all the time or distance standards for all small county ZIP Codes.</t>
  </si>
  <si>
    <t>Geomapping conducted with the Plan's September 2023 274 data in October 2023 showed Independence Medical Group compliant with all the time or distance standards for all small county ZIP Codes.</t>
  </si>
  <si>
    <t>Geomapping conducted with the Plan's September 2023 274 data in October 2023 showed LaSalle Medical Associates did not meet all the time or distance standards for all small county ZIP Codes.</t>
  </si>
  <si>
    <t>Geomapping conducted for RY2022, filed in 2023 as part of the CalViva Health DHCS Annual Network Certification showed HNCS compliant with all the time or distance standards for all small county ZIP Codes, with the exception of the deficiencies noted in item C.2.c below.
Core Specialty - 75 min. 
• Adult Cardiology/Interventional Cardiology 
• Adult Endocrinology
• Adult/Pediatric Orthopedic Surgery
• Adult/Pediatric Psychiatry
NSMH - 75 min.
OB/GYN - 75 min.</t>
  </si>
  <si>
    <t>Geomapping conducted with the Plan's September 2023 274 data in October 2023 showed Central Valley Medical Providers did not meet time or distance standards for the following Adult/Pediatric primary care or core specialists in small areas for ZIP Codes:
Adult/Pediatric Primary Care - 30 min.
93608, 93210, 93620, 93621, 93622, 93706, 93628, 93630, 93640, 93641, 93656, 93660, 93657, 93664, 93675, 93667, 93668.
Adult/Pediatric Core Specialty - 75 min.
93608, 93210, 93620, 93621, 93622, 93628, 93640, 93657, 93664, 93602, 93609, 93611, 93612, 93619, 93616, 93618, 93625, 93650, 93701, 93702, 93703, 93704, 93705, 93706, 93710, 93711, 93720, 93721, 93722, 93723, 93725, 93726, 93727, 93728, 93730, 93737, 93626, 93630, 93631, 93242, 93641, 93646, 93648, 93651, 93652, 93654, 93656, 93660, 93662, 93675, 93667, 93668:
•Cardiology
•Dermatology
•Endocrinology
•ENT/ Otolaryngology
•Gastroenterology
•General Surgery
•Hematology
•HIV/AIDS Specialists/ Infectious Diseases
•Nephrology
•Neurology
•Oncology
•Ophthalmology
•Orthopedic Surgery
•Physical Medicine and Rehabilitation
•Pulmonology
OB/GYN - 75 min.</t>
  </si>
  <si>
    <t>Geomapping conducted with the Plan's September 2023 274 data in October 2023 showed Meritage Medical Network did not meet time or distance standards for the following Adult/Pediatric primary care or core specialists in small areas for ZIP Codes:
Adult/Pediatric Primary Care - 30 min.
93602, 93608, 93619, 93210, 93620, 93621, 93622, 93706, 93628, 93630, 93640, 93641, 93656, 93660, 93657, 93664, 93675, 93667, 93668.
Adult/Pediatric Core Specialty - 75 min.
93608, 93210, 93620, 93621, 93622, 93640, 93664, 93618, 93628, 93631, 93641, 93646, 93648, 93654, 93657, 93662, 93675:
•Cardiology
•Dermatology
•Endocrinology
•ENT/ Otolaryngology
•Gastroenterology
•General Surgery
•Hematology
•HIV/AIDS Specialists/ Infectious Diseases
•Nephrology
•Neurology
•Oncology
•Ophthalmology
•Orthopedic Surgery
•Physical Medicine and Rehabilitation
•Pulmonology
OB/GYN - 75 min.</t>
  </si>
  <si>
    <t>Geomapping conducted with the Plan's September 2023 274 data in October 2023 showed Sante Community Physicians did not meet time or distance standards for the following Adult/Pediatric primary care or core specialists in small areas for Zip Codes:
Adult/Pediatric Primary Care - 30 min.
93602, 93608, 93619, 93210, 93620, 93621, 93622, 93706, 93630, 93640, 93651, 93656, 93660, 93664, 93667, 93668.
Adult/Pediatric Core Specialty - 75 min.
93210, 93620, 93621, 93622, 93640, 93664:
•Cardiology
•Dermatology
•Endocrinology
•ENT/ Otolaryngology
•Gastroenterology
•General Surgery
•Hematology
•HIV/AIDS Specialists/ Infectious Diseases
•Nephrology
•Neurology
•Oncology
•Ophthalmology
•Orthopedic Surgery
•Physical Medicine and Rehabilitation
•Pulmonology
OB/GYN - 75 min.</t>
  </si>
  <si>
    <t>Geomapping conducted with the Plan's September 2023 274 data in October 2023 showed LaSalle Medical Associates did not meet time or distance standards for the following Adult/Pediatric primary care or core specialists in small areas for ZIP Codes:
Adult/Pediatric Primary Care - 30 min.
93602, 93619, 93210, 93620, 93621, 93622, 93628, 93640, 93641, 93651, 93656, 93657, 93664, 93675, 93667.
Adult/Pediatric Core Specialty - 75 min.
93602, 93608, 93609, 93611, 93612, 93619, 93210, 93616, 93618, 93620, 93621 93622, 93625, 93650, 93701, 93702, 93703, 93704, 93705, 93706, 93710, 93711, 93720, 93721, 93722, 93723, 93725, 93726, 93727, 93728, 93730, 93737, 93626, 93628, 93630, 93631, 93242, 93640, 93641, 93646, 93648, 93651, 93652, 93654, 93656, 93660, 93657, 93662, 93664, 93675, 93667, 93668:
•Cardiology
•Dermatology
•Endocrinology
•ENT/ Otolaryngology
•Gastroenterology
•General Surgery
•Hematology
•HIV/AIDS Specialists/ Infectious Diseases
•Nephrology
•Neurology
•Oncology
•Ophthalmology
•Orthopedic Surgery
•Physical Medicine and Rehabilitation
•Pulmonology
OB/GYN - 75 min.</t>
  </si>
  <si>
    <t>Geomapping conducted for RY2022, filed in 2023 as part of the CalViva Health DHCS Annual Network Certification showed HNCS did not meet time or distance standards for the following Adult/Pediatric primary care, core specialists, or hospitals in small areas for ZIP Codes:
Adult/Pediatric Primary Care - 30 min.
93664
Adult/Pediatric Core Specialty - 75 min.
93210, 93622, 93664:
•Dermatology
•ENT/Otolaryngology
•Gastroenterology
•Hematology
•HIV/AIDS Specialists/Infectious Diseases
•Neurology
•Oncology
•Ophthalmology
•Physical Medicine and Rehabilitation
•Pulmonology
Pediatric Core Specialty - 75 min.
93210, 93622, 93664:
•Cardiology/Interventional Cardiology
•Endocrinology
Hospitals - 30 min.
93602, 93608, 93621, 93622, 93628, 93630, 93640, 93641, 93656, 93660, 93664, 93667, 93668</t>
  </si>
  <si>
    <t>The Plan placed the Central Valley Medical Provider on a corrective action plan (CAP) due to lack of access to primary care and specialists within time or distance. The group replied willing to attempt to find the primary care and specialists within time or distance. They are working with the Plan, Hospitals and other stakeholders in area to align on contracting efforts. Many specialties are not available within time or distance standards, and members must go to other less rural areas for services.
Due to lack of providers, the MCP passed with conditions. If a provider is found to be closer than the contracted providers in the group network, the group will authorize services out of network at an in-network level for member and will pursue contracting with the provider. The Plan has received the group continuity of service policy that ensures member’s access within and outside of the health care network via letters of agreement.</t>
  </si>
  <si>
    <t>The Plan placed the Meritage Medical Network on a corrective action plan (CAP) due to lack of access to primary care and specialists within time or distance. The group replied willing to attempt to find the primary care and specialists within time or distance. They are working with the Plan, Hospitals and other stakeholders in area to align on contracting efforts. Many specialties are not available within time or distance standards, and members must go to other less rural areas for services.
Due to lack of providers, the MCP passed with conditions. If a provider is found to be closer than the contracted providers in the group network, the group will authorize services out of network at an in-network level for member and will pursue contracting with the provider. The Plan has received the groups continuity of service policy that ensures member’s access within and outside of the health care network via letters of agreement.</t>
  </si>
  <si>
    <t>The Plan placed the Sante Community Physicians on a corrective action plan (CAP) due to lack of access to primary care and specialists within time or distance. The GROUP replied willing to attempt to find the primary care and specialists within time or distance. They are working with the Plan, Hospitals and other stakeholders in area to align on contracting efforts. Many specialties are not available within time or distance standards, and members must go to other less rural areas for services.
Due to lack of providers, the MCP passed with conditions. If a provider is found to be closer than the contracted providers in the group network, the group will authorize services out of network at an in-network level for member and will pursue contracting with the provider. The Plan has received the groups continuity of service policy that ensures member’s access within and outside of the health care network via letters of agreement.</t>
  </si>
  <si>
    <t>The Plan placed the LaSalle Medical Associates on a corrective action plan (CAP) due to lack of access to primary care and specialists within time or distance. The group replied willing to attempt to find the primary care and specialists within time or distance. They are working with the Plan, Hospitals and other stakeholders in area to align on contracting efforts. Many specialties are not available within time or distance standards, and members must go to other less rural areas for services.
Due to lack of providers, the MCP passed with conditions. If a provider is found to be closer than the contracted providers in the group network, the group will authorize services out of network at an in-network level for member and will pursue contracting with the provider. The Plan has received the groups continuity of service policy that ensures member’s access within and outside of the health care network via letters of agreement.</t>
  </si>
  <si>
    <t xml:space="preserve">HNCS attempted to find PCPs and core specialty providers within time or distance and counld not find any.
HNCS is also contracted with all available general acute care hospitals in CalViva Health Service area. An analysis of general acute care hospitals on the OSHPD hospital list (excluding Kaiser Hospitals), and limited to the service area, indicates that there are several zip codes that will never meet the hospital access standards. This zip code will always be out of range for either 15 miles or 30 minutes, as there is no hospital available within range of the zip codes.
Requested AAS from CalViva Health via the DHCS Annual Network Certification filing for zip codes listed in C.2.c above.  
</t>
  </si>
  <si>
    <t>Will reassess Central Valley Medical Providers compliance at next annual geomapping analysis in October 2024.</t>
  </si>
  <si>
    <t>Will reassess Mertiage Medical Network compliance at next annual geomapping analysis in October 2024.</t>
  </si>
  <si>
    <t>Will reassess Sante Community Physicians compliance at next annual geomapping analysis October 2024.</t>
  </si>
  <si>
    <t>Will reassess LaSalle Medical Associates compliance at next annual geomapping analysis October 2024.</t>
  </si>
  <si>
    <t>HNCS will be reassessed for compliance at the next annual geomapping analysis for RY 2023 in 2024.</t>
  </si>
  <si>
    <t>See supplemental file "CalViva EX.2_supplement Fresno".</t>
  </si>
  <si>
    <t>Lack of speciality providers in the county, but HNCS was able to find several in an adjacent urban county that were in a reasonable time or distance.
HNCS continues recruitment and contracting efforts as leads are identified through research of public provider directories and Letter of Agreement leads. The Plan’s Provider Network Management team collaborates closely with our medical groups and clinical and intake teams to identify any additional recruitment options in underserved areas.</t>
  </si>
  <si>
    <t>Provider Appointment Availability Survey conducted for Central Valley Medical Providers annually indicated compliance (≥ 70%); Provider After-Hours Availability Survey indicated compliance (≥90%) for the following measures (reportable data):  
•PCP-Physical Exam/Well Woman 
•After-Hours ER instructions
•After-Hours physician availability 
Provider network report conducted showed Central Valley Medical Providers compliant with all provider to member ratios:
•Primary Care Physician to Members Physician to Member Ratio
•Total Physician Ratio to Member Ratio
Mandatory Provider Types (MPT) review not applicable, as group is partially delegated entity.</t>
  </si>
  <si>
    <t>Provider Appointment Availability Survey conducted for Meritage Medical Network annually indicated compliance (≥ 70%); Provider After-Hours Availability Survey indicated compliance (≥90%) for the following measures (reportable data):  •PCP-Physical Exam/Well Woman 
•After-Hours ER instructions
•After-Hours physician availability 
Provider network report conducted showed Meritage Medical Network compliant with all provider to member ratios:
•Primary Care Physician to Members Physician to Member Ratio
•Total Physician Ratio to Member Ratio
Mandatory Provider Types (MPT) review not applicable, as group is partially delegated entity.</t>
  </si>
  <si>
    <t>Provider Appointment Availability Survey conducted for Sante Community Physicians annually indicated compliance (≥ 70%); Provider After-Hours Availability Survey indicated compliance (≥90%) for the following measures (reportable data):  
•PCP &amp; Specialist (Combined)-First Prenatal 
•After-Hours ER instructions
•After-Hours physician availability 
Provider network report conducted showed Sante Community Physicians compliant with all provider to member ratios:
•Primary Care Physician to Members Physician to Member Ratio
•Total Physician Ratio to Member Ratio
Mandatory Provider Types (MPT) review not applicable, as group is partially delegated entity.</t>
  </si>
  <si>
    <t>Provider Appointment Availability Survey conducted for Independence Medical Group annually indicated compliance (≥ 70%); Provider After-Hours Availability Survey indicated compliance (≥90%) for the following measures (reportable data):  
•PCP &amp; Specialist (Combined)-Urgent 
•PCP &amp; Specialist (Combined)-Non-Urgent 
•PCP &amp; Specialist (Combined)-First Prenatal 
•PCP-Well Check/Well-Child 
•PCP-Physical Exam/Well Woman 
•After-Hours ER instructions
•After-Hours physician availability 
Provider network report conducted showed Independence Medical Group compliant with all provider to member ratios:
•Primary Care Physician to Members Physician to Member Ratio
•Total Physician Ratio to Member Ratio
Mandatory Provider Types (MPT) review not applicable, as group is partially delegated entity.</t>
  </si>
  <si>
    <t>Provider Appointment Availability Survey conducted for LaSalle Medical Associates annually indicated compliance (≥ 70%); Provider After-Hours Availability Survey indicated compliance (≥90%) for the following measures (reportable data):  
•PCP &amp; Specialist (Combined)-Non-Urgent 
•PCP &amp; Specialist (Combined)-First Prenatal 
•PCP-Physical Exam/Well Woman 
•After-Hours ER instructions
•After-Hours physician availability 
Provider network report conducted showed LaSalle Medical Associates compliant with all provider to member ratios:
•Primary Care Physician to Members Physician to Member Ratio
•Total Physician Ratio to Member Ratio
Mandatory Provider Types (MPT) review not applicable, as group is partially delegated entity.</t>
  </si>
  <si>
    <t>Results from the RY (2023) MY 2022 Provider Appointment Availability and After-Hours Survey were evaluated. 
Results showed CalViva Health was compliant for 4 of the 7 measures evaluated as indicated below:
•Initial prenatal appointments (PCP &amp; Specialist)
•PCP-Physical Exam/Well Woman
•After-hours emergency instructions
•After-hours physician availability
Provider network report conducted showed HNCS compliant with all provider to member ratios and MPTs:
Primary Care Physician to Members Physician to Member Ratio
Total Physician Ratio to Member Ratio
Federally Qualified Health Center (FQHC)
Rural Health Clinic (RHC)
Freestanding Brith Center (FBC)
Certified Nurse Midwife (CNM)
Licensed Midewife (LM)</t>
  </si>
  <si>
    <t xml:space="preserve">
Provider Appointment Availability Survey conducted for Central Valley Medical Providers annually indicated deficiency (&lt;90%); Provider After-Hours Availability Survey indicated deficiency (&lt;90%) for the following measures (reportable data):
•PCP &amp; Specialist (Combined)-Urgent 
•PCP &amp; Specialist (Combined)-Non-Urgent 
•PCP &amp; Specialist (Combined)-First Prenatal 
•PCP-Well Check/Well-Child 
 </t>
  </si>
  <si>
    <t xml:space="preserve">
Provider Appointment Availability Survey conducted for Meritage Medical Network annually indicated deficiency (&lt;70%); Provider After-Hours Availability Survey indicated deficiency (&lt;90%) for the following measures (reportable data):  
•PCP &amp; Specialist (Combined)-Urgent 
•PCP &amp; Specialist (Combined)-Non-Urgent 
•PCP &amp; Specialist (Combined)-First Prenatal 
•PCP-Well Check/Well-Child 
 </t>
  </si>
  <si>
    <t xml:space="preserve">
Provider Appointment Availability Survey conducted for Sante Community Physicians annually indicated deficiency (&lt;70%); Provider After-Hours Availability Survey indicated deficiency (&lt;90%) for the following measures (reportable data):  
•PCP &amp; Specialist (Combined)-Urgent 
•PCP &amp; Specialist (Combined)-Non-Urgent 
•PCP-Well Check/Well-Child 
•PCP-Physical Exam/Well Woman 
</t>
  </si>
  <si>
    <t xml:space="preserve">
Provider Appointment Availability Survey conducted for Independence Medical Group annually indicated deficiency (&lt;70%); Provider After-Hours Availability Survey indicated deficiency (&lt;90%) for the following measures (reportable data):  
N/A</t>
  </si>
  <si>
    <t xml:space="preserve">
Provider Appointment Availability Survey conducted for LaSalle Medical Associates annually indicated deficiency (&lt;70%); Provider After-Hours Availability Survey indicated deficiency (&lt;90%) for the following measures (reportable data):  
•PCP &amp; Specialist (Combined)-Urgent 
•PCP-Well Check/Well-Child 
</t>
  </si>
  <si>
    <t>Results from the RY (2023) MY 2022 Provider Appointment Availability and After-Hours Survey were evaluated. 
Results showed CalViva Health was non-compliant for 3 of the 7 measures evaluated as indicated below:
•PCP &amp; Specialist (Combined)-Urgent 
•PCP &amp; Specialist (Combined)-Non-Urgent 
•PCP-Well Check/Well-Child</t>
  </si>
  <si>
    <t xml:space="preserve">MCP will monitor Central Valley Medical Providers through annual reviews. The affected sections of the county have very few providers available and rarely have any new providers pop up.  The MCP cannot find providers either for this portion of the county. Again, if a non-contracted provider is found to be closer in the area the group will cover services at in network level and pursue contracting with the provider. </t>
  </si>
  <si>
    <t xml:space="preserve">MCP will monitor Meritage Medical Network through annual reviews. The affected sections of the county have very few providers available and rarely have any new providers pop up.  The MCP cannot find providers either for this portion of the county. Again, if a non-contracted provider is found to be closer in the area the group will cover services at in network level and pursue contracting with the provider. </t>
  </si>
  <si>
    <t xml:space="preserve">MCP will monitor Sante Community Physicians through annual reviews. The affected sections of the county have very few providers available and rarely have any new providers pop up.  The MCP cannot find providers either for this portion of the county. Again, if a non-contracted provider is found to be closer in the area the group will cover services at in network level and pursue contracting with the provider. </t>
  </si>
  <si>
    <t xml:space="preserve">MCP will monitor LaSalle Medical Associates through annual reviews. The affected sections of the county have very few providers available and rarely have any new providers pop up. The MCP cannot find providers either for this portion of the county. Again, if a non-contracted provider is found to be closer in the area the group will cover services at in network level and pursue contracting with the provider. </t>
  </si>
  <si>
    <t xml:space="preserve">MCP will monitor HNCS through annual reviews. The affected sections of the county have very few providers available and rarely have any new providers pop up. Again, if a non-contracted provider is found to be closer in the area the HNCS or the group will cover services at in network level and pursue contracting with the provider. </t>
  </si>
  <si>
    <t>MCP will reassess Central Valley Medical Providers at the next Annual Timely Access Survey in 2024.</t>
  </si>
  <si>
    <t>MCP will reassess Meritage Medical Network at the next Annual Timely Access Survey in 2024.</t>
  </si>
  <si>
    <t>MCP will reassess Sante Community Physicians at the next Annual Timely Access Survey in 2024.</t>
  </si>
  <si>
    <t>MCP will reassess Independence Medical Group at the next Annual Timely Access Survey in 2024.</t>
  </si>
  <si>
    <t>MCP will reassess LaSalle Medical Associates at the next Annual Timely Access Survey in 2024.</t>
  </si>
  <si>
    <t>Reassessment for the next Annual Timely Access Survey is initiated in August 2023 through December 2024. Surveys are not completed.</t>
  </si>
  <si>
    <t>Adventist Health
Health Net Community Solutions
The Plan does not review for fee for Service Subnetworks</t>
  </si>
  <si>
    <t>Adventist Health</t>
  </si>
  <si>
    <t>Geomapping conducted with the Plan's September 2023 274 data in October 2023 showed showed Adventist Health compliant with all the time or distance standards for all small county ZIP Codes, with the exception of the deficiencies noted in item C.2.c below.
Adult/Pediatric Primary Care - 30 min.
Core Specialty – 75 min.
•Adult/Pediatric Cardiology
•Adult/Pediatric Dermatology
•Adult/Pediatric Endocrinology
•Adult/Pediatric ENT/ Otolaryngology
•Adult/Pediatric Gastroenterology
•Adult/Pediatric General Surgery
•Adult/Pediatric Hematology
•Adult/Pediatric Nephrology
•Adult/Pediatric Neurology
•Adult/Pediatric Oncology
•Adult/Pediatric Orthopedic Surgery
•Adult/Pediatric Pulmonology
•Adult Physical Medicine and Rehabilitation
OB/GYN - 75 min.</t>
  </si>
  <si>
    <t xml:space="preserve">Geomapping conducted for RY2022, filed in 2023 as part of the CalViva Health DHCS Annual Network Certification showed HNCS compliant with all the time or distance standards for all small county ZIP Codes, with the exception of the deficiencies noted in item C.2.c below.
Primary Care - 30 min.  
Core Specialty (Adult/Pediatric) - 75 min. 
•Cardiology
•Dermatology
•Endocrinology
•Nephrology
•Neurology
•Oncology
•ENT/Otolaryngology
•Orthopedic Surgery
•Physical Medicine/Rehabilitation
•Hematology
•Psychiatry
•HIV/AIDS/Infectious Diseases
•Pulmonology
NSMH Mental Health - 75 min.
OB/GYN - 75 min.
</t>
  </si>
  <si>
    <t>Geomapping conducted with the Plan's September 2023 274 data in October 2023 data showed that Adventist Health did not meet time or distance standards for the following core specialists in small areas for ZIP Codes 93204, 93212, 93239, 93230, 93245, 93266:
•Adult/Pediatric HIV/AIDS Specialists/ Infectious Diseases
•Adult/Pediatric Ophthalmology
•Pediatric Physical Medicine and Rehabilitation</t>
  </si>
  <si>
    <t>Geomapping conducted for RY2022, filed in 2023 as part of the CalViva Health DHCS Annual Network Certification showed HNCS did not meet time or distance standards for hospitals in small areas for ZIP Codes:
Hospitals - 30 min.
93204, 93212, 93239, 93266</t>
  </si>
  <si>
    <t>The Plan placed the Adventist Health on a corrective action plan (CAP) due to lack of access to primary care and specialists within time or distance. Group replied willing to attempt to find the primary care and specialists within time or distance. They are working with the Plan, Hospitals and other stakeholders in area to align on contracting efforts. Many specialties are not available within time or distance standards, and members must go to other less rural areas for services.
Due to lack of providers, the MCP passed with conditions. If a provider is found to be closer than the contracted providers in the group network, the group will authorize services out of network at an in-network level for member and will pursue contracting with the provider. The Plan has received the groups continuity of service policy that ensures member’s access within and outside of the health care network via letters of agreement.</t>
  </si>
  <si>
    <t>HNCS is contracted with all available general acute care hospitals in CalViva Health Service area. An analysis of general acute care hospitals on the OSHPD hospital list (excluding Kaiser Hospitals), and limited to the service area, indicates that there are several zip codes that will never meet the hospital access standards. This zip code will always be out of range for either 15 miles or 30 minutes, as there is no hospital available within range of the zip code listed in C.2.c above. AAS requested for the zip codes.</t>
  </si>
  <si>
    <t>Will reassess Adventist Health compliance at next annual geomapping analysis October 2024.</t>
  </si>
  <si>
    <t>Hospitals in ZIP Codes:
93204: 45 min &amp; 45 mi
93212: 35 min &amp; 25 mi
93239: 45 min &amp; 40 mi
93266: 35 min &amp; 30 mi</t>
  </si>
  <si>
    <t>Lack of general acute care hospitals in the county, but HNCS was able to find several in an adjacent urban county that were in a reasonable time or distance.</t>
  </si>
  <si>
    <t>Provider Appointment Availability Survey conducted for Adventist Health annually indicated compliance (≥ 70%); Provider After-Hours Availability Survey indicated compliance (≥90%)for the following measures (reportable data): 
•PCP &amp; Specialist (Combined)-First Prenatal 
•PCP-Physical Exam/Well Woman 
•After-Hours ER instructions
•After-Hours physician availability 
Provider network report conducted showed Adventist Health compliant with all provider to member ratios:
•Primary Care Physician to Members Physician to Member Ratio
•Total Physician Ratio to Member Ratio
Mandatory Provider Types (MPT) review not applicable, as group is partially delegated entity.</t>
  </si>
  <si>
    <t xml:space="preserve">Provider Appointment Availability Survey conducted for Adventist Health annually indicated deficiency (&lt;70%); Provider After-Hours Availability Survey indicated deficiency (&lt;90%) for the following measures (reportable data): 
•PCP &amp; Specialist (Combined)-Urgent 
•PCP &amp; Specialist (Combined)-Non-Urgent 
•PCP-Well Check/Well-Child </t>
  </si>
  <si>
    <t xml:space="preserve">MCP will monitor Adventist Health through annual reviews. The affected sections of the county have very few providers available and rarely have any new providers pop up. The MCP cannot find providers either for this portion of the county. Again, if a non-contracted provider is found to be closer in the area the group will cover services at in network level and pursue contracting with the provider. </t>
  </si>
  <si>
    <t>MCP will monitor HNCS through annual reviews. Again, HNCS is contracted with all available general acute care hospitals in CalViva Health Service area. An analysis of general acute care hospitals on the OSHPD hospital list (excluding Kaiser Hospitals), and limited to the service area, indicates that there are several zip codes that will never meet the hospital access standards. This zip code will always be out of range for either 15 miles or 30 minutes, as there is no hospital available within range of the zip code listed in C.2.c above.</t>
  </si>
  <si>
    <t>MCP will reassess Adventist Health at the next Annual Timely Access Survey in 2024.</t>
  </si>
  <si>
    <t>Central Valley Medical Providers
Meritage Medical Network
LaSalle Medical Associates
Health Net Community Solutions
The Plan does not review for fee for Service Subnetworks</t>
  </si>
  <si>
    <t>Provider Appointment Availability and After-hours Survey - 
Not all Subcontractors have reportable rates due to insufficient number of responses.</t>
  </si>
  <si>
    <t>Geomapping conducted with the Plan's September 2023 274 data in October 2023 data showed Central Valley Medical Providers compliant with all the time or distance standards for all small county ZIP Codes, with the exception of the deficiencies noted in item C.2.c below.
Core Specialty – 75 min.
•Adult/Pediatric Cardiology/ Interventional Cardiology
•Adult/Pediatric General Surgery
•Adult/Pediatric Hematology
•Adult/Pediatric Oncology
•Adult/Pediatric Ophthalmology
•Adult/Pediatric Pulmonology
•Adult Gastroenterology 
•Adult HIV/AIDS Specialists/ Infectious Diseases
•Adult Physical Medicine and Rehabilitation
OB/GYN - 75 min.</t>
  </si>
  <si>
    <t>Geomapping conducted with the Plan's September 2023 274 data in October 2023 data showed Meritage Medical Network compliant with all the time or distance standards for all small county ZIP Codes, with the exception of the deficiencies noted in item C.2.c below.
Core Specialty – 75 min.
•Adult/Pediatric Cardiology/ Interventional Cardiology
•Adult/Pediatric Gastroenterology
•Adult/Pediatric General Surgery
•Adult/Pediatric Hematology
•Adult/Pediatric Nephrology
•Adult/Pediatric Oncology
•Adult/Pediatric Orthopedic Surgery
•Adult/Pediatric Pulmonology
•Adult HIV/AIDS Specialists/ Infectious Diseases
•Adult Ophthalmology
•Adult Physical Medicine and Rehabilitation
•Pediatric Endocrinology
•Pediatric ENT/ Otolaryngology
•Pediatric Neurology
OB/GYN - 75 min.</t>
  </si>
  <si>
    <t>Geomapping conducted with the Plan's September 2023 274 data in October 2023 data showed LaSalle Medical Associates compliant with all the time or distance standards for all small county ZIP Codes, with the exception of the deficiencies noted in item C.2.c below.
OB/GYN - 75 min.</t>
  </si>
  <si>
    <t>Geomapping conducted with the Plan's September 2023 274 data in October 2023 data showed that Central Valley Medical Providers did not meet time or distance standards for the following primary care or core specialists in small areas:
Adult/Pediatric Primary Care - 30 min.
93610, 93620, 93622, 93636, 93637, 93638
Core Specialty - 75 min.
93610, 93620, 93644, 93626, 93601, 93602, 93604, 93614, 93622, 93720, 93636, 93637, 93638, 93643, 93645, 93653:
•Adult/Pediatric Dermatology
•Adult/Pediatric Endocrinology
•Adult/Pediatric ENT/ Otolaryngology
•Adult/Pediatric Nephrology
•Adult/Pediatric Neurology
•Adult/Pediatric Orthopedic Surgery
•Pediatric Gastroenterology
•Pediatric HIV/AIDS Specialists/ Infectious Diseases
•Pediatric Physical Medicine and Rehabilitation</t>
  </si>
  <si>
    <t xml:space="preserve">Geomapping conducted with the Plan's September 2023 274 data in October 2023 data showed that Meritage Medical Network did not meet time or distance standards for the following primary care or core specialists in small areas:
Adult/Pediatric Primary Care - 30 min.
93601, 93602, 93604, 93610, 93614, 93620, 93622, 93636, 93637, 93638, 93643, 93645, 93644, 93653.
Core Specialty - 75 min.
93610, 93620, 93644:
•Adult Endocrinology
•Adult ENT/ Otolaryngology
•Adult Neurology
•Pediatric HIV/AIDS Specialists/ Infectious Diseases
•Pediatric Ophthalmology
•Pediatric Physical Medicine and Rehabilitation
</t>
  </si>
  <si>
    <t xml:space="preserve">Geomapping conducted with the Plan's September 2023 274 data in October 2023 showed LaSalle Medical Associates did not meet time or distance standards for the following Adult/Pediatric primary care or core specialists in small areas for ZIP Codes:
Adult/Pediatric Primary Care - 30 min.
93622, 93636, 93637, 93638.
Adult/Pediatric Core Specialty - 75 min.
93626, 93601, 93602, 93604, 93610, 93614, 93620, 93622, 93720, 93636, 93637, 93638, 93643, 93645, 93644, 93653:
•Cardiology
•Dermatology
•Endocrinology
•ENT/ Otolaryngology
•Gastroenterology
•General Surgery
•Hematology
•HIV/AIDS Specialists/ Infectious Diseases
•Nephrology
•Neurology
•Oncology
•Ophthalmology
•Orthopedic Surgery
•Physical Medicine and Rehabilitation
•Pulmonology
</t>
  </si>
  <si>
    <t>Geomapping conducted for RY2022, filed in 2023 as part of the CalViva Health DHCS Annual Network Certification showed HNCS did not meet time or distance standards for hospitals in small areas for ZIP Codes:
Hospitals - 30 min.
93602, 93604, 93610, 93614, 93622, 93637, 93643, 93644, 93645, 93669</t>
  </si>
  <si>
    <t>The Plan placed the Central Valley Medical Provider on a corrective action plan (CAP) due to lack of access to primary care and specialists within time or distance. The group replied willing to attempt to find the primary care and specialists within time or distance. They are working with the Plan, Hospitals and other stakeholders in area to align on contracting efforts. Many specialties are not available within time or distance standards, and members must go to other less rural areas for services.
Due to lack of providers, the MCP passed with conditions. If a provider is found to be closer than the contracted providers in the group network, the group will authorize services out of network at an in-network level for member and will pursue contracting with the provider. The Plan has received the groups continuity of service policy that ensures member’s access within and outside of the health care network via letters of agreement.</t>
  </si>
  <si>
    <t>Hospitals in ZIP Codes:
93602: 115 min &amp; 65 mi
93604: 100 min &amp; 65 mi
93610: 40 min &amp; 25 mi
93614: 40 min &amp; 35 mi
93622: 60 min &amp; 55 mi
93637: 45 min &amp; 45 mi
93643: 140 min &amp; 80 mi
93644: 35 min &amp; 35 mi
93645: 40 min &amp; 35 mi
93669: 45 min &amp; 35 mi</t>
  </si>
  <si>
    <t>Provider Appointment Availability Survey conducted for Central Valley Medical Providers annually indicated compliance (≥ 70%); Provider After-Hours Availability Survey indicated compliance (≥90%)for the following measures (reportable data):  •PCP-Physical Exam/Well Woman 
•After-Hours ER instructions
•After-Hours physician availability 
Provider network report conducted showed Central Valley Medical Providers compliant with all provider to member ratios:
•Primary Care Physician to Members Physician to Member Ratio
•Total Physician Ratio to Member Ratio
Mandatory Provider Types (MPT) review not applicable, as group is partially delegated entity.</t>
  </si>
  <si>
    <t>Provider Appointment Availability Survey conducted for Meritage Medical Network annually indicated compliance (≥ 70%); Provider After-Hours Availability Survey indicated compliance (≥90%)for the following measures (reportable data):  
•PCP-Physical Exam/Well Woman 
•After-Hours ER instructions
•After-Hours physician availability 
Provider network report conducted showed Meritage Medical Network compliant with all provider to member ratios:
•Primary Care Physician to Members Physician to Member Ratio
•Total Physician Ratio to Member Ratio
Mandatory Provider Types (MPT) review not applicable, as group is partially delegated entity.</t>
  </si>
  <si>
    <t>Provider Appointment Availability Survey conducted for LaSalle Medical Associates annually indicated compliance (≥ 70%); Provider After-Hours Availability Survey indicated compliance (≥90%)for the following measures (reportable data):  
•PCP &amp; Specialist (Combined)-Non-Urgent 
•PCP &amp; Specialist (Combined)-First Prenatal 
•PCP-Physical Exam/Well Woman 
•After-Hours ER instructions
•After-Hours physician availability 
Provider network report conducted showed LaSalle Medical Associates compliant with all provider to member ratios:
•Primary Care Physician to Members Physician to Member Ratio
•Total Physician Ratio to Member Ratio
Mandatory Provider Types (MPT) review not applicable, as group is partially delegated entity.</t>
  </si>
  <si>
    <t xml:space="preserve">
Provider Appointment Availability Survey conducted for Central Valley Medical Providers annually indicated deficiency (&lt;70%); Provider After-Hours Availability Survey indicated deficiency (&lt;90%) for the following measures (reportable data): 
•PCP &amp; Specialist (Combined)-Urgent 
•PCP &amp; Specialist (Combined)-Non-Urgent 
•PCP &amp; Specialist (Combined)-First Prenatal 
•PCP-Well Check/Well-Child </t>
  </si>
  <si>
    <t xml:space="preserve">Provider Appointment Availability Survey conducted for Meritage Medical Network annually indicated deficiency (&lt;70%); Provider After-Hours Availability Survey indicated deficiency (&lt;90%) for the following measures (reportable data): 
•PCP &amp; Specialist (Combined)-Urgent 
•PCP &amp; Specialist (Combined)-Non-Urgent 
•PCP &amp; Specialist (Combined)-First Prenatal 
•PCP-Well Check/Well-Child </t>
  </si>
  <si>
    <t xml:space="preserve">Provider Appointment Availability Survey conducted for LaSalle Medical Associates annually indicated deficiency (&lt;70%); Provider After-Hours Availability Survey indicated deficiency (&lt;90%) for the following measures (reportable data): 
•PCP &amp; Specialist (Combined)-Urgent 
•PCP-Well Check/Well-Child </t>
  </si>
  <si>
    <t>Community Health Group Partnership Plan</t>
  </si>
  <si>
    <t>Rady Children's Hospital-San Diego DBA Rady Children's Specialist of San Diego</t>
  </si>
  <si>
    <t xml:space="preserve">Pediatric </t>
  </si>
  <si>
    <t xml:space="preserve">Geomapping conducted in November 2023 showed subcontractor compliant with all the time or distance standards. </t>
  </si>
  <si>
    <t>DHCS has approved the Alternative Access Standards submitted</t>
  </si>
  <si>
    <t>DHCS AAS approval granted on 5/26/2023</t>
  </si>
  <si>
    <t xml:space="preserve">The previously submitted response was based on our analysis of the entire network. After further review, we concluded that Rady Children's Specialist of San Diego is out of compliance with timely access (appointment times) standards.
The Provider Appointment Availability Survey (PAAS) and After Hours Survey are conducted annually (Q3 and Q4 of each calendar year) to assess compliance with regards to timely access (appointment times) standards.
Provider network report in November 2023 showed compliance with provider to member ratios for specialty care. </t>
  </si>
  <si>
    <t>Community Health Group monitored the timely access standards through the Provider Appointment Availability Survey (PAAS) conducted in 2022, with results finalized in 2023. The PAAS revealed that Rady Children's Specialist of San Diego did not meet the timely access (appointment times) standards for the following Provider Survey Types:
Specialty Care - Urgent
Specialty Care - Non-Urgent</t>
  </si>
  <si>
    <t>Community Health Group (CHG) monitored the non-compliant specialist providers at Rady Children's Specialist of San Diego through CHG's Secret Shopper Process. This process was only conducted as a result of identified non-compliant providers. At the end of this process, all non-compliant providers became compliant after three consecutive monthly survey rounds, if a provider had remained non-compliant after all survey rounds, a corrective action would be issued to those providers. The progress and results of the Secret Shoppers Process were presented during the Q3 and Q4 Service Quality Improvement Committee (SQIC) meetings.</t>
  </si>
  <si>
    <t>Community Health Group will reassess Rady Children's Specialist of San Diego at the next Provider Appointment Availability Survey (PAAS).</t>
  </si>
  <si>
    <t xml:space="preserve">Contra Costa Health Plan </t>
  </si>
  <si>
    <t xml:space="preserve">Contra Costa County </t>
  </si>
  <si>
    <t>Quarterly geomapping conducted in 4/23, 7/23, 10/23 showed Kaiser Foundation Health Plan is compliant with all the time or distance standards for all ZIP coes for a dense county. Time and Distance Standards are 10 miles or 30 minutes.
Providers reviewed: 
Primary Care - 30 min.
Core Specialty - 30 min.
•	Cardiology	
•	Nephrology
•	Neurology
•	Oncology
•	ENT/Otolaryngology	
•	Gastroenterology	
•	Orthopedic Surgery
•	General Surgery	
•	Physical Medicine/Rehabilitation
•	Hematology	
•	Psychiatry
•	HIV/AIDS/Infectious Diseases
•	Adult Pulmonology
NSMH - 30 minutes
OB/GYN - 30 minutes
Hospitals - 30 minutes</t>
  </si>
  <si>
    <t xml:space="preserve">CCHP reviewed Kaiser's Time or Distance data for 2023 ANC and their Attestation regarding geography of the zip code (size and composition/remoteness (rural vs urbar)). Should a provider type not be available within Kaiser's network a request for authorization for the outside service is made and evaluated for medical necessity based on applicable utilization management policies, criteria, and clinical expertise. 
</t>
  </si>
  <si>
    <t>Gold Coast Health Plan</t>
  </si>
  <si>
    <t>Ventura County</t>
  </si>
  <si>
    <t>Other (Standard 1, 2, 5, 9, 13, 17 and 21)</t>
  </si>
  <si>
    <t xml:space="preserve">Not used for any plans </t>
  </si>
  <si>
    <t>Other</t>
  </si>
  <si>
    <t>Used for some but not all</t>
  </si>
  <si>
    <t>All Subcontractors</t>
  </si>
  <si>
    <t>Subcontractor 1
Subcontractor 2</t>
  </si>
  <si>
    <t>GCHP reviews grievances related to access as received</t>
  </si>
  <si>
    <t>Time or Distance</t>
  </si>
  <si>
    <t>Kaiser Foundation Health Plan, Inc.</t>
  </si>
  <si>
    <t>Clinicas Del Camino Real, Inc.</t>
  </si>
  <si>
    <t>AmericasHealth Plan</t>
  </si>
  <si>
    <t>Fully Delegated</t>
  </si>
  <si>
    <t xml:space="preserve">No, the Subcontractor does not comply based on time or distance analyses </t>
  </si>
  <si>
    <t>Time or distance analysis using September 2023 data did not meet Standards 1, 2, 5, 9, 13, 17 and 21. Data showed Subcontractor 1 not compliant for the following specialties in our service area:
Primary Care - 10 miles, 30 mins
Hospital - 15 miles, 30 mins
Core Specialty - 30 miles, 60 mins
Nephrology
Oncology
Primary CareCardiology/Interventional Cardiology
Dermatology
Endocrinology
HIV/AIDS Specialists/Infectious Diseases
Physical Medicine and Rehabilitation
ENT/Otolaryngology
Gastroenterology
General Surgery
Non-Specialty Mental Health Provider
Neurology
OB/GYN
Ophthalmology
Orthopedic Surgery
Psychiatry
Pulmonology
Hematology</t>
  </si>
  <si>
    <t>Time or distance analysis using September 2023 data met Standards 1, 2 5, 9 and 13, and showed Subcontractor 2 compliant for all zipcodes in our service area:
Primary Care - 10 miles, 30 min
Core Specialty Care - 30 miles, 60 min</t>
  </si>
  <si>
    <t xml:space="preserve">Time or distance analysis using March 2023 data met Standards 1, 2, 5, 9 and 13, and showed Subcontractor 3 compliant for all zipcodes in our service area:
Primary Care - 10 miles, 30 min
Core Specialty Care - 30 miles, 60 min
</t>
  </si>
  <si>
    <t xml:space="preserve">Time or distance analysis using September 2023 data did not meet Standards 5, 9, 13, 17 and 21. Data showed Subcontractor 1 not compliant for the following zipcodes and specialities in our service area ZIP Codes 90265, 91307, 91320, 91360, 91361, 91362, 91377, 93001, 93003, 93004, 93010, 93012, 93015, 93021, 93022, 93030, 93033, 93035, 93036, 93041, 93060, 93063, 93065, 93066 and 93252:
Adult/Pediatric Cardiology/Interventional Cardiology
Adult/Pediatric Dermatology
Adult/Pediatric Endocrinology
Adult/Pediatric ENT/Otolaryngology
Adult/Pediatric Gastroenterology
Adult/Pediatric General Surgery
Adult/Pediatric Hematology
Adult/Pediatric HIV/AIDS Specialists/Infectious Diseases
Adult/Pediatric Nephrology
Adult/Pediatric Neurology
Adult/Pediatric Oncology
Adult/Pediatric Ophthalmology
Adult/Pediatric Orthopedic Surgery
Adult/Pediatric Physical Medicine and Rehabilitation
Adult/Pediatric Psychiatry
Adult/Pediatric Pulmonology
</t>
  </si>
  <si>
    <t>Subcontractor 1 attempted to find the specialists within time or distance and could not find any, requested AAS</t>
  </si>
  <si>
    <t>Effective December 31, 2023, Subcontractor 1 will no longer be contracted with GCHP as a Subcontractor.</t>
  </si>
  <si>
    <t xml:space="preserve">Provider to member ratios were conducted in February 2024 but using Subcontractor's September 2023 membership and provider data. Subcontractor 1 is compliant with all Provider Capacity Ratios. See supplemental document "Gold Coast Health Plan Exhibit 3.2 Ventura County All Subcontractor Ratios".
MPTs: Subcontractor 1 is noncompliant with all Mandatory Provider Types (MPTs). In February 2024, GCHP conducted an analyses of Subcontractor's September 2023 274 file and did not find MPTs.
Timely Access: Subcontractor 1 did not submit evidence of an an accessibility audit and is therefore noncompliant with timely access standards.  </t>
  </si>
  <si>
    <t>Provider to Member Ratios: Subcontractor 2 is compliant to PCP, Specialist, and Physician to Non-Physician provider capacity ratios.
Subcontractor 2 is non-compliant to Non-Physician to Member capacity ratio. Please see supplemental document "Gold Coast Health Plan Exhibit 3.2 Ventura County All Subcontractor Ratios."
MPTs: N/A because Subcontractor 2 is not a fully delegated provider. 
Timely Access: Subcontractor 2 is noncompliant with accessibility standards. Only PCP services have been delegated to Subcontractor 2, therefore they are a partially delegated provider. The members assigned to Subcontractor 2  also have access to GCHP's contracted network.  GCHP utilized a 3rd party vendor who conducted an annual provider accessibility survey from May - September 2023, which includes Subcontractor's newtwork. Please see supplemental document "Gold Coast Health Plan Exhibit 3.2 Accessibility Survey." Therefore, GCHP's accessibility survey results apply to Subcontractor 2. Accessibility standards were noncompliant for:
Primary Care Urgent Appointments - (No PA and Requiring PA)
Primary Care Non-urgent Appointments - (No PA and Requiring PA)
Also, the Member Services Line, 24/7 Nurse Triage Line, and Provider Interpretation Services have not been delegated to Subcontractor 2 and therefore do not apply.</t>
  </si>
  <si>
    <t>Provider to Member Ratios: Utilizing Subcontractor 3's March 2023 provider and member data, Subcontractor was compliant with all provider capacity ratios except for Specialist to Members. Please see supplemental document ""Gold Coast Health Plan Exhibit 3.2 Ventura County All Subcontractor Ratios."
MPTs: Subcontractor's network includes FQHC's and is therefore compliant.
Timely Access: N/A. Subcontractor 3 ended its agreement as a delegated provider effective March 31, 2023. Therefore GCHP did not have provider data available to conduct an annual accessibility and availability survey nor did provider submit evidence of an accessibility audit prior to terminating delegated agreement.</t>
  </si>
  <si>
    <t>Subcontractor 1 did not provide evidence of conducting an accessibility audit for RY 2023 and therefore GCHP found Subcontractor noncompliant.</t>
  </si>
  <si>
    <t>An annual provider accessibility survey conducted from May - September 2023 showed that Subcontractor 2 was noncompliant for:
Primary Care Urgent Appointments - (No PA and Requiring PA)
Primary Care Non-urgent Appointments - (No PA and Requiring PA)</t>
  </si>
  <si>
    <t>GCHP will not issue a corrective action plan for Subcontractor 1. Subcontractor 1 will no longer be contracted with GCHP as a delegated provider effective December 31, 2023.</t>
  </si>
  <si>
    <t>GCHP will monitor Subcontractor 2 through a corrective action process where they will be required to submit a plan to come into compliance within 6-8 months. In the interim, GCHP will conduct another provider accessibility and availability audit in October 2024.</t>
  </si>
  <si>
    <t>GCHP will not reassess Subcontractor 1 since they will no longer be contracted with GCHP as of Decemeber 31, 2023.</t>
  </si>
  <si>
    <t>GCHP will reassess Subcontractor 2 at the next annual Provider Accessibility and Availability Survey in October 2024.</t>
  </si>
  <si>
    <t>Health Net Community Solutions, Inc.</t>
  </si>
  <si>
    <t>Kern County</t>
  </si>
  <si>
    <t>Annually: Provider Appointment Availability Survey &amp; Provider After-Hours Availability Survey</t>
  </si>
  <si>
    <t>The Plan does not review Fee for Service Subnetworks</t>
  </si>
  <si>
    <t>The Plan does not review Fee fo Service Subnetworks</t>
  </si>
  <si>
    <t>Dignity Health Medical Network- Central Ca</t>
  </si>
  <si>
    <t>Universal Healthcare IPA, Inc.</t>
  </si>
  <si>
    <t>Geomapping conducted showed Dignity Health Medical Network- Central Ca compliant with all the time or distance standards for all ZIP Codes for a small county, once exceptions are made utilizing telehealth and/or LOA with closer OON providers, if there are any.</t>
  </si>
  <si>
    <t>Geomapping conducted showed Independence Medical Group compliant with all the time or distance standards for all ZIP Codes for a small county, once exceptions are made utilizing telehealth and/or LOA with closer OON providers, if there are any.</t>
  </si>
  <si>
    <t>Geomapping conducted showed Universal Healthcare IPA, Inc. compliant with all the time or distance standards for all ZIP Codes for a small county, once exceptions are made utilizing telehealth and/or LOA with closer OON providers, if there are any.</t>
  </si>
  <si>
    <t xml:space="preserve">Provider Appointment Availability Survey conducted annually indicated compliance (≥ 70%); Provider After-Hours Availability Survey indicated compliance (≥90%) for the following appointment measures (reportable data): Dignity Health Medical Network- Central Ca
PCP - Physical Exam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</si>
  <si>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Independence Medical Group
PCP - Physical Exam
After-hours ER instructions
</t>
  </si>
  <si>
    <t xml:space="preserve">Provider Appointment Availability Survey conducted annually indicated compliance (≥ 70%); Provider After-Hours Availability Survey indicated compliance (≥90%) for the following appointment measures (reportable data): Universal Healthcare IPA, Inc.
PCP - Physical Exam
After-hours ER instructions
After-hours physician availability
</t>
  </si>
  <si>
    <t xml:space="preserve">Provider Appointment Availability Survey conducted annually indicated deficiency (&lt;70%); Provider After-Hours Availability Survey indicated deficiency (&lt;90%) for the following appointment measures (reportable data): Dignity Health Medical Network- Central Ca
PCP &amp; Specialist (combined) - Urgent
PCP &amp; Specialist (combined) - Non-urgent 
PCP &amp; Specialist (combined) -  Prenatal
PCP - Well-child
</t>
  </si>
  <si>
    <t xml:space="preserve">Provider Appointment Availability Survey conducted annually indicated deficiency (&lt;70%); Provider After-Hours Availability Survey indicated deficiency (&lt;90%) for the following appointment measures (reportable data): Independence Medical Group
PCP &amp; Specialist (combined) - Urgent
PCP &amp; Specialist (combined) - Non-urgent 
PCP &amp; Specialist (combined) -  Prenatal
PCP - Well-child
After-hours physician availability
</t>
  </si>
  <si>
    <t xml:space="preserve">Provider Appointment Availability Survey conducted annually indicated deficiency (&lt;70%); Provider After-Hours Availability Survey indicated deficiency (&lt;90%) for the following appointment measures (reportable data): Universal Healthcare IPA, Inc.
PCP &amp; Specialist (combined) - Urgent
PCP &amp; Specialist (combined) - Non-urgent 
PCP &amp; Specialist (combined) -  Prenatal
PCP - Well-child
</t>
  </si>
  <si>
    <t xml:space="preserve">The Plan will no longer provide services in this county for 2024. No further analyses  will be done after this year. </t>
  </si>
  <si>
    <t>Los Angeles County</t>
  </si>
  <si>
    <t>Semi-annually (For HN direct subcontractors, not used for downstream subcontractors.)</t>
  </si>
  <si>
    <t>Annually: Provider Appointment Availability Survey and Provider After-Hours Availability Survey</t>
  </si>
  <si>
    <t>Used for some but not all Subcontractors (For HN direct subcontractors, not used for downstream subcontractors.)</t>
  </si>
  <si>
    <t>Used only when there are no reportable results for Provider Appointment Availability Survey. 
Used for Crown City Medical Group
(For HN direct subcontractors, not used for downstream subcontractors.)</t>
  </si>
  <si>
    <t>Subcontractor 41</t>
  </si>
  <si>
    <t>Subcontractor 42</t>
  </si>
  <si>
    <t>Subcontractor 43</t>
  </si>
  <si>
    <t>Subcontractor 44</t>
  </si>
  <si>
    <t>Subcontractor 45</t>
  </si>
  <si>
    <t>Subcontractor 46</t>
  </si>
  <si>
    <t>Subcontractor 47</t>
  </si>
  <si>
    <t>Subcontractor 48</t>
  </si>
  <si>
    <t>Subcontractor 49</t>
  </si>
  <si>
    <t>Subcontractor 50</t>
  </si>
  <si>
    <t>Subcontractor 51</t>
  </si>
  <si>
    <t>Subcontractor 52</t>
  </si>
  <si>
    <t>Subcontractor 53</t>
  </si>
  <si>
    <t>Subcontractor 54</t>
  </si>
  <si>
    <t>Subcontractor 55</t>
  </si>
  <si>
    <t>Subcontractor 56</t>
  </si>
  <si>
    <t>Subcontractor 57</t>
  </si>
  <si>
    <t>Subcontractor 58</t>
  </si>
  <si>
    <t>Subcontractor 59</t>
  </si>
  <si>
    <t>Access IPA</t>
  </si>
  <si>
    <t>Advantage Health Network</t>
  </si>
  <si>
    <t>Adventist Health Physician Network - LA</t>
  </si>
  <si>
    <t>All Care Medical Group, Inc.</t>
  </si>
  <si>
    <t>Allied Physicians  of California IPA</t>
  </si>
  <si>
    <t>Altamed Health Services</t>
  </si>
  <si>
    <t>Angeles IPA, A Medical Corporation</t>
  </si>
  <si>
    <t>Applecare Med Group - St. Francis Region</t>
  </si>
  <si>
    <t>Associated Dignity Medical Group, Inc.</t>
  </si>
  <si>
    <t>Associated Hispanic Physicians of Socal IPA</t>
  </si>
  <si>
    <t>Bella Vista Medical Group</t>
  </si>
  <si>
    <t>Cal Care IPA, Inc.</t>
  </si>
  <si>
    <t>Citrus Valley Physician Group</t>
  </si>
  <si>
    <t>Community Family Care IPA</t>
  </si>
  <si>
    <t>DHS</t>
  </si>
  <si>
    <t>Empire Healthcare IPA - Pomona</t>
  </si>
  <si>
    <t>Exceptional Care/Avalon Medical</t>
  </si>
  <si>
    <t>Family Health Alliance Medical Group</t>
  </si>
  <si>
    <t>Global Care Medical Group IPA</t>
  </si>
  <si>
    <t>Health Care L.A., IPA</t>
  </si>
  <si>
    <t>Heritage Provider Network</t>
  </si>
  <si>
    <t>Karing Physicians Medical Group</t>
  </si>
  <si>
    <t>Lasalle Medical Associates</t>
  </si>
  <si>
    <t>Memorial care Select Health Plan</t>
  </si>
  <si>
    <t>Mid Cities IPA</t>
  </si>
  <si>
    <t>Mission Comm IPA Med Grp</t>
  </si>
  <si>
    <t>Molina Healthcare of California</t>
  </si>
  <si>
    <t>Noble Community Med Associates</t>
  </si>
  <si>
    <t>Omnicare Medical Group Assoc Inc.</t>
  </si>
  <si>
    <t>PIH Health Physicians- Affiliated Providers</t>
  </si>
  <si>
    <t>Preferred IPA Of California</t>
  </si>
  <si>
    <t>Prospect - Los Angeles Medical Center IPA</t>
  </si>
  <si>
    <t>Regent Medical Group, Inc.</t>
  </si>
  <si>
    <t>San Judas Medical Group</t>
  </si>
  <si>
    <t>Serendib Healthyways, Inc.</t>
  </si>
  <si>
    <t>Serra Community Medical Clinic</t>
  </si>
  <si>
    <t>South Atlantic Medical Group IPA</t>
  </si>
  <si>
    <t>Southland San Gabriel Valley Medical Group, Inc.</t>
  </si>
  <si>
    <t>Molina - Alliance Health Systems</t>
  </si>
  <si>
    <t>Molina - Allied Pacific Physicians Of California</t>
  </si>
  <si>
    <t>Molina - Altamed Health Services</t>
  </si>
  <si>
    <t>Molina - Angeles IPA</t>
  </si>
  <si>
    <t>Molina - Associated Dignity Medical Group Inc</t>
  </si>
  <si>
    <t>Molina - Associated Hispanic Physicians IPA</t>
  </si>
  <si>
    <t>Molina - Bella Vista Medical Group</t>
  </si>
  <si>
    <t>Molina - Cal Care IPA, Inc Dba Prospect Medical Group</t>
  </si>
  <si>
    <t>Molina - California Pacific Physicians Medical Group</t>
  </si>
  <si>
    <t>Molina - Crown City Medical Group</t>
  </si>
  <si>
    <t>Molina - ECMG Exceptional Care Medical Group</t>
  </si>
  <si>
    <t>Molina - EPDB</t>
  </si>
  <si>
    <t>Molina - Global Care Medical Group</t>
  </si>
  <si>
    <t>Molina - Healthcare La IPA</t>
  </si>
  <si>
    <t>Molina - Healthy New Life Medical Corporation</t>
  </si>
  <si>
    <t>Molina - Lasalle Medical Associates IPA</t>
  </si>
  <si>
    <t>Molina - Los Angeles Medical Center IPA Dba Prospect Medical Group</t>
  </si>
  <si>
    <t>Molina - Noble Community Medical Associates</t>
  </si>
  <si>
    <t>Molina - Preferred IPA Of California</t>
  </si>
  <si>
    <t>Molina - Regent Medical Group, Inc</t>
  </si>
  <si>
    <t>Molina - Serendib Healthways</t>
  </si>
  <si>
    <t>Molina - Serra Community Medical Clinic</t>
  </si>
  <si>
    <t>Molina - South Atlantic Medical Group</t>
  </si>
  <si>
    <t>Molina - SoCal Chids Healthcare Ntwk</t>
  </si>
  <si>
    <t>Molina - Southland Advantage Medical Group, Inc</t>
  </si>
  <si>
    <t>Molina - Southland San Gabriel Valley Medical Group, Inc.</t>
  </si>
  <si>
    <t>Molina - Superior Choice Medical Group</t>
  </si>
  <si>
    <t>Geomapping conducted showed Access IPA compliant with all the time or distance standards for all ZIP Codes for a dense county, once exceptions are made utilizing telehealth and/or LOA with closer OON providers, if there are any.</t>
  </si>
  <si>
    <t>Geomapping conducted showed Advantage Health Network compliant with all the time or distance standards for all ZIP Codes for a dense county, once exceptions are made utilizing telehealth and/or LOA with closer OON providers, if there are any.</t>
  </si>
  <si>
    <t>Geomapping conducted showed Adventist Health Physician Network - LA compliant with all the time or distance standards for all ZIP Codes for a dense county, once exceptions are made utilizing telehealth and/or LOA with closer OON providers, if there are any.</t>
  </si>
  <si>
    <t>Geomapping conducted showed All Care Medical Group, Inc. compliant with all the time or distance standards for all ZIP Codes for a dense county, once exceptions are made utilizing telehealth and/or LOA with closer OON providers, if there are any.</t>
  </si>
  <si>
    <t>Geomapping conducted showed Allied Physicians  of California IPA compliant with all the time or distance standards for all ZIP Codes for a dense county, once exceptions are made utilizing telehealth and/or LOA with closer OON providers, if there are any.</t>
  </si>
  <si>
    <t>Geomapping conducted showed Altamed Health Services compliant with all the time or distance standards for all ZIP Codes for a dense county, once exceptions are made utilizing telehealth and/or LOA with closer OON providers, if there are any.</t>
  </si>
  <si>
    <t>Geomapping conducted showed Angeles IPA, A Medical Corporationl compliant with all the time or distance standards for all ZIP Codes for a dense county, once exceptions are made utilizing telehealth and/or LOA with closer OON providers, if there are any.</t>
  </si>
  <si>
    <t>Geomapping conducted showed Applecare Med Group - St. Francis Region compliant with all the time or distance standards for all ZIP Codes for a dense county, once exceptions are made utilizing telehealth and/or LOA with closer OON providers, if there are any.</t>
  </si>
  <si>
    <t>Geomapping conducted showed Associated Dignity Medical Group, Inc. compliant with all the time or distance standards for all ZIP Codes for a dense county, once exceptions are made utilizing telehealth and/or LOA with closer OON providers, if there are any.</t>
  </si>
  <si>
    <t>Geomapping conducted showed Associated Hispanic Physicians of Socal IPA compliant with all the time or distance standards for all ZIP Codes for a dense county, once exceptions are made utilizing telehealth and/or LOA with closer OON providers, if there are any.</t>
  </si>
  <si>
    <t>Geomapping conducted showed Bella Vista Medical Group compliant with all the time or distance standards for all ZIP Codes for a dense county, once exceptions are made utilizing telehealth and/or LOA with closer OON providers, if there are any.</t>
  </si>
  <si>
    <t>Geomapping conducted showed Cal Care IPA  compliant with all the time or distance standards for all ZIP Codes, with the exception of the deficiencies noted in item C.2.c below.
Adult/Pediatric Primary Care - 30 min.
30 minutes:</t>
  </si>
  <si>
    <t>Geomapping conducted showed Citrus Valley Physician Group compliant with all the time or distance standards for all ZIP Codes for a dense county, once exceptions are made utilizing telehealth and/or LOA with closer OON providers, if there are any.</t>
  </si>
  <si>
    <t>Geomapping conducted showed Community Care IPA - compliant with all the time or distance standards for all ZIP Codes for a dense county, once exceptions are made utilizing transportation services, telehealth and/or LOA with closer OON providers, if there are any.</t>
  </si>
  <si>
    <t>Geomapping conducted showed DHS compliant with all the time or distance standards for all ZIP Codes for a dense county, once exceptions are made utilizing telehealth and/or LOA with closer OON providers, if there are any.</t>
  </si>
  <si>
    <t>Geomapping conducted showed Empire Healthcare IPA - Pomona compliant with all the time or distance standards for all ZIP Codes for a dense county, once exceptions are made utilizing telehealth and/or LOA with closer OON providers, if there are any.</t>
  </si>
  <si>
    <t>Geomapping conducted showed Exceptional Care/Avalon Medical compliant with all the time or distance standards for all ZIP Codes for a dense county, once exceptions are made utilizing telehealth and/or LOA with closer OON providers, if there are any.</t>
  </si>
  <si>
    <t>Geomapping conducted showed Family Health Alliance Medical Group compliant with all the time or distance standards for all ZIP Codes for a dense county, once exceptions are made utilizing telehealth and/or LOA with closer OON providers, if there are any.</t>
  </si>
  <si>
    <t>Geomapping conducted showed Global Care Medical Group IPA compliant with all the time or distance standards for all ZIP Codes for a dense county, once exceptions are made utilizing telehealth and/or LOA with closer OON providers, if there are any.</t>
  </si>
  <si>
    <t>Geomapping conducted showed Health Care L.A., IPA compliant with all the time or distance standards for all ZIP Codes for a dense county, once exceptions are made utilizing telehealth and/or LOA with closer OON providers, if there are any.</t>
  </si>
  <si>
    <t>Geomapping conducted showed Heritage Provider Network compliant with all the time or distance standards for all ZIP Codes for a dense county, once exceptions are made utilizing telehealth and/or LOA with closer OON providers, if there are any.</t>
  </si>
  <si>
    <t>Geomapping conducted showed Karing Physicians Medical Group compliant with all the time or distance standards for all ZIP Codes for a dense county, once exceptions are made utilizing telehealth and/or LOA with closer OON providers, if there are any.</t>
  </si>
  <si>
    <t>Geomapping conducted showed Lasalle Medical Associates compliant with all the time or distance standards for all ZIP Codes for a dense county, once exceptions are made utilizing telehealth and/or LOA with closer OON providers, if there are any.</t>
  </si>
  <si>
    <t>Geomapping conducted showed Memorial care Select Health Plan compliant with all the time or distance standards for all ZIP Codes for a dense county, once exceptions are made utilizing telehealth and/or LOA with closer OON providers, if there are any.</t>
  </si>
  <si>
    <t>Geomapping conducted showed Mid Cities IPA compliant with all the time or distance standards for all ZIP Codes for a dense county, once exceptions are made utilizing telehealth and/or LOA with closer OON providers, if there are any.</t>
  </si>
  <si>
    <t>Geomapping conducted showed Mission Comm IPA Med Grp compliant with all the time or distance standards for all ZIP Codes for a dense county, once exceptions are made utilizing telehealth and/or LOA with closer OON providers, if there are any.</t>
  </si>
  <si>
    <t>Geomapping conducted showed Molina Healthcare of California compliant with all the time or distance standards for all ZIP Codes for a dense county, once exceptions are made utilizing telehealth and/or LOA with closer OON providers, if there are any.</t>
  </si>
  <si>
    <t>Geomapping conducted showed Noble Community Med Associates compliant with all the time or distance standards for all ZIP Codes for a dense county, once exceptions are made utilizing telehealth and/or LOA with closer OON providers, if there are any.</t>
  </si>
  <si>
    <t>Geomapping conducted showed Omnicare Medical Group Assoc Inc. compliant with all the time or distance standards for all ZIP Codes for a dense county, once exceptions are made utilizing telehealth and/or LOA with closer OON providers, if there are any.</t>
  </si>
  <si>
    <t>Geomapping conducted showed PIH Health Physicians- Affiliated Providers compliant with all the time or distance standards for all ZIP Codes for a dense county, once exceptions are made utilizing telehealth and/or LOA with closer OON providers, if there are any.</t>
  </si>
  <si>
    <t>Geomapping conducted showed Preferred IPA Of California compliant with all the time or distance standards for all ZIP Codes for a dense county, once exceptions are made utilizing telehealth and/or LOA with closer OON providers, if there are any.</t>
  </si>
  <si>
    <t>Geomapping conducted showed Prospect - Los Angeles Medical Center IPA compliant with all the time or distance standards for all ZIP Codes for a dense county, once exceptions are made utilizing telehealth and/or LOA with closer OON providers, if there are any.</t>
  </si>
  <si>
    <t>Geomapping conducted showed Regent Medical Group, Inc. compliant with all the time or distance standards for all ZIP Codes for a dense county, once exceptions are made utilizing telehealth and/or LOA with closer OON providers, if there are any.</t>
  </si>
  <si>
    <t>Geomapping conducted showed San Judas Medical Group compliant with all the time or distance standards for all ZIP Codes for a dense county, once exceptions are made utilizing telehealth and/or LOA with closer OON providers, if there are any.</t>
  </si>
  <si>
    <t>Geomapping conducted showed Serendib Healthyways, Inc. compliant with all the time or distance standards for all ZIP Codes for a dense county, once exceptions are made utilizing telehealth and/or LOA with closer OON providers, if there are any.</t>
  </si>
  <si>
    <t>Geomapping conducted showed Serra Community Medical Clinic compliant with all the time or distance standards for all ZIP Codes for a dense county, once exceptions are made utilizing telehealth and/or LOA with closer OON providers, if there are any.</t>
  </si>
  <si>
    <t>Geomapping conducted showed South Atlantic Medical Group IPA compliant with all the time or distance standards for all ZIP Codes for a dense county, once exceptions are made utilizing telehealth and/or LOA with closer OON providers, if there are any.</t>
  </si>
  <si>
    <t>Geomapping conducted showed Southland San Gabriel Valley Medical Group, Inc. compliant with all the time or distance standards for all ZIP Codes for a dense county, once exceptions are made utilizing telehealth and/or LOA with closer OON providers, if there are any.</t>
  </si>
  <si>
    <t>Geomapping conducted in December 2023 showed Subcontractor Molina -Alliance Health Systems non-compliant with time or distance standards for some medium ZIP codes spelled out in C.2.b. The data analysis was based on the October 2023 Health Net 274 file. 
Primary Care - 30 minutes or 10 miles
Core Specialty Care - 30 minutes or 15 miles</t>
  </si>
  <si>
    <t>Geomapping conducted showed Molina - Allied Pacific Physicians Of California compliant with all the time or distance standards for all ZIP Codes for a dense county, once exceptions are made utilizing telehealth and/or LOA with closer OON providers, if there are any.</t>
  </si>
  <si>
    <t>Geomapping conducted showed Molina - Altamed Health Services compliant with all the time or distance standards for all ZIP Codes for a dense county, once exceptions are made utilizing telehealth and/or LOA with closer OON providers, if there are any.</t>
  </si>
  <si>
    <t>Geomapping conducted showed Molina - Angeles IPA compliant with all the time or distance standards for all ZIP Codes for a dense county, once exceptions are made utilizing telehealth and/or LOA with closer OON providers, if there are any.</t>
  </si>
  <si>
    <t>Geomapping conducted showed Molina - Associated Dignity Medical Group Inc compliant with all the time or distance standards for all ZIP Codes for a dense county, once exceptions are made utilizing telehealth and/or LOA with closer OON providers, if there are any.</t>
  </si>
  <si>
    <t>Geomapping conducted showed Molina - Associated Hispanic Physicians IPA compliant with all the time or distance standards for all ZIP Codes for a dense county, once exceptions are made utilizing telehealth and/or LOA with closer OON providers, if there are any.</t>
  </si>
  <si>
    <t>Geomapping conducted showed Molina - Bella Vista Medical Group compliant with all the time or distance standards for all ZIP Codes for a dense county, once exceptions are made utilizing telehealth and/or LOA with closer OON providers, if there are any.</t>
  </si>
  <si>
    <t>Geomapping conducted showed Molina -  Prospect Medical Group compliant with all the time or distance standards for all ZIP Codes for a dense county, once exceptions are made utilizing telehealth and/or LOA with closer OON providers, if there are any.</t>
  </si>
  <si>
    <t xml:space="preserve">
Geomapping conducted in December 2023 showed Subcontractor Molina - California Pacific Physicians Medical Group non-compliant with time or distance standards for some medium ZIP codes spelled out in C.2.b. The data analysis was based on the October 2023 Health Net 274 file
Primary Care - 30 minutes or 10 miles
Core Specialty Care - 30 minutes or 15 miles</t>
  </si>
  <si>
    <t>Geomapping conducted showed Molina - Crown City Medical Group compliant with all the time or distance standards for all ZIP Codes, with the exception of the deficiencies noted in item C.2.c below. The data analysis was based on the October 2023 Health Net 274 file
Primary Care - 30 minutes or 10 miles
Core Specialty Care - 30 minutes or 15 miles</t>
  </si>
  <si>
    <t>Geomapping conducted showed Molina - ECMG compliant with all the time or distance standards for all ZIP Codes for a dense county, once exceptions are made utilizing telehealth and/or LOA with closer OON providers, if there are any.</t>
  </si>
  <si>
    <t>Geomapping conducted in December 2023 showed Subcontractor Molina - El Proyecto Del Barrio non-compliant with time or distance standards for some medium ZIP codes spelled out in C.2.b. The data analysis was based on the October 2023 Health Net 274 file.
Primary Care - 30 minutes or 10 miles
Core Specialty Care - 30 minutes or 15 miles</t>
  </si>
  <si>
    <t>Geomapping conducted showed Molina - Global Care Medical Group compliant with all the time or distance standards for all ZIP Codes for a dense county, once exceptions are made utilizing telehealth and/or LOA with closer OON providers, if there are any.</t>
  </si>
  <si>
    <t>Geomapping conducted showed Molina - Healthcare La IPA compliant with all the time or distance standards for all ZIP Codes for a dense county, once exceptions are made utilizing telehealth and/or LOA with closer OON providers, if there are any.</t>
  </si>
  <si>
    <t>Geomapping conducted in December 2023 showed Subcontractor Molina - Healthy New Life Medical Corporation non-compliant with time or distance standards for some medium ZIP codes spelled out in C.2.b. The data analysis was based on the October 2023 Health Net 274 file
Primary Care - 30 minutes or 10 miles
Core Specialty Care - 30 minutes or 15 miles</t>
  </si>
  <si>
    <t>Geomapping conducted showed Molina - Lasalle Medical Associates IPA compliant with all the time or distance standards for all ZIP Codes for a dense county, once exceptions are made utilizing telehealth and/or LOA with closer OON providers, if there are any.</t>
  </si>
  <si>
    <t>Geomapping conducted showed Molina - Los Angeles Medical Center IPA compliant with all the time or distance standards for all ZIP Codes for a dense county, once exceptions are made utilizing telehealth and/or LOA with closer OON providers, if there are any.</t>
  </si>
  <si>
    <t>Geomapping conducted showedMolina - Noble Community Medical Associates compliant with all the time or distance standards for all ZIP Codes for a dense county, once exceptions are made utilizing telehealth and/or LOA with closer OON providers, if there are any.</t>
  </si>
  <si>
    <t>Geomapping conducted showed Molina - Preferred IPA Of California compliant with all the time or distance standards for all ZIP Codes for a dense county, once exceptions are made utilizing telehealth and/or LOA with closer OON providers, if there are any.</t>
  </si>
  <si>
    <t>Geomapping conducted showed Molina - Regent Medical Group, Inc compliant with all the time or distance standards for all ZIP Codes for a dense county, once exceptions are made utilizing telehealth and/or LOA with closer OON providers, if there are any.</t>
  </si>
  <si>
    <t>Geomapping conducted showed Molina - Serendib Healthwayscompliant with all the time or distance standards for all ZIP Codes for a dense county, once exceptions are made utilizing telehealth and/or LOA with closer OON providers, if there are any.</t>
  </si>
  <si>
    <t>Geomapping conducted showed Molina - Serra Community Medical Clinic compliant with all the time or distance standards for all ZIP Codes for a dense county, once exceptions are made utilizing telehealth and/or LOA with closer OON providers, if there are any.</t>
  </si>
  <si>
    <t>Geomapping conducted showed Molina - South Atlantic Medical Group compliant with all the time or distance standards for all ZIP Codes for a dense county, once exceptions are made utilizing telehealth and/or LOA with closer OON providers, if there are any.</t>
  </si>
  <si>
    <t>Geomapping conducted in December 2023 showed Subcontractor Molina - Southern California Children's Healthcare Network non-compliant with time or distance standards for some medium ZIP codes spelled out in C.2.b. The data analysis was based on the October 2023 Health Net 274 file
Primary Care - 30 minutes or 10 miles
Core Specialty Care - 30 minutes or 15 miles</t>
  </si>
  <si>
    <t>Geomapping conducted in December 2023 showed Subcontractor Molina - Southland Advantage Medical Group, Inc. non-compliant with time or distance standards for some medium ZIP codes spelled out in C.2.b. The data analysis was based on the October 2023 Health Net 274 file
Primary Care - 30 minutes or 10 miles
Core Specialty Care - 30 minutes or 15 miles</t>
  </si>
  <si>
    <t>Geomapping conducted showed Molina - Southland San Gabriel Valley Medical Group, Inc. compliant with all the time or distance standards for all ZIP Codes for a dense county, once exceptions are made utilizing telehealth and/or LOA with closer OON providers, if there are any.</t>
  </si>
  <si>
    <t>Geomapping conducted in December 2023 showed Subcontractor Molina - Superior Choice Medical Group non-compliant with time or distance standards for some medium ZIP codes spelled out in C.2.b. The data analysis was based on the October 2023 Health Net 274 file
Primary Care - 30 minutes or 10 miles
Core Specialty Care - 30 minutes or 15 miles</t>
  </si>
  <si>
    <t xml:space="preserve">Geomapping conducted showed that  Cal Care IPA did not meet time or distance standards for the following core specialists.  Zip Codes vary by Specialty type.    
30 minutes:  
OB/GYN
Adult/Pediatric Cardiology	
Adult/Pediatric Dermatology	
Adult/Pediatric Endocrinology	
Adult/Pediatric ENT/ Otolaryngology	
Adult/Pediatric Gastroenterology	
Adult/Pediatric General Surgery	
Adult/Pediatric Hematology	
Adult/Pediatric HIV/AIDS Specialists/ Infectious Diseases	
Adult/Pediatric Nephrology	
Adult/Pediatric Neurology	
Adult/Pediatric Oncology	
Adult/Pediatric Ophthalmology	
Adult/Pediatric Orthopedic Surgery	
Adult/Pediatric Physical Medicine and Rehabilitation	
Adult/Pediatric Pulmonology	</t>
  </si>
  <si>
    <t xml:space="preserve">Geomapping conducted showed that  Molina - Alliance Health Systems did not meet time or distance standards for primary and core specialists. Zip Codes vary by Specialty type.
</t>
  </si>
  <si>
    <t xml:space="preserve">Geomapping conducted showed that  Molina - California Pacific Physicians Medical Group did not meet time or distance standards for primary and core specialists. Zip Codes vary by Specialty type.   </t>
  </si>
  <si>
    <t xml:space="preserve">Geomapping conducted showed that  Molina - Crown City Medical Group did not meet time or distance standards for primary and core specialists. Zip Codes vary by Specialty type.   </t>
  </si>
  <si>
    <t>Geomapping conducted showed that Molina - El Proyecto Del Barrio did not meet time or distance standards for primary and core specialists. Zip Codes vary by Specialty type.</t>
  </si>
  <si>
    <t>Geomapping conducted showed that    Molina - Healthy New Life Medical Corporation did not meet time or distance standards for primary and core specialists. Zip Codes vary by Specialty type.</t>
  </si>
  <si>
    <t>Geomapping conducted showed that     Molina - Southern California Children's Healthcare Network did not meet time or distance standards for primary and core specialists. Zip Codes vary by Specialty type.</t>
  </si>
  <si>
    <t xml:space="preserve">Geomapping conducted showed that     Molina - Southland Advantage Medical Group, Inc. did not meet time or distance standards for primary and core specialists. Zip Codes vary by Specialty type.  </t>
  </si>
  <si>
    <t xml:space="preserve">Geomapping conducted showed that      Molina - Superior Choice Medical Group did not meet time or distance standards for primary and core specialists. Zip Codes vary by Specialty type.    </t>
  </si>
  <si>
    <t xml:space="preserve">The MCP cannot assure Subcontractor compliance with the state's network adequacy standards, as no repsonse has been received from the group.  </t>
  </si>
  <si>
    <t xml:space="preserve">Molina - Alliance Health Systems will utilize LOA and/or telehealth to achieve compliance. </t>
  </si>
  <si>
    <t xml:space="preserve">Molina - California Pacific Physicians Medical Group will utilize LOA and/or telehealth to achieve compliance. </t>
  </si>
  <si>
    <t xml:space="preserve">Molina - Crown City Medical Group will utilize LOA and/or telehealth to achieve compliance. </t>
  </si>
  <si>
    <t xml:space="preserve">Molina - EPDB will utilize LOA and/or telehealth to achieve compliance. </t>
  </si>
  <si>
    <t xml:space="preserve">Molina - Healthy New Life Medical Corporation will utilize LOA and/or telehealth to achieve compliance. </t>
  </si>
  <si>
    <t xml:space="preserve">Molina - SoCal Chids Healthcare Ntwk will utilize LOA and/or telehealth to achieve compliance. </t>
  </si>
  <si>
    <t xml:space="preserve">Molina - Southland Advantage Medical Group, Inc will utilize LOA and/or telehealth to achieve compliance. </t>
  </si>
  <si>
    <t xml:space="preserve">Molina - Superior Choice Medical Group will utilize LOA and/or telehealth to achieve compliance. </t>
  </si>
  <si>
    <t xml:space="preserve">Corrective Action Plan will remain open until response received.  
New assessment will be performed 2024 as part of annual review if 2023 response is sufficient.  </t>
  </si>
  <si>
    <t xml:space="preserve">Will reassess Molina - Alliance Health Systems at next annual geomapping analysis in 2024. </t>
  </si>
  <si>
    <t xml:space="preserve">Will reassess Molina - California Pacific Physicians Medical Group at next annual geomapping analysis in 2024. </t>
  </si>
  <si>
    <t xml:space="preserve">Will reassess Molina - Crown City Medical Group at next annual geomapping analysis in 2024. </t>
  </si>
  <si>
    <t xml:space="preserve">Will reassess Molina - El Proyecto Del Barrio at next annual geomapping analysis in 2024. </t>
  </si>
  <si>
    <t xml:space="preserve">Will reassess Molina - Healthy New Life Medical Corporation at next annual geomapping analysis in 2024. </t>
  </si>
  <si>
    <t xml:space="preserve">Will reassess Molina - Southern California Children's Healthcare Network at next annual geomapping analysis in 2024. </t>
  </si>
  <si>
    <t xml:space="preserve">Will reassess Molina - Southland Advantage Medical Group, Inc. at next annual geomapping analysis in 2024. </t>
  </si>
  <si>
    <t xml:space="preserve">Will reassess Molina - Superior Choice Medical Group at next annual geomapping analysis in 2024. </t>
  </si>
  <si>
    <t>Provider Appointment Availability Survey conducted annually indicated compliance (≥ 70%); Provider After-Hours Availability Survey indicated compliance (≥90%) for the following appointment measures (reportable data): Access IPA
PCP &amp; Specialist (Combined)-Non-Urgent 
PCP &amp; Specialist (Combined)-First Prenatal
PCP-Well Check/Well-Child 
PCP-Physical Exam/Well Woman</t>
  </si>
  <si>
    <t xml:space="preserve">Provider Appointment Availability Survey conducted annually indicated compliance (≥ 70%); Provider After-Hours Availability Survey indicated compliance (≥90%) for the following appointment measures (reportable data): Advantage Health Network
PCP &amp; Specialist (Combined)-First Prenatal 
PCP-Well Check/Well-Child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</si>
  <si>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Adventist Health Physician Network - LA
PCP &amp; Specialist (Combined)-Non-Urgent 
PCP &amp; Specialist (Combined)-First Prenatal 
PCP-Physical Exam/Well Woman 
After-Hours ER instructions
After-Hours physician availability </t>
  </si>
  <si>
    <t>Provider Appointment Availability Survey conducted annually indicated compliance (≥ 70%); Provider After-Hours Availability Survey indicated compliance (≥90%) for the following appointment measures (reportable data): All Care Medical Group, Inc.
PCP &amp; Specialist (Combined)-Non-Urgent 
PCP &amp; Specialist (Combined)-First Prenatal 
PCP-Well Check/Well-Child 
After-Hours ER instructions</t>
  </si>
  <si>
    <t xml:space="preserve">Provider Appointment Availability Survey conducted annually indicated compliance (≥ 70%); Provider After-Hours Availability Survey indicated compliance (≥90%) for the following appointment measures (reportable data): Allied Physicians  of California IPA
PCP &amp; Specialist (Combined)-Non-Urgent 
PCP &amp; Specialist (Combined)-First Prenatal 
PCP-Well Check/Well-Child 
PCP-Physical Exam/Well Woman 
After-Hours ER instructions
</t>
  </si>
  <si>
    <t xml:space="preserve">Provider Appointment Availability Survey conducted annually indicated compliance (≥ 70%); Provider After-Hours Availability Survey indicated compliance (≥90%) for the following appointment measures (reportable data): Altamed Health Services
PCP-Well Check/Well-Child 
PCP-Physical Exam/Well Woman 
After-Hours ER instructions
</t>
  </si>
  <si>
    <t xml:space="preserve">Provider Appointment Availability Survey conducted annually indicated compliance (≥ 70%); Provider After-Hours Availability Survey indicated compliance (≥90%) for the following appointment measures (reportable data): Angeles IPA, A Medical Corporation
PCP &amp; Specialist (Combined)-Urgent 
PCP &amp; Specialist (Combined)-Non-Urgent 
PCP &amp; Specialist (Combined)-First Prenatal 
PCP-Well Check/Well-Child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</si>
  <si>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Applecare Med Group - St. Francis Region
PCP &amp; Specialist (Combined)-Non-Urgent 
PCP &amp; Specialist (Combined)-First Prenatal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</si>
  <si>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Associated Dignity Medical Group, Inc.
PCP &amp; Specialist (Combined)-Non-Urgent 
PCP &amp; Specialist (Combined)-First Prenatal 
PCP-Well Check/Well-Child 
PCP-Physical Exam/Well Woman 
After-Hours ER instructions
</t>
  </si>
  <si>
    <t xml:space="preserve">Provider Appointment Availability Survey conducted annually indicated compliance (≥ 70%); Provider After-Hours Availability Survey indicated compliance (≥90%) for the following appointment measures (reportable data): Associated Hispanic Physicians of Socal IPA
PCP &amp; Specialist (Combined)-Non-Urgent  
PCP-Well Check/Well-Child 
PCP-Physical Exam/Well Woman 
After-Hours ER instructions
</t>
  </si>
  <si>
    <t xml:space="preserve">Provider Appointment Availability Survey conducted annually indicated compliance (≥ 70%); Provider After-Hours Availability Survey indicated compliance (≥90%) for the following appointment measures (reportable data): Bella Vista Medical Group
PCP &amp; Specialist (Combined)-Non-Urgent 
PCP &amp; Specialist (Combined)-First Prenatal 
PCP-Well Check/Well-Child 
PCP-Physical Exam/Well Woman 
After-Hours ER instructions
</t>
  </si>
  <si>
    <t xml:space="preserve">Provider Appointment Availability Survey conducted annually indicated compliance (≥ 70%); Provider After-Hours Availability Survey indicated compliance (≥90%) for the following appointment measures (reportable data): Cal Care IPA, Inc.
PCP &amp; Specialist (Combined)-Non-Urgent 
PCP &amp; Specialist (Combined)-First Prenatal 
PCP-Well Check/Well-Child 
PCP-Physical Exam/Well Woman 
After-Hours ER instructions
</t>
  </si>
  <si>
    <t xml:space="preserve">Provider Appointment Availability Survey conducted annually indicated compliance (≥ 70%); Provider After-Hours Availability Survey indicated compliance (≥90%) for the following appointment measures (reportable data): Citrus Valley Physician Group
PCP &amp; Specialist (Combined)-Non-Urgent  
PCP-Well Check/Well-Child 
PCP-Physical Exam/Well Woman 
After-Hours ER instructions
</t>
  </si>
  <si>
    <t xml:space="preserve">Provider Appointment Availability Survey conducted annually indicated compliance (≥ 70%); Provider After-Hours Availability Survey indicated compliance (≥90%) for the following appointment measures (reportable data): Community Family Care IPA
PCP &amp; Specialist (Combined)-Non-Urgent 
PCP &amp; Specialist (Combined)-First Prenatal 
PCP-Well Check/Well-Child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</si>
  <si>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DHS
PCP &amp; Specialist (Combined)-First Prenatal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</si>
  <si>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Empire Healthcare IPA - Pomona
PCP &amp; Specialist (Combined)-First Prenatal 
PCP-Well Check/Well-Child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</si>
  <si>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Exceptional Care/Avalon Medical
PCP &amp; Specialist (Combined)-Non-Urgent 
PCP &amp; Specialist (Combined)-First Prenatal 
PCP-Well Check/Well-Child 
PCP-Physical Exam/Well Woman 
After-Hours ER instructions
</t>
  </si>
  <si>
    <t xml:space="preserve">Provider Appointment Availability Survey conducted annually indicated compliance (≥ 70%); Provider After-Hours Availability Survey indicated compliance (≥90%) for the following appointment measures (reportable data): Family Health Alliance Medical Group
PCP &amp; Specialist (Combined)-Non-Urgent 
PCP &amp; Specialist (Combined)-First Prenatal 
PCP-Well Check/Well-Child 
PCP-Physical Exam/Well Woman 
After-Hours ER instructions
</t>
  </si>
  <si>
    <t xml:space="preserve">Provider Appointment Availability Survey conducted annually indicated compliance (≥ 70%); Provider After-Hours Availability Survey indicated compliance (≥90%) for the following appointment measures (reportable data): Global Care Medical Group IPA
PCP &amp; Specialist (Combined)-Non-Urgent 
PCP &amp; Specialist (Combined)-First Prenatal 
PCP-Well Check/Well-Child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</si>
  <si>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Health Care L.A., IPA
PCP &amp; Specialist (Combined)-Non-Urgent 
PCP &amp; Specialist (Combined)-First Prenatal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</si>
  <si>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Heritage Provider Network
PCP &amp; Specialist (Combined)-Non-Urgent 
PCP &amp; Specialist (Combined)-First Prenatal 
PCP-Well Check/Well-Child 
PCP-Physical Exam/Well Woman 
After-Hours ER instructions
</t>
  </si>
  <si>
    <t xml:space="preserve">Provider Appointment Availability Survey conducted annually indicated compliance (≥ 70%); Provider After-Hours Availability Survey indicated compliance (≥90%) for the following appointment measures (reportable data): Karing Physicians Medical Group
PCP &amp; Specialist (Combined)-First Prenatal 
PCP-Well Check/Well-Child 
PCP-Physical Exam/Well Woman 
After-Hours ER instructions
After-Hours physician availability </t>
  </si>
  <si>
    <t>Provider Appointment Availability Survey conducted annually indicated compliance (≥ 70%); Provider After-Hours Availability Survey indicated compliance (≥90%) for the following appointment measures (reportable data): Lasalle Medical Associates
N/A</t>
  </si>
  <si>
    <t xml:space="preserve">Provider Appointment Availability Survey conducted annually indicated compliance (≥ 70%); Provider After-Hours Availability Survey indicated compliance (≥90%) for the following appointment measures (reportable data): Memorial care Select Health Plan
PCP &amp; Specialist (Combined)-Non-Urgent 
PCP &amp; Specialist (Combined)-First Prenatal 
PCP-Well Check/Well-Child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</si>
  <si>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Mid Cities IPA
PCP &amp; Specialist (Combined)-Non-Urgent 
PCP &amp; Specialist (Combined)-First Prenatal 
PCP-Well Check/Well-Child 
PCP-Physical Exam/Well Woman 
</t>
  </si>
  <si>
    <t xml:space="preserve">Provider Appointment Availability Survey conducted annually indicated compliance (≥ 70%); Provider After-Hours Availability Survey indicated compliance (≥90%) for the following appointment measures (reportable data): Mission Comm IPA Med Grp
PCP &amp; Specialist (Combined)-First Prenatal 
PCP-Well Check/Well-Child 
PCP-Physical Exam/Well Woman 
</t>
  </si>
  <si>
    <t xml:space="preserve">Provider Appointment Availability Survey conducted annually indicated compliance (≥ 70%); Provider After-Hours Availability Survey indicated compliance (≥90%) for the following appointment measures (reportable data): Molina Healthcare of California
Ancillary: Non-urgent appointments 
Non-physician mental health: Urgent and Non-urgent 
PCP (Urgent and Non-urgent)
Psychiatrists (Urgent and Non-Urgent) </t>
  </si>
  <si>
    <t xml:space="preserve">Provider Appointment Availability Survey conducted annually indicated compliance (≥ 70%); Provider After-Hours Availability Survey indicated compliance (≥90%) for the following appointment measures (reportable data): Noble Community Med Associates
PCP &amp; Specialist (Combined)-Non-Urgent 
PCP &amp; Specialist (Combined)-First Prenatal 
PCP-Well Check/Well-Child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</si>
  <si>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Omnicare Medical Group Assoc Inc.
PCP &amp; Specialist (Combined)-Non-Urgent 
PCP &amp; Specialist (Combined)-First Prenatal 
PCP-Well Check/Well-Child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</si>
  <si>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PIH Health Physicians- Affiliated Providers
PCP &amp; Specialist (Combined)-Non-Urgent 
PCP-Physical Exam/Well Woman 
</t>
  </si>
  <si>
    <t xml:space="preserve">Provider Appointment Availability Survey conducted annually indicated compliance (≥ 70%); Provider After-Hours Availability Survey indicated compliance (≥90%) for the following appointment measures (reportable data): Preferred IPA Of California
PCP &amp; Specialist (Combined)-Non-Urgent 
PCP &amp; Specialist (Combined)-First Prenatal 
PCP-Well Check/Well-Child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</si>
  <si>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Prospect - Los Angeles Medical Center IPA
PCP &amp; Specialist (Combined)-Non-Urgent 
PCP &amp; Specialist (Combined)-First Prenatal 
PCP-Well Check/Well-Child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</si>
  <si>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Regent Medical Group, Inc.
PCP &amp; Specialist (Combined)-Non-Urgent 
PCP &amp; Specialist (Combined)-First Prenatal 
PCP-Well Check/Well-Child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</si>
  <si>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San Judas Medical Group
PCP &amp; Specialist (Combined)-Urgent 
PCP &amp; Specialist (Combined)-Non-Urgent 
PCP &amp; Specialist (Combined)-First Prenatal 
PCP-Well Check/Well-Child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</si>
  <si>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Serendib Healthyways, Inc.
PCP &amp; Specialist (Combined)-Urgent 
PCP &amp; Specialist (Combined)-Non-Urgent 
PCP &amp; Specialist (Combined)-First Prenatal 
PCP-Well Check/Well-Child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</si>
  <si>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Serra Community Medical Clinic
PCP &amp; Specialist (Combined)-Non-Urgent 
PCP &amp; Specialist (Combined)-First Prenatal 
PCP-Well Check/Well-Child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</si>
  <si>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South Atlantic Medical Group IPA
PCP &amp; Specialist (Combined)-Urgent 
PCP &amp; Specialist (Combined)-Non-Urgent 
PCP &amp; Specialist (Combined)-First Prenatal 
PCP-Well Check/Well-Child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</si>
  <si>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Southland San Gabriel Valley Medical Group, Inc.
PCP &amp; Specialist (Combined)-Non-Urgent 
PCP-Physical Exam/Well Woman 
After-Hours ER instructions
After-Hours physician availability </t>
  </si>
  <si>
    <t>MY 2022 Provider Appointment Availability Survey conducted annually for Molina - Alliance Health Systems indicated deficiencies for PCP/SPC appointment availability within 48/96 hours as well as no available appointment within 15 days for SPC, for the following provider types: 
Obstetrics &amp; Gynecology
Internal Medicine
Cardiovascular Disease
Gastroenterology
Pediatric Cardiology
Endocrinology/Diabetes/Metabolism</t>
  </si>
  <si>
    <t>MY 2022 Provider Appointment Availability Survey conducted annually for Molina - California Pacific Physicians Medical Group indicated deficiencies for PCP/SPC appointment availability within 48/96 hours as well as no available appointment within 15 days for SPC, for the following provider types: 
Pediatrics
Gastroenterology</t>
  </si>
  <si>
    <t>MY 2022 Provider Appointment Availability Survey conducted annually for Molina - Crown City Medical Group indicated deficiencies for available SPC appointments within 96 hours for the following provider types:
Pediatric Cardiology</t>
  </si>
  <si>
    <t>MY 2022 Provider Appointment Availability Survey conducted annually for Molina - EPDB indicated deficiencies for PCP/SPC appointment availability within 48/96 hours as well as no available appointment within 15 days for SPC, for the following provider types: 
Adult Medicine
Gastroenterology
Cardiovascular Disease</t>
  </si>
  <si>
    <t xml:space="preserve">Timely Access Survey conducted annually for Molina - Healthy New Life Medical Corporation showed compliance with appointment availability within 48/96 hour standards as well as 10/15 day standards.  </t>
  </si>
  <si>
    <t xml:space="preserve">Provider Appointment Availability Survey conducted annually indicated compliance (≥ 70%); Provider After-Hours Availability Survey indicated compliance (≥90%) for the following appointment measures (reportable data): Prospect - Los Angeles Medical Center IPA
PCP &amp; Specialist (Combined)-Non-Urgent 
PCP &amp; Specialist (Combined)-First Prenatal 
PCP-Well Check/Well-Child 
 PCP-Physical Exam/Well Woman 
After-Hours ER instructions
After-Hours physician availability </t>
  </si>
  <si>
    <t xml:space="preserve">Timely Access Survey conducted annually for Molina - SoCal Chids Healthcare Ntwk showed compliance with appointment availability within 48/96 hour standards as well as 10/15 day standards.  </t>
  </si>
  <si>
    <t>MY 2022 Provider Appointment Availability Survey conducted annually for Molina - Southland Advantage Medical Group, Inc indicated deficiencies for available SPC appointments within 96 hours as well as 15 day standards for the following provider types:
Gastroenterology</t>
  </si>
  <si>
    <t xml:space="preserve">Timely Access Survey conducted annually for Molina - Superior Choice Medical Group showed compliance with appointment availability within 48/96 hour standards as well as 10/15 day standards.  </t>
  </si>
  <si>
    <t xml:space="preserve">Provider Appointment Availability Survey conducted annually indicated deficiency (&lt;70%); Provider After-Hours Availability Survey indicated deficiency (&lt;90%) for the following appointment measures (reportable data): Access IPA
PCP &amp; Specialist (Combined)-Urgent 
After-Hours ER instructions
After-Hours physician availability 
</t>
  </si>
  <si>
    <t xml:space="preserve">Provider Appointment Availability Survey conducted annually indicated deficiency (&lt;70%); Provider After-Hours Availability Survey indicated deficiency (&lt;90%) for the following appointment measures (reportable data): Advantage Health Network
PCP &amp; Specialist (Combined)-Urgent 
PCP &amp; Specialist (Combined)-Non-Urgent 
</t>
  </si>
  <si>
    <t xml:space="preserve">Provider Appointment Availability Survey conducted annually indicated deficiency (&lt;70%); Provider After-Hours Availability Survey indicated deficiency (&lt;90%) for the following appointment measures (reportable data): Adventist Health Physician Network - LA
PCP &amp; Specialist (Combined)-Urgent  
PCP-Well Check/Well-Child 
</t>
  </si>
  <si>
    <t xml:space="preserve">Provider Appointment Availability Survey conducted annually indicated deficiency (&lt;70%); Provider After-Hours Availability Survey indicated deficiency (&lt;90%) for the following appointment measures (reportable data): All Care Medical Group, Inc.
PCP &amp; Specialist (Combined)-Urgent 
PCP-Physical Exam/Well Woman 
After-Hours physician availability </t>
  </si>
  <si>
    <t xml:space="preserve">Provider Appointment Availability Survey conducted annually indicated deficiency (&lt;70%); Provider After-Hours Availability Survey indicated deficiency (&lt;90%) for the following appointment measures (reportable data): Allied Physicians  of California IPA
PCP &amp; Specialist (Combined)-Urgent 
After-Hours physician availability </t>
  </si>
  <si>
    <t xml:space="preserve">Provider Appointment Availability Survey conducted annually indicated deficiency (&lt;70%); Provider After-Hours Availability Survey indicated deficiency (&lt;90%) for the following appointment measures (reportable data): Altamed Health Services
PCP &amp; Specialist (Combined)-Urgent 
PCP &amp; Specialist (Combined)-Non-Urgent 
PCP &amp; Specialist (Combined)-First Prenatal 
After-Hours physician availability </t>
  </si>
  <si>
    <t xml:space="preserve">Provider Appointment Availability Survey conducted annually indicated deficiency (&lt;70%); Provider After-Hours Availability Survey indicated deficiency (&lt;90%) for the following appointment measures (reportable data): Applecare Med Group - St. Francis Region
PCP &amp; Specialist (Combined)-Urgent  
PCP-Well Check/Well-Child 
</t>
  </si>
  <si>
    <t xml:space="preserve">Provider Appointment Availability Survey conducted annually indicated deficiency (&lt;70%); Provider After-Hours Availability Survey indicated deficiency (&lt;90%) for the following appointment measures (reportable data): Associated Dignity Medical Group, Inc.
PCP &amp; Specialist (Combined)-Urgent 
After-Hours physician availability </t>
  </si>
  <si>
    <t xml:space="preserve">Provider Appointment Availability Survey conducted annually indicated deficiency (&lt;70%); Provider After-Hours Availability Survey indicated deficiency (&lt;90%) for the following appointment measures (reportable data): Associated Hispanic Physicians of Socal IPA
PCP &amp; Specialist (Combined)-Urgent  
PCP &amp; Specialist (Combined)-First Prenatal 
After-Hours physician availability </t>
  </si>
  <si>
    <t xml:space="preserve">Provider Appointment Availability Survey conducted annually indicated deficiency (&lt;70%); Provider After-Hours Availability Survey indicated deficiency (&lt;90%) for the following appointment measures (reportable data): Bella Vista Medical Group
PCP &amp; Specialist (Combined)-Urgent 
After-Hours physician availability </t>
  </si>
  <si>
    <t xml:space="preserve">Provider Appointment Availability Survey conducted annually indicated deficiency (&lt;70%); Provider After-Hours Availability Survey indicated deficiency (&lt;90%) for the following appointment measures (reportable data): Cal Care IPA, Inc.
PCP &amp; Specialist (Combined)-Urgent 
After-Hours physician availability </t>
  </si>
  <si>
    <t xml:space="preserve">Provider Appointment Availability Survey conducted annually indicated deficiency (&lt;70%); Provider After-Hours Availability Survey indicated deficiency (&lt;90%) for the following appointment measures (reportable data): Citrus Valley Physician Group
PCP &amp; Specialist (Combined)-Urgent 
PCP &amp; Specialist (Combined)-First Prenatal 
After-Hours physician availability </t>
  </si>
  <si>
    <t xml:space="preserve">Provider Appointment Availability Survey conducted annually indicated deficiency (&lt;70%); Provider After-Hours Availability Survey indicated deficiency (&lt;90%) for the following appointment measures (reportable data): Community Family Care IPA
PCP &amp; Specialist (Combined)-Urgent 
</t>
  </si>
  <si>
    <t xml:space="preserve">Provider Appointment Availability Survey conducted annually indicated deficiency (&lt;70%); Provider After-Hours Availability Survey indicated deficiency (&lt;90%) for the following appointment measures (reportable data): DHS
PCP &amp; Specialist (Combined)-Urgent 
PCP &amp; Specialist (Combined)-Non-Urgent  
PCP-Well Check/Well-Child 
</t>
  </si>
  <si>
    <t xml:space="preserve">Provider Appointment Availability Survey conducted annually indicated deficiency (&lt;70%); Provider After-Hours Availability Survey indicated deficiency (&lt;90%) for the following appointment measures (reportable data): Empire Healthcare IPA - Pomona
PCP &amp; Specialist (Combined)-Urgent 
PCP &amp; Specialist (Combined)-Non-Urgent 
</t>
  </si>
  <si>
    <t xml:space="preserve">Provider Appointment Availability Survey conducted annually indicated deficiency (&lt;70%); Provider After-Hours Availability Survey indicated deficiency (&lt;90%) for the following appointment measures (reportable data): Exceptional Care/Avalon Medical
PCP &amp; Specialist (Combined)-Urgent 
After-Hours physician availability </t>
  </si>
  <si>
    <t xml:space="preserve">Provider Appointment Availability Survey conducted annually indicated deficiency (&lt;70%); Provider After-Hours Availability Survey indicated deficiency (&lt;90%) for the following appointment measures (reportable data): Family Health Alliance Medical Group
PCP &amp; Specialist (Combined)-Urgent 
After-Hours physician availability </t>
  </si>
  <si>
    <t xml:space="preserve">Provider Appointment Availability Survey conducted annually indicated deficiency (&lt;70%); Provider After-Hours Availability Survey indicated deficiency (&lt;90%) for the following appointment measures (reportable data):Global Care Medical Group IPA
PCP &amp; Specialist (Combined)-Urgent 
</t>
  </si>
  <si>
    <t xml:space="preserve">Provider Appointment Availability Survey conducted annually indicated deficiency (&lt;70%); Provider After-Hours Availability Survey indicated deficiency (&lt;90%) for the following appointment measures (reportable data): Health Care L.A., IPA
PCP &amp; Specialist (Combined)-Urgent  
PCP-Well Check/Well-Child 
</t>
  </si>
  <si>
    <t xml:space="preserve">Provider Appointment Availability Survey conducted annually indicated deficiency (&lt;70%); Provider After-Hours Availability Survey indicated deficiency (&lt;90%) for the following appointment measures (reportable data): Heritage Provider Network
PCP &amp; Specialist (Combined)-Urgent 
After-Hours physician availability </t>
  </si>
  <si>
    <t xml:space="preserve">Provider Appointment Availability Survey conducted annually indicated deficiency (&lt;70%); Provider After-Hours Availability Survey indicated deficiency (&lt;90%) for the following appointment measures (reportable data): Karing Physicians Medical Group
PCP &amp; Specialist (Combined)-Urgent 
PCP &amp; Specialist (Combined)-Non-Urgent 
</t>
  </si>
  <si>
    <t xml:space="preserve">Provider Appointment Availability Survey conducted annually indicated deficiency (&lt;70%); Provider After-Hours Availability Survey indicated deficiency (&lt;90%) for the following appointment measures (reportable data): Lasalle Medical Associates
PCP &amp; Specialist (Combined)-Urgent 
PCP &amp; Specialist (Combined)-Non-Urgent </t>
  </si>
  <si>
    <t xml:space="preserve">Provider Appointment Availability Survey conducted annually indicated deficiency (&lt;70%); Provider After-Hours Availability Survey indicated deficiency (&lt;90%) for the following appointment measures (reportable data): Memorial care Select Health Plan
PCP &amp; Specialist (Combined)-Urgent 
</t>
  </si>
  <si>
    <t xml:space="preserve">Provider Appointment Availability Survey conducted annually indicated deficiency (&lt;70%); Provider After-Hours Availability Survey indicated deficiency (&lt;90%) for the following appointment measures (reportable data): Mid Cities IPA
PCP &amp; Specialist (Combined)-Urgent 
After-Hours ER instructions
After-Hours physician availability </t>
  </si>
  <si>
    <t xml:space="preserve">Provider Appointment Availability Survey conducted annually indicated deficiency (&lt;70%); Provider After-Hours Availability Survey indicated deficiency (&lt;90%) for the following appointment measures (reportable data): Mission Comm IPA Med Grp
PCP &amp; Specialist (Combined)-Urgent 
PCP &amp; Specialist (Combined)-Non-Urgent 
After-Hours ER instructions
After-Hours physician availability </t>
  </si>
  <si>
    <t xml:space="preserve">Provider Appointment Availability Survey conducted annually indicated deficiency (&lt;70%); Provider After-Hours Availability Survey indicated deficiency (&lt;90%) for the following appointment measures (reportable data): Molina Healthcare of California
Specialist: (Urgent and non-urgent) </t>
  </si>
  <si>
    <t xml:space="preserve">Provider Appointment Availability Survey conducted annually indicated deficiency (&lt;70%); Provider After-Hours Availability Survey indicated deficiency (&lt;90%) for the following appointment measures (reportable data): Noble Community Med Associates
PCP &amp; Specialist (Combined)-Urgent 
</t>
  </si>
  <si>
    <t xml:space="preserve">Provider Appointment Availability Survey conducted annually indicated deficiency (&lt;70%); Provider After-Hours Availability Survey indicated deficiency (&lt;90%) for the following appointment measures (reportable data): Omnicare Medical Group Assoc Inc.
PCP &amp; Specialist (Combined)-Urgent 
</t>
  </si>
  <si>
    <t xml:space="preserve">Provider Appointment Availability Survey conducted annually indicated deficiency (&lt;70%); Provider After-Hours Availability Survey indicated deficiency (&lt;90%) for the following appointment measures (reportable data): PIH Health Physicians- Affiliated Providers
PCP &amp; Specialist (Combined)-Urgent  
PCP &amp; Specialist (Combined)-First Prenatal 
PCP-Well Check/Well-Child 
After-Hours ER instructions
After-Hours physician availability </t>
  </si>
  <si>
    <t xml:space="preserve">Provider Appointment Availability Survey conducted annually indicated deficiency (&lt;70%); Provider After-Hours Availability Survey indicated deficiency (&lt;90%) for the following appointment measures (reportable data): Preferred IPA Of California
PCP &amp; Specialist (Combined)-Urgent 
</t>
  </si>
  <si>
    <t xml:space="preserve">Provider Appointment Availability Survey conducted annually indicated deficiency (&lt;70%); Provider After-Hours Availability Survey indicated deficiency (&lt;90%) for the following appointment measures (reportable data): Prospect - Los Angeles Medical Center IPA
PCP &amp; Specialist (Combined)-Urgent </t>
  </si>
  <si>
    <t xml:space="preserve">Provider Appointment Availability Survey conducted annually indicated deficiency (&lt;70%); Provider After-Hours Availability Survey indicated deficiency (&lt;90%) for the following appointment measures (reportable data): Regent Medical Group, Inc.
PCP &amp; Specialist (Combined)-Urgent 
</t>
  </si>
  <si>
    <t xml:space="preserve">Provider Appointment Availability Survey conducted annually indicated deficiency (&lt;70%); Provider After-Hours Availability Survey indicated deficiency (&lt;90%) for the following appointment measures (reportable data): Serra Community Medical Clinic
PCP &amp; Specialist (Combined)-Urgent 
</t>
  </si>
  <si>
    <t xml:space="preserve">Provider Appointment Availability Survey conducted annually indicated deficiency (&lt;70%); Provider After-Hours Availability Survey indicated deficiency (&lt;90%) for the following appointment measures (reportable data): Southland San Gabriel Valley Medical Group, Inc.
PCP &amp; Specialist (Combined)-Urgent 
PCP &amp; Specialist (Combined)-First Prenatal 
PCP-Well Check/Well-Child 
</t>
  </si>
  <si>
    <t>MY 2022 Provider Appointment Availability Survey conducted annually for Alliance Health Systems indicated deficiencies for PCP/SPC appointments.</t>
  </si>
  <si>
    <t>MY 2022 Provider Appointment Availability Survey conducted annually for Molina - California Pacific Physicians Medical Group indicated deficiencies for PCP/SPC appointments.</t>
  </si>
  <si>
    <t>MY 2022 Provider Appointment Availability Survey conducted annually for Molina - Crown City Medical Group indicated deficiencies for SPC appointments.</t>
  </si>
  <si>
    <t>MY 2022 Provider Appointment Availability Survey conducted annually for Molina - EPDB indicated deficiencies for PCP/SPC appointments.</t>
  </si>
  <si>
    <t>MY 2022 Provider Appointment Availability Survey conducted annually for Molina - Southland Advantage Medical Group, Inc indicated deficiencies for SPC appointments.</t>
  </si>
  <si>
    <t xml:space="preserve">MCP will monitor Access IPA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</si>
  <si>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Advantage Health Network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</si>
  <si>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Adventist Health Physician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</si>
  <si>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All Care Medical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</si>
  <si>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Allied Physicians of CA IPA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</si>
  <si>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Altamed Health Service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</si>
  <si>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Angeles IPA, A Medical Corporation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</si>
  <si>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Applecare Med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</si>
  <si>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Associated Dignity Medical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</si>
  <si>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Associated Hispanic Physicians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</si>
  <si>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Bella Vista Medical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</si>
  <si>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Cal Care IPA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</si>
  <si>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Citrus Valley Physician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</si>
  <si>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Community Family Care IPA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</si>
  <si>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DHS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</si>
  <si>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Empire Healthcare IPA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</si>
  <si>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Exceptional Care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</si>
  <si>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Family Health Alliance Medical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</si>
  <si>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Global Care Medical Group IPA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</si>
  <si>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Health Care LA, IPA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</si>
  <si>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Heritage Provider Network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</si>
  <si>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Karing Physicans Med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</si>
  <si>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Lasalle Medical Associates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</si>
  <si>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MemorialCare Select IPA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</si>
  <si>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Mid Cities IPA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</si>
  <si>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Mission Community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</si>
  <si>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Healthcare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</si>
  <si>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Noble Community Medical Associates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</si>
  <si>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Omnicare Medical Group Associates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</si>
  <si>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PIH Health Physician-Affilated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</si>
  <si>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Preferred IPA of California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</si>
  <si>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Los Angeles Medical Center IPA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</si>
  <si>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Regent Medical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</si>
  <si>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San Judas Medical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</si>
  <si>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Serendib Healthyways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</si>
  <si>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Serra Community Medical Clinic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</si>
  <si>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South Atlantic Medical Group IPA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</si>
  <si>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Southland San Gabriel Valley Medical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</si>
  <si>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Alliance Health Systems in July for an annual review.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</si>
  <si>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Allied Pacific Physicians of California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</si>
  <si>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AltaMed Health Services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</si>
  <si>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Angeles IPA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</si>
  <si>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Associated Dignity Medical Group Inc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</si>
  <si>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Associated Hispanic Physicians IPA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</si>
  <si>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Bella Vista Medical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</si>
  <si>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Cal Care IPA, Inc DBA Prospect Medical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</si>
  <si>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California Pacific Physicians Medical Group in July for an annual review.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</si>
  <si>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Crown City Medical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</si>
  <si>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ECMG Exceptional Care Medical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</si>
  <si>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El Proyecto Del Barrio in July for an annual review.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</si>
  <si>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Global Care Medical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</si>
  <si>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Healthcare LA IPA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</si>
  <si>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Healthy New Life Medical Corporation in July for an annual review.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</si>
  <si>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LaSalle Medical Associates IPA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</si>
  <si>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Los Angeles Medical Center IPA dba Prospect Medical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</si>
  <si>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Noble Community Medical Associates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</si>
  <si>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Preferred IPA of California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</si>
  <si>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Regent Medical Group, Inc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</si>
  <si>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Serendib Healthways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</si>
  <si>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Serra Community Medical Clinic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</si>
  <si>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South Atlantic Medical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</si>
  <si>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Southern California Children's Healthcare Network in July for an annual review.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</si>
  <si>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Southland Advantage Medical Group, Inc in July for an annual review.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</si>
  <si>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Southland San Gabriel Valley Medical Group, Inc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</si>
  <si>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Molina - Superior Choice Medical Group in July for an annual review.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</si>
  <si>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MCP wil reassess Access IPA at the next Annual Timely Access Survey in 2024</t>
  </si>
  <si>
    <t>MCP wil reassess Advantage Health Network at the next Annual Timely Access Survey in 2024</t>
  </si>
  <si>
    <t>MCP wil reassess Adventist Health Physician at the next Annual Timely Access Survey in 2024</t>
  </si>
  <si>
    <t>MCP wil reassess All Care Medical Group at the next Annual Timely Access Survey in 2024</t>
  </si>
  <si>
    <t>MCP wil reassess Allied Physicians of CA IPA at the next Annual Timely Access Survey in 2023</t>
  </si>
  <si>
    <t>MCP wil reassess Altamed Health Service at the next Annual Timely Access Survey in 2024</t>
  </si>
  <si>
    <t>MCP wil reassess Angeles IPA, A Medical Corporation at the next Annual Timely Access Survey in 2024</t>
  </si>
  <si>
    <t>MCP wil reassess Applecare Med Group at the next Annual Timely Access Survey in 2024</t>
  </si>
  <si>
    <t>MCP wil reassess Associated Dignity Medical Group at the next Annual Timely Access Survey in 2024</t>
  </si>
  <si>
    <t>MCP wil reassess Associated Hispanic Physicians at the next Annual Timely Access Survey in 2024</t>
  </si>
  <si>
    <t>MCP wil reassess Bella Vista Medical Group at the next Annual Timely Access Survey in 2024</t>
  </si>
  <si>
    <t>MCP wil reassess Cal Care IPA at the next Annual Timely Access Survey in 2024</t>
  </si>
  <si>
    <t>MCP wil reassess Citrus Valley Physician Group at the next Annual Timely Access Survey in 2024</t>
  </si>
  <si>
    <t>MCP wil reassess Community Family Care IPA at the next Annual Timely Access Survey in 2024</t>
  </si>
  <si>
    <t>MCP wil reassess DHS at the next Annual Timely Access Survey in 2024</t>
  </si>
  <si>
    <t>MCP wil reassess Empire Healthcare IPA  at the next Annual Timely Access Survey in 2024</t>
  </si>
  <si>
    <t>MCP wil reassess Exceptional Care at the next Annual Timely Access Survey in 2024</t>
  </si>
  <si>
    <t>MCP wil reassess Family Health Alliance Medical Group at the next Annual Timely Access Survey in 2024</t>
  </si>
  <si>
    <t>MCP wil reassess Global Care Medical Group IPA at the next Annual Timely Access Survey in 2024</t>
  </si>
  <si>
    <t>MCP wil reassess Health Care LA, IPA at the next Annual Timely Access Survey in 2024</t>
  </si>
  <si>
    <t>MCP wil reassess Heritage Provider Network at the next Annual Timely Access Survey in 2024</t>
  </si>
  <si>
    <t>MCP wil reassess Karing Physicans Med Group at the next Annual Timely Access Survey in 2024</t>
  </si>
  <si>
    <t>MCP wil reassess Lasalle Medical Associates at the next Annual Timely Access Survey in 2024</t>
  </si>
  <si>
    <t>MCP wil reassess MemorialCare Select IPA at the next Annual Timely Access Survey in 2024</t>
  </si>
  <si>
    <t>MCP wil reassess Mid Cities IPA at the next Annual Timely Access Survey in 2024</t>
  </si>
  <si>
    <t>MCP wil reassess Mission Community at the next Annual Timely Access Survey in 2024</t>
  </si>
  <si>
    <t>MCP wil reassess Molina Healthcare at the next Annual Timely Access Survey in 2024</t>
  </si>
  <si>
    <t>MCP wil reassess Noble Community Medical Associates at the next Annual Timely Access Survey in 2024</t>
  </si>
  <si>
    <t>MCP wil reassess Omnicare Medical Group Associates at the next Annual Timely Access Survey in 2024</t>
  </si>
  <si>
    <t>MCP wil reassess PIH Health Physician-Affilated at the next Annual Timely Access Survey in 2024</t>
  </si>
  <si>
    <t>MCP wil reassess Preferred IPA of California at the next Annual Timely Access Survey in 2024</t>
  </si>
  <si>
    <t>MCP wil reassess Los Angeles Medical Center IPA at the next Annual Timely Access Survey in 2024</t>
  </si>
  <si>
    <t>MCP wil reassess Regent Medical Group at the next Annual Timely Access Survey in 2024</t>
  </si>
  <si>
    <t>MCP wil reassess San Judas Medical Group at the next Annual Timely Access Survey in 2024</t>
  </si>
  <si>
    <t>MCP wil reassess Serendib Healthyways at the next Annual Timely Access Survey in 2024</t>
  </si>
  <si>
    <t>MCP wil reassess Serra Community Medical Clinic at the next Annual Timely Access Survey in 2024</t>
  </si>
  <si>
    <t>MCP wil reassess South Atlantic Medical Group IPA at the next Annual Timely Access Survey in 2024</t>
  </si>
  <si>
    <t>MCP wil reassess Southland San Gabriel Valley Medical Group at the next Annual Timely Access Survey in 2024</t>
  </si>
  <si>
    <t>MCP wil reassess Molina - Alliance Health Systems at the next Annual Timely Access Survey in 2024</t>
  </si>
  <si>
    <t>MCP wil reassess Molina - Allied Pacific Physicians of California at the next Annual Timely Access Survey in 2024</t>
  </si>
  <si>
    <t>MCP wil reassess Molina - AltaMed Health Services at the next Annual Timely Access Survey in 2024</t>
  </si>
  <si>
    <t>MCP wil reassess Molina - Angeles IPA at the next Annual Timely Access Survey in 2024</t>
  </si>
  <si>
    <t>MCP wil reassess Molina - Associated Dignity Medical Group Inc at the next Annual Timely Access Survey in 2024</t>
  </si>
  <si>
    <t>MCP wil reassessMolina - Associated Hispanic Physicians IPA at the next Annual Timely Access Survey in 2024</t>
  </si>
  <si>
    <t>MCP wil reassess Molina - Bella Vista Medical Group at the next Annual Timely Access Survey in 2024</t>
  </si>
  <si>
    <t>MCP wil reassess Molina - Cal Care IPA, Inc DBA Prospect Medical Group at the next Annual Timely Access Survey in 2024</t>
  </si>
  <si>
    <t>MCP wil reassess Molina - California Pacific Physicians Medical Group at the next Annual Timely Access Survey in 2024</t>
  </si>
  <si>
    <t>MCP wil reassess Molina - Crown City Medical Group at the next Annual Timely Access Survey in 2024</t>
  </si>
  <si>
    <t>MCP wil reassess Molina - ECMG Exceptional Care Medical Group at the next Annual Timely Access Survey in 2024</t>
  </si>
  <si>
    <t>MCP wil reassessMolina - El Proyecto Del Barrio at the next Annual Timely Access Survey in 2024</t>
  </si>
  <si>
    <t>MCP wil reassess Molina - Global Care Medical Group at the next Annual Timely Access Survey in 2024</t>
  </si>
  <si>
    <t>MCP wil reassessMolina - Healthcare LA IPA at the next Annual Timely Access Survey in 2024</t>
  </si>
  <si>
    <t>MCP wil reassess Molina - Healthy New Life Medical Corporation at the next Annual Timely Access Survey in 2024</t>
  </si>
  <si>
    <t>MCP wil reassess Molina - LaSalle Medical Associates IPA at the next Annual Timely Access Survey in 2024</t>
  </si>
  <si>
    <t>MCP wil reassess Molina - Los Angeles Medical Center IPA dba Prospect Medical Group at the next Annual Timely Access Survey in 2024</t>
  </si>
  <si>
    <t>MCP wil reassess Molina - Noble Community Medical Associates at the next Annual Timely Access Survey in 2024</t>
  </si>
  <si>
    <t>MCP wil reassess Molina - Preferred IPA of California at the next Annual Timely Access Survey in 2024</t>
  </si>
  <si>
    <t>MCP wil reassess Molina - Regent Medical Group, Inc at the next Annual Timely Access Survey in 2024</t>
  </si>
  <si>
    <t>MCP wil reassessMolina - Serendib Healthways at the next Annual Timely Access Survey in 2024</t>
  </si>
  <si>
    <t>MCP wil reassess Molina - Serra Community Medical Clinic at the next Annual Timely Access Survey in 2024</t>
  </si>
  <si>
    <t>MCP wil reassess Molina - South Atlantic Medical Group at the next Annual Timely Access Survey in 2024</t>
  </si>
  <si>
    <t>MCP wil reassess Molina - Southern California Children's Healthcare Network at the next Annual Timely Access Survey in 2024</t>
  </si>
  <si>
    <t>MCP wil reassessMolina - Southland Advantage Medical Group, Inc at the next Annual Timely Access Survey in 2024</t>
  </si>
  <si>
    <t>MCP wil reassess Molina - Southland San Gabriel Valley Medical Group, Inc at the next Annual Timely Access Survey in 2024</t>
  </si>
  <si>
    <t>MCP wil reassess Molina - Superior Choice Medical Group at the next Annual Timely Access Survey in 2024</t>
  </si>
  <si>
    <t>UC Davis Health</t>
  </si>
  <si>
    <t>Geomapping conducted showed Hill Physicians Medical Group compliant with all the time or distance standards for all ZIP Codes for a dense county, once exceptions are made utilizing telehealth and/or LOA with closer OON providers, if there are any.</t>
  </si>
  <si>
    <t>Geomapping conducted showed River City Medical Group compliant with all the time or distance standards for all ZIP Codes for a dense county, once exceptions are made utilizing telehealth and/or LOA with closer OON providers, if there are any.</t>
  </si>
  <si>
    <t>Geomapping conducted showed UC Davis Health compliant with all the time or distance standards for all ZIP Codes for a dense county, once exceptions are made utilizing telehealth and/or LOA with closer OON providers, if there are any.</t>
  </si>
  <si>
    <t xml:space="preserve">Provider Appointment Availability Survey conducted annually indicated compliance (≥ 70%); Provider After-Hours Availability Survey indicated compliance (≥90%) for the following appointment measures (reportable data): Hill Physicians Medical Group
PCP - Urgent
PCP - Non-urgent 
PCP &amp; Specialist (combined) -  Prenatal
PCP - Well-child
PCP - Physical Exam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</si>
  <si>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River City Medical Group
PCP &amp; Specialist (combined) -  Prenatal
PCP - Physical Exam
</t>
  </si>
  <si>
    <t xml:space="preserve">Provider Appointment Availability Survey conducted annually indicated compliance (≥ 70%); Provider After-Hours Availability Survey indicated compliance (≥90%) for the following appointment measures (reportable data): UC Davis Health
After-hours ER instructions
</t>
  </si>
  <si>
    <t xml:space="preserve">Provider Appointment Availability Survey conducted annually indicated deficiency (&lt;70%); Provider After-Hours Availability Survey indicated deficiency (&lt;90%) for the following appointment measures (reportable data): Hill Physicians Medical Group
Specialist - Urgent
Specialist - Non-urgent 
</t>
  </si>
  <si>
    <t xml:space="preserve">Provider Appointment Availability Survey conducted annually indicated deficiency (&lt;70%); Provider After-Hours Availability Survey indicated deficiency (&lt;90%) for the following appointment measures (reportable data): River City Medical Group
PCP &amp; Specialist (combined) - Urgent
PCP &amp; Specialist (combined) - Non-urgent 
PCP - Well-child
After-hours ER instructions
After-hours physician availability
</t>
  </si>
  <si>
    <t xml:space="preserve">Provider Appointment Availability Survey conducted annually indicated deficiency (&lt;70%); Provider After-Hours Availability Survey indicated deficiency (&lt;90%) for the following appointment measures (reportable data): UC Davis Health
PCP &amp; Specialist (combined) - Urgent
PCP &amp; Specialist (combined) - Non-urgent 
PCP &amp; Specialist (combined) -  Prenatal
PCP - Well-child
PCP - Physical Exam
After-hours physician availability
</t>
  </si>
  <si>
    <t xml:space="preserve">MCP will monitor Hills Physicians Medical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</si>
  <si>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River City Medical Group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</si>
  <si>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 xml:space="preserve">MCP will monitor  UC Davis Health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</si>
  <si>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MCP wil reassess  Hills Physicians Medical Group at the next Annual Timely Access Survey in 2024</t>
  </si>
  <si>
    <t>MCP wil reassess   River City Medical Group at the next Annual Timely Access Survey in 2024</t>
  </si>
  <si>
    <t>MCP wil reassess  UC Davis Health  at the next Annual Timely Access Survey in 2024</t>
  </si>
  <si>
    <t>Annually: Provider Appointment Availability Survey and After-Hours Survey</t>
  </si>
  <si>
    <t>Community Care IPA - Medi-Cal</t>
  </si>
  <si>
    <t>PROSPECT MEDICAL GROUP - SAN DIEGO</t>
  </si>
  <si>
    <t>Rady Children'S Health Network</t>
  </si>
  <si>
    <t>Samahan Health Centers - National City</t>
  </si>
  <si>
    <t>Pediatric PCP and Pediatric Specialty</t>
  </si>
  <si>
    <t>Geomapping conducted showedCommunity Care IPA - Medi-Cal compliant with all the time or distance standards for all ZIP Codes for a dense county, once exceptions are made utilizing telehealth and/or LOA with closer OON providers, if there are any.</t>
  </si>
  <si>
    <t>Geomapping conducted showed PROSPECT MEDICAL GROUP - SAN DIEGO compliant with all the time or distance standards for all ZIP Codes for a dense county, once exceptions are made utilizing telehealth and/or LOA with closer OON providers, if there are any.</t>
  </si>
  <si>
    <t>Geomapping conducted showed Rady Children'S Health Network compliant with all the time or distance standards for all ZIP Codes for a dense county, once exceptions are made utilizing telehealth and/or LOA with closer OON providers, if there are any.</t>
  </si>
  <si>
    <t>Geomapping conducted showed Samahan Health Centers - National City compliant with all the time or distance standards for all ZIP Codes for a dense county, once exceptions are made utilizing telehealth and/or LOA with closer OON providers, if there are any.</t>
  </si>
  <si>
    <t xml:space="preserve">Provider Appointment Availability Survey conducted annually indicated compliance (≥ 70%); Provider After-Hours Availability Survey indicated compliance (≥90%) for the following appointment measures (reportable data): Community Care IPA - Medi-Cal
PCP - Urgent
PCP &amp; Specialist (combined) - Non-urgent 
PCP - Prenatal
PCP - Well-child
PCP - Physical Exam
After-hours ER instructions
</t>
  </si>
  <si>
    <t>Provider Appointment Availability Survey conducted annually indicated compliance (≥ 70%); Provider After-Hours Availability Survey indicated compliance (≥90%) for the following appointment measures (reportable data): Prospect Medical Group - San Diego
N/A</t>
  </si>
  <si>
    <t xml:space="preserve">Provider Appointment Availability Survey conducted annually indicated compliance (≥ 70%); Provider After-Hours Availability Survey indicated compliance (≥90%) for the following appointment measures (reportable data): Rady Children'S Health Network
PCP &amp; Specialist (combined) - Urgent
PCP &amp; Specialist (combined) - Non-urgent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</si>
  <si>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Samahan Health Centers - National City
PCP &amp; Specialist (combined) - N/A
PCP &amp; Specialist (combined) - N/A
PCP &amp; Specialist (combined) - N/A
PCP - Well-child - N/A
PCP - Physical Exam - N/A
After-hours ER instructions - (low denominator)
After-hours physician availability - (low denominator)
</t>
  </si>
  <si>
    <t xml:space="preserve">Provider Appointment Availability Survey conducted annually indicated deficiency (&lt;70%); Provider After-Hours Availability Survey indicated deficiency (&lt;90%) for the following appointment measures (reportable data): Community Care IPA - Medi-Cal
Specialist - Urgent
Specialist -  Prenatal
PCP - Well-child
After-hours physician availability
</t>
  </si>
  <si>
    <t>Provider Appointment Availability Survey conducted annually indicated deficiency (&lt;70%); Provider After-Hours Availability Survey indicated deficiency (&lt;90%) for the following appointment measures (reportable data): Prospect Medical Group - San Diego
N/A</t>
  </si>
  <si>
    <t xml:space="preserve">Provider Appointment Availability Survey conducted annually indicated deficiency (&lt;70%); Provider After-Hours Availability Survey indicated deficiency (&lt;90%) for the following appointment measures (reportable data): Rady Children'S Health Network
PCP - Well-child
PCP - Physical Exam
</t>
  </si>
  <si>
    <t>Provider Appointment Availability Survey conducted annually indicated deficiency (&lt;70%); Provider After-Hours Availability Survey indicated deficiency (&lt;90%) for the following appointment measures (reportable data): Samahan Health Centers - National City
PCP &amp; Specialist (combined) - N/A
PCP &amp; Specialist (combined) - N/A
PCP &amp; Specialist (combined) - N/A
PCP - Well-child - N/A
PCP - Physical Exam - N/A</t>
  </si>
  <si>
    <t>San Joaquin County</t>
  </si>
  <si>
    <t>Prime Community Care Of Central Valley, Inc.</t>
  </si>
  <si>
    <t>Geomapping conducted showed Hill Physicians Medical Group compliant with all the time or distance standards for all ZIP Codes for a medium county, once exceptions are made utilizing telehealth and/or LOA with closer OON providers, if there are any.</t>
  </si>
  <si>
    <t>Geomapping conducted showed Prime Community Care Of Central Valley, Inc. compliant with all the time or distance standards for all ZIP Codes for a medium county, once exceptions are made utilizing telehealth and/or LOA with closer OON providers, if there are any.</t>
  </si>
  <si>
    <t xml:space="preserve">Provider Appointment Availability Survey conducted annually indicated compliance (≥ 70%); Provider After-Hours Availability Survey indicated compliance (≥90%) for the following appointment measures (reportable data): Hill Physicians Medical Group
PCP-Physical Exam/Well Woman 
After-Hours ER instructions
 </t>
  </si>
  <si>
    <t xml:space="preserve">Provider Appointment Availability Survey conducted annually indicated compliance (≥ 70%); Provider After-Hours Availability Survey indicated compliance (≥90%) for the following appointment measures (reportable data): Prime Community Care Of Central Valley, Inc.
PCP &amp; Specialist (Combined)-First Prenatal 
After-Hours ER instructions
 </t>
  </si>
  <si>
    <t xml:space="preserve">Provider Appointment Availability Survey conducted annually indicated deficiency (&lt;70%); Provider After-Hours Availability Survey indicated deficiency (&lt;90%) for the following appointment measures (reportable data): Hill Physicians Medical Group
PCP &amp; Specialist (Combined)-Urgent 
PCP &amp; Specialist (Combined)-Non-Urgent 
PCP &amp; Specialist (Combined)-First Prenatal 
PCP-Well Check/Well-Child 
After-Hours physician availability 
</t>
  </si>
  <si>
    <t xml:space="preserve">Provider Appointment Availability Survey conducted annually indicated deficiency (&lt;70%); Provider After-Hours Availability Survey indicated deficiency (&lt;90%) for the following appointment measures (reportable data): Prime Community Care Of Central Valley, Inc.
PCP &amp; Specialist (Combined)-Urgent 
PCP &amp; Specialist (Combined)-Non-Urgent  
PCP-Well Check/Well-Child 
PCP-Physical Exam/Well Woman 
After-Hours physician availability 
</t>
  </si>
  <si>
    <t xml:space="preserve">MCP will monitor Prime Community Care of Central Valley through annual reviews.  The affected sections of the county have very few providers available and rarely have any new providers pop up.  The MCP cannot find providers either for this portion of the county.  
Again, if a non-contracted provider is foudn to be closer in the area the group will cover services at in network level and pursue contracting with the provider. </t>
  </si>
  <si>
    <t>MCP wil reassess  Prime Community Care of Central Valley at the next Annual Timely Access Survey in 2024</t>
  </si>
  <si>
    <t>Stanislaus County</t>
  </si>
  <si>
    <t>Sequoia Health IPA Inc.</t>
  </si>
  <si>
    <t>Geomapping conducted showed Sequoia Health IPA Inc. compliant with all the time or distance standards for all ZIP Codes for a medium county, once exceptions are made utilizing telehealth and/or LOA with closer OON providers, if there are any.</t>
  </si>
  <si>
    <t xml:space="preserve">Provider Appointment Availability Survey conducted annually indicated compliance (≥ 70%); Provider After-Hours Availability Survey indicated compliance (≥90%) for the following appointment measures (reportable data): Hill Physicians Medical Group
PCP &amp; Specialist (Combined)-Non-Urgent 
PCP &amp; Specialist (Combined)-First Prenatal 
PCP-Well Check/Well-Child 
After-Hours ER instructions
After-Hours physician availability 
  </t>
  </si>
  <si>
    <t>Provider Appointment Availability Survey conducted annually indicated compliance (≥ 70%); Provider After-Hours Availability Survey indicated compliance (≥90%) for the following appointment measures (reportable data): Prime Community Care Of Central Valley, Inc.
N/A</t>
  </si>
  <si>
    <t xml:space="preserve">Provider Appointment Availability Survey conducted annually indicated compliance (≥ 70%); Provider After-Hours Availability Survey indicated compliance (≥90%) for the following appointment measures (reportable data): Sequoia Health IPA Inc.
PCP &amp; Specialist (Combined)-First Prenatal 
After-Hours ER instructions
After-Hours physician availability 
  </t>
  </si>
  <si>
    <t xml:space="preserve">Provider Appointment Availability Survey conducted annually indicated deficiency (&lt;70%); Provider After-Hours Availability Survey indicated deficiency (&lt;90%) for the following appointment measures (reportable data): Hill Physicians Medical Group
PCP &amp; Specialist (Combined)-Urgent 
 PCP-Physical Exam/Well Woman 
</t>
  </si>
  <si>
    <t xml:space="preserve">Provider Appointment Availability Survey conducted annually indicated deficiency (&lt;70%); Provider After-Hours Availability Survey indicated deficiency (&lt;90%) for the following appointment measures (reportable data): Prime Community Care Of Central Valley, Inc.
PCP &amp; Specialist (Combined)-Non-Urgent 
PCP &amp; Specialist (Combined)-First Prenatal 
</t>
  </si>
  <si>
    <t xml:space="preserve">Provider Appointment Availability Survey conducted annually indicated deficiency (&lt;70%); Provider After-Hours Availability Survey indicated deficiency (&lt;90%) for the following appointment measures (reportable data): Sequoia Health IPA Inc.
PCP &amp; Specialist (Combined)-Urgent 
PCP &amp; Specialist (Combined)-Non-Urgent  
PCP-Well Check/Well-Child 
PCP-Physical Exam/Well Woman 
</t>
  </si>
  <si>
    <t xml:space="preserve">MCP will monitor Prime Community Care of Central Valley through annual reviews.  The affected sections of the county have very few providers available and rarely have any new providers pop up.  The MCP cannot find providers either for this portion of the county.  
Again, if a non-contracted provider is found to be closer in the area the group will cover services at in network level and pursue contracting with the provider. </t>
  </si>
  <si>
    <t xml:space="preserve">MCP will monitor Sequoia Health IPA  through annual reviews.  The affected sections of the county have very few providers available and rarely have any new providers pop up.  The MCP cannot find providers either for this portion of the county.  
Again, if a non-contracted provider is found to be closer in the area the group will cover services at in network level and pursue contracting with the provider. </t>
  </si>
  <si>
    <t>MCP wil reassess  Sequoia Health IPA at the next Annual Timely Access Survey in 2024</t>
  </si>
  <si>
    <t>Dignity Health Medical Network- Independence Med Grp</t>
  </si>
  <si>
    <t>Family Healthcare Network</t>
  </si>
  <si>
    <t>Geomapping conducted showed Dignity Health Medical Network- Central Ca compliant with all the time or distance standards for all ZIP Codes for a Small county, once exceptions are made utilizing telehealth and/or LOA with closer OON providers, if there are any.</t>
  </si>
  <si>
    <t>Geomapping conducted showed Independence Med Grp compliant with all the time or distance standards for all ZIP Codes for a small county, once exceptions are made utilizing telehealth and/or LOA with closer OON providers, if there are any.</t>
  </si>
  <si>
    <t>Geomapping conducted showed Family Healthcare Network compliant with all the time or distance standards for all ZIP Codes for a small county, once exceptions are made utilizing telehealth and/or LOA with closer OON providers, if there are any.</t>
  </si>
  <si>
    <t>Geomapping conducted showed Lasalle Medical Associates compliant with all the time or distance standards for all ZIP Codes for a small county, once exceptions are made utilizing telehealth and/or LOA with closer OON providers, if there are any.</t>
  </si>
  <si>
    <t>Geomapping conducted showed that Family Healthcare Network l passed for all PCPs, within standard. They are only responsible for PCP services</t>
  </si>
  <si>
    <t>Provider Appointment Availability Survey conducted annually indicated compliance (≥ 70%); Provider After-Hours Availability Survey indicated compliance (≥90%) for the following appointment measures (reportable data): Dignity Health Medical Network- Central Ca
N/A</t>
  </si>
  <si>
    <t xml:space="preserve">Provider Appointment Availability Survey conducted annually indicated compliance (≥ 70%); Provider After-Hours Availability Survey indicated compliance (≥90%) for the following appointment measures (reportable data): Dignity Health Medical Network- Independence Med Grp
PCP &amp; Specialist (Combined)-Non-Urgent 
PCP-Well Check/Well-Child 
PCP-Physical Exam/Well Woman 
After-Hours ER instructions
</t>
  </si>
  <si>
    <t xml:space="preserve">Provider Appointment Availability Survey conducted annually indicated compliance (≥ 70%); Provider After-Hours Availability Survey indicated compliance (≥90%) for the following appointment measures (reportable data): Family Healthcare Network
PCP &amp; Specialist (Combined)-Non-Urgent 
PCP-Physical Exam/Well Woman 
After-Hours ER instructions
After-Hours physician availability 
 </t>
  </si>
  <si>
    <t xml:space="preserve">Provider Appointment Availability Survey conducted annually indicated compliance (≥ 70%); Provider After-Hours Availability Survey indicated compliance (≥90%) for the following appointment measures (reportable data): Lasalle Medical Associates
PCP &amp; Specialist (Combined)-Non-Urgent 
PCP &amp; Specialist (Combined)-First Prenatal 
 PCP-Physical Exam/Well Woman 
After-Hours ER instructions
 </t>
  </si>
  <si>
    <t xml:space="preserve">Provider Appointment Availability Survey conducted annually indicated deficiency (&lt;70%); Provider After-Hours Availability Survey indicated deficiency (&lt;90%) for the following appointment measures (reportable data): Dignity Health Medical Network- Central Ca
PCP &amp; Specialist (Combined)-Urgent 
PCP &amp; Specialist (Combined)-Non-Urgent 
</t>
  </si>
  <si>
    <t xml:space="preserve">Provider Appointment Availability Survey conducted annually indicated deficiency (&lt;70%); Provider After-Hours Availability Survey indicated deficiency (&lt;90%) for the following appointment measures (reportable data): Dignity Health Medical Network- Independence Med Grp
PCP &amp; Specialist (Combined)-Urgent 
PCP &amp; Specialist (Combined)-First Prenatal 
After-Hours physician availability 
</t>
  </si>
  <si>
    <t xml:space="preserve">Provider Appointment Availability Survey conducted annually indicated deficiency (&lt;70%); Provider After-Hours Availability Survey indicated deficiency (&lt;90%) for the following appointment measures (reportable data): Family Healthcare Network
PCP &amp; Specialist (Combined)-Urgent 
PCP &amp; Specialist (Combined)-First Prenatal 
PCP-Well Check/Well-Child 
</t>
  </si>
  <si>
    <t xml:space="preserve">Provider Appointment Availability Survey conducted annually indicated deficiency (&lt;70%); Provider After-Hours Availability Survey indicated deficiency (&lt;90%) for the following appointment measures (reportable data): Lasalle Medical Associates
PCP &amp; Specialist (Combined)-Urgent 
PCP-Well Check/Well-Child 
After-Hours physician availability 
</t>
  </si>
  <si>
    <t xml:space="preserve">MCP will monitor Dignity Health Medical Network through annual reviews.  The affected sections of the county have very few providers available and rarely have any new providers pop up.  The MCP cannot find providers either for this portion of the county.  
Again, if a non-contracted provider is found to be closer in the area the group will cover services at in network level and pursue contracting with the provider. </t>
  </si>
  <si>
    <t xml:space="preserve">MCP will monitor Independence Med Grp through annual reviews.  The affected sections of the county have very few providers available and rarely have any new providers pop up.  The MCP cannot find providers either for this portion of the county.  
Again, if a non-contracted provider is found to be closer in the area the group will cover services at in network level and pursue contracting with the provider. </t>
  </si>
  <si>
    <t xml:space="preserve">MCP will monitor Family Healthcare Network through annual reviews.  The affected sections of the county have very few providers available and rarely have any new providers pop up.  The MCP cannot find providers either for this portion of the county.  
Again, if a non-contracted provider is found to be closer in the area the group will cover services at in network level and pursue contracting with the provider. </t>
  </si>
  <si>
    <t xml:space="preserve">MCP will monitor Lasalle Medical Associates through annual reviews.  The affected sections of the county have very few providers available and rarely have any new providers pop up.  The MCP cannot find providers either for this portion of the county.  
Again, if a non-contracted provider is found to be closer in the area the group will cover services at in network level and pursue contracting with the provider. </t>
  </si>
  <si>
    <t>MCP wil reassess  Dignity Health Medical Network at the next Annual Timely Access Survey in 2024</t>
  </si>
  <si>
    <t>MCP wil reassess  Independence Med Grp  at the next Annual Timely Access Survey in 2024</t>
  </si>
  <si>
    <t>MCP wil reassess  Family Healthcare Network  at the next Annual Timely Access Survey in 2024</t>
  </si>
  <si>
    <t>MCP wil reassess  Lasalle Medical Associates at the next Annual Timely Access Survey in 2024</t>
  </si>
  <si>
    <t>Health Plan of San Joaquin</t>
  </si>
  <si>
    <t xml:space="preserve">Other (Annual Audit and Annual Network Certification) </t>
  </si>
  <si>
    <t>Kaiser</t>
  </si>
  <si>
    <t xml:space="preserve">ANALYSIS #1: Delegate ANNUAL AUDIT (NCAL Joint Annual Audit) conducted September 2023 showed Kaiser compliant with all NETWORK MANAGEMENT requirements.
ANALYSIS #2: Delegate ANNUAL NETWORK CERTIFICATION conducted in Dec 2023 showed Kaiser compliant with all time or distance standards for all rural ZIP Codes, with the exception of the deficiencies noted in item C.2.c below.
 </t>
  </si>
  <si>
    <t xml:space="preserve">ANALYSIS #2: Delegate ANNUAL NETWORK CERTIFICATION conducted in Dec 2023 showed that Kaiser does not meet time or distance standards for the following core specialists in rural areas for ZIP Codes
95219 / 95230 / 95236
95210 / 95212 / 95215
95220 / 95237 / 95240
95320 / 95361 / 95632
95304 / 95376 / 95377
95391 / 95202 / 95203
95204 / 95205 / 95206
95207 / 95209 / 95231
95242 / 95258 / 95330
95336 / 95337/ 95366
PCP
Gastroenterology
Hematology
HIV/AIDS Specialists/Infectious Diseases
Nephrology
Hospitals 
</t>
  </si>
  <si>
    <t>ANALYSIS # 2 was completed on 12/30/2023. HPSJ did not issue a CAP request due to the HPSJ / Kaiser contract termination on 12/31/2023. However, should HPSJ and Kaiser agree to initiate a new contract, a Pre-Delegation Audit will be conducted and Kaiser will be required to address all findings prior to implementation of the contract.</t>
  </si>
  <si>
    <t>ANALYSIS #1: Delegate ANNUAL AUDIT (NCAL Joint Annual Audit) conducted September 2023 showed Kaiser compliant with all NETWORK MANAGEMENT requirements.</t>
  </si>
  <si>
    <t xml:space="preserve">Health Plan of San Mateo </t>
  </si>
  <si>
    <t>San Mateo County</t>
  </si>
  <si>
    <t xml:space="preserve">In the process of developing EVV requirements for required provider types. </t>
  </si>
  <si>
    <t>Geomapping conducted in December 2023 showed Kaiser compliant with all the time or distance standards for all service area ZIP Codes, with the exception of the deficiencies noted in item C.2.c below.</t>
  </si>
  <si>
    <t xml:space="preserve">Geomapping conducted in April 2023 showed Kaiser compliant with all the time or distance standards for all service area ZIP Codes, with the exception of 339 combinations of zip code/provider type/population served. These deficiencies are identified in the supplemental evidence. 29 total zip codes include defiencies in Hospital, PCP, OB/GYN, and 17 Core Specialty access. 71% of deficiencies are concentrated in seven low-density coastal and mountainous zip codes. </t>
  </si>
  <si>
    <t>Kaiser responded to network deficiencies with an Alternative Access Standard (AAS) narrative, presented here: "There are several factors that may impact the ability of Kaiser Foundation Health Plan, Inc. (“KFHP”) to meet the time and distance standards in WIC § 14197. These include the geography of the zip code (size and composition/remoteness (rural vs. urban)), its population and population density, KFHP enrollment in the zip code, the type of care at issue and the utilization of that care, enrollee expectation and established community pattern of practice, the availability of transportation assistance, as well as KFHP’s integrated delivery system and structure themselves. KFHP always works to provide its enrollees with all medically necessary care, including scheduling for the closest possible location, utilizing telehealth when appropriate, or potentially providing transportation benefits. KFHP provides non-medical transportation services for enrollees of all ages, at no charge. As such, travel to specialty services, even when outside the prescribed geographic access standards, has a less direct impact on enrollees.
When a KFHP network provider determines that a member needs services that, to the provider’s knowledge, are not available within Kaiser Permanente, a request for authorization of the outside service is made and evaluated for medical necessity based on applicable utilization management policies, criteria, and clinical expertise.
These processes help ensure KFHP’s delivery system is capable of delivering the appropriate level of care and access across its geographic footprint, including in counties where KFHP is a subcontracted network to a primary managed care plan."</t>
  </si>
  <si>
    <t>Plan's subcontractor agreement with KFHP terminated 12/31/2023.</t>
  </si>
  <si>
    <t>KFHP subcontractor agreement terminated 12/31/2023. Plan granted alternative access standards for all identified deficiencies. AAS are calculated at the nearest multiple of 5 above the maximum time or distance for each request. Plan monitored Kaiser response to identified deficiencies through a holistic review of network adequacy, including a review of the volume of member access grievances, utilization of transportation benefits, and volume of out-of-network requests to determine whether there is an unmet access need for delegated membership.</t>
  </si>
  <si>
    <t xml:space="preserve">Lack of healthcare providers in affected coastal and mountainous regions, sufficient plans to provide medical transport and out-of-network approvals for impacted members. </t>
  </si>
  <si>
    <t xml:space="preserve">Reviews of provider/member ratios, MPT network proliferation, provider directories, and timely access indicated compliance with all network adequacy standards:
-Primary Care - Urgent, no PA
-Primary Care - Urgent, requiring PA
-Primary Care - Non-urgent
-Specialty Care - Non-urgent
-Ancillary - Non-urgent
-Member Services Line
-24/7 Nurse Triage Line
-Provider Interpretation Services
The Kaiser network does not include RHCs, FBCs, or IHPs because there are no market providers in service area. </t>
  </si>
  <si>
    <t>Reviews of provider/member ratios, MPT network proliferation, provider directories, and timely access indicated compliance with all network adequacy standards:</t>
  </si>
  <si>
    <t>-Primary Care - Urgent, no PA</t>
  </si>
  <si>
    <t>-Primary Care - Urgent, requiring PA</t>
  </si>
  <si>
    <t>-Primary Care - Non-urgent</t>
  </si>
  <si>
    <t>-Specialty Care - Non-urgent</t>
  </si>
  <si>
    <t>-Ancillary - Non-urgent</t>
  </si>
  <si>
    <t>-Member Services Line</t>
  </si>
  <si>
    <t>-24/7 Nurse Triage Line</t>
  </si>
  <si>
    <t>-Provider Interpretation Services</t>
  </si>
  <si>
    <t xml:space="preserve">The Kaiser network does not include RHCs, FBCs, or IHPs because there are no market providers in service area. </t>
  </si>
  <si>
    <t>Plan will reassess Kaiser network compliance at the next geomapping analysis Q3-Q4 2023.</t>
  </si>
  <si>
    <t>Plan will grant alternative access standards for all identified deficiencies. AAS are calculated at the nearest multiple of 5 above the maximum time or distance for each request. Plan will monitor Kaiser response to identified deficiencies through a holistic review of network adequacy, including a review of the volume of member access grievances, utilization of transportation benefits, and volume of out-of-network requests to determine whether there is an unmet access need for delegated membership.</t>
  </si>
  <si>
    <t>Inland Empire Health Plan</t>
  </si>
  <si>
    <t>Riverside County</t>
  </si>
  <si>
    <t>N/A
Frequency: Annual</t>
  </si>
  <si>
    <t>Alpha Care Medical Group
Dignity Health Medical Group
LaSalle Medical Associates
Optum Care - IFMG
Physicians Health Network
Horizon Valley Medical Group
Frequency: Annual</t>
  </si>
  <si>
    <t>Alpha Care Medical Group</t>
  </si>
  <si>
    <t>Dignity Health Medical Group</t>
  </si>
  <si>
    <t>Optum Care - IFMG</t>
  </si>
  <si>
    <t>Physicians Health Network</t>
  </si>
  <si>
    <t>Horizon Valley Medical Group</t>
  </si>
  <si>
    <t xml:space="preserve">The most recent analysis conducted on the listed Provider types using data from the November 274 submission showed that Alpha Care Medical Group was not compliant with all of the time / distance standards for small zip codes. Deficient zip codes / Provider types are noted in item C.2.c :
Cardiology/Interventional Cardiology - 75 Minutes, 45 Miles 
Dermatology - 75 Minutes, 45 Miles 
Endocrinology - 75 Minutes, 45 Miles 
ENT/Otolaryngology - 75 Minutes, 45 Miles 
Gastroenterology - 75 Minutes, 45 Miles 
General Surgery - 75 Minutes, 45 Miles 
Hematology - 75 Minutes, 45 Miles 
HIV/AIDS Specialist/Infectious Diseases - 75 Minutes, 45 Miles 
Nephrology - 75 Minutes, 45 Miles 
Neurology - 75 Minutes, 45 Miles 
OB/GYN Specialty Care - 75 Minutes, 45 Miles 
Oncology - 75 Minutes, 45 Miles 
Ophthalmology - 75 Minutes, 45 Miles 
Orthopedic Surgery - 75 Minutes, 45 Miles 
PCP - 30 Minutes, 10 Miles 
Physical Medicine and Rehabilitation - 75 Minutes, 45 Miles 
Pulmonology - 75 Minutes, 45 Miles 
Acute Inpatient Hospitals - 30 Minutes, 15 Miles </t>
  </si>
  <si>
    <t xml:space="preserve">The most recent analysis conducted on the listed Provider types using data from the November 274 submission showed that Dignity Health Medical Network - IE was not compliant with all of the time / distance standards for small zip codes. Deficient zip codes / Provider types are noted in item C.2.c :
Cardiology/Interventional Cardiology - 75 Minutes, 45 Miles 
Dermatology - 75 Minutes, 45 Miles 
Endocrinology - 75 Minutes, 45 Miles 
ENT/Otolaryngology - 75 Minutes, 45 Miles 
Gastroenterology - 75 Minutes, 45 Miles 
General Surgery - 75 Minutes, 45 Miles 
Hematology - 75 Minutes, 45 Miles 
HIV/AIDS Specialist/Infectious Diseases - 75 Minutes, 45 Miles 
Nephrology - 75 Minutes, 45 Miles 
Neurology - 75 Minutes, 45 Miles 
OB/GYN Specialty Care - 75 Minutes, 45 Miles 
Oncology - 75 Minutes, 45 Miles 
Ophthalmology - 75 Minutes, 45 Miles 
Orthopedic Surgery - 75 Minutes, 45 Miles 
PCP - 30 Minutes, 10 Miles 
Physical Medicine and Rehabilitation - 75 Minutes, 45 Miles 
Pulmonology - 75 Minutes, 45 Miles 
Acute Inpatient Hospitals - 30 Minutes, 15 Miles </t>
  </si>
  <si>
    <t xml:space="preserve">The most recent analysis conducted on the listed Provider types using data from the November 274 submission showed that LaSalle Medical Associates was not compliant with all of the time / distance standards for small zip codes. Deficient zip codes / Provider types are noted in item C.2.c :
Cardiology/Interventional Cardiology - 75 Minutes, 45 Miles 
Dermatology - 75 Minutes, 45 Miles 
Endocrinology - 75 Minutes, 45 Miles 
ENT/Otolaryngology - 75 Minutes, 45 Miles 
Gastroenterology - 75 Minutes, 45 Miles 
General Surgery - 75 Minutes, 45 Miles 
Hematology - 75 Minutes, 45 Miles 
HIV/AIDS Specialist/Infectious Diseases - 75 Minutes, 45 Miles 
Nephrology - 75 Minutes, 45 Miles 
Neurology - 75 Minutes, 45 Miles 
OB/GYN Specialty Care - 75 Minutes, 45 Miles 
Oncology - 75 Minutes, 45 Miles 
Ophthalmology - 75 Minutes, 45 Miles 
Orthopedic Surgery - 75 Minutes, 45 Miles 
PCP - 30 Minutes, 10 Miles 
Physical Medicine and Rehabilitation - 75 Minutes, 45 Miles 
Pulmonology - 75 Minutes, 45 Miles 
Acute Inpatient Hospitals - 30 Minutes, 15 Miles </t>
  </si>
  <si>
    <t xml:space="preserve">The most recent analysis conducted on the listed Provider types using data from the November 274 submission showed thatOptum Care Network was not compliant with all of the time / distance standards for small zip codes. Deficient zip codes / Provider types are noted in item C.2.c :
Cardiology/Interventional Cardiology - 75 Minutes, 45 Miles 
Dermatology - 75 Minutes, 45 Miles 
Endocrinology - 75 Minutes, 45 Miles 
ENT/Otolaryngology - 75 Minutes, 45 Miles 
Gastroenterology - 75 Minutes, 45 Miles 
General Surgery - 75 Minutes, 45 Miles 
Hematology - 75 Minutes, 45 Miles 
HIV/AIDS Specialist/Infectious Diseases - 75 Minutes, 45 Miles 
Nephrology - 75 Minutes, 45 Miles 
Neurology - 75 Minutes, 45 Miles 
OB/GYN Specialty Care - 75 Minutes, 45 Miles 
Oncology - 75 Minutes, 45 Miles 
Ophthalmology - 75 Minutes, 45 Miles 
Orthopedic Surgery - 75 Minutes, 45 Miles 
PCP - 30 Minutes, 10 Miles 
Physical Medicine and Rehabilitation - 75 Minutes, 45 Miles 
Pulmonology - 75 Minutes, 45 Miles 
Acute Inpatient Hospitals - 30 Minutes, 15 Miles </t>
  </si>
  <si>
    <t xml:space="preserve">The most recent analysis conducted on the listed Provider types using data from the November 274 submission showed that Physicians Health Network was not compliant with all of the time / distance standards for small zip codes. Deficient zip codes / Provider types are noted in item C.2.c :
Cardiology/Interventional Cardiology - 75 Minutes, 45 Miles 
Dermatology - 75 Minutes, 45 Miles 
Endocrinology - 75 Minutes, 45 Miles 
ENT/Otolaryngology - 75 Minutes, 45 Miles 
Gastroenterology - 75 Minutes, 45 Miles 
General Surgery - 75 Minutes, 45 Miles 
Hematology - 75 Minutes, 45 Miles 
HIV/AIDS Specialist/Infectious Diseases - 75 Minutes, 45 Miles 
Nephrology - 75 Minutes, 45 Miles 
Neurology - 75 Minutes, 45 Miles 
OB/GYN Specialty Care - 75 Minutes, 45 Miles 
Oncology - 75 Minutes, 45 Miles 
Ophthalmology - 75 Minutes, 45 Miles 
Orthopedic Surgery - 75 Minutes, 45 Miles 
PCP - 30 Minutes, 10 Miles 
Physical Medicine and Rehabilitation - 75 Minutes, 45 Miles 
Pulmonology - 75 Minutes, 45 Miles 
Acute Inpatient Hospitals - 30 Minutes, 15 Miles </t>
  </si>
  <si>
    <t xml:space="preserve">The most recent analysis conducted on the listed Provider types using data from the November 274 submission showed that Horizon Valley Medical Group was not compliant with all of the time / distance standards for small zip codes. Deficient zip codes / Provider types are noted in item C.2.c :
Cardiology/Interventional Cardiology - 75 Minutes, 45 Miles 
Dermatology - 75 Minutes, 45 Miles 
Endocrinology - 75 Minutes, 45 Miles 
ENT/Otolaryngology - 75 Minutes, 45 Miles 
Gastroenterology - 75 Minutes, 45 Miles 
General Surgery - 75 Minutes, 45 Miles 
Hematology - 75 Minutes, 45 Miles 
HIV/AIDS Specialist/Infectious Diseases - 75 Minutes, 45 Miles 
Nephrology - 75 Minutes, 45 Miles 
Neurology - 75 Minutes, 45 Miles 
OB/GYN Specialty Care - 75 Minutes, 45 Miles 
Oncology - 75 Minutes, 45 Miles 
Ophthalmology - 75 Minutes, 45 Miles 
Orthopedic Surgery - 75 Minutes, 45 Miles 
PCP - 30 Minutes, 10 Miles 
Physical Medicine and Rehabilitation - 75 Minutes, 45 Miles 
Pulmonology - 75 Minutes, 45 Miles 
Acute Inpatient Hospitals - 30 Minutes, 15 Miles </t>
  </si>
  <si>
    <t xml:space="preserve">The most recent analysis conducted on the listed Provider types using data from the November 274 submission showed that Kaiser Permamente was not compliant with all of the time / distance standards for small zip codes. Deficient zip codes / Provider types are noted in item C.2.c :
Cardiology/Interventional Cardiology - 75 Minutes, 45 Miles 
Dermatology - 75 Minutes, 45 Miles 
Endocrinology - 75 Minutes, 45 Miles 
ENT/Otolaryngology - 75 Minutes, 45 Miles 
Gastroenterology - 75 Minutes, 45 Miles 
General Surgery - 75 Minutes, 45 Miles 
Hematology - 75 Minutes, 45 Miles 
HIV/AIDS Specialist/Infectious Diseases - 75 Minutes, 45 Miles 
Nephrology - 75 Minutes, 45 Miles 
Neurology - 75 Minutes, 45 Miles 
OB/GYN Specialty Care - 75 Minutes, 45 Miles 
Oncology - 75 Minutes, 45 Miles 
Ophthalmology - 75 Minutes, 45 Miles 
Orthopedic Surgery - 75 Minutes, 45 Miles 
PCP - 30 Minutes, 10 Miles 
Physical Medicine and Rehabilitation - 75 Minutes, 45 Miles 
Pulmonology - 75 Minutes, 45 Miles 
Acute Inpatient Hospitals - 30 Minutes, 15 Miles </t>
  </si>
  <si>
    <t>see supplemental file Inland Empire Health Plan EX.2_supplement San Bernardino.xlsx</t>
  </si>
  <si>
    <t>Subcontractor will continue to attempt recruitment of specialties not meeting time or distance standards and requests AAS as needed.</t>
  </si>
  <si>
    <t>Will reassess Alpha Care Medical Group compliance at next annual geomapping analysis 12/2024</t>
  </si>
  <si>
    <t>Will reassess Dignity Health Medical Network - IE compliance at next annual geomapping analysis 12/2024</t>
  </si>
  <si>
    <t>Will reassess LaSalle Medical Associates compliance at next annual geomapping analysis 12/2024</t>
  </si>
  <si>
    <t>Will reassess Optum Care Network compliance at next annual geomapping analysis 12/2024</t>
  </si>
  <si>
    <t>Will reassess Physicians Health Network compliance at next annual geomapping analysis 12/2024</t>
  </si>
  <si>
    <t>Will reassess Horizon Valley Medical Group compliance at next annual geomapping analysis 12/2024</t>
  </si>
  <si>
    <t>Will reassess Kaiser Permamente compliance at next annual geomapping analysis 12/2024</t>
  </si>
  <si>
    <t>The plan has identified that subcontractor will need to file AAS for the attached specialties and zip codes.
see supplemental file Inland Empire Health Plan EX.2_supplement San Bernardino.xlsx</t>
  </si>
  <si>
    <t>N/A: Due to lack of specialty Providers in the county, the Plan will work with the subcontractor on requesting AAS.</t>
  </si>
  <si>
    <t>Subcontractor Provider Directory Review: 
A complete specialty network of physicians is defined as consisting of a minimum of two (2) unique Providers for every core and geographic specialty listed in the Plan's policy and two (2) unique Provider contracts with the subcontractor in every specialty in each local geographic service area as it relates to the hospital affiliation.</t>
  </si>
  <si>
    <t>Kaiser supplies the results of their Annual Provider Appointment Availability Survey which assesses the appointment access for PCPs,
Specialist Providers, and BH Providers in accordance with NCQA, DMHC, and DHCS standards.
The survey examines the availability of practitioners for different appointment types such as urgent care
appointments and routine care appointments.The goal is to achieve a compliance rate of 90%.</t>
  </si>
  <si>
    <t>MONTCLAIR HOSPITAL MEDICAL CENTER 
Hematology/Oncology
Orthopedics
Otolaryngology
SAN ANTONIO REGIONAL HOSPITAL 
Gastroenterology 
Neurology 
Otolaryngology 
POMONA VALLEY HOSPITAL MEDICAL CENTER
Gastroenterology 
Neurology 
Otolaryngology 
JOHN F KENNEDY MEMORIAL HOSPITAL 
Neurology 
DESERT REGIONAL MEDICAL CENTER 
Hematology/Oncology 
Ophthalmology 
COMMUNITY HOSPITAL OF SAN BERNARDINO
Neurology 
RIVERSIDE UNIVERSITY HEALTH SYSTEM MEDICAL CENTER
Cardiology 
Gastroenterology 
General Surgery 
Hematology/Oncology 
PARKVIEW COMMUNITY HOSPITAL MEDICAL CENTER
Ophthalmology 
HEMET VALLEY MEDICAL CENTER
General Surgery 
Hematology/Oncology 
Ophthalmology
VICTOR VALLEY GLOBAL MEDICAL CENTER 
Hematology/Oncology 
Neurology 
RANCHO SPRINGS MEDICAL CENTER
Hematology/Oncology 
Ophthalmology 
Otolaryngology</t>
  </si>
  <si>
    <t>St. Bernardine Medical Center:
Otolaryngology
Community Hospital of San Bernardino:
Neurology</t>
  </si>
  <si>
    <t>Arrowhead Regional Medical Center:
Cardiology
St. Bernardine Medical Center:
Otolaryngology
Community Hospital of San Bernardino:
Neurology
Corona Regional Medical Center:
Ophthalmology
Parkview Community Hospital:
Ophthalmology
Montclair Hospital Medical Center:
Gastroenterology
Hematology/Oncology
Orthopedics
Otolaryngology
Victor Valley Global Medical Center:
Ophthalmology
Otolaryngology
Hemet Global Medical Center:
Dermatology
General Surgery
Neurology
Riverside Univ. Health System Med Center:
Cardiology
Gastroenterology
Hematology/Oncology
Neurology
Otolaryngology</t>
  </si>
  <si>
    <t>Verification Documents from Plan indicates deficiencies with member to provider ratio.
St. Bernardine Medical Center:
Neurology
Otolaryngology
San Antonio Regional Hospital:
General Surgery
Hematology/Oncology
Neurology
OB/GYN</t>
  </si>
  <si>
    <t>St. Mary Medical Center:
Hematology/Oncology
Otolaryngology
Barstow Community Hospital:
Cardiology
Neurology
OB/GYN</t>
  </si>
  <si>
    <t>Using the Provider Appointment Availabilty, Kaiser did not meet the rate of compliance for urgent care appointments available within 48 hours.</t>
  </si>
  <si>
    <t>The plan has imposed a Corrective Action Plan for Alpha Care Medical Group to complete the following items: (1) Fill each deficiency with a contracted Provider; (2) provide the contracts that are being pursued to cure the deficiency; (3) supply reasons Subcontractor is unable to fill the gap</t>
  </si>
  <si>
    <t>The plan has imposed a Corrective Action Plan for Dignity Health Medical Group to complete the following items: (1) Fill each deficiency with a contracted Provider; (2) provide the contracts that are being pursued to cure the deficiency; (3) supply reasons Subcontractor is unable to fill the gap</t>
  </si>
  <si>
    <t>The plan has imposed a Corrective Action Plan for LaSalle Medical Associates to complete the following items: (1) Fill each deficiency with a contracted Provider; (2) provide the contracts that are being pursued to cure the deficiency; (3) supply reasons Subcontractor is unable to fill the gap</t>
  </si>
  <si>
    <t>The plan has imposed a Corrective Action Plan for Optum Care - IFMG to complete the following items: (1) Fill each deficiency with a contracted Provider; (2) provide the contracts that are being pursued to cure the deficiency; (3) supply reasons Subcontractor is unable to fill the gap</t>
  </si>
  <si>
    <t>The plan has imposed a Corrective Action Plan for Physicians Health Network to complete the following items: (1) Fill each deficiency with a contracted Provider; (2) provide the contracts that are being pursued to cure the deficiency; (3) supply reasons Subcontractor is unable to fill the gap</t>
  </si>
  <si>
    <t>The plan has imposed a Corrective Action Plan for Horizon Valley Medical Group to complete the following items: (1) Fill each deficiency with a contracted Provider; (2) provide the contracts that are being pursued to cure the deficiency; (3) supply reasons Subcontractor is unable to fill the gap</t>
  </si>
  <si>
    <t>The Plan will continue to work with the subcontractor in educating their Provider Network on access standards.  The Plan will also continue to monitor the addition/deletion of network Providers to determine impacts to appointment availability</t>
  </si>
  <si>
    <t>The Plan will reassess subcontractor at the next annual Subcontractor Provider Directory Review in October 2024.</t>
  </si>
  <si>
    <t>The Plan will reassess subcontractor for MY2023.</t>
  </si>
  <si>
    <t>San Bernardino County</t>
  </si>
  <si>
    <t>St. Bernardine Medical Center:
Neurology
Otolaryngology
San Antonio Regional Hospital:
General Surgery
Hematology/Oncology
Neurology
OB/GYN</t>
  </si>
  <si>
    <t>Verification Documents submitted from Plan indicates deficiencies with member to provider ratio;
St. Mary Medical Center:
Hematology/Oncology
Otolaryngology
Barstow Community Hospital:
Cardiology
Neurology
OB/GYN
Verification Documents submitted from Plan indicates deficiencies with routine and urgent appointments:
Routine appointments 62%
Urgent appointments 58%</t>
  </si>
  <si>
    <t>The plan has imposed a Corrective Action Plan for Horizon Valley Medical Group to complete the following items: (1) Fill each deficiency with a contracted Provider; (2) provide the contracts that are being pursued to cure the deficiency; (3) supply reasons Subcontractor is unable to fill the gap.
5/21/24: DHCS requested IEHP to issue a CAP to HVMG for non-compliance in routine and urgent appointments.
5/24/24: IEHP provided a copy of the CAP issued to HVMG and requested the Subcontractor to provide CAP results by  6/21/24.</t>
  </si>
  <si>
    <t>Kern Family Health Services</t>
  </si>
  <si>
    <t>Review of Timely Access Survey Data</t>
  </si>
  <si>
    <t>Review Of Provider 274 Data</t>
  </si>
  <si>
    <t>As needed</t>
  </si>
  <si>
    <t>Used for All Subcontractors</t>
  </si>
  <si>
    <t>Kaiser Foundation Health Plan
Frequency of Analysis: As Needed, Provider Reviews are typically conducted using Subcontractor 274 Data</t>
  </si>
  <si>
    <t xml:space="preserve">Kaiser Foundation Health Plan
</t>
  </si>
  <si>
    <t xml:space="preserve">Geographic access analysis conducted utilizing subcontractor's 274 provider data, showed Kaiser compliant with  all time or distance standards for all Zip codes for a small county (Kern), with the exception of the deficiencies noted in C.2.C below.
Standards:
Primary Care - 10 miles or 30 minutes
Core Specialty - 45 miles or 75 minutes
•	Cardiology
•	Dermatology 
•	Endocrinology
•	Nephrology
•	Neurology
•	Oncology
•	ENT/Otolaryngology	
•	Gastroenterology	
•	Ophthalmology
•	Orthopedic Surgery
•	General Surgery	
•	Physical Medicine/Rehabilitation
•	Hematology	
•	Psychiatry
•	HIV/AIDS/Infectious Diseases
•	Adult Pulmonology
NSMH - 45 miles or 75 minutes
OB/GYN - 45 miles or 75 minutes
Hospitals  -15 miles or 30 minutes
</t>
  </si>
  <si>
    <t>Geographic access analysis showed Kaiser was not meeting time or distance standards for a amall county for the following provider type/zip code combinations:
93203|PCP|Adult
93205|PCP|Adult
93516|PCP|Adult
93206|PCP|Adult
93518|PCP|Adult
93505|PCP|Adult
93215|PCP|Adult
93523|PCP|Adult
93224|PCP|Adult
93225|PCP|Adult
93226|PCP|Adult
93527|PCP|Adult
93238|PCP|Adult
93240|PCP|Adult
93243|PCP|Adult
93249|PCP|Adult
93252|PCP|Adult
93250|PCP|Adult
93251|PCP|Adult
93501|PCP|Adult
93255|PCP|Adult
93555|PCP|Adult
93268|PCP|Adult
93280|PCP|Adult
93283|PCP|Adult
93285|PCP|Adult
93287|PCP|Adult
93203|PCP|Pediatric
93205|PCP|Pediatric
93516|PCP|Pediatric
93206|PCP|Pediatric
93518|PCP|Pediatric
93505|PCP|Pediatric
93215|PCP|Pediatric
93523|PCP|Pediatric
93224|PCP|Pediatric
93225|PCP|Pediatric
93226|PCP|Pediatric
93527|PCP|Pediatric
93531|PCP|Pediatric
93238|PCP|Pediatric
93240|PCP|Pediatric
93536|PCP|Pediatric
93243|PCP|Pediatric
93249|PCP|Pediatric
93252|PCP|Pediatric
93250|PCP|Pediatric
93251|PCP|Pediatric
93501|PCP|Pediatric
93255|PCP|Pediatric
93555|PCP|Pediatric
93268|PCP|Pediatric
93561|PCP|Pediatric
93280|PCP|Pediatric
93283|PCP|Pediatric
93285|PCP|Pediatric
93287|PCP|Pediatric
93527|Cardiology/Interventional Cardiology|Adult
93255|Cardiology/Interventional Cardiology|Adult
93555|Cardiology/Interventional Cardiology|Adult
93516|Cardiology/Interventional Cardiology|Pediatric
93505|Cardiology/Interventional Cardiology|Pediatric
93523|Cardiology/Interventional Cardiology|Pediatric
93527|Cardiology/Interventional Cardiology|Pediatric
93501|Cardiology/Interventional Cardiology|Pediatric
93255|Cardiology/Interventional Cardiology|Pediatric
93555|Cardiology/Interventional Cardiology|Pediatric
93527|Dermatology|Adult
93255|Dermatology|Adult
93555|Dermatology|Adult
93527|Dermatology|Pediatric
93255|Dermatology|Pediatric
93555|Dermatology|Pediatric
93527|Endocrinology|Adult
93238|Endocrinology|Adult
93249|Endocrinology|Adult
93255|Endocrinology|Adult
93555|Endocrinology|Adult
93283|Endocrinology|Adult
93527|Endocrinology|Pediatric
93238|Endocrinology|Pediatric
93249|Endocrinology|Pediatric
93255|Endocrinology|Pediatric
93555|Endocrinology|Pediatric
93283|Endocrinology|Pediatric
93527|ENT/Otolaryngology|Adult
93249|ENT/Otolaryngology|Adult
93255|ENT/Otolaryngology|Adult
93555|ENT/Otolaryngology|Adult
93527|ENT/Otolaryngology|Pediatric
93249|ENT/Otolaryngology|Pediatric
93255|ENT/Otolaryngology|Pediatric
93555|ENT/Otolaryngology|Pediatric
93555|Gastroenterology|Adult
93516|Gastroenterology|Pediatric
93523|Gastroenterology|Pediatric
93527|Gastroenterology|Pediatric
93249|Gastroenterology|Pediatric
93555|Gastroenterology|Pediatric
93527|General Surgery|Adult
93555|General Surgery|Adult
93527|General Surgery|Pediatric
93249|General Surgery|Pediatric
93255|General Surgery|Pediatric
93555|General Surgery|Pediatric
93527|Hematology|Adult
93249|Hematology|Adult
93255|Hematology|Adult
93555|Hematology|Adult
93527|Hematology|Pediatric
93249|Hematology|Pediatric
93255|Hematology|Pediatric
93555|Hematology|Pediatric
93527|HIV/AIDS Specialist/Infectious Diseases|Adult
93249|HIV/AIDS Specialist/Infectious Diseases|Adult
93255|HIV/AIDS Specialist/Infectious Diseases|Adult
93555|HIV/AIDS Specialist/Infectious Diseases|Adult
93527|HIV/AIDS Specialist/Infectious Diseases|Pediatric
93249|HIV/AIDS Specialist/Infectious Diseases|Pediatric
93255|HIV/AIDS Specialist/Infectious Diseases|Pediatric
93555|HIV/AIDS Specialist/Infectious Diseases|Pediatric
93249|Nephrology|Adult
93516|Nephrology|Pediatric
93505|Nephrology|Pediatric
93523|Nephrology|Pediatric
93527|Nephrology|Pediatric
93238|Nephrology|Pediatric
93249|Nephrology|Pediatric
93501|Nephrology|Pediatric
93255|Nephrology|Pediatric
93555|Nephrology|Pediatric
93560|Nephrology|Pediatric
93283|Nephrology|Pediatric
93527|Neurology|Adult
93249|Neurology|Adult
93555|Neurology|Adult
93527|Neurology|Pediatric
93249|Neurology|Pediatric
93255|Neurology|Pediatric
93555|Neurology|Pediatric
93527|Oncology|Adult
93249|Oncology|Adult
93255|Oncology|Adult
93555|Oncology|Adult
93203|Oncology|Pediatric
93301|Oncology|Pediatric
93304|Oncology|Pediatric
93305|Oncology|Pediatric
93306|Oncology|Pediatric
93307|Oncology|Pediatric
93308|Oncology|Pediatric
93309|Oncology|Pediatric
93311|Oncology|Pediatric
93312|Oncology|Pediatric
93313|Oncology|Pediatric
93314|Oncology|Pediatric
93205|Oncology|Pediatric
93206|Oncology|Pediatric
93518|Oncology|Pediatric
93215|Oncology|Pediatric
93224|Oncology|Pediatric
93226|Oncology|Pediatric
93527|Oncology|Pediatric
93238|Oncology|Pediatric
93240|Oncology|Pediatric
93241|Oncology|Pediatric
93249|Oncology|Pediatric
93252|Oncology|Pediatric
93250|Oncology|Pediatric
93251|Oncology|Pediatric
93255|Oncology|Pediatric
93555|Oncology|Pediatric
93263|Oncology|Pediatric
93268|Oncology|Pediatric
93280|Oncology|Pediatric
93283|Oncology|Pediatric
93285|Oncology|Pediatric
93287|Oncology|Pediatric
93527|Ophthalmology|Adult
93255|Ophthalmology|Adult
93555|Ophthalmology|Adult
93527|Ophthalmology|Pediatric
93249|Ophthalmology|Pediatric
93255|Ophthalmology|Pediatric
93555|Ophthalmology|Pediatric
93527|Orthopedic Surgery|Adult
93255|Orthopedic Surgery|Adult
93555|Orthopedic Surgery|Adult
93527|Orthopedic Surgery|Pediatric
93249|Orthopedic Surgery|Pediatric
93255|Orthopedic Surgery|Pediatric
93555|Orthopedic Surgery|Pediatric
93527|Physical  Medicine and Rehabilitation|Adult
93238|Physical  Medicine and Rehabilitation|Adult
93249|Physical  Medicine and Rehabilitation|Adult
93255|Physical  Medicine and Rehabilitation|Adult
93555|Physical  Medicine and Rehabilitation|Adult
93283|Physical  Medicine and Rehabilitation|Adult
93527|Physical  Medicine and Rehabilitation|Pediatric
93238|Physical  Medicine and Rehabilitation|Pediatric
93249|Physical  Medicine and Rehabilitation|Pediatric
93255|Physical  Medicine and Rehabilitation|Pediatric
93555|Physical  Medicine and Rehabilitation|Pediatric
93283|Physical  Medicine and Rehabilitation|Pediatric
93249|Psychiatry|Adult
93527|Psychiatry|Pediatric
93238|Psychiatry|Pediatric
93249|Psychiatry|Pediatric
93255|Psychiatry|Pediatric
93555|Psychiatry|Pediatric
93283|Psychiatry|Pediatric
93527|Pulmonology|Adult
93249|Pulmonology|Adult
93555|Pulmonology|Adult
93203|Pulmonology|Pediatric
93301|Pulmonology|Pediatric
93304|Pulmonology|Pediatric
93305|Pulmonology|Pediatric
93306|Pulmonology|Pediatric
93307|Pulmonology|Pediatric
93308|Pulmonology|Pediatric
93309|Pulmonology|Pediatric
93311|Pulmonology|Pediatric
93312|Pulmonology|Pediatric
93313|Pulmonology|Pediatric
93314|Pulmonology|Pediatric
93205|Pulmonology|Pediatric
93516|Pulmonology|Pediatric
93206|Pulmonology|Pediatric
93518|Pulmonology|Pediatric
93505|Pulmonology|Pediatric
93215|Pulmonology|Pediatric
93523|Pulmonology|Pediatric
93224|Pulmonology|Pediatric
93226|Pulmonology|Pediatric
93527|Pulmonology|Pediatric
93531|Pulmonology|Pediatric
93238|Pulmonology|Pediatric
93240|Pulmonology|Pediatric
93241|Pulmonology|Pediatric
93249|Pulmonology|Pediatric
93252|Pulmonology|Pediatric
93250|Pulmonology|Pediatric
93251|Pulmonology|Pediatric
93501|Pulmonology|Pediatric
93255|Pulmonology|Pediatric
93555|Pulmonology|Pediatric
93560|Pulmonology|Pediatric
93263|Pulmonology|Pediatric
93268|Pulmonology|Pediatric
93561|Pulmonology|Pediatric
93280|Pulmonology|Pediatric
93283|Pulmonology|Pediatric
93285|Pulmonology|Pediatric
93287|Pulmonology|Pediatric
93527|OB/GYN
93255|OB/GYN
93555|OB/GYN
93203|Hospital
93516|Hospital
93206|Hospital
93505|Hospital
93523|Hospital
93224|Hospital
93225|Hospital
93527|Hospital
93243|Hospital
93249|Hospital
93252|Hospital
93251|Hospital
93501|Hospital
93255|Hospital
93555|Hospital
93268|Hospital
93249|Mental Health (non-psychiatry) Outpatient Services|Adult
93555|Mental Health (non-psychiatry) Outpatient Services|Adult
93249|Mental Health (non-psychiatry) Outpatient Services|Pediatric
93555|Mental Health (non-psychiatry) Outpatient Services|Pediatric</t>
  </si>
  <si>
    <t>KHS reached out to the subcontractor to discusses alternative access standards and collect processess for how they ensure appropiate access to medically covered services, despite any gaps in time or distance. KHS was provided the following alternative access standard narrative:
Kaiser/KFHP Narrative for Ensuring Member Care against Time and Distance Standards:
There are several factors that may impact the ability of Kaiser Foundation Health Plan, Inc. (“KFHP”) to meet the time and distance standards in WIC § 14197. These include the geography of the zip code (size and composition/remoteness (rural vs. urban)), its population and population density, KFHP enrollment in the zip code, the type of care at issue and the utilization of that care, enrollee expectation and established community pattern of practice, the availability of transportation assistance, as well as KFHP’s integrated delivery system and structure themselves. KFHP always works to provide its enrollees with all medically necessary care, including scheduling for the closest possible location, utilizing telehealth when appropriate, or potentially providing transportation benefits. KFHP provides non-medical transportation services for enrollees of all ages, at no charge. As such, travel to specialty services, even when outside the prescribed geographic access standards, has a less direct impact on enrollees.
When a KFHP network provider determines that a member needs services that, to the provider’s knowledge, are not available within Kaiser Permanente, a request for authorization of the outside service is made and evaluated for medical necessity based on applicable utilization management policies, criteria, and clinical expertise.
These processes help ensure KFHP’s delivery system is capable of delivering the appropriate level of care and access across its geographic footprint, including in counties where KFHP is a subcontracted network to a primary managed care plan.</t>
  </si>
  <si>
    <t>Effective January 1, 2024, Kaiser has a direct relationship with the DHCS. The Plan no longer has a subcontract relationship with Kaiser.</t>
  </si>
  <si>
    <t xml:space="preserve">On an annual basis the subcontractor conducts a provider appointment availability survey as part of the DMHC annual Timely Access Report (TAR) and shares the results with Kern Health Systems. The subcontractor's MY 2022 TAR (the most recent recieved) shows compliance with:
Ancillary, Non-urgent 
Mental Health, Non-urgent
PCP, Non-urgent
Specialty Care, Non-urgent
KHS conducted a provider network review of Kaiser’s provider data (via their 274 file submission) and found the subcontractor in compliance with the following ratios and MPT: 
Primary Care Providers to Members
Physician to Members
Non-Physician to Members
Federally Qualified Health Center (FQHC)
</t>
  </si>
  <si>
    <t>On an annual basis the subcontractor conducts a provider appointment availability survey as part of the DMHC annual Timely Access Report (TAR) and shares the results with Kern Health Systems. The subcontractor's MY 2022 TAR found low compliance rates amongst the following appointment types:
PCP, Urgent
Specialty Care, Urgent 
KHS conducted a provider network review of Kaiser’s  provider data (via their 274 file submission) and found the subcontractor did not have the following MPT within their network network: 
Rural Health Center
Certified Nurse Midwife
Licensed Midwife
Freestanding Birthing Center</t>
  </si>
  <si>
    <t xml:space="preserve">The Plan contacted the subcontractor to discuss the identified deficiencies and collect processess for ensuring compliance with these requriements; the Plan received the following response:
When a KFHP network provider determines that a member needs services that, to the provider’s knowledge, are not available within Kaiser Permanente, a request for authorization of the outside service is made and evaluated for medical necessity based on applicable utilization management policies, criteria, and clinical expertise.
These processes help ensure KFHP’s delivery system is capable of delivering the appropriate level of care and access across its geographic footprint, including in counties where KFHP is a subcontracted network to a primary managed care plan.
</t>
  </si>
  <si>
    <t xml:space="preserve">LA Care Health Plan </t>
  </si>
  <si>
    <t xml:space="preserve">Geomapping </t>
  </si>
  <si>
    <t xml:space="preserve">Secret Shopper: 
Network Participation </t>
  </si>
  <si>
    <t xml:space="preserve">Secret Shopper: Appointment Availability </t>
  </si>
  <si>
    <t xml:space="preserve">Electronic Visit Verification Data Analysis </t>
  </si>
  <si>
    <t xml:space="preserve">Review of Grievances Related to Access </t>
  </si>
  <si>
    <t xml:space="preserve">Encounter Data Analysis </t>
  </si>
  <si>
    <t xml:space="preserve">Other:  Appointment Availability Survey </t>
  </si>
  <si>
    <t xml:space="preserve">Adventist Health Care Network
Allied Pacific IPA
Allied Physicians Citrus Valley IPA
AltaMed Health Network
Angeles IPA
Axminster Medical Group
Bella Vista IPA 
Citrus Valley Physician Group
Community Family Care
County of Los Angeles, Department of Health Services (DHS)
El Proyecto Del Barrio
Emanate Health
Exceptional Care Medical Group
Family Care Specialists IPA
Global Care IPA 
Health Care LA IPA
Heritage - High Desert, Lakeside, Regal, Sierra 
Memorial Care Select Healthg Plan
Omnicare Medical Group (AMHN)
Optum Care Network - LA Family Community
PIH Helath Physicians 
Pomona Valley Medical Group 
Preferred IPA of California
Prospect Medical Group
Serendib Healthways, IPA
Serra Community Health
South Atlantic Medical Group 
St. Vincents IPA
Superior choice Medical Group 
</t>
  </si>
  <si>
    <t xml:space="preserve">N/A </t>
  </si>
  <si>
    <t>Subcontractor 60</t>
  </si>
  <si>
    <t>Subcontractor 61</t>
  </si>
  <si>
    <t>Subcontractor 62</t>
  </si>
  <si>
    <t>Subcontractor 63</t>
  </si>
  <si>
    <t>Subcontractor 64</t>
  </si>
  <si>
    <t>Subcontractor 65</t>
  </si>
  <si>
    <t>Subcontractor 66</t>
  </si>
  <si>
    <t>Subcontractor 67</t>
  </si>
  <si>
    <t>Subcontractor 68</t>
  </si>
  <si>
    <t>Subcontractor 69</t>
  </si>
  <si>
    <t>Subcontractor 70</t>
  </si>
  <si>
    <t>Subcontractor 71</t>
  </si>
  <si>
    <t>Subcontractor 72</t>
  </si>
  <si>
    <t>Subcontractor 73</t>
  </si>
  <si>
    <t>Subcontractor 74</t>
  </si>
  <si>
    <t>Subcontractor 75</t>
  </si>
  <si>
    <t>Subcontractor 76</t>
  </si>
  <si>
    <t>Subcontractor 77</t>
  </si>
  <si>
    <t>Subcontractor 78</t>
  </si>
  <si>
    <t>Subcontractor 79</t>
  </si>
  <si>
    <t>Subcontractor 80</t>
  </si>
  <si>
    <t>Subcontractor 81</t>
  </si>
  <si>
    <t>Subcontractor 82</t>
  </si>
  <si>
    <t>Subcontractor 83</t>
  </si>
  <si>
    <t>Subcontractor 84</t>
  </si>
  <si>
    <t>Subcontractor 85</t>
  </si>
  <si>
    <t>Subcontractor 86</t>
  </si>
  <si>
    <t>Subcontractor 87</t>
  </si>
  <si>
    <t>Subcontractor 88</t>
  </si>
  <si>
    <t>Subcontractor 89</t>
  </si>
  <si>
    <t>Subcontractor 90</t>
  </si>
  <si>
    <t>Subcontractor 91</t>
  </si>
  <si>
    <t>Subcontractor 92</t>
  </si>
  <si>
    <t>Subcontractor 93</t>
  </si>
  <si>
    <t>Subcontractor 94</t>
  </si>
  <si>
    <t>Subcontractor 95</t>
  </si>
  <si>
    <t>Subcontractor 96</t>
  </si>
  <si>
    <t>Subcontractor 97</t>
  </si>
  <si>
    <t>Subcontractor 98</t>
  </si>
  <si>
    <t>Subcontractor 99</t>
  </si>
  <si>
    <t>Subcontractor 100</t>
  </si>
  <si>
    <t>Subcontractor 101</t>
  </si>
  <si>
    <t>Subcontractor 102</t>
  </si>
  <si>
    <t>Subcontractor 103</t>
  </si>
  <si>
    <t>Subcontractor 104</t>
  </si>
  <si>
    <t>Subcontractor 105</t>
  </si>
  <si>
    <t>Subcontractor 106</t>
  </si>
  <si>
    <t>Subcontractor 107</t>
  </si>
  <si>
    <t>Subcontractor 108</t>
  </si>
  <si>
    <t>Subcontractor 109</t>
  </si>
  <si>
    <t>Subcontractor 110</t>
  </si>
  <si>
    <t>Subcontractor 111</t>
  </si>
  <si>
    <t>Subcontractor 112</t>
  </si>
  <si>
    <t>Subcontractor 113</t>
  </si>
  <si>
    <t>Subcontractor 114</t>
  </si>
  <si>
    <t>Subcontractor 115</t>
  </si>
  <si>
    <t>Adventist Health Care Network</t>
  </si>
  <si>
    <t>Allied Pacific IPA</t>
  </si>
  <si>
    <t>AltaMed Health Network</t>
  </si>
  <si>
    <t>Angeles IPA</t>
  </si>
  <si>
    <t>Axminster Medical Group</t>
  </si>
  <si>
    <t>Bella Vista  PA</t>
  </si>
  <si>
    <t>Community Family Care- Metropolitan</t>
  </si>
  <si>
    <t>Community Family Care- Provincial</t>
  </si>
  <si>
    <t>Community Family Care- Valley</t>
  </si>
  <si>
    <t>El Proyecto Del Barrio</t>
  </si>
  <si>
    <t>Emanate Health IPA</t>
  </si>
  <si>
    <t>Exceptional Care Medical Group</t>
  </si>
  <si>
    <t>Family Care Specialists IPA</t>
  </si>
  <si>
    <t>Global Care IPA</t>
  </si>
  <si>
    <t>Health Care LA IPA</t>
  </si>
  <si>
    <t xml:space="preserve">Health Care LA- Valley Presbyterian </t>
  </si>
  <si>
    <t>MemorialCare Select Health Plan</t>
  </si>
  <si>
    <t>OmniCare Medical Group (AMHN)</t>
  </si>
  <si>
    <t>Optum Care Network - LA Family Community</t>
  </si>
  <si>
    <t>PIH Health Physicians</t>
  </si>
  <si>
    <t>Pomona Valled Medical Group</t>
  </si>
  <si>
    <t xml:space="preserve">Preferred IPA of California </t>
  </si>
  <si>
    <t>Preferred IPA-  Valley Presbyterian</t>
  </si>
  <si>
    <t>Preferred IPA- White Memorial</t>
  </si>
  <si>
    <t>Preferred IPA - Hollywood Presbyterian</t>
  </si>
  <si>
    <t>Preferred IPA- Monterey Park</t>
  </si>
  <si>
    <t>Prospect Professional Care Medical Group, Inc.</t>
  </si>
  <si>
    <t>Prospect Medical Group Los Angeles, Inc.</t>
  </si>
  <si>
    <t>Prospect Healthsource Medical Group,Inc.</t>
  </si>
  <si>
    <t>Prospect Nuestra Familia</t>
  </si>
  <si>
    <t>Prospect Medical Group,Inc.</t>
  </si>
  <si>
    <t>Serendib Healthways, IPA</t>
  </si>
  <si>
    <t>Serra Community Medical Group</t>
  </si>
  <si>
    <t>South Atlantic Medical Group</t>
  </si>
  <si>
    <t>St. Vincents IPA</t>
  </si>
  <si>
    <t>Superior Choice Medical Group</t>
  </si>
  <si>
    <t>County of Los Angeles, Department of Health Services (DHS)</t>
  </si>
  <si>
    <t xml:space="preserve">Allied Physician Citrus Valley 
(Termed 5/31/2023)  </t>
  </si>
  <si>
    <t>Community Family Care- Antelope Valley
(Termed 6/30/2023)</t>
  </si>
  <si>
    <t>Community Family Care- East Los Angeles Doctors Hospital 
(Termed 6/30/2023)</t>
  </si>
  <si>
    <t>Community Family Care- Memorial Hospital of Gardena
(Termed 6/30/2023)</t>
  </si>
  <si>
    <t>Community Family Care- Valley Presbyterian
(Termed 6/30/2023)</t>
  </si>
  <si>
    <t>Hertiage- High Desert Medical Group
(Termed:12/31/2023)</t>
  </si>
  <si>
    <t>Hertiage- Lakeside Medical Group
(Termed:12/31/2023)</t>
  </si>
  <si>
    <t>Hertiage- Regal Medical Group
(Termed:12/31/2023)</t>
  </si>
  <si>
    <t>Hertiage- Sierra Medical Group
(Termed:12/31/2023)</t>
  </si>
  <si>
    <t>Anthem Blue Cross</t>
  </si>
  <si>
    <t>Blue Shield Promise</t>
  </si>
  <si>
    <t>Kaiser 
(Termed 12/31/2023)</t>
  </si>
  <si>
    <t>Anthem - Access IPA</t>
  </si>
  <si>
    <t>Anthem - Accountable Health Plan Medical Group</t>
  </si>
  <si>
    <t>Anthem - Advantage Health Network Inc</t>
  </si>
  <si>
    <t>Anthem - All Care Medical Group Inc</t>
  </si>
  <si>
    <t>Anthem - Allied Physicians IPA</t>
  </si>
  <si>
    <t>Anthem - Angeles IPA</t>
  </si>
  <si>
    <t>Anthem - Associated Hispanic Physicians Of Southern California</t>
  </si>
  <si>
    <t>Anthem - Bella Vista Medical Group</t>
  </si>
  <si>
    <t>Anthem - Citrus Valley Physicians Group</t>
  </si>
  <si>
    <t>Anthem - Community Family Care Medical Group IPA Inc</t>
  </si>
  <si>
    <t>Anthem - El Proyecto Del Barrio</t>
  </si>
  <si>
    <t>Anthem - EMANATE HEALTH IPA</t>
  </si>
  <si>
    <t>Anthem - Exceptional Care Medical Group Inc</t>
  </si>
  <si>
    <t>Anthem - Global Care Medical Group IPA</t>
  </si>
  <si>
    <t>Anthem - Health Care LA</t>
  </si>
  <si>
    <t>Anthem - Hispanic Physicians IPA</t>
  </si>
  <si>
    <t>Anthem - Imperial Health Holdings Medical Group</t>
  </si>
  <si>
    <t>Anthem – Memorial Care Select Health Plan</t>
  </si>
  <si>
    <t>Anthem - Noble Community Medical Associates</t>
  </si>
  <si>
    <t>Anthem - Omnicare Medical Group Inc</t>
  </si>
  <si>
    <t>Anthem - Preferred IPA of CA</t>
  </si>
  <si>
    <t>Anthem - Premier Physician Network Inc</t>
  </si>
  <si>
    <t>Anthem - Regent Medical Group Inc</t>
  </si>
  <si>
    <t>Anthem - San Judas Medical Group IPA</t>
  </si>
  <si>
    <t>Anthem - South Atlantic Medical Group IPA</t>
  </si>
  <si>
    <t>Anthem - Southern California Children’s Healthcare Network</t>
  </si>
  <si>
    <t>Anthem - St. Vincent IPA</t>
  </si>
  <si>
    <t>Anthem - Angel Medical Group, INC</t>
  </si>
  <si>
    <t>Blue Shield Promise - Accountable Health Care Ipa</t>
  </si>
  <si>
    <t>Blue Shield Promise - Advantage Health Network</t>
  </si>
  <si>
    <t>Blue Shield Promise - Adventist Health Physicians Network - Glendale</t>
  </si>
  <si>
    <t>Blue Shield Promise - Adventist Health Physicians Network - White Memorial</t>
  </si>
  <si>
    <t>Blue Shield Promise - Alliance Health System</t>
  </si>
  <si>
    <t>Blue Shield Promise - Allied Physicians IPA of CA dba Allied Pacific IPA</t>
  </si>
  <si>
    <t>Blue Shield Promise - Altamed Health Services Corporation</t>
  </si>
  <si>
    <t>Blue Shield Promise - Angeles IPA</t>
  </si>
  <si>
    <t>Blue Shield Promise - Associated Dignity Medical Group</t>
  </si>
  <si>
    <t>Blue Shield Promise - Associated Hispanic Physicians of Southern Ca</t>
  </si>
  <si>
    <t>Blue Shield Promise - Bella Vista Medical Group IPA</t>
  </si>
  <si>
    <t>Blue Shield Promise - Cal-Care IPA Medi-Cal</t>
  </si>
  <si>
    <t>Blue Shield Promise - CFC METROPOLITAN</t>
  </si>
  <si>
    <t>Blue Shield Promise - CFC PROVINCIAL</t>
  </si>
  <si>
    <t>Blue Shield Promise - CFC VALLEY</t>
  </si>
  <si>
    <t>Blue Shield Promise - El Proyecto Del Barrio</t>
  </si>
  <si>
    <t>Blue Shield Promise - Family Health Alliance Medical Group</t>
  </si>
  <si>
    <t>Blue Shield Promise - Global Care Medical Group</t>
  </si>
  <si>
    <t>Blue Shield Promise - Health Care La IPA</t>
  </si>
  <si>
    <t>Blue Shield Promise - Healthy New Life Medical Corporation</t>
  </si>
  <si>
    <t>Blue Shield Promise - Imperial Health Holdings Medical Group-La</t>
  </si>
  <si>
    <t>Blue Shield Promise - Karing Physicians Medical Group</t>
  </si>
  <si>
    <t>Blue Shield Promise - Los Angeles Medical Center IPA Medi-Cal</t>
  </si>
  <si>
    <t>Blue Shield Promise - Mission Community IPA</t>
  </si>
  <si>
    <t>Blue Shield Promise - Noble Community Medical Assoc. of Mid Orange County</t>
  </si>
  <si>
    <t>Blue Shield Promise - Preferred-Garfield</t>
  </si>
  <si>
    <t>Blue Shield Promise - Preferred-Valley Pres</t>
  </si>
  <si>
    <t>Blue Shield Promise - Regent Medical Group</t>
  </si>
  <si>
    <t>Blue Shield Promise - San Judas Medical Group</t>
  </si>
  <si>
    <t>Blue Shield Promise - Serra Community Medical Clinic Inc</t>
  </si>
  <si>
    <t>Blue Shield Promise - South Atlantic Medical Group IPA</t>
  </si>
  <si>
    <t>Blue Shield Promise - Southern California Children’s Health Care Network</t>
  </si>
  <si>
    <t>Blue Shield Promise - Southland Advantage Medical Group</t>
  </si>
  <si>
    <t>Blue Shield Promise - Southland San Gabriel Valley Medical Group</t>
  </si>
  <si>
    <t>Blue Shield Promise - ST VINCENT IPA MED CORP</t>
  </si>
  <si>
    <t>Blue Shield Promise - Superior Choice Medical Group Inc</t>
  </si>
  <si>
    <t>Blue Shield Promise - Watts Healthcare Corporation</t>
  </si>
  <si>
    <t xml:space="preserve">All </t>
  </si>
  <si>
    <r>
      <rPr>
        <sz val="11"/>
        <color theme="1"/>
        <rFont val="Calibri"/>
        <family val="2"/>
        <scheme val="minor"/>
      </rPr>
      <t>Pediatric</t>
    </r>
    <r>
      <rPr>
        <sz val="11"/>
        <color indexed="10"/>
        <rFont val="Calibri"/>
        <family val="2"/>
      </rPr>
      <t xml:space="preserve">
</t>
    </r>
  </si>
  <si>
    <t>Pediactric</t>
  </si>
  <si>
    <t>yes</t>
  </si>
  <si>
    <t>Yes, the Subcontractor complies based on all analyses.</t>
  </si>
  <si>
    <t xml:space="preserve">During the Plan's most recent geomapping analysis conducted in October 2023 Adventist Health Care Network was found compliant with all the time or distance standards for all ZIP Codes, with the exception of the deficiencies noted in item C.2.c below.
Primary Care - 10 mil or 30 min.
Core Specialty  - 15 mil or 30 min.
Cardiology 
Dermatology
Endocrinology
Gastroenterology
General Surgery
Hematology
Neurology
Oncology
Ophthalmology
Orthopedic Surgery
Physical Medicine &amp; Rehabilitation
OB/GYN - 15 mil or 30 min.
Hospitals - 30 minutes
</t>
  </si>
  <si>
    <t>During the Plan's most recent geomapping analysis conducted in October 2023 ALLIED PACIFIC INC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Mental Health Outpatient Services 
Nephrology 
Neurology 
Oncology 
Ophthalmology 
Orthopedic Surgery	
Physical Medicine &amp; Rehabilitation	
Psychiatry	
Pulmonology	
Obstetrics &amp; Gynecology	
OB/GYN - 15 mil or 30 min.
Hospitals - 30 min.</t>
  </si>
  <si>
    <t xml:space="preserve">During the Plan's most recent geomapping analysis conducted in October 2023 Subcontractor B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Mental Health Outpatient Services 
Nephrology 
Neurology 
Oncology 
Ophthalmology 
Orthopedic Surgery 
Physical Medicine &amp; Rehabilitation 
Psychiatry 
Pulmonology 
OB/GYN - 15 mil or 30 min.
Hospitals - 30 min.
</t>
  </si>
  <si>
    <t>During the Plan's most recent geomapping analysis conducted in October 2023 Angeles IPA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Mental Health Outpatient Services	
Nephrology	
Neurology	
Oncology
Ophthalmology	
Orthopedic Surgery
Physical Medicine &amp; Rehabilitation	
Psychiatry	
Pulmonology	
Obstetrics &amp; Gynecology	39
OB/GYN - 15 mil or 30 min.
Hospitals - 30 min.</t>
  </si>
  <si>
    <t>During the Plan's most recent geomapping analysis conducted in October 2023 AXMINSTER MEDICAL GROUP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Nephrology	
Neurology	
Oncology	
Ophthalmology
Orthopedic Surgery	
Physical Medicine &amp; Rehabilitation	
Psychiatry	
Pulmonology	
OB/GYN - 15 mil or 30 min.
Hospitals - 30 min.</t>
  </si>
  <si>
    <t xml:space="preserve">During the Plan's most recent geomapping analysis conducted in October 2023 BELLA VISTA IPA was found compliant with all the time or distance standards for all ZIP Codes, with the exception of the deficiencies noted in item C.2.c below. 
Primary Care - 10 mil or 30 min.
Core Specialty  - 15 mil or 30 min
• Cardiology 
• Nephrology
• Neurology
• Oncology
• ENT/Otolaryngology 
• Gastroenterology 
• Orthopedic Surgery
• General Surgery 
• Physical Medicine/Rehabilitation
• Hematology 
• Psychiatry
• HIV/AIDS/Infectious Diseases
• Adult Pulmonology
OB/GYN - 15 mil or 30 min.
Hospitals - 30 min.
</t>
  </si>
  <si>
    <t xml:space="preserve">During the Plan's most recent geomapping analysis conducted in October 2023 CITRUS VALLEY PHYSICIANS GROU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Mental Health Outpatient Services 
Nephrology 
Neurology 
Oncology
Ophthalmology 
Orthopedic Surgery
Physical Medicine &amp; Rehabilitation 
Psychiatry 
Pulmonology 
OB/GYN - 15 mil or 30 min.
Hospitals - 30 min.
</t>
  </si>
  <si>
    <t>During the Plan's most recent geomapping analysis conducted in October 2023 COMMUNITY FAMILY CARE- METROPOLITAN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Mental Health Outpatient Services 
Nephrology 
Neurology 
Oncology
Ophthalmology 
Orthopedic Surgery
Physical Medicine &amp; Rehabilitation 
Psychiatry 
Pulmonology 
OB/GYN - 15 mil or 30 min.
Hospitals - 30 min.</t>
  </si>
  <si>
    <t>During the Plan's most recent geomapping analysis conducted in October 2023 COMMUNITY FAMILY CARE- PROVINCIAL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Mental Health Outpatient Services 
Nephrology 
Neurology 
Oncology
Ophthalmology 
Orthopedic Surgery
Physical Medicine &amp; Rehabilitation 
Psychiatry 
Pulmonology 
OB/GYN - 15 mil or 30 min.
Hospitals - 30 min.</t>
  </si>
  <si>
    <t>During the Plan's most recent geomapping analysis conducted in October 2023 COMMUNITY FAMILY CARE - VALLEY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Mental Health Outpatient Services 
Nephrology 
Neurology 
Oncology
Ophthalmology 
Orthopedic Surgery
Physical Medicine &amp; Rehabilitation 
Psychiatry 
Pulmonology 
OB/GYN - 15 mil or 30 min.
Hospitals - 30 min.</t>
  </si>
  <si>
    <t xml:space="preserve">During the Plan's most recent geomapping analysis conducted in October 2023 EL PROYECTO DEL BARRIO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Nephrology 
Neurology 
Oncology
Ophthalmology 
Orthopedic Surgery
Physical Medicine &amp; Rehabilitation 
Pulmonology 
OB/GYN - 15 mil or 30 min.
Hospitals - 30 min.
</t>
  </si>
  <si>
    <t>Emanate Health IPA has recently entered into a contract with the Plan as a Subcontractor, effective as of 6/1/2023.The Plan is actively evaluating the network adequacy of Emanate Health IPA, focusing specifically on their compliance with established time and distance standards within their network area.</t>
  </si>
  <si>
    <t xml:space="preserve">During the Plan's most recent geomapping analysis conducted in October 2023  EXCEPTIONAL CARE MEDICAL GROUP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Mental Health Outpatient Services 
Nephrology 
Neurology 
Oncology
Ophthalmology 
Orthopedic Surgery
Physical Medicine &amp; Rehabilitation 
Psychiatry 
Pulmonology 
OB/GYN - 15 mil or 30 min.
Hospitals - 30 min.
</t>
  </si>
  <si>
    <t xml:space="preserve">During the Plan's most recent geomapping analysis conducted in October 2023  FAMILY CARE SPECIALISTS MEDICAL GROUP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Nephrology 
Neurology 
Oncology
Ophthalmology 
Orthopedic Surgery
Physical Medicine &amp; Rehabilitation 
Pulmonology 
OB/GYN - 15 mil or 30 min.
Hospitals - 30 min.
</t>
  </si>
  <si>
    <t xml:space="preserve">During the Plan's most recent geomapping analysis conducted in October 2023 GLOBAL CARE IPA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Mental Health Outpatient Services 
Nephrology 
Neurology 
Oncology
Ophthalmology 
Orthopedic Surgery
Physical Medicine &amp; Rehabilitation 
Psychiatry 
Pulmonology 
OB/GYN - 15 mil or 30 min.
Hospitals - 30 min.
</t>
  </si>
  <si>
    <t xml:space="preserve">During the Plan's most recent geomapping analysis conducted in October 2023 HEALTH CARE LA IPA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Mental Health Outpatient Services 
Nephrology 
Neurology 
Oncology
Ophthalmology 
Orthopedic Surgery
Physical Medicine &amp; Rehabilitation 
Psychiatry 
Pulmonology 
OB/GYN - 15 mil or 30 min.
Hospitals - 30 min.
</t>
  </si>
  <si>
    <t xml:space="preserve">During the Plan's most recent geomapping analysis conducted in October 2023 HEALTH CARE LA- VALLEY PRESBYTERIAN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Mental Health Outpatient Services 
Nephrology 
Neurology 
Oncology
Ophthalmology 
Orthopedic Surgery
Physical Medicine &amp; Rehabilitation 
Psychiatry 
Pulmonology 
OB/GYN - 15 mil or 30 min.
Hospitals - 30 min.
</t>
  </si>
  <si>
    <t xml:space="preserve">During the Plan's most recent geomapping analysis conducted in October 2023 MEMORIALCARE SELECT HEALTH PLAN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Infectious Disease 
Nephrology 
Neurology 
Oncology
Ophthalmology 
Orthopedic Surgery
Physical Medicine &amp; Rehabilitation 
Psychiatry 
OB/GYN - 15 mil or 30 min.
Hospitals - 30 min.
</t>
  </si>
  <si>
    <t xml:space="preserve">During the Plan's most recent geomapping analysis conducted in October 2023 OMNICARE MEDICAL GROUP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Mental Health Outpatient Services 
Nephrology 
Neurology 
Oncology
Ophthalmology 
Orthopedic Surgery
Physical Medicine &amp; Rehabilitation 
Psychiatry 
Pulmonology 
OB/GYN - 15 mil or 30 min.
Hospitals - 30 min.
</t>
  </si>
  <si>
    <t xml:space="preserve">During the Plan's most recent geomapping analysis conducted in October 2023 OPTUM CARE NETWORK-LA FAMILY COMMUNITY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Nephrology 
Neurology 
Oncology
Ophthalmology 
Orthopedic Surgery
Psychiatry 
Pulmonology 
OB/GYN - 15 mil or 30 min.
Hospitals - 30 min.
</t>
  </si>
  <si>
    <t xml:space="preserve">During the Plan's most recent geomapping analysis conducted in October 2023 PIH HEALTH PHYSICIANS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Mental Health Outpatient Services 
Nephrology 
Neurology 
Oncology
Ophthalmology 
Orthopedic Surgery
Physical Medicine &amp; Rehabilitation 
Psychiatry 
Pulmonology 
OB/GYN - 15 mil or 30 min.
Hospitals - 30 min.
</t>
  </si>
  <si>
    <t xml:space="preserve">During the Plan's most recent geomapping analysis conducted in October 2023 POMONA VALLEY MEDICAL GROUP was found compliant with all the time or distance standards for all ZIP Codes, with the exception of the deficiencies noted in item C.2.c below.. 
Primary Care - 10 mil or 30 min.
Core Specialty  - 15 mil or 30 min
Cardiology 
Endocrinology 
ENT/Otolaryngology 
Gastroenterology 
General Surgery 
Hematology 
Infectious Disease 
Mental Health Outpatient Services 
Nephrology 
Neurology 
Oncology
Ophthalmology 
Orthopedic Surgery
Physical Medicine &amp; Rehabilitation 
Psychiatry 
Pulmonology 
OB/GYN - 15 mil or 30 min.
Hospitals - 30 min.
</t>
  </si>
  <si>
    <t xml:space="preserve">During the Plan's most recent geomapping analysis conducted in October 2023 PREFERRED IPA OF CALIFORNIA was found compliant with all the time or distance standards for all ZIP Codes, with the exception of the deficiencies noted in item C.2.c below.
Primary Care - 10 mil or 30 min.
Core Specialty  - 15 mil or 30 min
Cardiology 
Endocrinology 
ENT/Otolaryngology 
Gastroenterology 
General Surgery 
Hematology 
Infectious Disease 
Nephrology 
Neurology 
Oncology
Ophthalmology 
Orthopedic Surgery
Physical Medicine &amp; Rehabilitation 
Psychiatry 
Pulmonology 
OB/GYN - 15 mil or 30 min.
Hospitals - 30 min.
</t>
  </si>
  <si>
    <t xml:space="preserve">During the Plan's most recent geomapping analysis conducted in October 2023 Subcontractor B was found compliant with all the time or distance standards for all ZIP Codes, with the exception of the deficiencies noted in item C.2.c below.
Primary Care - 10 mil or 30 min.
Core Specialty  - 15 mil or 30 min
Cardiology 
Endocrinology 
ENT/Otolaryngology 
Gastroenterology 
General Surgery 
Hematology 
Infectious Disease 
Nephrology 
Neurology 
Oncology
Ophthalmology 
Orthopedic Surgery
Physical Medicine &amp; Rehabilitation 
Psychiatry 
Pulmonology 
OB/GYN - 15 mil or 30 min.
Hospitals - 30 min.
</t>
  </si>
  <si>
    <t xml:space="preserve">During the Plan's most recent geomapping analysis conducted in October 2023 Subcontractor B was found compliant with all the time or distance standards for all ZIP Codes, with the exception of the deficiencies noted in item C.2.c below.. 
Primary Care - 10 mil or 30 min.
Core Specialty  - 15 mil or 30 min
• Cardiology 
• Nephrology
• Neurology
• Oncology
• ENT/Otolaryngology 
• Gastroenterology 
• Orthopedic Surgery
• General Surgery 
• Physical Medicine/Rehabilitation
• Hematology 
• Psychiatry
• HIV/AIDS/Infectious Diseases
• Adult Pulmonology
OB/GYN - 15 mil or 30 min.
Hospitals - 30 min.
</t>
  </si>
  <si>
    <t xml:space="preserve">During the Plan's most recent geomapping analysis conducted in October 2023 Subcontractor B was found compliant with all the time or distance standards for all ZIP Codes, with the exception of the deficiencies noted in item C.2.c below. 
Primary Care - 10 mil or 30 min.
Core Specialty  - 15 mil or 30 min
Cardiology 
Endocrinology 
ENT/Otolaryngology 
Gastroenterology 
General Surgery 
Hematology 
Infectious Disease 
Mental Health Outpatient Services 
Nephrology 
Neurology 
Oncology
Ophthalmology 
Orthopedic Surgery
Physical Medicine &amp; Rehabilitation 
Psychiatry 
Pulmonology 
OB/GYN - 15 mil or 30 min.
Hospitals - 30 min.
</t>
  </si>
  <si>
    <t>Serra Community Medical Group has recently entered into a contract with the Plan as a Subcontractor, effective as of 6/1/2023.The Plan is actively evaluating the network adequacy of Subcontractor B, focusing specifically on their compliance with established time and distance standards within their network area.</t>
  </si>
  <si>
    <t xml:space="preserve">During the Plan's most recent geomapping analysis conducted in October 2023 Subcontractor B was found compliant with all the time or distance standards for all ZIP Codes, with the exception of the deficiencies noted in item C.2.c below. 
Primary Care - 10 mil or 30 min.
Core Specialty  - 15 mil or 30 mi
Cardiology 
Endocrinology 
ENT/Otolaryngology 
Gastroenterology 
General Surgery 
Hematology 
Infectious Disease 
Nephrology 
Neurology 
Oncology
Ophthalmology 
Orthopedic Surgery
Physical Medicine &amp; Rehabilitation 
Psychiatry 
Pulmonology 
OB/GYN - 15 mil or 30 min.
Hospitals - 30 min.
</t>
  </si>
  <si>
    <t>During the Plan's most recent geomapping analysis conducted in October 2023 Subcontractor B was found compliant with all the time or distance standards for all ZIP Codes, with the exception of the deficiencies noted in item C.2.c below.
Primary Care - 10 mil or 30 min
Core Specialty  - 15 mil or 30 mi
Cardiology 
Dermatology
Endocrinology 
ENT/Otolaryngology 
Gastroenterology 
General Surgery 
Hematology 
Nephrology 
Neurology 
Oncology
Ophthalmology 
Orthopedic Surgery
Physical Medicine &amp; Rehabilitation 
Pulmonology 
OB/GYN - 15 mil or 30 min
Hospitals - 30 min</t>
  </si>
  <si>
    <t xml:space="preserve">During the Plan's most recent geomapping analysis conducted in October 2023 Subcontractor B was found compliant with all the time or distance standards for all ZIP Codes, with the exception of the deficiencies noted in item C.2.c below. 
Primary Care - 10 mil or 30 min
Core Specialty  - 15 mil or 30 mi
Cardiology 
Dermatology
ENT/Otolaryngology 
Gastroenterology 
General Surgery 
Hematology 
Infectious Disease 
Nephrology 
Neurology 
Oncology
Ophthalmology 
Orthopedic Surgery
Physical Medicine &amp; Rehabilitation 
Pulmonology 
OB/GYN - 15 mil or 30 min
Hospitals - 30 min
</t>
  </si>
  <si>
    <t xml:space="preserve">During the Plan's most recent geomapping analysis conducted in October 2023 Subcontractor B was found compliant with all the time or distance standards for all ZIP Codes, with the exception of the deficiencies noted in item C.2.c below. 
Primary Care - 10 mil or 30 min
Core Specialty  - 15 mil or 30 mi
Cardiology 
Dermatology
Endocrinology 
ENT/Otolaryngology 
Gastroenterology 
General Surgery 
Hematology 
Infectious Disease 
Nephrology 
Neurology 
Oncology
Ophthalmology 
Orthopedic Surgery
Psychiatry
Pulmonology 
OB/GYN - 15 mil or 30 min
Hospitals - 30 min
</t>
  </si>
  <si>
    <t>Termed 5/31/2023
The Pan has conducted a geomapping analysis for the look back period 01/01/2023-05/31/2023. ALLIED PHYSICIAN CITRUS VALLEY was found compliant with all the time and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Nephrology 
Neurology 
Oncology
Ophthalmology 
Orthopedic Surgery
Physical Medicine &amp; Rehabilitation 
Psychiatry 
Pulmonology 
OB/GYN - 15 mil or 30 min
Hospitals - 30 min</t>
  </si>
  <si>
    <t>Termed 6/30/2023
During the Plan's most recent geomapping analysis Subcontractor B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Mental Health Outpatient Services 
Nephrology 
Neurology 
Oncology
Ophthalmology 
Orthopedic Surgery
Physical Medicine &amp; Rehabilitation 
Psychiatry 
Pulmonology 
OB/GYN - 15 mil or 30 min
Hospitals - 30 min</t>
  </si>
  <si>
    <t>Termed 12/31/2023
During the Plan's most recent geomapping analysis Subcontractor B was found compliant with all the time or distance standards for all ZIP Codes, with the exception of the deficiencies noted in item C.2.c below. 
Primary Care - 10 mil or 30 min
Core Specialty  - 15 mil or 30 min
Cardiology 
Endocrinology 
Gastroenterology 
General Surgery 
Hematology 
Infectious Disease 
Nephrology 
Neurology 
Oncology
Ophthalmology 
Orthopedic Surgery
Physical Medicine &amp; Rehabilitation 
Psychiatry 
Pulmonology 
OB/GYN - 15 mil or 30 min
Hospitals - 30 min</t>
  </si>
  <si>
    <t>Termed 12/31/2023
During the Plan's most recent geomapping analysis Subcontractor B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Mental Health Outpatient Services 
Nephrology 
Neurology 
Oncology
Ophthalmology 
Orthopedic Surgery
Physical Medicine &amp; Rehabilitation 
Psychiatry 
Pulmonology 
OB/GYN - 15 mil or 30 min
Hospitals - 30 min</t>
  </si>
  <si>
    <t>Termed 12/3/2023
During the Plan's most recent geomapping analysis Subcontractor B was found compliant with all the time or distance standards for all ZIP Codes, with the exception of the deficiencies noted in item C.2.c below. 
Primary Care - 10 mil or 30 min
Core Specialty  - 15 mil or 30 min
Cardiology 
Dermatology 
Endocrinology 
ENT/Otolaryngology 
Gastroenterology 
General Surgery 
Hematology 
Infectious Disease 
Mental Health Outpatient Services 
Nephrology 
Neurology 
Oncology
Ophthalmology 
Orthopedic Surgery
Physical Medicine &amp; Rehabilitation 
Psychiatry 
Pulmonology 
OB/GYN - 15 mil or 30 min
Hospitals - 30 min</t>
  </si>
  <si>
    <t>Termed 12/31/2023
During the Plan's most recent geomapping analysis Subcontractor B was found compliant with all the time or distance standards for all ZIP Codes, with the exception of the deficiencies noted in item C.2.c below. 
Primary Care - 10 mil or 30 min
Core Specialty  - 15 mil or 30 min
Cardiology 
ENT/Otolaryngology 
Gastroenterology 
General Surgery 
Hematology 
Infectious Disease 
Nephrology 
Oncology
Ophthalmology 
Physical Medicine &amp; Rehabilitation 
Psychiatry 
Pulmonology 
OB/GYN - 15 mil or 30 min
Hospitals - 30 min</t>
  </si>
  <si>
    <r>
      <t xml:space="preserve">Plan Partners are responsible for network certification and monitoring of their contracted network, including network adequacy standards. L.A. Care monitors Plan Partner SNC efforts on a quarterly basis.  Plan Partner Network Deficifiencies were identified based on Anthem's SNC monitoring and network assessment.  For more information, please see the </t>
    </r>
    <r>
      <rPr>
        <b/>
        <sz val="12"/>
        <color indexed="8"/>
        <rFont val="Arial"/>
        <family val="2"/>
      </rPr>
      <t xml:space="preserve">Report - Downstream Subs </t>
    </r>
    <r>
      <rPr>
        <sz val="12"/>
        <color indexed="8"/>
        <rFont val="Arial"/>
        <family val="2"/>
      </rPr>
      <t>sheet (Downstream Subcontractors 1 - 28).</t>
    </r>
  </si>
  <si>
    <r>
      <t xml:space="preserve">Plan Partners are responsible for network certification and monitoring of their contracted network, including network adequacy standards. L.A. Care monitors Plan Partner SNC efforts on a quarterly basis.  Plan Partner Network Deficifiencies were identified based on Anthem's SNC monitoring and network assessment.  For more information, please see the </t>
    </r>
    <r>
      <rPr>
        <b/>
        <sz val="12"/>
        <color indexed="8"/>
        <rFont val="Arial"/>
        <family val="2"/>
      </rPr>
      <t xml:space="preserve">Report - Downstream Subs </t>
    </r>
    <r>
      <rPr>
        <sz val="12"/>
        <color indexed="8"/>
        <rFont val="Arial"/>
        <family val="2"/>
      </rPr>
      <t>sheet (Downstream Subcontractors 29-65).</t>
    </r>
  </si>
  <si>
    <t xml:space="preserve">Geomapping conducted in December, MY 2023 showed ACCESS IPA compliant with all the time or distance standards for all DENSE county ZIP Codes, with the exception of the deficiencies noted in item C.2.c below. 
Primary care - [10 miles, 30 mimutes]
Core Specialty - [15 miles, 30 minutes]
OB/GYN [15 miles, 30 minutes]
</t>
  </si>
  <si>
    <t xml:space="preserve">Geomapping conducted in December, MY 2023 showed ACCOUNTABLE HEALTH PLAN MEDICAL GROUP compliant with all the time or distance standards for all DENSE county ZIP Codes.
Primary care - [10 miles, 30 mimutes]
Core Specialty - [15 miles, 30 minutes]
OB/GYN [15 miles, 30 minutes]
</t>
  </si>
  <si>
    <t xml:space="preserve">Geomapping conducted in December, MY 2023 showed ADVANTAGE HEALTH NETWORK INC compliant with all the time or distance standards for all DENSE county ZIP Codes. 
Primary care - [10 miles, 30 mimutes]
Core Specialty - [15 miles, 30 minutes]
OB/GYN [15 miles, 30 minutes]
</t>
  </si>
  <si>
    <t xml:space="preserve">Geomapping conducted in December, MY 2023 showed ALL CARE MEDICAL GROUP INC compliant with all the time or distance standards for all DENSE county ZIP Codes, with the exception of the deficiencies noted in item C.2.c below. 
Primary care - [10 miles, 30 mimutes]
Core Specialty - [15 miles, 30 minutes]
OB/GYN [15 miles, 30 minutes]
</t>
  </si>
  <si>
    <t xml:space="preserve">Geomapping conducted in December, MY 2023 showed ALLIED PACIFIC OF CALIFORNIA IPA compliant with all the time or distance standards for all DENSE county ZIP Codes.
Primary care - [10 miles, 30 mimutes]
Core Specialty - [15 miles, 30 minutes]
OB/GYN [15 miles, 30 minutes]
</t>
  </si>
  <si>
    <t xml:space="preserve">Geomapping conducted in December, MY 2023 showed ANGELES IPA compliant with all the time or distance standards for all DENSE county ZIP Codes.
Primary care - [10 miles, 30 mimutes]
Core Specialty - [15 miles, 30 minutes]
OB/GYN [15 miles, 30 minutes]
</t>
  </si>
  <si>
    <t xml:space="preserve">Geomapping conducted in December, MY 2023 showed ASSOCIATED HISPANIC PHYSICIANS OF SOUTHERN CALIFORNIA compliant with all the time or distance standards for all DENSE county ZIP Codes.
Primary care - [10 miles, 30 mimutes]
Core Specialty - [15 miles, 30 minutes]
OB/GYN [15 miles, 30 minutes]
</t>
  </si>
  <si>
    <t xml:space="preserve">Geomapping conducted in December, MY 2023 showed BELLA VISTA MEDICAL GROUP compliant with all the time or distance standards for all DENSE county ZIP Codes. 
Primary care - [10 miles, 30 mimutes]
Core Specialty - [15 miles, 30 minutes]
OB/GYN [15 miles, 30 minutes]
</t>
  </si>
  <si>
    <t xml:space="preserve">Geomapping conducted in December, MY 2023 showed CITRUS VALLEY PHYSICIANS GROUP compliant with all the time or distance standards for all DENSE county ZIP Codes, with the exception of the deficiencies noted in item C.2.c below. 
Primary care - [10 miles, 30 mimutes]
Core Specialty - [15 miles, 30 minutes]
OB/GYN [15 miles, 30 minutes]
</t>
  </si>
  <si>
    <t xml:space="preserve">Geomapping conducted in December, MY 2023 showed COMMUNITY FAMILY CARE MEDICAL GROUP IPA INC compliant with all the time or distance standards for all DENSE county ZIP Codes.
Primary care - [10 miles, 30 mimutes]
Core Specialty - [15 miles, 30 minutes]
OB/GYN [15 miles, 30 minutes]
</t>
  </si>
  <si>
    <t xml:space="preserve">Geomapping conducted in December, MY 2023 showed EL PROYECTO DEL BARRIO compliant with all the time or distance standards for all DENSE county ZIP Codes. 
Primary care - [10 miles, 30 mimutes]
Core Specialty - [15 miles, 30 minutes]
OB/GYN [15 miles, 30 minutes]
</t>
  </si>
  <si>
    <t xml:space="preserve">Geomapping conducted in December, MY 2023 showed EMANATE HEALTH IPA compliant with all the time or distance standards for all DENSE county ZIP Codes, with the exception of the deficiencies noted in item C.2.c below. 
Primary care - [10 miles, 30 mimutes]
Core Specialty - [15 miles,  30 minutes]
OB/GYN [15 miles, 30 minutes]
</t>
  </si>
  <si>
    <t xml:space="preserve">Geomapping conducted in December, MY 2023 showed EXCEPTIONAL CARE MEDICAL GROUP INC compliant with all the time or distance standards for all DENSE county ZIP Codes.
Primary care - [10 miles, 30 mimutes]
Core Specialty - [15 miles, 30 minutes]
OB/GYN [15 miles, 30 minutes]
</t>
  </si>
  <si>
    <t xml:space="preserve">Geomapping conducted in December, MY 2023 showed GLOBAL CARE MEDICAL GROUP IPA compliant with all the time or distance standards for all DENSE county ZIP Codes.
Primary care - [10 miles, 30 mimutes]
Core Specialty - [15 miles, 30 minutes]
OB/GYN [15 miles, 30 minutes]
</t>
  </si>
  <si>
    <t xml:space="preserve">Geomapping conducted in December, MY 2023 showed HEALTH CARE LA compliant with all the time or distance standards for all DENSE county ZIP Codes.
Primary care - [10 miles, 30 mimutes]
Core Specialty - [15 miles, 30 minutes]
OB/GYN [15 miles, 30 minutes]
</t>
  </si>
  <si>
    <t xml:space="preserve">Geomapping conducted in December, MY 2023 showed HISPANIC PHYSICIANS IPA compliant with all the time or distance standards for all DENSE county ZIP Codes. 
Primary care - [10 miles, 30 mimutes]
Core Specialty - [15 miles, 30 minutes]
OB/GYN [15 miles, 30 minutes]
</t>
  </si>
  <si>
    <t xml:space="preserve">Geomapping conducted in December, MY 2023 showed IMPERIAL HEALTH HOLDINGS MEDICAL GROUP compliant with all the time or distance standards for all DENSE county ZIP Codes. 
Primary care - [10 miles, 30 mimutes]
Core Specialty - [15 miles, 30 minutes]
OB/GYN [15 miles, 30 minutes]
</t>
  </si>
  <si>
    <t xml:space="preserve">Geomapping conducted in December, MY 2023 showed MEMORIALCARE SELECT HEALTH PLAN compliant with all the time or distance standards for all DENSE county ZIP Codes. 
Primary care - [10 miles, 30 mimutes]
Core Specialty - [15 miles, 30 minutes]
OB/GYN [15 miles, 30 minutes] 
</t>
  </si>
  <si>
    <t xml:space="preserve">Geomapping conducted in December, MY 2023 showed NOBLE COMMUNITY MEDICAL ASSOCIATES compliant with all the time or distance standards for all DENSE county ZIP Codes.
Primary care - [10 miles, 30 mimutes]
Core Specialty - [15 miles, 30 minutes]
OB/GYN [15 miles, 30 minutes]
</t>
  </si>
  <si>
    <t xml:space="preserve">Geomapping conducted in December, MY 2023 showed OMNICARE MEDICAL GROUP INC compliant with all the time or distance standards for all DENSE county ZIP Codes, with the exception of the deficiencies noted in item C.2.c below. 
Primary care - [10 miles, 30 mimutes]
Core Specialty - [15 miles, 30 minutes]
OB/GYN [15 miles, 30 minutes]
</t>
  </si>
  <si>
    <t xml:space="preserve">Geomapping conducted in December, MY 2023 showed PREFERRED IPA OF CA compliant with all the time or distance standards for all DENSE county ZIP Codes.
Primary care - [10 miles, 30 mimutes]
Core Specialty - [15 miles, 30 minutes]
OB/GYN [15 miles, 30 minutes]
</t>
  </si>
  <si>
    <t xml:space="preserve">Geomapping conducted in December, MY 2023 showed PREMIER PHYSICIAN NETWORK INC compliant with all the time or distance standards for all DENSE county ZIP Codes.
Primary care - [10 miles, 30 mimutes]
Core Specialty - [15 miles, 30 minutes]
OB/GYN [15 miles, 30 minutes]
</t>
  </si>
  <si>
    <t xml:space="preserve">Geomapping conducted in December, MY 2023 showed REGENT MEDICAL GROUP INC compliant with all the time or distance standards for all DENSE county ZIP Codes, with the exception of the deficiencies noted in item C.2.c below. 
Primary care - [10 miles, 30 mimutes]
Core Specialty - [15 miles, 30 minutes]
OB/GYN [15 miles, 30 minutes]
</t>
  </si>
  <si>
    <t xml:space="preserve">Geomapping conducted in December, MY 2023 showed SAN JUDAS MEDICAL GROUP IPA compliant with all the time or distance standards for all DENSE county ZIP Codes, with the exception of the deficiencies noted in item C.2.c below. 
Primary care - [10 miles, 30 mimutes]
Core Specialty - [15 miles, 30 minutes]
OB/GYN [15 miles, 30 minutes]
</t>
  </si>
  <si>
    <t xml:space="preserve">Geomapping conducted in December, MY 2023 showed SOUTH ATLANTIC MEDICAL GROUP IPA compliant with all the time or distance standards for all DENSE county ZIP Codes. 
Primary care - [10 miles, 30 mimutes]
Core Specialty - [15 miles, 30 minutes]
OB/GYN [15 miles, 30 minutes]
</t>
  </si>
  <si>
    <t xml:space="preserve">Geomapping conducted in December, MY 2023 showed SOUTHERN CALIFORNIA CHILDRENS HEALTHCARE NETWORK compliant with all the time or distance standards for all DENSE county ZIP Codes, with the exception of the deficiencies noted in item C.2.c below. 
Primary care - [10 miles, 30 mimutes]
Core Specialty - [15 miles, 30 minutes]
OB/GYN [15 miles, 30 minutes]
</t>
  </si>
  <si>
    <t xml:space="preserve">Geomapping conducted in December, MY 2023 showed ST. VINCENT IPA MEDICAL GROUP compliant with all the time or distance standards for all DENSE county ZIP Codes, with the exception of the deficiencies noted in item C.2.c below. 
Primary care - [10 miles, 30 mimutes]
Core Specialty - [15 miles, 30 minutes]
OB/GYN [15 miles, 30 minutes]
</t>
  </si>
  <si>
    <t xml:space="preserve">Geomapping conducted in December, MY 2023 showed SUPERIOR CHOICE MEDICAL GROUP INC compliant with all the time or distance standards for all DENSE county ZIP Codes, with the exception of the deficiencies noted in item C.2.c below. 
Primary care - [10 miles, 30 mimutes]
Core Specialty - [15 miles, 30 minutes]
OB/GYN [15 miles, 30 minutes]
</t>
  </si>
  <si>
    <t>Geomapping conducted in May 2023 and November 2023 showed Accountable Health Care IPA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</si>
  <si>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showed Advantage Health Network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</si>
  <si>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showed ADVENTIST HEALTH PHYSICIANS NETWORK - GLENDALE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</si>
  <si>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showed ADVENTIST HEALTH PHYSICIANS NETWORK - WHITE MEMORIAL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</si>
  <si>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showed Alliance Health System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</si>
  <si>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 xml:space="preserve">Geomapping conducted in May 2023 and November 2023 showed ALLIED PHYSICIANS IPA OF CA DBA ALLIED PACIFIC IPA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
</t>
  </si>
  <si>
    <t xml:space="preserve">Geomapping conducted in May 2023 and November 2023 showed ALTAMED HEALTH NETWORK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
</t>
  </si>
  <si>
    <t xml:space="preserve">Geomapping conducted in May 2023 and November 2023 showed ANGELES IPA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
</t>
  </si>
  <si>
    <t xml:space="preserve">Geomapping conducted in May 2023 and November 2023 showed ASSOCIATED DIGNITY MEDICAL GROUP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
</t>
  </si>
  <si>
    <t xml:space="preserve">Geomapping conducted in May 2023 and November 2023 showed ASSOCIATED HISPANIC PHYSICIANS OF SOUTHERN CA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
</t>
  </si>
  <si>
    <t xml:space="preserve">Geomapping conducted in May 2023 and November 2023 showed BELLA VISTA MEDICAL GROUP IPA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
</t>
  </si>
  <si>
    <t xml:space="preserve">Geomapping conducted in May 2023 and November 2023 showed CAL-CARE IPA MEDI-CAL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
</t>
  </si>
  <si>
    <t xml:space="preserve">Geomapping conducted in May 2023 and November 2023 showed CFC METROPOLITAN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
</t>
  </si>
  <si>
    <t xml:space="preserve">Geomapping conducted in May 2023 and November 2023 showed CFC PROVINCIAL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
</t>
  </si>
  <si>
    <t xml:space="preserve">Geomapping conducted in May 2023 and November 2023 showed CFC VALLEY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
</t>
  </si>
  <si>
    <t xml:space="preserve">Geomapping conducted in May 2023 and November 2023 showed EL PROYECTO DEL BARRIO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
</t>
  </si>
  <si>
    <t xml:space="preserve">Geomapping conducted in May 2023 and November 2023 showed FAMILY HEALTH ALLIANCE MEDICAL GROUP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
</t>
  </si>
  <si>
    <t xml:space="preserve">Geomapping conducted in May 2023 and November 2023 showed GLOBAL CARE MEDICAL GROUP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
</t>
  </si>
  <si>
    <t xml:space="preserve">Geomapping conducted in May 2023 and November 2023 showed HEALTH CARE LA IPA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
</t>
  </si>
  <si>
    <t xml:space="preserve">Geomapping conducted in May 2023 and November 2023 showed HEALTHY NEW LIFE MEDICAL CORPORATION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
</t>
  </si>
  <si>
    <t xml:space="preserve">Geomapping conducted in May 2023 and November 2023 showed IMPERIAL HEALTH HOLDINGS MEDICAL GROUP-LA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
</t>
  </si>
  <si>
    <t>Geomapping conducted in May 2023 and November 2023 showed KARING PHYSICIANS MEDICAL GROUP has a combination of compliant and noncompliant results as it relates to the time or distance standards for the zip codes of which they have member assignment.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</si>
  <si>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showed LOS ANGELES MEDICAL CENTER IPA MEDI-CAL has a combination of compliant and noncompliant results as it relates to the time or distance standards for the zip codes of which they have member assignment. Below is a list of specialties assessed and their corresponding time or distance criteria. Details of deficiencies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</si>
  <si>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MISSION COMMUNITY IPA has a combination of compliant and noncompliant results as it relates to the time or distance standards for the zip codes of which they have member assignment. Below is a list of specialties assessed and their corresponding time or distance criteria. Details of deficiencies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</si>
  <si>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NOBLE COMMUNITY MEDICAL ASSOC OF MID ORANGE COUNTY has a combination of compliant and noncompliant results as it relates to the time or distance standards for the zip codes of which they have member assignment. Below is a list of specialties assessed and their corresponding time or distance criteria. Details of deficiencies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</si>
  <si>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PREFERRED-GARFIELD has a combination of compliant and noncompliant results as it relates to the time or distance standards for the zip codes of which they have member assignment. Below is a list of specialties assessed and their corresponding time or distance criteria. Details of deficiencies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</si>
  <si>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PREFERRED-VALLEY PRES has a combination of compliant and noncompliant results as it relates to the time or distance standards for the zip codes of which they have member assignment. Below is a list of specialties assessed and their corresponding time or distance criteria. Details of deficiencies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</si>
  <si>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REGENT MEDICAL GROUP has a combination of compliant and noncompliant results as it relates to the time or distance standards for the zip codes of which they have member assignment. Below is a list of specialties assessed and their corresponding time or distance criteria. Details of deficiencies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</si>
  <si>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SAN JUDAS MEDICAL GROUP has a combination of compliant and noncompliant results as it relates to the time or distance standards for the zip codes of which they have member assignment. Below is a list of specialties assessed and their corresponding time or distance criteria. Details of deficiencies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</si>
  <si>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SERRA COMMUNITY MEDICAL CLINIC INC has a combination of compliant and noncompliant results as it relates to the time or distance standards for the zip codes of which they have member assignment. Below is a list of specialties assessed and their corresponding time or distance criteria. Details of deficiencies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</si>
  <si>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SOUTH ATLANTIC MEDICAL GROUP IPA has a combination of compliant and noncompliant results as it relates to the time or distance standards for the zip codes of which they have member assignment. Below is a list of specialties assessed and their corresponding time or distance criteria. Details of deficiencies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</si>
  <si>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SOUTHERN CALIFORNIA CHILDRENS HEALTH CARE NETWORK has a combination of compliant and noncompliant results as it relates to the time or distance standards for the zip codes of which they have member assignment. Below is a list of specialties assessed and their corresponding time or distance criteria. Details of deficiencies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</si>
  <si>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SOUTHLAND ADVANTAGE MEDICAL GROUP has a combination of compliant and noncompliant results as it relates to the time or distance standards for the zip codes of which they have member assignment. Below is a list of specialties assessed and their corresponding time or distance criteria. Details of deficiencies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</si>
  <si>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SOUTHLAND SAN GABRIEL VALLEY MEDICAL GROUP has a combination of compliant and noncompliant results as it relates to the time or distance standards for the zip codes of which they have member assignment. Below is a list of specialties assessed and their corresponding time or distance criteria. Details of deficiencies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</si>
  <si>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ST VINCENT IPA MED CORP has a combination of compliant and noncompliant results as it relates to the time or distance standards for the zip codes of which they have member assignment. Below is a list of specialties assessed and their corresponding time or distance criteria. Details of deficiencies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</si>
  <si>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SUPERIOR CHOICE MEDICAL GROUP INC has a combination of compliant and noncompliant results as it relates to the time or distance standards for the zip codes of which they have member assignment. Below is a list of specialties assessed and their corresponding time or distance criteria. Details of deficiencies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</si>
  <si>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May 2023 and November 2023 WATTS HEALTHCARE CORPORATION has a combination of compliant and noncompliant results as it relates to the time or distance standards for the zip codes of which they have member assignment. Below is a list of specialties assessed and their corresponding time or distance criteria. Details of deficiencies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</si>
  <si>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 xml:space="preserve">During the Plan's most recent analysis conducted in October 2023  ADVENTIST HEALTH CARE NETWORK INC. no longer meets the time or distance standards in the 218 ZIP Codes assigned within their network for the following core Specialists. 
Adult - Cardiology 94
Adult - Dermatology 206
Adult - Endocrinology 72
Adult - ENT/Otolaryngology 209
Adult - Gastroenterology 102
Adult - General Surgery 72
Adult - Hematology 76
Adult - Infectious Disease 209
Adult - Mental Health Outpatient Services 209
Adult - Nephrology 209
Adult - Neurology 94
Adult - Oncology 76
Adult - Ophthalmology 75
Adult - Orthopedic Surgery 94
Adult - Physical Medicine &amp; Rehabilitation 79
Adult - Psychiatry 209
Adult - Pulmonology 209
Child - Cardiology 26
Child - Dermatology 167
Child - Endocrinology 50
Child - ENT/Otolaryngology 168
Child - Gastroenterology 77
Child - General Surgery 50
Child - Hematology 61
Child - Infectious Disease 168
Child - Mental Health Outpatient Services 168
Child - Nephrology 168
Child - Neurology 63
Child - Oncology 61
Child - Ophthalmology 51
Child - Orthopedic Surgery 63
Child - Physical Medicine &amp; Rehabilitation 60
Child - Psychiatry 168
Child - Pulmonology 168
Obstetrics &amp; Gynecology 72
</t>
  </si>
  <si>
    <t>During the Plan's analysis conducted in October 2023 it showed that ALLIED PACIFIC INC.no longer meets the time or distance standards in the 213 ZIP Codes assigned within their network for the following core Specialists. 
Adult - Cardiology 76
Adult - Dermatology  29
Adult - Endocrinology 95
Adult - ENT/Otolaryngology 136
Adult - Gastroenterology 98
Adult - General Surgery 26
Adult - Hematology 35
Adult - Infectious Disease 164
Adult - Mental Health Outpatient Services 157
Adult - Nephrology 122
Adult - Neurology 32
Adult - Oncology 38
Adult - Ophthalmology 29
Adult - Orthopedic Surgery 59
Adult - Physical Medicine &amp; Rehabilitation 192
Adult - Psychiatry 178
Adult - Pulmonology 120
Child - Cardiology 35
Child - Dermatology 38
Child - Endocrinology 81
Child - ENT/Otolaryngology 113
Child - Gastroenterology 73
Child - General Surgery 13
Child - Hematology 16
Child - Infectious Disease 133
Child - Mental Health Outpatient Services 126
Child - Nephrology 116
Child - Neurology 22
Child - Oncology 20
Child - Ophthalmology 14
Child - Orthopedic Surgery 31
Child - Physical Medicine &amp; Rehabilitation 152
Child - Psychiatry 145
Child - Pulmonology 79
Obstetrics &amp; Gynecology  43</t>
  </si>
  <si>
    <t xml:space="preserve">During the Plan's analysis conducted in October 2023 it showed that ALTAMED HEALTH NETWORK INC.no longer meets the time or distance standards in the 338 ZIP Codes assigned within their network for the following core Specialists.
Adult - Cardiology 49
Adult - Dermatology 25
Adult - Endocrinology 56
Adult - ENT/Otolaryngology 51
Adult - Gastroenterology 42
Adult - General Surgery 40
Adult - Hematology 46
Adult - Infectious Disease 49
Adult - Mental Health Outpatient Services 87
Adult - Nephrology 50
Adult - Neurology 46
Adult - Oncology 52
Adult - Ophthalmology 42
Adult - Orthopedic Surgery 52
Adult - Physical Medicine &amp; Rehabilitation80
Adult - Psychiatry 53
Adult - Pulmonology 54
Child - Cardiology 27
Child - Dermatology 13
Child - Endocrinology 38
Child - ENT/Otolaryngology 31
Child - Gastroenterology 31
Child - General Surgery 21
Child - Hematology 35
Child - Infectious Disease 36
Child - Mental Health Outpatient Services65
Child - Nephrology 29
Child - Neurology 28
Child - Oncology 33
Child - Ophthalmology 26
Child - Orthopedic Surgery 32
Child - Physical Medicine &amp; Rehabilitation 60
Child - Psychiatry 61
Child - Pulmonology 31
Obstetrics &amp; Gynecology  48
</t>
  </si>
  <si>
    <t xml:space="preserve">During the Plan's analysis conducted in October 2023 it showed that ANGELES IPA A MEDICAL CORPORATION no longer meets the time or distance standards in the 280 ZIP Codes assigned within their network for the following core Specialists.
Adult - Cardiology 86
Adult - Dermatology 104
Adult - Endocrinology 169
Adult - ENT/Otolaryngology 56
Adult - Gastroenterology 67
Adult - General Surgery 45
Adult - Hematology 76
Adult - Infectious Disease 103
Adult - Mental Health Outpatient Services 273
Adult - Nephrology 67
Adult - Neurology 43
Adult - Oncology 58
Adult - Ophthalmology 9
Adult - Orthopedic Surgery 67
Adult - Physical Medicine &amp; Rehabilitation 54
Adult - Psychiatry 193
Adult - Pulmonology 84
Child - Cardiology 31
Child - Dermatology 75
Child - Endocrinology 133
Child - ENT/Otolaryngology 43
Child - Gastroenterology 49
Child - General Surgery 31
Child - Hematology 55
Child - Infectious Disease 123
Child - Mental Health Outpatient Services 232
Child - Nephrology 49
Child - Neurology 28
Child - Oncology 41
Child - Ophthalmology 6
Child - Orthopedic Surgery 40
Child - Physical Medicine &amp; Rehabilitation 36
Child - Psychiatry 190
Child - Pulmonology 83
Obstetrics &amp; Gynecology 39
</t>
  </si>
  <si>
    <t xml:space="preserve">During the Plan's analysis conducted in October 2023 it showed that AXMINSTER MEDICAL GROUP no longer meets the time or distance standards in the 221 ZIP Codes assigned within their network for the following core Specialists.
Adult - Cardiology 62
Adult - Dermatology 120
Adult - Endocrinology 150
Adult - ENT/Otolaryngology 53
Adult - Gastroenterology 89
Adult - General Surgery 16
Adult - Hematology 29
Adult - Infectious Disease 151
Adult - Mental Health Outpatient Services 211
Adult - Nephrology 69
Adult - Neurology 39
Adult - Oncology 29
Adult - Ophthalmology 12
Adult - Orthopedic Surgery 40
Adult - Physical Medicine &amp; Rehabilitation 71
Adult - Psychiatry 107
Adult - Pulmonology 101
Child - Cardiology 39
Child - Dermatology 81
Child - Endocrinology 104
Child - ENT/Otolaryngology 37
Child - Gastroenterology 56
Child - General Surgery 13
Child - Hematology 28
Child - Infectious Disease 149
Child - Mental Health Outpatient Services 149
Child - Nephrology 34
Child - Neurology 61
Child - Oncology 28
Child - Ophthalmology 9
Child - Orthopedic Surgery 31
Child - Physical Medicine &amp; Rehabilitation 54
Child - Psychiatry 63
Child - Pulmonology 149
Obstetrics &amp; Gynecology 42
</t>
  </si>
  <si>
    <t xml:space="preserve">During the Plan's analysis conducted in October 2023 it showed that BELLA VISTA IPA (MEDPOINT MGMT)  no longer meets the time or distance standards in the 212 ZIP Codes assigned within their network for the following core Specialists.
Adult - Cardiology 38
Adult -Dermatology 73
Adult - Endocrinology 110
Adult - ENT/Otolaryngology 74
Adult - Gastroenterology 38
Adult - General Surgery 10
Adult - Hematology 14
Adult - Infectious Disease 61
Adult - Mental Health Outpatient Services 98
Adult - Nephrology 64
Adult - Neurology 24
Adult - Oncology 22
Adult - Ophthalmology 13
Adult - Orthopedic Surgery 18
Adult - Physical Medicine &amp; Rehabilitation 7
Adult - Psychiatry 117
Adult - Pulmonology 107
Child - Cardiology 5
Child - Dermatology 30
Child - Endocrinology 47
Child - ENT/Otolaryngology 37
Child - Gastroenterology 9
Child - General Surgery 4
Child - Hematology 8
Child - Infectious Disease 22
Child - Mental Health Outpatient Services 125
SCP_Child - Nephrology 20
SCP_Child - Neurology 14
SCP_Child - Oncology 13
SCP_Child - Ophthalmology 6
SCP_Child - Orthopedic Surgery 9
SCP_Child - Physical Medicine &amp; Rehabilitation 4
SCP_Child - Psychiatry 125
SCP_Child - Pulmonology 26
SCP_Obstetrics &amp; Gynecology 9
</t>
  </si>
  <si>
    <t xml:space="preserve">During the Plan's analysis conducted in October 2023 it showed that CITRUS VALLEY PHYSICIANS GROUP no longer meets the time or distance standards in the 243 ZIP Codes assigned within their network for the following core Specialists.
Adult - Cardiology 27
Adult - Dermatology 71
Adult - Endocrinology 141
Adult - ENT/Otolaryngology 123
Adult - Gastroenterology 22
Adult - General Surgery 25
Adult - Hematology 122
Adult - Infectious Disease 121
Adult - Mental Health Outpatient Services 241
Adult - Nephrology 24
Adult - Neurology 75
Adult - Oncology 90
Adult - Ophthalmology 112
Adult - Orthopedic Surgery 25
Adult - Physical Medicine &amp; Rehabilitation 131
Adult - Psychiatry 177
Adult - Pulmonology 179
Child - Cardiology 5
Child - Dermatology 35
Child - Endocrinology 46
Child - ENT/Otolaryngology 40
Child - Gastroenterology 7
Child - General Surgery 5
Child - Hematology 54
Child - Infectious Disease 44
Child - Mental Health Outpatient Services 104
Child - Nephrology 6
Child - Neurology 24
Child - Oncology 28
Child - Ophthalmology 38
Child - Orthopedic Surgery 4
Child - Physical Medicine &amp; Rehabilitation 43
Child - Psychiatry 104
Child - Pulmonology 60
Obstetrics &amp; Gynecology 30
</t>
  </si>
  <si>
    <t xml:space="preserve">During the Plan's analysis conducted in October 2023 it showed that COMMUNITY FAMILY CARE- METROPOLITAN no longer meets the time or distance standards in the 290 ZIP Codes assigned within their network for the following core Specialists.
Adult - Cardiology 82
Adult - Dermatology 102
Adult - Endocrinology 104
Adult - ENT/Otolaryngology 119
Adult - Gastroenterology 118
Adult - General Surgery 77
Adult - Hematology 74
Adult - Infectious Disease 112
Adult - Mental Health Outpatient Services266
Adult - Nephrology 77
Adult - Neurology 132
Adult - Oncology 74
Adult - Ophthalmology 70
Adult - Orthopedic Surgery 103
Adult - Physical Medicine &amp; Rehabilitation253
Adult - Psychiatry 163
Adult - Pulmonology 124
Child - Cardiology 13
Child - Dermatology 35
Child - Endocrinology 40
Child - ENT/Otolaryngology 49
Child - Gastroenterology 48
Child - General Surgery 17
Child - Hematology 35
Child - Infectious Disease 27
Child - Mental Health Outpatient Services184
Child - Nephrology 18
Child - Neurology 66
Child - Oncology 36
Child - Ophthalmology 16
Child - Orthopedic Surgery 37
Child - Physical Medicine &amp; Rehabilitation184
Child - Psychiatry 94
Child - Pulmonology 38
Obstetrics &amp; Gynecology 88
</t>
  </si>
  <si>
    <t xml:space="preserve">During the Plan's analysis conducted in October 2023 it showed that COMMUNITY FAMILY CARE- PROVINCIAL  meets the time or distance standards in the 290 ZIP Codes assigned within their network for the following core Specialists.
Adult - Cardiology 82
Adult - Dermatology 102
Adult - Endocrinology 104
Adult - ENT/Otolaryngology 119
Adult - Gastroenterology 118
Adult - General Surgery 77
Adult - Hematology 74
Adult - Infectious Disease 112
Adult - Mental Health Outpatient Services266
Adult - Nephrology 77
Adult - Neurology 132
Adult - Oncology 74
Adult - Ophthalmology 70
Adult - Orthopedic Surgery 103
Adult - Physical Medicine &amp; Rehabilitation253
Adult - Psychiatry 163
Adult - Pulmonology 124
Child - Cardiology 13
Child - Dermatology 35
Child - Endocrinology 40
Child - ENT/Otolaryngology 49
Child - Gastroenterology 48
Child - General Surgery 17
Child - Hematology 35
Child - Infectious Disease 27
Child - Mental Health Outpatient Services184
Child - Nephrology 18
Child - Neurology 66
Child - Oncology 36
Child - Ophthalmology 16
Child - Orthopedic Surgery 37
Child - Physical Medicine &amp; Rehabilitation184
Child - Psychiatry 94
Child - Pulmonology 38
Obstetrics &amp; Gynecology 88
</t>
  </si>
  <si>
    <t xml:space="preserve">During the Plan's analysis conducted in October 2023 it showed that COMMUNITY FAMILY CARE - VALLEY no longer meets the time or distance standards in the 290 ZIP Codes assigned within their network for the following core Specialists.
Adult - Cardiology 82
Adult - Dermatology 102
Adult - Endocrinology 104
Adult - ENT/Otolaryngology 119
Adult - Gastroenterology 118
Adult - General Surgery 77
Adult - Hematology 74
Adult - Infectious Disease 112
Adult - Mental Health Outpatient Services266
Adult - Nephrology 77
Adult - Neurology 132
Adult - Oncology 74
Adult - Ophthalmology 70
Adult - Orthopedic Surgery 103
Adult - Physical Medicine &amp; Rehabilitation253
Adult - Psychiatry 163
Adult - Pulmonology 124
Child - Cardiology 13
Child - Dermatology 35
Child - Endocrinology 40
Child - ENT/Otolaryngology 49
Child - Gastroenterology 48
Child - General Surgery 17
Child - Hematology 35
Child - Infectious Disease 27
Child - Mental Health Outpatient Services184
Child - Nephrology 18
Child - Neurology 66
Child - Oncology 36
Child - Ophthalmology 16
Child - Orthopedic Surgery 37
Child - Physical Medicine &amp; Rehabilitation184
Child - Psychiatry 94
Child - Pulmonology 38
Obstetrics &amp; Gynecology 88
</t>
  </si>
  <si>
    <t xml:space="preserve">During the Plan's analysis conducted in October 2023 it showed that EL PROYECTO DEL BARRIO no longer meets the time or distance standards in the 218 ZIP Codes assigned within their network for the following core Specialists.
Adult - Cardiology 15
Adult - Dermatology 132
Adult - Endocrinology 64
Adult - ENT/Otolaryngology 95
Adult - Gastroenterology 107
Adult - General Surgery 14
Adult - Hematology 39
Adult - Infectious Disease 126
Adult - Mental Health Outpatient Services 205
Adult - Nephrology 84
Adult - Neurology 113
Adult - Oncology 31
Adult - Ophthalmology 18
Adult - Orthopedic Surgery 33
Adult - Physical Medicine &amp; Rehabilitation 16
Adult - Psychiatry 205
Adult - Pulmonology 152
Child - Cardiology 10
Child - Dermatology  64
Child - Endocrinology 34
Child - ENT/Otolaryngology 49
Child - Gastroenterology 51
Child - General Surgery 10
Child - Hematology 22
Child - Infectious Disease 59
Child - Mental Health Outpatient Services 120
Child - Nephrology 39
Child - Neurology 53
Child - Oncology 17
Child - Ophthalmology 12
Child - Orthopedic Surgery 18
Child - Physical Medicine &amp; Rehabilitation 11
Child - Psychiatry 120
Child - Pulmonology 75
Obstetrics &amp; Gynecology 19
</t>
  </si>
  <si>
    <t xml:space="preserve">During the Plan's analysis conducted in October 2023 it showed that EXCEPTIONAL CARE MEDICAL GROUP no longer meets the time or distance standards in the 241 ZIP Codes assigned within their network for the following core Specialists.
Adult - Cardiology 42
Adult - Dermatology 28
Adult - Endocrinology 76
Adult - ENT/Otolaryngology 40
Adult - Gastroenterology 50
Adult - General Surgery 21
Adult - Hematology 15
Adult - Infectious Disease 61
Adult - Mental Health Outpatient Services 146
Adult - Nephrology 17
Adult - Neurology 18
Adult - Oncology 14
Adult - Ophthalmology 7
Adult - Orthopedic Surgery 15
Adult - Physical Medicine &amp; Rehabilitation 55
Adult - Psychiatry 133
Adult - Pulmonology 106
Child - Cardiology 12
Child - Dermatology 20
Child - Endocrinology 55
Child - ENT/Otolaryngology 22
Child - Gastroenterology 17
Child - General Surgery 13
Child - Hematology 8
Child - Infectious Disease 39
Child - Mental Health Outpatient Services 88
Child - Nephrology 9
Child - Neurology 19
Child - Oncology 8
Child - Ophthalmology 1
Child - Orthopedic Surgery 8
Child - Physical Medicine &amp; Rehabilitation 54
Child - Psychiatry 109
Child - Pulmonology 77
Obstetrics &amp; Gynecology 15
</t>
  </si>
  <si>
    <t xml:space="preserve">During the Plan's analysis conducted in October 2023 it showed that FAMILY CARE SPECIALISTS MEDICAL GROUP no longer meets the time or distance standards in the 169 ZIP Codes assigned within their network for the following core Specialists.
Adult - Cardiology 18
Adult - Dermatology33
Adult - Endocrinology 39
Adult - ENT/Otolaryngology 39
Adult - Gastroenterology 16
Adult - General Surgery 25
Adult - Hematology 19
Adult - Infectious Disease 39
Adult - Mental Health Outpatient Services150
Adult - Nephrology 37
Adult - Neurology 36
Adult - Oncology19
Adult - Ophthalmology14
Adult - Orthopedic Surgery 10
Adult - Physical Medicine &amp; Rehabilitation12
Adult - Psychiatry150
Adult - Pulmonology43
Child - Cardiology16
Child - Dermatology 28
Child - Endocrinology29
Child - ENT/Otolaryngology 29
Child - Gastroenterology 16
Child - General Surgery23
Child - Hematology19
Child - Infectious Disease 30
Child - Mental Health Outpatient Services 106
Child - Nephrology 21
Child - Neurology 29
Child - Oncology 19
Child - Ophthalmology 15
Child - Orthopedic Surgery 16
Child - Physical Medicine &amp; Rehabilitation 15
Child - Psychiatry 106
Child - Pulmonology 53
Obstetrics &amp; Gynecology 32
</t>
  </si>
  <si>
    <t xml:space="preserve">During the Plan's analysis conducted in October 2023 it showed that GLOBAL CARE IPA (MEDPOINT MGMT)  no longer meets the time or distance standards in the 315 ZIP Codes assigned within their network for the following core Specialists.
Adult - Cardiology 48
Adult - Dermatology 130
Adult - Endocrinology 127
Adult - ENT/Otolaryngology 85
Adult - Gastroenterology 44
Adult - General Surgery 29
Adult - Hematology 32
Adult - Infectious Disease 90
Adult - Mental Health Outpatient Services 174
Adult - Nephrology 51
Adult - Neurology 34
Adult - Oncology 33
Adult - Ophthalmology 36
Adult - Orthopedic Surgery 39
Adult - Physical Medicine &amp; Rehabilitation 36
Adult - Psychiatry 58
Adult - Pulmonology 80
Child - Cardiology 21
Child - Dermatology 90
Child -Endocrinology 84
Child - ENT/Otolaryngology 48
Child - Gastroenterology 25
Child - General Surgery 17
Child - Hematology 14
Child - Infectious Disease 63
Child - Mental Health Outpatient Services249
Child - Nephrology 31
Child - Neurology 18
Child - Oncology 15
Child - Ophthalmology 20
Child - Orthopedic Surgery 21
Child - Physical Medicine &amp; Rehabilitation19
Child - Psychiatry 108
Child - Pulmonology 42
Obstetrics &amp; Gynecology 57
</t>
  </si>
  <si>
    <t>During the Plan's analysis conducted in October 2023 it showed that HEALTH CARE LA IPA no longer meets the time or distance standards in the 475 ZIP Codes assigned within their network for the following core Specialists.
Adult - Cardiology 121
Adult - Dermatology 98
Adult - Endocrinology 124
Adult - ENT/Otolaryngology 165
Adult - Gastroenterology 107
Adult - General Surgery 79
Adult - Hematology 107
Adult - Infectious Disease 145
Adult - Mental Health Outpatient Services 130
Adult - Nephrology 113
Adult - Neurology 103
Adult - Oncology 106
Adult - Ophthalmology 110
Adult - Orthopedic Surgery 106
Adult - Physical Medicine &amp; Rehabilitation119
Adult - Psychiatry 146
Adult - Pulmonology 144
Child - Cardiology 29
Child - Dermatology 22
Child - Endocrinology 45
Child - ENT/Otolaryngology 61
Child - Gastroenterology 21
Child - General Surgery 16
Child - Hematology 33
Child - Infectious Disease 47
Child - Mental Health Outpatient Services61
Child - Nephrology 38
Child - Neurology 36
Child - Oncology 34
Child - Ophthalmology 34
Child - Orthopedic Surgery 29
Child - Physical Medicine &amp; Rehabilitation36
Child - Psychiatry 115
Child - Pulmonology 62
Obstetrics &amp; Gynecology 106</t>
  </si>
  <si>
    <t>During the Plan's analysis conducted in October 2023 it showed that HEALTH CARE LA- VALLEY PRESBYTERIAN no longer meets the time or distance standards in the 475 ZIP Codes assigned within their network for the following core Specialists.
Adult - Cardiology 121
Adult - Dermatology 98
Adult - Endocrinology 124
Adult - ENT/Otolaryngology 165
Adult - Gastroenterology 107
Adult - General Surgery 79
Adult - Hematology 107
Adult - Infectious Disease 145
Adult - Mental Health Outpatient Services 130
Adult - Nephrology 113
Adult - Neurology 103
Adult - Oncology 106
Adult - Ophthalmology 110
Adult - Orthopedic Surgery 106
Adult - Physical Medicine &amp; Rehabilitation119
Adult - Psychiatry 146
Adult - Pulmonology 144
Child - Cardiology 29
Child - Dermatology 22
Child - Endocrinology 45
Child - ENT/Otolaryngology 61
Child - Gastroenterology 21
Child - General Surgery 16
Child - Hematology 33
Child - Infectious Disease 47
Child - Mental Health Outpatient Services61
Child - Nephrology 38
Child - Neurology 36
Child - Oncology 34
Child - Ophthalmology 34
Child - Orthopedic Surgery 29
Child - Physical Medicine &amp; Rehabilitation36
Child - Psychiatry 115
Child - Pulmonology 62
Obstetrics &amp; Gynecology 106</t>
  </si>
  <si>
    <t xml:space="preserve">During the Plan's analysis conducted in October 2023 it showed that MEMORIALCARE SELECT HEALTH PLAN no longer meets the time or distance standards in the 226 ZIP Codes assigned within their network for the following core Specialists.
Adult - Cardiology 114
Adult - Dermatology 70
Adult - Endocrinology 83
Adult - ENT/Otolaryngology 130
Adult - Gastroenterology 131
Adult - General Surgery 107
Adult - Hematology 195
Adult - Infectious Disease 131
Adult - Mental Health Outpatient Services 195
Adult - Nephrology 119
Adult - Neurology 90
Adult - Oncology 135
Adult - Ophthalmology 114
Adult - Orthopedic Surgery 126
Adult - Physical Medicine &amp; Rehabilitation 136
Adult - Psychiatry 134
Adult - Pulmonology 195
Child - Cardiology 95
Child - Dermatology 90
Child - Endocrinology 61
Child - ENT/Otolaryngology 109
Child - Gastroenterology 110
Child - General Surgery 84
Child - Hematology 169
Child - Infectious Disease 103
Child - Mental Health Outpatient Services 169
Child - Nephrology 95
Child - Neurology 70
Child - Oncology 169
Child - Ophthalmology 91
Child - Orthopedic Surgery 119
Child - Physical Medicine &amp; Rehabilitation 111
Child - Psychiatry 111
Child - Pulmonology 111
Obstetrics &amp; Gynecology  88
</t>
  </si>
  <si>
    <t xml:space="preserve">During the Plan's analysis conducted in October 2023 it showed that OMNICARE MEDICAL GROUP (AMHN) no longer meets the time or distance standards in the 218 ZIP Codes assigned within their network for the following core Specialists.
Adult - Cardiology 34
Adult - Dermatology 55
Adult - Endocrinology 36
Adult - ENT/Otolaryngology 39
Adult - Gastroenterology 30
Adult - General Surgery 22
Adult - Hematology 18
Adult - Infectious Disease 38
Adult - Mental Health Outpatient Services120
Adult - Nephrology 49
Adult - Neurology 56
Adult - Oncology 27
Adult - Ophthalmology 23
Adult - Orthopedic Surgery 31
Adult - Physical Medicine &amp; Rehabilitation44
Adult - Psychiatry 39
Adult - Pulmonology 71
Child - Cardiology 18
Child - Dermatology 51
Child - Endocrinology 35
Child - ENT/Otolaryngology 36
Child - Gastroenterology 32
Child - General Surgery 15
Child - Hematology 19
Child - Infectious Disease 36
Child - Mental Health Outpatient Services173
Child - Nephrology 43
Child - Neurology 48
Child - Oncology 25
Child - Ophthalmology 23
Child - Orthopedic Surgery 40
Child - Physical Medicine &amp; Rehabilitation34
Child - Psychiatry 43
Child - Pulmonology 58
Obstetrics &amp; Gynecology 28
</t>
  </si>
  <si>
    <t xml:space="preserve">During the Plan's analysis conducted in October 2023 it showed that OPTUM CARE NETWORK-LA FAMILY COMMUNITY no longer meets the time or distance standards in the 245 ZIP Codes assigned within their network for the following core Specialists.
Adult - Cardiology 81
Adult - Dermatology 127
Adult - Endocrinology 91
Adult - ENT/Otolaryngology 94
Adult - Gastroenterology 38
Adult - General Surgery 44
Adult - Hematology 60
Adult - Infectious Disease 112
Adult - Mental Health Outpatient Adult- Services243
Adult- Nephrology 80
Adult- Neurology 108
Adult- Oncology 60
Adult- Ophthalmology 32
Adult- Orthopedic Surgery 56
Adult- Physical Medicine &amp; Rehabilitation243
Adult - Psychiatry 60
Adult - Pulmonology 95
Child - Cardiology 16
Child - Dermatology 39
Child - Endocrinology 17
Child - ENT/Otolaryngology 26
Child - Gastroenterology 15
Child - General Surgery 12
Child - Hematology 20
Child - Infectious Disease 34
Child - Mental Health Outpatient Services122
Child - Nephrology 15
Child - Neurology 26
Child - Oncology 20
Child - Ophthalmology 11
Child - Orthopedic Surgery 13
Child - Physical Medicine &amp; Rehabilitation 122
Child - Psychiatry 68
Child - Pulmonology 20
Obstetrics &amp; Gynecology  61
</t>
  </si>
  <si>
    <t xml:space="preserve">During the Plan's analysis conducted in October 2023 it showed that PIH HEALTH PHYSICIANS  no longer meets the time or distance standards in the 153 ZIP Codes assigned within their network for the following core Specialists.
Adult - Cardiology 21
Adult - Dermatology 152
Adult - Endocrinology 152
Adult - ENT/Otolaryngology 67
Adult - Gastroenterology 36
Adult - General Surgery 24
Adult - Hematology 152
Adult - Infectious Disease 102
Adult - Nephrology 60
Adult - Neurology 152
Adult - Oncology 152
Adult - Ophthalmology 55
Adult - Orthopedic Surgery 67
Adult - Physical Medicine &amp; Rehabilitation152
Adult - Psychiatry 152
Adult - Pulmonology 78
Child - Cardiology 5
Child - Dermatology 84
Child - Endocrinology 84
Child - ENT/Otolaryngology 84
Child - Gastroenterology 8
Child - General Surgery 8
Child - Hematology 84
Child - Infectious Disease 84
Child - Nephrology 30
Child - Neurology 84
Child - Oncology 84
SCP_Child - Ophthalmology 15
SCP_Child - Orthopedic Surgery 11
SCP_Child - Physical Medicine &amp; Rehabilitation 84
Child - Psychiatry 84
Child - Pulmonology 25
Obstetrics &amp; Gynecology 27
</t>
  </si>
  <si>
    <t xml:space="preserve">During the Plan's analysis conducted in October 2023 it showed that POMONA VALLEY MEDICAL GROUP no longer meets the time or distance standards in the 233 ZIP Codes assigned within their network for the following core Specialists.
Adult - Cardiology 188
Adult - Dermatology 219
Adult - Endocrinology 178
Adult - ENT/Otolaryngology 191
Adult - Gastroenterology 188
Adult - General Surgery 37
Adult - Hematology 188
Adult - Infectious Disease 185
Adult - Mental Health Outpatient Services185
Adult - Nephrology 171
Adult - Neurology 160
Adult - Oncology 188
Adult - Ophthalmology 81
Adult - Orthopedic Surgery 180
Adult - Physical Medicine &amp; Rehabilitation194
Adult - Psychiatry 168
Adult - Pulmonology 187
Child - Cardiology 48
Child - Dermatology 140
Child - Endocrinology 103
Child - ENT/Otolaryngology 117
Child - Gastroenterology 83
Child - General Surgery 27
Child - Hematology 118
Child - Infectious Disease 111
Child - Mental Health Outpatient Services110
Child - Nephrology 95
Child - Neurology 87
Child - Oncology 140
Child - Ophthalmology 42
Child - Orthopedic Surgery 105
Child - Physical Medicine &amp; Rehabilitation140
Child - Psychiatry 94
Child - Pulmonology 113
Obstetrics &amp; Gynecology 160
</t>
  </si>
  <si>
    <t xml:space="preserve">During the Plan's analysis conducted in October 2023 it showed that PREFERRED IPA OF CALIFORNIA no longer meets the time or distance standards in the  349 ZIP Codes assigned within their network for the following core Specialists.
Adult - Cardiology 95
Adult Dermatology 116
Adult - Endocrinology 202
Adult - ENT/Otolaryngology 175
Adult - Gastroenterology 108
Adult - General Surgery 70
Adult - Hematology 269
Adult - Infectious Disease 267
Adult - Mental Health Outpatient Services 341
Adult - Nephrology 93
Adult - Neurology 126
Adult - Oncology 269
Adult - Ophthalmology 67
Adult - Orthopedic Surgery 95
Adult - Physical Medicine &amp; Rehabilitation 275
Adult - Psychiatry 234
Adult - Pulmonology 155
Child - Cardiology 15
Child - Dermatology 91
Child - Endocrinology 154
Child - ENT/Otolaryngology 132
Child - Gastroenterology 71
Child - General Surgery 35
Child - Hematology 284
Child - Infectious Disease 224
Child - Mental Health Outpatient Services 284
Child - Nephrology 59
Child - Neurology 83
Child - Oncology 284
Child - Ophthalmology 31
Child - Orthopedic Surgery 61
Child - Physical Medicine &amp; Rehabilitation 223
Child - Psychiatry 284
Child - Pulmonology 116
Obstetrics &amp; Gynecology 71
</t>
  </si>
  <si>
    <t xml:space="preserve">During the Plan's analysis conducted in October 2023 it showed that PREFERRED IPA OF CALIFORNIA - VALLEY PRESBYTERIAN  no longer meets the time or distance standards in the  349 ZIP Codes assigned within their network for the following core Specialists.
Adult - Cardiology 95
Adult Dermatology 116
Adult - Endocrinology 202
Adult - ENT/Otolaryngology 175
Adult - Gastroenterology 108
Adult - General Surgery 70
Adult - Hematology 269
Adult - Infectious Disease 267
Adult - Mental Health Outpatient Services 341
Adult - Nephrology 93
Adult - Neurology 126
Adult - Oncology 269
Adult - Ophthalmology 67
Adult - Orthopedic Surgery 95
Adult - Physical Medicine &amp; Rehabilitation 275
Adult - Psychiatry 234
Adult - Pulmonology 155
Child - Cardiology 15
Child - Dermatology 91
Child - Endocrinology 154
Child - ENT/Otolaryngology 132
Child - Gastroenterology 71
Child - General Surgery 35
Child - Hematology 284
Child - Infectious Disease 224
Child - Mental Health Outpatient Services 284
Child - Nephrology 59
Child - Neurology 83
Child - Oncology 284
Child - Ophthalmology 31
Child - Orthopedic Surgery 61
Child - Physical Medicine &amp; Rehabilitation 223
Child - Psychiatry 284
Child - Pulmonology 116
Obstetrics &amp; Gynecology 71
</t>
  </si>
  <si>
    <t xml:space="preserve">During the Plan's analysis conducted in October 2023 it showed that PREFERRED IPA OF CALIFORNIA - HOLLYWOOD PRESBYTERIAN no longer meets the time or distance standards in the  349 ZIP Codes assigned within their network for the following core Specialists.
Adult - Cardiology 95
Adult Dermatology 116
Adult - Endocrinology 202
Adult - ENT/Otolaryngology 175
Adult - Gastroenterology 108
Adult - General Surgery 70
Adult - Hematology 269
Adult - Infectious Disease 267
Adult - Mental Health Outpatient Services 341
Adult - Nephrology 93
Adult - Neurology 126
Adult - Oncology 269
Adult - Ophthalmology 67
Adult - Orthopedic Surgery 95
Adult - Physical Medicine &amp; Rehabilitation 275
Adult - Psychiatry 234
Adult - Pulmonology 155
Child - Cardiology 15
Child - Dermatology 91
Child - Endocrinology 154
Child - ENT/Otolaryngology 132
Child - Gastroenterology 71
Child - General Surgery 35
Child - Hematology 284
Child - Infectious Disease 224
Child - Mental Health Outpatient Services 284
Child - Nephrology 59
Child - Neurology 83
Child - Oncology 284
Child - Ophthalmology 31
Child - Orthopedic Surgery 61
Child - Physical Medicine &amp; Rehabilitation 223
Child - Psychiatry 284
Child - Pulmonology 116
Obstetrics &amp; Gynecology 71
</t>
  </si>
  <si>
    <t xml:space="preserve">During the Plan's analysis conducted in October 2023 it showed that PREFERRED IPA OF CALIFORNIA - MONTEREY PARK no longer meets the time or distance standards in the  349 ZIP Codes assigned within their network for the following core Specialists.
Adult - Cardiology 95
Adult Dermatology 116
Adult - Endocrinology 202
Adult - ENT/Otolaryngology 175
Adult - Gastroenterology 108
Adult - General Surgery 70
Adult - Hematology 269
Adult - Infectious Disease 267
Adult - Mental Health Outpatient Services 341
Adult - Nephrology 93
Adult - Neurology 126
Adult - Oncology 269
Adult - Ophthalmology 67
Adult - Orthopedic Surgery 95
Adult - Physical Medicine &amp; Rehabilitation 275
Adult - Psychiatry 234
Adult - Pulmonology 155
Child - Cardiology 15
Child - Dermatology 91
Child - Endocrinology 154
Child - ENT/Otolaryngology 132
Child - Gastroenterology 71
Child - General Surgery 35
Child - Hematology 284
Child - Infectious Disease 224
Child - Mental Health Outpatient Services 284
Child - Nephrology 59
Child - Neurology 83
Child - Oncology 284
Child - Ophthalmology 31
Child - Orthopedic Surgery 61
Child - Physical Medicine &amp; Rehabilitation 223
Child - Psychiatry 284
Child - Pulmonology 116
Obstetrics &amp; Gynecology 71
</t>
  </si>
  <si>
    <t>During the Plan's analysis conducted in October 2023 it showed that PROSPECT PROFESSIONAL CARE MEDICAL GROUP  no longer meets the time or distance standards in the 158 ZIP Codes assigned within their network for the following core Specialists.
Adult - Cardiology 23
Adult - Dermatology 54
Adult - Endocrinology 87
Adult - ENT/Otolaryngology 49
Adult - Gastroenterology 65
Adult - General Surgery 36
Adult - Hematology 18
Adult - Infectious Disease 34
Adult - Mental Health Outpatient Services 145
Adult - Nephrology 38
Adult - Neurology 58
Adult - Oncology 9
Adult - Ophthalmology 14
Adult - Orthopedic Surgery 45
Adult - Physical Medicine &amp; Rehabilitation 53
Adult - Psychiatry 14
Adult - Pulmonology 15
Child - Cardiology 5
Child - Dermatology 23
Child - Endocrinology 26
Child - ENT/Otolaryngology 21
Child - Gastroenterology 24
Child - General Surgery 11
Child - Hematology 4
Child - Infectious Disease 7
Child - Mental Health Outpatient Services 39
Child - Nephrology 13
Child - Neurology 22
Child - Oncology 2
Child - Ophthalmology 4
Child - Orthopedic Surgery 32
Child - Physical Medicine &amp; Rehabilitation 21
Child - Psychiatry 3
Child - Pulmonology 3
Obstetrics &amp; Gynecology 12</t>
  </si>
  <si>
    <t>During the Plan's analysis conducted in October 2023 it showed that PROSPECT MEDICAL GROUP LOS ANGELES no longer meets the time or distance standards in the 158 ZIP Codes assigned within their network for the following core Specialists.
Adult - Cardiology 23
Adult - Dermatology 54
Adult - Endocrinology 87
Adult - ENT/Otolaryngology 49
Adult - Gastroenterology 65
Adult - General Surgery 36
Adult - Hematology 18
Adult - Infectious Disease 34
Adult - Mental Health Outpatient Services 145
Adult - Nephrology 38
Adult - Neurology 58
Adult - Oncology 9
Adult - Ophthalmology 14
Adult - Orthopedic Surgery 45
Adult - Physical Medicine &amp; Rehabilitation 53
Adult - Psychiatry 14
Adult - Pulmonology 15
Child - Cardiology 5
Child - Dermatology 23
Child - Endocrinology 26
Child - ENT/Otolaryngology 21
Child - Gastroenterology 24
Child - General Surgery 11
Child - Hematology 4
Child - Infectious Disease 7
Child - Mental Health Outpatient Services 39
Child - Nephrology 13
Child - Neurology 22
Child - Oncology 2
Child - Ophthalmology 4
Child - Orthopedic Surgery 32
Child - Physical Medicine &amp; Rehabilitation 21
Child - Psychiatry 3
Child - Pulmonology 3
Obstetrics &amp; Gynecology 12</t>
  </si>
  <si>
    <t>During the Plan's analysis conducted in October 2023 it showed that PROSPECT HEALTH SOURCE  MEDICAL GROUP no longer meets the time or distance standards in the 158 ZIP Codes assigned within their network for the following core Specialists.
Adult - Cardiology 23
Adult - Dermatology 54
Adult - Endocrinology 87
Adult - ENT/Otolaryngology 49
Adult - Gastroenterology 65
Adult - General Surgery 36
Adult - Hematology 18
Adult - Infectious Disease 34
Adult - Mental Health Outpatient Services 145
Adult - Nephrology 38
Adult - Neurology 58
Adult - Oncology 9
Adult - Ophthalmology 14
Adult - Orthopedic Surgery 45
Adult - Physical Medicine &amp; Rehabilitation 53
Adult - Psychiatry 14
Adult - Pulmonology 15
Child - Cardiology 5
Child - Dermatology 23
Child - Endocrinology 26
Child - ENT/Otolaryngology 21
Child - Gastroenterology 24
Child - General Surgery 11
Child - Hematology 4
Child - Infectious Disease 7
Child - Mental Health Outpatient Services 39
Child - Nephrology 13
Child - Neurology 22
Child - Oncology 2
Child - Ophthalmology 4
Child - Orthopedic Surgery 32
Child - Physical Medicine &amp; Rehabilitation 21
Child - Psychiatry 3
Child - Pulmonology 3
Obstetrics &amp; Gynecology 12</t>
  </si>
  <si>
    <t>During the Plan's analysis conducted in October 2023 it showed that PROSPECT NUESTRA FAMILIA no longer meets the time or distance standards in the 158 ZIP Codes assigned within their network for the following core Specialists.
Adult - Cardiology 23
Adult - Dermatology 54
Adult - Endocrinology 87
Adult - ENT/Otolaryngology 49
Adult - Gastroenterology 65
Adult - General Surgery 36
Adult - Hematology 18
Adult - Infectious Disease 34
Adult - Mental Health Outpatient Services 145
Adult - Nephrology 38
Adult - Neurology 58
Adult - Oncology 9
Adult - Ophthalmology 14
Adult - Orthopedic Surgery 45
Adult - Physical Medicine &amp; Rehabilitation 53
Adult - Psychiatry 14
Adult - Pulmonology 15
Child - Cardiology 5
Child - Dermatology 23
Child - Endocrinology 26
Child - ENT/Otolaryngology 21
Child - Gastroenterology 24
Child - General Surgery 11
Child - Hematology 4
Child - Infectious Disease 7
Child - Mental Health Outpatient Services 39
Child - Nephrology 13
Child - Neurology 22
Child - Oncology 2
Child - Ophthalmology 4
Child - Orthopedic Surgery 32
Child - Physical Medicine &amp; Rehabilitation 21
Child - Psychiatry 3
Child - Pulmonology 3
Obstetrics &amp; Gynecology 12</t>
  </si>
  <si>
    <t>During the Plan's analysis conducted in October 2023 it showed that PROSPECT MEDICAL GROUP no longer meets the time or distance standards in the 158 ZIP Codes assigned within their network for the following core Specialists.
Adult - Cardiology 23
Adult - Dermatology 54
Adult - Endocrinology 87
Adult - ENT/Otolaryngology 49
Adult - Gastroenterology 65
Adult - General Surgery 36
Adult - Hematology 18
Adult - Infectious Disease 34
Adult - Mental Health Outpatient Services 145
Adult - Nephrology 38
Adult - Neurology 58
Adult - Oncology 9
Adult - Ophthalmology 14
Adult - Orthopedic Surgery 45
Adult - Physical Medicine &amp; Rehabilitation 53
Adult - Psychiatry 14
Adult - Pulmonology 15
Child - Cardiology 5
Child - Dermatology 23
Child - Endocrinology 26
Child - ENT/Otolaryngology 21
Child - Gastroenterology 24
Child - General Surgery 11
Child - Hematology 4
Child - Infectious Disease 7
Child - Mental Health Outpatient Services 39
Child - Nephrology 13
Child - Neurology 22
Child - Oncology 2
Child - Ophthalmology 4
Child - Orthopedic Surgery 32
Child - Physical Medicine &amp; Rehabilitation 21
Child - Psychiatry 3
Child - Pulmonology 3
Obstetrics &amp; Gynecology 12</t>
  </si>
  <si>
    <t xml:space="preserve">During the Plan's analysis conducted in October 2023 it showed that SERENDIB HEALTHWAYS INC no longer meets the time or distance standards in the 266 ZIP Codes assigned within their network for the following core Specialists.
Adult - Cardiology 12
Adult - Dermatology 54
Adult - Endocrinology 186
Adult - ENT/Otolaryngology186
Adult - Gastroenterology 186
Adult - General Surgery 186
Adult - Hematology 186
Adult - Infectious Disease 186
Adult - Mental Health Outpatient Services 186
Adult - Nephrology 186
Adult - Neurology 186
Adult - Oncology 186
Adult - Ophthalmology 186
Adult - Orthopedic Surgery 186
Adult - Physical Medicine &amp; Rehabilitation 186
Adult - Psychiatry 186
Adult - Pulmonology 186
Child - Cardiology 261
Child - Dermatology 89
Child - Endocrinology 261
Child - ENT/Otolaryngology 261
Child - Gastroenterology 261
Child - General Surgery 261
Child - Hematology 261
Child - Infectious Disease 261
Child - Mental Health Outpatient Services 261
Child - Nephrology 261
Child - Neurology 261
Child - Oncology 261
Child - Ophthalmology 261
Child - Orthopedic Surgery 261
Child - Physical Medicine &amp; Rehabilitation 261
Child - Psychiatry 261
Child - Pulmonology 261
Obstetrics &amp; Gynecology 186
</t>
  </si>
  <si>
    <t xml:space="preserve">During the Plan's analysis conducted in October 2023 it showed that SOUTH ATLANTIC MEDICAL GROUP  no longer meets the time or distance standards in the 222 ZIP Codes assigned within their network for the following core Specialists
Adult - Cardiology74
Adult - Dermatology 93
Adult - Endocrinology 118
Adult - ENT/Otolaryngology 125
Adult - Gastroenterology49
Adult - General Surgery	29
Adult - Hematology	118
Adult - Infectious Disease 140
Adult - Mental Health Outpatient Services	217
Adult - Nephrology 113
Adult - Neurology 81
Adult - Oncology 118
Adult - Ophthalmology 109
Adult - Orthopedic Surgery 77
Adult - Physical Medicine &amp; Rehabilitation	133
Adult - Psychiatry 115
Adult - Pulmonology 125
Child - Cardiology 45
Child - Dermatology  58
Child - Endocrinology 72
Child - ENT/Otolaryngology 85
Child - Gastroenterology	31
Child - General Surgery	13
Child - Hematology	72
Child - Infectious Disease	94
Child - Mental Health Outpatient Services	165
Child - Nephrology 70
Child - Neurology 52
Child - Oncology 72
Child - Ophthalmology 80
Child - Orthopedic Surgery 58
Child - Physical Medicine &amp; Rehabilitation 94
Child - Psychiatry 78
Child - Pulmonology 85
Obstetrics &amp; Gynecology	45
</t>
  </si>
  <si>
    <t>During the Plan's analysis conducted in October 2023 it showed that ST VINCENT IPA no longer meets the time or distance standards in the 64 ZIP Codes assigned within their network for the following core Specialists
Adult - Cardiology 6
Adult - Dermatology 6
Adult - Endocrinology 41
Adult - ENT/Otolaryngology 13
Adult - Gastroenterology 8
Adult - General Surgery  4
Adult - Hematology 19
Adult - HIV/AIDS Specialists/Infectious Diseases  13
Adult- Nephrology 11
Adult - Neurology 6
Adult - Oncology 19
Adult - Ophthalmology 3
Adult - Orthopedic Surgery 11
Adult - Physical Medicine and Rehabilitation 7
Adult - Pulmonology 11
Child - Cardiology 3
Child - Dermatology 3
Child - Endocrinology 13
Child - ENT/Otolaryngology 4
Child - Gastroenterology 3
Child - General Surgery 2
Child - Hematology 5
Child - HIV/AIDS Specialists/Infectious Diseases 3
Child - Nephrology 3
Child - Neurology 2
Child - Oncology 15
Child - Ophthalmology 1
Child - Orthopedic Surgery 3
Child - Physical Medicine and Rehabilitation 2
Child - Pulmonology 2
Obstetrics &amp; Gynecology 10</t>
  </si>
  <si>
    <t>During the Plan's analysis conducted in October 2023 it showed that SUPERIOR CHOICE MEDICAL GROUP INCno longer meets the time or distance standards in the  227 ZIP Codes assigned within their network for the following core Specialists
Adult - Cardiology 60
Adult - Dermatology 209
Adult - Endocrinology 210
Adult - ENT/Otolaryngology 64
Adult - Gastroenterology 53
Adult - General Surgery 19
Adult - Hematology 30
Adult - Infectious Disease 56
Adult - Mental Health Outpatient Services 210
Adult - Nephrology 102
Adult - Neurology 93
Adult - Oncology 30
Adult - Ophthalmology 30
Adult - Orthopedic Surgery 102
Adult - Physical Medicine &amp; Rehabilitation 125
Adult - Psychiatry 210
Adult - Pulmonology 111
Child - Cardiology 36
Child - Dermatology 170
Child - Endocrinology 171
Child - ENT/Otolaryngology 50
Child - Gastroenterology 48
Child - General Surgery 12
Child - Hematology 31
Child - Infectious Disease 70
Child - Mental Health Outpatient Services 171
Child - Nephrology 81
Child - Neurology 37
Child - Oncology 31
Child - Ophthalmology 17
Child - Orthopedic Surgery 81
Child - Physical Medicine &amp; Rehabilitation 105
Child - Psychiatry 171
Child - Pulmonology 171
Obstetrics &amp; Gynecology 52</t>
  </si>
  <si>
    <t>During the Plan's analysis conducted in October 2023 it showed that DEPARTMENT OF HEALTH SERVICES no longer meets the time or distance standards in the 466 ZIP Codes assigned within their network for the following core Specialists
Adult - Cardiology 287
Adult - Dermatology 187
Adult - Endocrinology 191
Adult - ENT/Otolaryngology 215
Adult - Gastroenterology 232
Adult - General Surgery 197
Adult - Hematology 268
Adult - Infectious Disease 186
Adult - Mental Health Outpatient Services 459
Adult - Nephrology 209
Adult - Neurology 209
Adult - Oncology 201
Adult - Ophthalmology 196
Adult - Orthopedic Surgery 197
Adult - Physical Medicine &amp; Rehabilitation 459
Adult - Psychiatry 209
Adult - Pulmonology 228
Child - Cardiology 190
Child - Dermatology 83
Child - Endocrinology 89
Child - ENT/Otolaryngology 90
Child - Gastroenterology 135
Child - General Surgery 74
Child - Hematology 257
Child - Infectious Disease 87
Child - Mental Health Outpatient Services 272
Child - Nephrology 79
Child - Neurology 95
Child - Oncology 120
Child - Ophthalmology 75
Child - Orthopedic Surgery 89
Child - Physical Medicine &amp; Rehabilitation 272
Child - Psychiatry 272
Child - Pulmonology 134
Obstetrics &amp; Gynecology 105</t>
  </si>
  <si>
    <t>"This Subcontractor is no longer contracted with the Plan as of 5/31/2023.
The Plan's analysis showed that ALLIED PHYSICIANS CITRUS VALLEY no longer meets the time or distance standards in the 33 ZIP Codes assigned within their network for the following core Specialists.
Adult - Cardiology 2
Adult - Dermatology 6
Adult - Endocrinology 4
Adult - ENT/Otolaryngology 4
Adult - Gastroenterology 5
Adult - General Surgery 4
Adult - Hematology 15
Adult - Infectious Disease 13
Adult - Nephrology 3
Adult - Neurology 4
Adult - Oncology 2
Adult - Ophthalmology 2
Adult - Orthopedic Surgery 2
Adult - Physical Medicine &amp; Rehabilitation 2
Adult - Psychiatry 6
Adult - Pulmonology 4
Child - Cardiology 2
Child - Dermatology 19
Child - Endocrinology 3
Child - ENT/Otolaryngology 2
Child - Gastroenterology 2
Child - General Surgery 2
Child - Hematology 7
Child - Infectious Disease 4
Child - Nephrology 2
Child - Neurology 2
Child - Oncology 2
Child - Ophthalmology 2
Child - Orthopedic Surgery 2
Child - Physical Medicine &amp; Rehabilitation 2
Child - Psychiatry 2
Child - Pulmonology 2
Obstetrics &amp; Gynecology 3
"</t>
  </si>
  <si>
    <t xml:space="preserve">The Plan's analysis showed that COMMUNITY FAMILY CARE- ANTELOPE VALLEY no longer meets the time or distance standards in the 290 ZIP Codes assigned within their network for the following core Specialists.
Adult - Cardiology 82
Adult - Dermatology 102
Adult - Endocrinology 104
Adult - ENT/Otolaryngology 119
Adult - Gastroenterology 118
Adult - General Surgery 77
Adult - Hematology 74
Adult - Infectious Disease 112
Adult - Mental Health Outpatient Services266
Adult - Nephrology 77
Adult - Neurology 132
Adult - Oncology 74
Adult - Ophthalmology 70
Adult - Orthopedic Surgery 103
Adult - Physical Medicine &amp; Rehabilitation253
Adult - Psychiatry 163
Adult - Pulmonology 124
Child - Cardiology 13
Child - Dermatology 35
Child - Endocrinology 40
Child - ENT/Otolaryngology 49
Child - Gastroenterology 48
Child - General Surgery 17
Child - Hematology 35
Child - Infectious Disease 27
Child - Mental Health Outpatient Services184
Child - Nephrology 18
Child - Neurology 66
Child - Oncology 36
Child - Ophthalmology 16
Child - Orthopedic Surgery 37
Child - Physical Medicine &amp; Rehabilitation184
Child - Psychiatry 94
Child - Pulmonology 38
Obstetrics &amp; Gynecology 88
</t>
  </si>
  <si>
    <t xml:space="preserve">The Plan's analysis showed that COMMUNITY FAMILY CARE- EAST LOS ANGELES DOCTORS HOSPITAL no longer meets the time or distance standards in the 290 ZIP Codes assigned within their network for the following core Specialists.
Adult - Cardiology 82
Adult - Dermatology 102
Adult - Endocrinology 104
Adult - ENT/Otolaryngology 119
Adult - Gastroenterology 118
Adult - General Surgery 77
Adult - Hematology 74
Adult - Infectious Disease 112
Adult - Mental Health Outpatient Services266
Adult - Nephrology 77
Adult - Neurology 132
Adult - Oncology 74
Adult - Ophthalmology 70
Adult - Orthopedic Surgery 103
Adult - Physical Medicine &amp; Rehabilitation253
Adult - Psychiatry 163
Adult - Pulmonology 124
Child - Cardiology 13
Child - Dermatology 35
Child - Endocrinology 40
Child - ENT/Otolaryngology 49
Child - Gastroenterology 48
Child - General Surgery 17
Child - Hematology 35
Child - Infectious Disease 27
Child - Mental Health Outpatient Services184
Child - Nephrology 18
Child - Neurology 66
Child - Oncology 36
Child - Ophthalmology 16
Child - Orthopedic Surgery 37
Child - Physical Medicine &amp; Rehabilitation184
Child - Psychiatry 94
Child - Pulmonology 38
Obstetrics &amp; Gynecology 88
</t>
  </si>
  <si>
    <t xml:space="preserve">The Plan's analysis showed that COMMUNITY FAMILY CARE-MEMORIAL HOSPITAL OF GARDENA no longer meets the time or distance standards in the 290 ZIP Codes assigned within their network for the following core Specialists.
Adult - Cardiology 82
Adult - Dermatology 102
Adult - Endocrinology 104
Adult - ENT/Otolaryngology 119
Adult - Gastroenterology 118
Adult - General Surgery 77
Adult - Hematology 74
Adult - Infectious Disease 112
Adult - Mental Health Outpatient Services266
Adult - Nephrology 77
Adult - Neurology 132
Adult - Oncology 74
Adult - Ophthalmology 70
Adult - Orthopedic Surgery 103
Adult - Physical Medicine &amp; Rehabilitation253
Adult - Psychiatry 163
Adult - Pulmonology 124
Child - Cardiology 13
Child - Dermatology 35
Child - Endocrinology 40
Child - ENT/Otolaryngology 49
Child - Gastroenterology 48
Child - General Surgery 17
Child - Hematology 35
Child - Infectious Disease 27
Child - Mental Health Outpatient Services184
Child - Nephrology 18
Child - Neurology 66
Child - Oncology 36
Child - Ophthalmology 16
Child - Orthopedic Surgery 37
Child - Physical Medicine &amp; Rehabilitation184
Child - Psychiatry 94
Child - Pulmonology 38
Obstetrics &amp; Gynecology 88
</t>
  </si>
  <si>
    <t xml:space="preserve">The Plan's analysis showed that COMMUNITY FAMILY CARE no longer meets the time or distance standards in the 290 ZIP Codes assigned within their network for the following core Specialists.
Adult - Cardiology 82
Adult - Dermatology 102
Adult - Endocrinology 104
Adult - ENT/Otolaryngology 119
Adult - Gastroenterology 118
Adult - General Surgery 77
Adult - Hematology 74
Adult - Infectious Disease 112
Adult - Mental Health Outpatient Services266
Adult - Nephrology 77
Adult - Neurology 132
Adult - Oncology 74
Adult - Ophthalmology 70
Adult - Orthopedic Surgery 103
Adult - Physical Medicine &amp; Rehabilitation253
Adult - Psychiatry 163
Adult - Pulmonology 124
Child - Cardiology 13
Child - Dermatology 35
Child - Endocrinology 40
Child - ENT/Otolaryngology 49
Child - Gastroenterology 48
Child - General Surgery 17
Child - Hematology 35
Child - Infectious Disease 27
Child - Mental Health Outpatient Services184
Child - Nephrology 18
Child - Neurology 66
Child - Oncology 36
Child - Ophthalmology 16
Child - Orthopedic Surgery 37
Child - Physical Medicine &amp; Rehabilitation184
Child - Psychiatry 94
Child - Pulmonology 38
Obstetrics &amp; Gynecology 88
</t>
  </si>
  <si>
    <t>The Plan's analysis showed that HIGH DESERT MEDICAL GROUP no longer meets the time or distance standards in the 12 ZIP Codes assigned within their network for the following core Specialists
Adult - Cardiology 1
Adult - Dermatology 11
Adult - Endocrinology 2
Adult - ENT/Otolaryngology 11
Adult - Gastroenterology 2
Adult - General Surgery 1
Adult - Hematology 1
Adult - Infectious Disease 2
Adult - Mental Health Outpatient Services 11
Adult - Nephrology 2
Adult - Neurology 2
Adult - Oncology 1
Adult - Ophthalmology 1
Adult - Orthopedic Surgery 1
Adult - Physical Medicine &amp; Rehabilitation 2
Adult - Psychiatry 2
Adult - Pulmonology 2
Obstetrics &amp; Gynecology 1</t>
  </si>
  <si>
    <t>The Plan's analysis showed that LAKESIDE MEDICAL GROUP is not meeting the time or distance standards in the 283 ZIP Codes assigned within their network for the following core Specialists.
Adult - Cardiology 32
Adult - Dermatology 61
Adult - Endocrinology 35
Adult - ENT/Otolaryngology 56
Adult - Gastroenterology 19
Adult - General Surgery 10
Adult - Hematology 24
Adult - Infectious Disease 31
Adult - Mental Health Outpatient Services 174
Adult - Nephrology 13
Adult - Neurology 32
Adult - Oncology 8
Adult - Ophthalmology 7
Adult - Orthopedic Surgery 12
Adult - Physical Medicine &amp; Rehabilitation 43
Adult - Psychiatry 69
Adult - Pulmonology 55
Child - Cardiology 4
Child - Dermatology 52
Child - Endocrinology 31
Child - ENT/Otolaryngology 39
Child - Gastroenterology 13
Child - General Surgery 3
Child - Hematology 48
Child - Infectious Disease 21
Child - Mental Health Outpatient Services 207
Child - Nephrology 11
Child - Neurology 24
Child - Oncology 44
Child - Ophthalmology 3
Child - Orthopedic Surgery 17
Child - Physical Medicine &amp; Rehabilitation 59
Child - Psychiatry 98
Child - Pulmonology 39
Obstetrics &amp; Gynecology 7</t>
  </si>
  <si>
    <t>The Plan's analysis showed that  REGAL MEDICAL GROUP is not meeting the time or distance standards in the 293 ZIP Codes assigned within their network for the following core Specialists.
Adult - Cardiology 12
Adult - Dermatology 18
Adult - Endocrinology 20
Adult - ENT/Otolaryngology 21
Adult - Gastroenterology 15
Adult - General Surgery 2
Adult - Hematology 24
Adult - Infectious Disease 2
Adult - Mental Health Outpatient Services 187
Adult - Nephrology 11
Adult - Neurology 13
Adult - Oncology 6
Adult - Ophthalmology 3
Adult - Orthopedic Surgery 5
Adult - Physical Medicine &amp; Rehabilitation 13
Adult - Psychiatry 13
Adult - Pulmonology 16
Child - Cardiology 4
Child - Dermatology 30
Child - Endocrinology 18
Child - ENT/Otolaryngology 22
Child - Gastroenterology 23
Child - General Surgery 4
Child - Hematology 58
Child - Infectious Disease 22
Child - Mental Health Outpatient Services 225
Child - Nephrology 13
Child - Neurology 25
Child - Oncology 49
Child - Ophthalmology 7
Child - Orthopedic Surgery 19
Child - Physical Medicine &amp; Rehabilitation 23
Child - Psychiatry 21
Child - Pulmonology 26
Obstetrics &amp; Gynecology 5</t>
  </si>
  <si>
    <t>The Plan's analysis showed that SIERRA MEDICAL GROUP is not meeting the time or distance standards in the 10 ZIP Codes assigned within their network for the following core Specialists.
Adult - Cardiology  2
Adult - Dermatology 6
Adult - Endocrinology 6
Adult - ENT/Otolaryngology 2
Adult - Gastroenterology 3
Adult - Hematology 2
Adult - Mental Health Outpatient Services 6
Adult - Nephrology 3
Adult - Neurology  6
Adult - Oncology  2
Adult - Ophthalmology 2
Adult - Orthopedic Surgery 6
Adult - Physical Medicine &amp; Rehabilitation 3
Adult - Psychiatry 1
Adult - Pulmonology 3
Child - Cardiology 6
Child - Dermatology 6
Child - Endocrinology 6
Child - ENT/Otolaryngology 6
Child - Infectious Disease 6
Child - Mental Health Outpatient Services 6
Child - Neurology 6
Child - Orthopedic Surgery 6
Obstetrics &amp; Gynecology 1</t>
  </si>
  <si>
    <r>
      <t>Geomapping by Anthem revealed that not all Subcontractors (L.A. Care's Downstream Subcontractors) were in compliance with network adequacy standards. 
For more information on the deficiencies by Downstream Subcontractor, please see the</t>
    </r>
    <r>
      <rPr>
        <b/>
        <sz val="12"/>
        <color indexed="8"/>
        <rFont val="Arial"/>
        <family val="2"/>
      </rPr>
      <t xml:space="preserve"> Report - Downstream Subs </t>
    </r>
    <r>
      <rPr>
        <sz val="12"/>
        <color indexed="8"/>
        <rFont val="Arial"/>
        <family val="2"/>
      </rPr>
      <t>sheet (Downstream Subcontractors 1 - 28).</t>
    </r>
  </si>
  <si>
    <r>
      <t xml:space="preserve">Bi-Annual Reposts compiled by Blue Shield revealed that not all Subcontractors (L.A. Care's Downstream Subcontractors) were in compliance with network adequacy standards. 
For more information on the deficiencies by Downstream Subcontractor, please see the </t>
    </r>
    <r>
      <rPr>
        <b/>
        <sz val="12"/>
        <color indexed="8"/>
        <rFont val="Arial"/>
        <family val="2"/>
      </rPr>
      <t xml:space="preserve">Report - Downstream Subs </t>
    </r>
    <r>
      <rPr>
        <sz val="12"/>
        <color indexed="8"/>
        <rFont val="Arial"/>
        <family val="2"/>
      </rPr>
      <t>sheet (Downstream Subcontractors 29-65).</t>
    </r>
  </si>
  <si>
    <t xml:space="preserve">Geomapping conducted in December, MY 2023 showed that ACCESS IPA no longer met time or distance standards for these provider types in DENSE areas.
See supplemental file:
ANTHEM BLUE CROSS EX.2_supplement LOS ANGELES.xlsx
</t>
  </si>
  <si>
    <t xml:space="preserve">Geomapping conducted in December, MY 2023 showed that ALL CARE MEDICAL GROUP INC no longer met time or distance standards for these provider types in DENSE areas.
See supplemental file:
ANTHEM BLUE CROSS EX.2_supplement LOS ANGELES.xlsx
</t>
  </si>
  <si>
    <t xml:space="preserve">Geomapping conducted in December, MY 2023 showed that CITRUS VALLEY PHYSICIANS GROUP no longer met time or distance standards for these provider types in DENSE areas.
See supplemental file:
ANTHEM BLUE CROSS EX.2_supplement LOS ANGELES.xlsx
</t>
  </si>
  <si>
    <t xml:space="preserve">Geomapping conducted in December, MY 2023 showed that EMANATE HEALTH IPA no longer met time or distance standards for these provider types in DENSE areas.
See supplemental file:
ANTHEM BLUE CROSS EX.2_supplement LOS ANGELES.xlsx
</t>
  </si>
  <si>
    <t xml:space="preserve">Geomapping conducted in December, MY 2023 showed that OMNICARE MEDICAL GROUP INC no longer met time or distance standards for these provider types in DENSE areas.
See supplemental file:
ANTHEM BLUE CROSS EX.2_supplement LOS ANGELES.xlsx
</t>
  </si>
  <si>
    <t xml:space="preserve">Geomapping conducted in December, MY 2023 showed that REGENT MEDICAL GROUP INC no longer met time or distance standards for these provider types in DENSE areas.
See supplemental file:
ANTHEM BLUE CROSS EX.2_supplement LOS ANGELES.xlsx
</t>
  </si>
  <si>
    <t xml:space="preserve">Geomapping conducted in December, MY 2023 showed that SAN JUDAS MEDICAL GROUP IPA no longer met time or distance standards for these provider types in DENSE areas.
See supplemental file:
ANTHEM BLUE CROSS EX.2_supplement LOS ANGELES.xlsx
</t>
  </si>
  <si>
    <t xml:space="preserve">Geomapping conducted in December, MY 2023 showed that SOUTHERN CALIFORNIA CHILDRENS HEALTHCARE NETWORK no longer met time or distance standards for these provider types in DENSE areas.
See supplemental file:
ANTHEM BLUE CROSS EX.2_supplement LOS ANGELES.xlsx
</t>
  </si>
  <si>
    <t xml:space="preserve">Geomapping conducted in December, MY 2023 showed that ST. VINCENT IPA MEDICAL GROUP no longer met time or distance standards for these provider types in DENSE areas.
See supplemental file:
ANTHEM BLUE CROSS EX.2_supplement LOS ANGELES.xlsx
</t>
  </si>
  <si>
    <t xml:space="preserve">Geomapping conducted in December, MY 2023 showed that SUPERIOR CHOICE MEDICAL GROUP INC no longer met time or distance standards for these provider types in DENSE areas.
See supplemental file:
ANTHEM BLUE CROSS EX.2_supplement LOS ANGELES.xlsx
</t>
  </si>
  <si>
    <t>Below is a summary of the number of zip codes and specialties not meeting time or distance standards after geomapping was conducted in November 2023.
•	PCP - Adult: 21
•	PCP - Peds: 21
•	SCP - Adult - Cardiology/Interventional Cardiology: 11
•	SCP - Adult - Dermatology: 30
•	SCP - Adult - Endocrinology: 73
•	SCP - Adult - ENT/Otolaryngology: 80
•	SCP - Adult - Gastroenterology: 20
•	SCP - Adult - General Surgery: 11
•	SCP - Adult - Hematology: 28
•	SCP - Adult - HIV/AIDS Specialists/Infectious Diseases: 157
•	SCP - Adult - Nephrology: 35
•	SCP - Adult - Neurology: 43
•	SCP - Adult - Oncology: 24
•	SCP - Adult - Ophthalmology: 11
•	SCP - Adult - Orthopedic Surgery: 13
•	SCP - Adult - Physical Medicine &amp; Rehabilitation: 10
•	SCP - Adult - Pulmonology: 150
•	SCP - Pediatric - Cardiology/Interventional Cardiology: 11
•	SCP - Pediatric - Dermatology: 30
•	SCP - Pediatric - Endocrinology: 77
•	SCP - Pediatric - ENT/Otolaryngology: 80
•	SCP - Pediatric - Gastroenterology: 22
•	SCP - Pediatric - General Surgery: 11
•	SCP - Pediatric - Hematology: 52
•	SCP - Pediatric - HIV/AIDS Specialists/Infectious Diseases: 250
•	SCP - Pediatric - Nephrology: 35
•	SCP - Pediatric - Neurology: 51
•	SCP - Pediatric - Oncology: 49
•	SCP - Pediatric - Ophthalmology: 11
•	SCP - Pediatric - Orthopedic Surgery: 13
•	SCP - Pediatric - Physical Medicine &amp; Rehabilitation: 93
•	SCP - Pediatric - Pulmonology: 150
•	OBGYN: 12</t>
  </si>
  <si>
    <t>Below is a summary of the number of zip codes and specialties not meeting time or distance standards after geomapping was conducted in November 2023.
•	PCP - Adult: 8
•	PCP - Peds: 8
•	SCP - Adult - Cardiology/Interventional Cardiology: 14
•	SCP - Adult - Dermatology: 88
•	SCP - Adult - Endocrinology: 88
•	SCP - Adult - ENT/Otolaryngology: 88
•	SCP - Adult - Gastroenterology: 14
•	SCP - Adult - General Surgery: 40
•	SCP - Adult - Hematology: 17
•	SCP - Adult - HIV/AIDS Specialists/Infectious Diseases: 88
•	SCP - Adult - Nephrology: 17
•	SCP - Adult - Neurology: 32
•	SCP - Adult - Oncology: 17
•	SCP - Adult - Ophthalmology: 4
•	SCP - Adult - Orthopedic Surgery: 88
•	SCP - Adult - Physical Medicine &amp; Rehabilitation: 88
•	SCP - Adult - Pulmonology: 24
•	SCP - Pediatric - Cardiology/Interventional Cardiology: 14
•	SCP - Pediatric - Dermatology: 88
•	SCP - Pediatric - Endocrinology: 88
•	SCP - Pediatric - ENT/Otolaryngology: 88
•	SCP - Pediatric - Gastroenterology: 14
•	SCP - Pediatric - General Surgery: 40
•	SCP - Pediatric - Hematology: 40
•	SCP - Pediatric - HIV/AIDS Specialists/Infectious Diseases: 88
•	SCP - Pediatric - Nephrology: 19
•	SCP - Pediatric - Neurology: 40
•	SCP - Pediatric - Oncology: 40
•	SCP - Pediatric - Ophthalmology: 4
•	SCP - Pediatric - Orthopedic Surgery: 88
•	SCP - Pediatric - Physical Medicine &amp; Rehabilitation: 88
•	SCP - Pediatric - Pulmonology: 24
•	OBGYN: 8</t>
  </si>
  <si>
    <t>Below is a summary of the number of zip codes and specialties not meeting time or distance standards after geomapping was conducted in November 2023.
•	PCP - Adult: 20
•	PCP - Peds: 21
•	SCP - Adult - Cardiology/Interventional Cardiology: 31
•	SCP - Adult - Dermatology: 24
•	SCP - Adult - Endocrinology: 68
•	SCP - Adult - ENT/Otolaryngology: 145
•	SCP - Adult - Gastroenterology: 70
•	SCP - Adult - General Surgery: 43
•	SCP - Adult - Hematology: 30
•	SCP - Adult - HIV/AIDS Specialists/Infectious Diseases: 145
•	SCP - Adult - Nephrology: 42
•	SCP - Adult - Neurology: 70
•	SCP - Adult - Oncology: 30
•	SCP - Adult - Ophthalmology: 27
•	SCP - Adult - Orthopedic Surgery: 11
•	SCP - Adult - Physical Medicine &amp; Rehabilitation: 67
•	SCP - Adult - Pulmonology: 145
•	SCP - Pediatric - Cardiology/Interventional Cardiology: 16
•	SCP - Pediatric - Dermatology: 24
•	SCP - Pediatric - Endocrinology: 68
•	SCP - Pediatric - ENT/Otolaryngology: 145
•	SCP - Pediatric - Gastroenterology: 70
•	SCP - Pediatric - General Surgery: 43
•	SCP - Pediatric - Hematology: 91
•	SCP - Pediatric - HIV/AIDS Specialists/Infectious Diseases: 145
•	SCP - Pediatric - Nephrology: 65
•	SCP - Pediatric - Neurology: 70
•	SCP - Pediatric - Oncology: 91
•	SCP - Pediatric - Ophthalmology: 27
•	SCP - Pediatric - Orthopedic Surgery: 11
•	SCP - Pediatric - Physical Medicine &amp; Rehabilitation: 145
•	SCP - Pediatric - Pulmonology: 145
•	OBGYN: 43</t>
  </si>
  <si>
    <t>Below is a summary of the number of zip codes and specialties not meeting time or distance standards after geomapping was conducted in November 2023.
•	PCP - Adult: 42
•	PCP - Peds: 25
•	SCP - Adult - Cardiology/Interventional Cardiology: 49
•	SCP - Adult - Dermatology: 29
•	SCP - Adult - Endocrinology: 59
•	SCP - Adult - ENT/Otolaryngology: 137
•	SCP - Adult - Gastroenterology: 59
•	SCP - Adult - General Surgery: 39
•	SCP - Adult - Hematology: 79
•	SCP - Adult - HIV/AIDS Specialists/Infectious Diseases: 137
•	SCP - Adult - Nephrology: 35
•	SCP - Adult - Neurology: 59
•	SCP - Adult - Oncology: 79
•	SCP - Adult - Ophthalmology: 31
•	SCP - Adult - Orthopedic Surgery: 15
•	SCP - Adult - Physical Medicine &amp; Rehabilitation: 137
•	SCP - Adult - Pulmonology: 137
•	SCP - Pediatric - Cardiology/Interventional Cardiology: 19
•	SCP - Pediatric - Dermatology: 29
•	SCP - Pediatric - Endocrinology: 59
•	SCP - Pediatric - ENT/Otolaryngology: 137
•	SCP - Pediatric - Gastroenterology: 137
•	SCP - Pediatric - General Surgery: 39
•	SCP - Pediatric - Hematology: 114
•	SCP - Pediatric - HIV/AIDS Specialists/Infectious Diseases: 137
•	SCP - Pediatric - Nephrology: 49
•	SCP - Pediatric - Neurology: 59
•	SCP - Pediatric - Oncology: 114
•	SCP - Pediatric - Ophthalmology: 31
•	SCP - Pediatric - Orthopedic Surgery: 15
•	SCP - Pediatric - Physical Medicine &amp; Rehabilitation: 137
•	SCP - Pediatric - Pulmonology: 137
•	OBGYN: 32</t>
  </si>
  <si>
    <t>Below is a summary of the number of zip codes and specialties not meeting time or distance standards after geomapping was conducted in November 2023.
•	PCP - Adult: 7
•	PCP - Peds: 20
•	SCP - Adult - Cardiology/Interventional Cardiology: 22
•	SCP - Adult - Dermatology: 29
•	SCP - Adult - Endocrinology: 175
•	SCP - Adult - ENT/Otolaryngology: 95
•	SCP - Adult - Gastroenterology: 30
•	SCP - Adult - General Surgery: 14
•	SCP - Adult - Hematology: 7
•	SCP - Adult - HIV/AIDS Specialists/Infectious Diseases: 130
•	SCP - Adult - Nephrology: 33
•	SCP - Adult - Neurology: 9
•	SCP - Adult - Oncology: 3
•	SCP - Adult - Ophthalmology: 6
•	SCP - Adult - Orthopedic Surgery: 17
•	SCP - Adult - Physical Medicine &amp; Rehabilitation: 36
•	SCP - Adult - Pulmonology: 142
•	SCP - Pediatric - Cardiology/Interventional Cardiology: 7
•	SCP - Pediatric - Dermatology: 29
•	SCP - Pediatric - Endocrinology: 175
•	SCP - Pediatric - ENT/Otolaryngology: 95
•	SCP - Pediatric - Gastroenterology: 30
•	SCP - Pediatric - General Surgery: 14
•	SCP - Pediatric - Hematology: 12
•	SCP - Pediatric - HIV/AIDS Specialists/Infectious Diseases: 130
•	SCP - Pediatric - Nephrology: 36
•	SCP - Pediatric - Neurology: 9
•	SCP - Pediatric - Oncology: 8
•	SCP - Pediatric - Ophthalmology: 6
•	SCP - Pediatric - Orthopedic Surgery: 20
•	SCP - Pediatric - Physical Medicine &amp; Rehabilitation: 36
•	SCP - Pediatric - Pulmonology: 142
•	OBGYN: 7</t>
  </si>
  <si>
    <t>Below is a summary of the number of zip codes and specialties not meeting time or distance standards after geomapping was conducted in November 2023.
•	PCP - Adult: 13
•	PCP - Peds: 13
•	SCP - Adult - Cardiology/Interventional Cardiology: 64
•	SCP - Adult - Dermatology: 17
•	SCP - Adult - Endocrinology: 80
•	SCP - Adult - ENT/Otolaryngology: 51
•	SCP - Adult - Gastroenterology: 16
•	SCP - Adult - General Surgery: 21
•	SCP - Adult - Hematology: 29
•	SCP - Adult - HIV/AIDS Specialists/Infectious Diseases: 88
•	SCP - Adult - Nephrology: 69
•	SCP - Adult - Neurology: 18
•	SCP - Adult - Oncology: 29
•	SCP - Adult - Ophthalmology: 22
•	SCP - Adult - Orthopedic Surgery: 23
•	SCP - Adult - Physical Medicine &amp; Rehabilitation: 104
•	SCP - Adult - Pulmonology: 58
•	SCP - Pediatric - Cardiology/Interventional Cardiology: 64
•	SCP - Pediatric - Dermatology: 17
•	SCP - Pediatric - Endocrinology: 82
•	SCP - Pediatric - ENT/Otolaryngology: 51
•	SCP - Pediatric - Gastroenterology: 46
•	SCP - Pediatric - General Surgery: 21
•	SCP - Pediatric - Hematology: 37
•	SCP - Pediatric - HIV/AIDS Specialists/Infectious Diseases: 88
•	SCP - Pediatric - Nephrology: 98
•	SCP - Pediatric - Neurology: 18
•	SCP - Pediatric - Oncology: 36
•	SCP - Pediatric - Ophthalmology: 22
•	SCP - Pediatric - Orthopedic Surgery: 23
•	SCP - Pediatric - Physical Medicine &amp; Rehabilitation: 104
•	SCP - Pediatric - Pulmonology: 58
•	OBGYN: 28</t>
  </si>
  <si>
    <t>Below is a summary of the number of zip codes and specialties not meeting time or distance standards after geomapping was conducted in November 2023.
•	PCP - Adult: 12
•	PCP - Peds: 12
•	SCP - Adult - Cardiology/Interventional Cardiology: 15
•	SCP - Adult - Dermatology: 6
•	SCP - Adult - Endocrinology: 63
•	SCP - Adult - ENT/Otolaryngology: 16
•	SCP - Adult - Gastroenterology: 20
•	SCP - Adult - General Surgery: 11
•	SCP - Adult - Hematology: 20
•	SCP - Adult - HIV/AIDS Specialists/Infectious Diseases: 18
•	SCP - Adult - Nephrology: 50
•	SCP - Adult - Neurology: 16
•	SCP - Adult - Oncology: 10
•	SCP - Adult - Ophthalmology: 14
•	SCP - Adult - Orthopedic Surgery: 13
•	SCP - Adult - Physical Medicine &amp; Rehabilitation: 36
•	SCP - Adult - Pulmonology: 41
•	SCP - Pediatric - Cardiology/Interventional Cardiology: 16
•	SCP - Pediatric - Dermatology: 6
•	SCP - Pediatric - Endocrinology: 74
•	SCP - Pediatric - ENT/Otolaryngology: 16
•	SCP - Pediatric - Gastroenterology: 64
•	SCP - Pediatric - General Surgery: 12
•	SCP - Pediatric - Hematology: 166
•	SCP - Pediatric - HIV/AIDS Specialists/Infectious Diseases: 67
•	SCP - Pediatric - Nephrology: 57
•	SCP - Pediatric - Neurology: 25
•	SCP - Pediatric - Oncology: 65
•	SCP - Pediatric - Ophthalmology: 14
•	SCP - Pediatric - Orthopedic Surgery: 18
•	SCP - Pediatric - Physical Medicine &amp; Rehabilitation: 98
•	SCP - Pediatric - Pulmonology: 137
•	OBGYN: 13</t>
  </si>
  <si>
    <t>Below is a summary of the number of zip codes and specialties not meeting time or distance standards after geomapping was conducted in November 2023.
•	PCP - Adult: 26
•	PCP - Peds: 26
•	SCP - Adult - Cardiology/Interventional Cardiology: 51
•	SCP - Adult - Dermatology: 181
•	SCP - Adult - Endocrinology: 198
•	SCP - Adult - ENT/Otolaryngology: 171
•	SCP - Adult - Gastroenterology: 83
•	SCP - Adult - General Surgery: 43
•	SCP - Adult - Hematology: 151
•	SCP - Adult - HIV/AIDS Specialists/Infectious Diseases: 77
•	SCP - Adult - Nephrology: 62
•	SCP - Adult - Neurology: 86
•	SCP - Adult - Oncology: 131
•	SCP - Adult - Ophthalmology: 15
•	SCP - Adult - Orthopedic Surgery: 64
•	SCP - Adult - Physical Medicine &amp; Rehabilitation: 95
•	SCP - Adult - Pulmonology: 123
•	SCP - Pediatric - Cardiology/Interventional Cardiology: 42
•	SCP - Pediatric - Dermatology: 181
•	SCP - Pediatric - Endocrinology: 198
•	SCP - Pediatric - ENT/Otolaryngology: 171
•	SCP - Pediatric - Gastroenterology: 90
•	SCP - Pediatric - General Surgery: 44
•	SCP - Pediatric - Hematology: 151
•	SCP - Pediatric - HIV/AIDS Specialists/Infectious Diseases: 106
•	SCP - Pediatric - Nephrology: 150
•	SCP - Pediatric - Neurology: 86
•	SCP - Pediatric - Oncology: 131
•	SCP - Pediatric - Ophthalmology: 15
•	SCP - Pediatric - Orthopedic Surgery: 65
•	SCP - Pediatric - Physical Medicine &amp; Rehabilitation: 95
•	SCP - Pediatric - Pulmonology: 123
•	OBGYN: 52</t>
  </si>
  <si>
    <t>Below is a summary of the number of zip codes and specialties not meeting time or distance standards after geomapping was conducted in November 2023.
•	PCP - Adult: 9
•	PCP - Peds: 8
•	SCP - Adult - Cardiology/Interventional Cardiology: 30
•	SCP - Adult - Dermatology: 80
•	SCP - Adult - Endocrinology: 80
•	SCP - Adult - ENT/Otolaryngology: 80
•	SCP - Adult - Gastroenterology: 28
•	SCP - Adult - General Surgery: 12
•	SCP - Adult - Hematology: 51
•	SCP - Adult - HIV/AIDS Specialists/Infectious Diseases: 80
•	SCP - Adult - Nephrology: 10
•	SCP - Adult - Neurology: 80
•	SCP - Adult - Oncology: 51
•	SCP - Adult - Ophthalmology: 6
•	SCP - Adult - Orthopedic Surgery: 40
•	SCP - Adult - Physical Medicine &amp; Rehabilitation: 80
•	SCP - Adult - Pulmonology: 80
•	SCP - Pediatric - Cardiology/Interventional Cardiology: 80
•	SCP - Pediatric - Dermatology: 80
•	SCP - Pediatric - Endocrinology: 80
•	SCP - Pediatric - ENT/Otolaryngology: 80
•	SCP - Pediatric - Gastroenterology: 40
•	SCP - Pediatric - General Surgery: 37
•	SCP - Pediatric - Hematology: 51
•	SCP - Pediatric - HIV/AIDS Specialists/Infectious Diseases: 80
•	SCP - Pediatric - Nephrology: 29
•	SCP - Pediatric - Neurology: 80
•	SCP - Pediatric - Oncology: 51
•	SCP - Pediatric - Ophthalmology: 6
•	SCP - Pediatric - Orthopedic Surgery: 40
•	SCP - Pediatric - Physical Medicine &amp; Rehabilitation: 80
•	SCP - Pediatric - Pulmonology: 80
•	OBGYN:29</t>
  </si>
  <si>
    <t>Below is a summary of the number of zip codes and specialties not meeting time or distance standards after geomapping was conducted in November 2023.
•	PCP - Adult: 11
•	PCP - Peds: 11
•	SCP - Adult - Cardiology/Interventional Cardiology: 112
•	SCP - Adult - Dermatology: 39
•	SCP - Adult - Endocrinology: 197
•	SCP - Adult - ENT/Otolaryngology: 76
•	SCP - Adult - Gastroenterology: 82
•	SCP - Adult - General Surgery: 42
•	SCP - Adult - Hematology: 82
•	SCP - Adult - HIV/AIDS Specialists/Infectious Diseases: 296
•	SCP - Adult - Nephrology: 133
•	SCP - Adult - Neurology: 180
•	SCP - Adult - Oncology: 82
•	SCP - Adult - Ophthalmology: 32
•	SCP - Adult - Orthopedic Surgery: 42
•	SCP - Adult - Physical Medicine &amp; Rehabilitation: 296
•	SCP - Adult - Pulmonology: 202
•	SCP - Pediatric - Cardiology/Interventional Cardiology: 111
•	SCP - Pediatric - Dermatology: 39
•	SCP - Pediatric - Endocrinology: 197
•	SCP - Pediatric - ENT/Otolaryngology: 76
•	SCP - Pediatric - Gastroenterology: 91
•	SCP - Pediatric - General Surgery: 68
•	SCP - Pediatric - Hematology: 97
•	SCP - Pediatric - HIV/AIDS Specialists/Infectious Diseases: 296
•	SCP - Pediatric - Nephrology: 138
•	SCP - Pediatric - Neurology: 203
•	SCP - Pediatric - Oncology: 97
•	SCP - Pediatric - Ophthalmology: 32
•	SCP - Pediatric - Orthopedic Surgery: 42
•	SCP - Pediatric - Physical Medicine &amp; Rehabilitation: 296
•	SCP - Pediatric - Pulmonology: 202
•	OBGYN: 81</t>
  </si>
  <si>
    <t>Below is a summary of the number of zip codes and specialties not meeting time or distance standards after geomapping was conducted in November 2023.
•	PCP - Adult: 24
•	PCP - Peds: 24
•	SCP - Adult - Cardiology/Interventional Cardiology: 11
•	SCP - Adult - Dermatology: 56
•	SCP - Adult - Endocrinology: 166
•	SCP - Adult - ENT/Otolaryngology: 42
•	SCP - Adult - Gastroenterology: 11
•	SCP - Adult - General Surgery: 3
•	SCP - Adult - Hematology: 13
•	SCP - Adult - HIV/AIDS Specialists/Infectious Diseases: 33
•	SCP - Adult - Nephrology: 75
•	SCP - Adult - Neurology: 4
•	SCP - Adult - Oncology: 13
•	SCP - Adult - Ophthalmology: 5
•	SCP - Adult - Orthopedic Surgery: 20
•	SCP - Adult - Physical Medicine &amp; Rehabilitation: 10
•	SCP - Adult - Pulmonology: 118
•	SCP - Pediatric - Cardiology/Interventional Cardiology: 166
•	SCP - Pediatric - Dermatology: 56
•	SCP - Pediatric - Endocrinology: 166
•	SCP - Pediatric - ENT/Otolaryngology: 42
•	SCP - Pediatric - Gastroenterology: 40
•	SCP - Pediatric - General Surgery: 3
•	SCP - Pediatric - Hematology: 45
•	SCP - Pediatric - HIV/AIDS Specialists/Infectious Diseases: 38
•	SCP - Pediatric - Nephrology: 75
•	SCP - Pediatric - Neurology: 8
•	SCP - Pediatric - Oncology: 38
•	SCP - Pediatric - Ophthalmology: 5
•	SCP - Pediatric - Orthopedic Surgery: 16
•	SCP - Pediatric - Physical Medicine &amp; Rehabilitation: 19
•	SCP - Pediatric - Pulmonology: 118
•	OBGYN:3</t>
  </si>
  <si>
    <t>Below is a summary of the number of zip codes and specialties not meeting time or distance standards after geomapping was conducted in November 2023.
•	PCP - Adult: 6
•	PCP - Peds: 6
•	SCP - Adult - Cardiology/Interventional Cardiology: 23
•	SCP - Adult - Dermatology: 41
•	SCP - Adult - Endocrinology: 146
•	SCP - Adult - ENT/Otolaryngology: 54
•	SCP - Adult - Gastroenterology: 33
•	SCP - Adult - General Surgery: 34
•	SCP - Adult - Hematology: 6
•	SCP - Adult - HIV/AIDS Specialists/Infectious Diseases: 79
•	SCP - Adult - Nephrology: 144
•	SCP - Adult - Neurology: 108
•	SCP - Adult - Oncology: 6
•	SCP - Adult - Ophthalmology: 45
•	SCP - Adult - Orthopedic Surgery: 125
•	SCP - Adult - Physical Medicine &amp; Rehabilitation: 26
•	SCP - Adult - Pulmonology: 84
•	SCP - Pediatric - Cardiology/Interventional Cardiology: 23
•	SCP - Pediatric - Dermatology: 41
•	SCP - Pediatric - Endocrinology: 146
•	SCP - Pediatric - ENT/Otolaryngology: 54
•	SCP - Pediatric - Gastroenterology: 33
•	SCP - Pediatric - General Surgery: 34
•	SCP - Pediatric - Hematology: 6
•	SCP - Pediatric - HIV/AIDS Specialists/Infectious Diseases: 79
•	SCP - Pediatric - Nephrology: 144
•	SCP - Pediatric - Neurology: 108
•	SCP - Pediatric - Oncology: 6
•	SCP - Pediatric - Ophthalmology: 45
•	SCP - Pediatric - Orthopedic Surgery: 125
•	SCP - Pediatric - Physical Medicine &amp; Rehabilitation: 26
•	SCP - Pediatric - Pulmonology: 84
•	OBGYN:17</t>
  </si>
  <si>
    <t>Below is a summary of the number of zip codes and specialties not meeting time or distance standards after geomapping was conducted in November 2023.
•	PCP - Adult: 29
•	PCP - Peds: 30
•	SCP - Adult - Cardiology/Interventional Cardiology: 237
•	SCP - Adult - Dermatology: 61
•	SCP - Adult - Endocrinology: 237
•	SCP - Adult - ENT/Otolaryngology: 237
•	SCP - Adult - Gastroenterology: 237
•	SCP - Adult - General Surgery: 237
•	SCP - Adult - Hematology: 237
•	SCP - Adult - HIV/AIDS Specialists/Infectious Diseases: 237
•	SCP - Adult - Nephrology: 237
•	SCP - Adult - Neurology: 237
•	SCP - Adult - Oncology: 237
•	SCP - Adult - Ophthalmology: 69
•	SCP - Adult - Orthopedic Surgery: 237
•	SCP - Adult - Physical Medicine &amp; Rehabilitation: 237
•	SCP - Adult - Pulmonology: 237
•	SCP - Pediatric - Cardiology/Interventional Cardiology: 237
•	SCP - Pediatric - Dermatology: 61
•	SCP - Pediatric - Endocrinology: 237
•	SCP - Pediatric - ENT/Otolaryngology: 237
•	SCP - Pediatric - Gastroenterology: 237
•	SCP - Pediatric - General Surgery: 237
•	SCP - Pediatric - Hematology: 237
•	SCP - Pediatric - HIV/AIDS Specialists/Infectious Diseases: 237
•	SCP - Pediatric - Nephrology: 237
•	SCP - Pediatric - Neurology: 237
•	SCP - Pediatric - Oncology: 237
•	SCP - Pediatric - Ophthalmology: 69
•	SCP - Pediatric - Orthopedic Surgery: 237
•	SCP - Pediatric - Physical Medicine &amp; Rehabilitation: 237
•	SCP - Pediatric - Pulmonology: 237
•	OBGYN:134</t>
  </si>
  <si>
    <t>Below is a summary of the number of zip codes and specialties not meeting time or distance standards after geomapping was conducted in November 2023.
•	PCP - Adult: 100
•	PCP - Peds: 100
•	SCP - Adult - Cardiology/Interventional Cardiology: 112
•	SCP - Adult - Dermatology: 99
•	SCP - Adult - Endocrinology: 134
•	SCP - Adult - ENT/Otolaryngology: 140
•	SCP - Adult - Gastroenterology: 134
•	SCP - Adult - General Surgery: 73
•	SCP - Adult - Hematology: 140
•	SCP - Adult - HIV/AIDS Specialists/Infectious Diseases: 134
•	SCP - Adult - Nephrology: 132
•	SCP - Adult - Neurology: 114
•	SCP - Adult - Oncology: 140
•	SCP - Adult - Ophthalmology: 109
•	SCP - Adult - Orthopedic Surgery: 109
•	SCP - Adult - Physical Medicine &amp; Rehabilitation: 135
•	SCP - Adult - Pulmonology: 134
•	SCP - Pediatric - Cardiology/Interventional Cardiology: 140
•	SCP - Pediatric - Dermatology: 99
•	SCP - Pediatric - Endocrinology: 134
•	SCP - Pediatric - ENT/Otolaryngology: 140
•	SCP - Pediatric - Gastroenterology: 134
•	SCP - Pediatric - General Surgery: 75
•	SCP - Pediatric - Hematology: 140
•	SCP - Pediatric - HIV/AIDS Specialists/Infectious Diseases: 134
•	SCP - Pediatric - Nephrology: 134
•	SCP - Pediatric - Neurology: 132
•	SCP - Pediatric - Oncology: 140
•	SCP - Pediatric - Ophthalmology: 109
•	SCP - Pediatric - Orthopedic Surgery: 109
•	SCP - Pediatric - Physical Medicine &amp; Rehabilitation: 135
•	SCP - Pediatric - Pulmonology: 140
•	OBGYN:131</t>
  </si>
  <si>
    <t>Below is a summary of the number of zip codes and specialties not meeting time or distance standards after geomapping was conducted in November 2023.
•	PCP - Adult: 45
•	PCP - Peds: 45
•	SCP - Adult - Cardiology/Interventional Cardiology: 112
•	SCP - Adult - Dermatology: 101
•	SCP - Adult - Endocrinology: 176
•	SCP - Adult - ENT/Otolaryngology: 176
•	SCP - Adult - Gastroenterology: 176
•	SCP - Adult - General Surgery: 104
•	SCP - Adult - Hematology: 176
•	SCP - Adult - HIV/AIDS Specialists/Infectious Diseases: 176
•	SCP - Adult - Nephrology: 176
•	SCP - Adult - Neurology: 129
•	SCP - Adult - Oncology: 176
•	SCP - Adult - Ophthalmology: 91
•	SCP - Adult - Orthopedic Surgery: 90
•	SCP - Adult - Physical Medicine &amp; Rehabilitation: 176
•	SCP - Adult - Pulmonology: 176
•	SCP - Pediatric - Cardiology/Interventional Cardiology: 176
•	SCP - Pediatric - Dermatology: 101
•	SCP - Pediatric - Endocrinology: 176
•	SCP - Pediatric - ENT/Otolaryngology: 176
•	SCP - Pediatric - Gastroenterology: 176
•	SCP - Pediatric - General Surgery: 105
•	SCP - Pediatric - Hematology: 176
•	SCP - Pediatric - HIV/AIDS Specialists/Infectious Diseases: 176
•	SCP - Pediatric - Nephrology: 176
•	SCP - Pediatric - Neurology: 176
•	SCP - Pediatric - Oncology: 176
•	SCP - Pediatric - Ophthalmology: 91
•	SCP - Pediatric - Orthopedic Surgery: 90
•	SCP - Pediatric - Physical Medicine &amp; Rehabilitation: 176
•	SCP - Pediatric - Pulmonology: 176
•	OBGYN:120</t>
  </si>
  <si>
    <t>Below is a summary of the number of zip codes and specialties not meeting time or distance standards after geomapping was conducted in November 2023.
•	PCP - Adult: 50
•	PCP - Peds: 50
•	SCP - Adult - Cardiology/Interventional Cardiology: 21
•	SCP - Adult - Dermatology: 52
•	SCP - Adult - Endocrinology: 97
•	SCP - Adult - ENT/Otolaryngology: 61
•	SCP - Adult - Gastroenterology: 21
•	SCP - Adult - General Surgery: 11
•	SCP - Adult - Hematology: 22
•	SCP - Adult - HIV/AIDS Specialists/Infectious Diseases: 79
•	SCP - Adult - Nephrology: 37
•	SCP - Adult - Neurology: 29
•	SCP - Adult - Oncology: 22
•	SCP - Adult - Ophthalmology: 14
•	SCP - Adult - Orthopedic Surgery: 26
•	SCP - Adult - Physical Medicine &amp; Rehabilitation: 13
•	SCP - Adult - Pulmonology: 87
•	SCP - Pediatric - Cardiology/Interventional Cardiology: 10
•	SCP - Pediatric - Dermatology: 52
•	SCP - Pediatric - Endocrinology: 106
•	SCP - Pediatric - ENT/Otolaryngology: 61
•	SCP - Pediatric - Gastroenterology: 59
•	SCP - Pediatric - General Surgery: 15
•	SCP - Pediatric - Hematology: 68
•	SCP - Pediatric - HIV/AIDS Specialists/Infectious Diseases: 79
•	SCP - Pediatric - Nephrology: 95
•	SCP - Pediatric - Neurology: 44
•	SCP - Pediatric - Oncology: 47
•	SCP - Pediatric - Ophthalmology: 14
•	SCP - Pediatric - Orthopedic Surgery: 20
•	SCP - Pediatric - Physical Medicine &amp; Rehabilitation: 14
•	SCP - Pediatric - Pulmonology: 87
•	OBGYN:16</t>
  </si>
  <si>
    <t>Below is a summary of the number of zip codes and specialties not meeting time or distance standards after geomapping was conducted in November 2023.
•	PCP - Adult: 10
•	PCP - Peds: 10
•	SCP - Adult - Cardiology/Interventional Cardiology: 5
•	SCP - Adult - Dermatology: 32
•	SCP - Adult - Endocrinology: 112
•	SCP - Adult - ENT/Otolaryngology: 30
•	SCP - Adult - Gastroenterology: 90
•	SCP - Adult - General Surgery: 22
•	SCP - Adult - Hematology: 3
•	SCP - Adult - HIV/AIDS Specialists/Infectious Diseases: 65
•	SCP - Adult - Nephrology: 28
•	SCP - Adult - Neurology: 16
•	SCP - Adult - Oncology: 2
•	SCP - Adult - Ophthalmology: 2
•	SCP - Adult - Orthopedic Surgery: 21
•	SCP - Adult - Physical Medicine &amp; Rehabilitation: 43
•	SCP - Adult - Pulmonology: 112
•	SCP - Pediatric - Cardiology/Interventional Cardiology: 5
•	SCP - Pediatric - Dermatology: 32
•	SCP - Pediatric - Endocrinology: 112
•	SCP - Pediatric - ENT/Otolaryngology: 30
•	SCP - Pediatric - Gastroenterology: 90
•	SCP - Pediatric - General Surgery: 22
•	SCP - Pediatric - Hematology: 10
•	SCP - Pediatric - HIV/AIDS Specialists/Infectious Diseases: 65
•	SCP - Pediatric - Nephrology: 28
•	SCP - Pediatric - Neurology: 62
•	SCP - Pediatric - Oncology: 8
•	SCP - Pediatric - Ophthalmology: 2
•	SCP - Pediatric - Orthopedic Surgery: 21
•	SCP - Pediatric - Physical Medicine &amp; Rehabilitation: 43
•	SCP - Pediatric - Pulmonology: 112
•	OBGYN:33</t>
  </si>
  <si>
    <t>Below is a summary of the number of zip codes and specialties not meeting time or distance standards after geomapping was conducted in November 2023.
•	PCP - Adult: 26
•	PCP - Peds: 26
•	SCP - Adult - Cardiology/Interventional Cardiology: 16
•	SCP - Adult - Dermatology: 72
•	SCP - Adult - Endocrinology: 99
•	SCP - Adult - ENT/Otolaryngology: 37
•	SCP - Adult - Gastroenterology: 23
•	SCP - Adult - General Surgery: 5
•	SCP - Adult - Hematology: 25
•	SCP - Adult - HIV/AIDS Specialists/Infectious Diseases: 82
•	SCP - Adult - Nephrology: 40
•	SCP - Adult - Neurology: 15
•	SCP - Adult - Oncology: 25
•	SCP - Adult - Ophthalmology: 16
•	SCP - Adult - Orthopedic Surgery: 17
•	SCP - Adult - Physical Medicine &amp; Rehabilitation: 10
•	SCP - Adult - Pulmonology: 57
•	SCP - Pediatric - Cardiology/Interventional Cardiology: 16
•	SCP - Pediatric - Dermatology: 72
•	SCP - Pediatric - Endocrinology: 107
•	SCP - Pediatric - ENT/Otolaryngology: 37
•	SCP - Pediatric - Gastroenterology: 30
•	SCP - Pediatric - General Surgery: 5
•	SCP - Pediatric - Hematology: 81
•	SCP - Pediatric - HIV/AIDS Specialists/Infectious Diseases: 84
•	SCP - Pediatric - Nephrology: 70
•	SCP - Pediatric - Neurology: 17
•	SCP - Pediatric - Oncology: 81
•	SCP - Pediatric - Ophthalmology: 16
•	SCP - Pediatric - Orthopedic Surgery: 17
•	SCP - Pediatric - Physical Medicine &amp; Rehabilitation: 10
•	SCP - Pediatric - Pulmonology: 57
•	OBGYN:19</t>
  </si>
  <si>
    <t>Below is a summary of the number of zip codes and specialties not meeting time or distance standards after geomapping was conducted in November 2023.
•	PCP - Adult: 4
•	PCP - Peds: 13
•	SCP - Adult - Cardiology/Interventional Cardiology: 14
•	SCP - Adult - Dermatology: 12
•	SCP - Adult - Endocrinology: 41
•	SCP - Adult - ENT/Otolaryngology: 26
•	SCP - Adult - Gastroenterology: 22
•	SCP - Adult - General Surgery: 6
•	SCP - Adult - Hematology: 18
•	SCP - Adult - HIV/AIDS Specialists/Infectious Diseases: 25
•	SCP - Adult - Nephrology: 45
•	SCP - Adult - Neurology: 6
•	SCP - Adult - Oncology: 16
•	SCP - Adult - Ophthalmology: 9
•	SCP - Adult - Orthopedic Surgery: 15
•	SCP - Adult - Physical Medicine &amp; Rehabilitation: 14
•	SCP - Adult - Pulmonology: 31
•	SCP - Pediatric - Cardiology/Interventional Cardiology: 14
•	SCP - Pediatric - Dermatology: 12
•	SCP - Pediatric - Endocrinology: 44
•	SCP - Pediatric - ENT/Otolaryngology: 26
•	SCP - Pediatric - Gastroenterology: 33
•	SCP - Pediatric - General Surgery: 10
•	SCP - Pediatric - Hematology: 62
•	SCP - Pediatric - HIV/AIDS Specialists/Infectious Diseases: 26
•	SCP - Pediatric - Nephrology: 96
•	SCP - Pediatric - Neurology: 8
•	SCP - Pediatric - Oncology: 55
•	SCP - Pediatric - Ophthalmology: 9
•	SCP - Pediatric - Orthopedic Surgery: 15
•	SCP - Pediatric - Physical Medicine &amp; Rehabilitation: 19
•	SCP - Pediatric - Pulmonology: 55
•	OBGYN:15</t>
  </si>
  <si>
    <t>Below is a summary of the number of zip codes and specialties not meeting time or distance standards after geomapping was conducted in November 2023.
•	PCP - Adult: 17
•	PCP - Peds: 16
•	SCP - Adult - Cardiology/Interventional Cardiology: 8
•	SCP - Adult - Dermatology: 48
•	SCP - Adult - Endocrinology: 22
•	SCP - Adult - ENT/Otolaryngology: 84
•	SCP - Adult - Gastroenterology: 16
•	SCP - Adult - General Surgery: 18
•	SCP - Adult - Hematology: 16
•	SCP - Adult - HIV/AIDS Specialists/Infectious Diseases: 84
•	SCP - Adult - Nephrology: 26
•	SCP - Adult - Neurology: 24
•	SCP - Adult - Oncology: 16
•	SCP - Adult - Ophthalmology: 10
•	SCP - Adult - Orthopedic Surgery: 25
•	SCP - Adult - Physical Medicine &amp; Rehabilitation: 84
•	SCP - Adult - Pulmonology: 84
•	SCP - Pediatric - Cardiology/Interventional Cardiology: 7
•	SCP - Pediatric - Dermatology: 48
•	SCP - Pediatric - Endocrinology: 22
•	SCP - Pediatric - ENT/Otolaryngology: 84
•	SCP - Pediatric - Gastroenterology: 16
•	SCP - Pediatric - General Surgery: 18
•	SCP - Pediatric - Hematology: 16
•	SCP - Pediatric - HIV/AIDS Specialists/Infectious Diseases: 84
•	SCP - Pediatric - Nephrology: 27
•	SCP - Pediatric - Neurology: 24
•	SCP - Pediatric - Oncology: 16
•	SCP - Pediatric - Ophthalmology: 10
•	SCP - Pediatric - Orthopedic Surgery: 25
•	SCP - Pediatric - Physical Medicine &amp; Rehabilitation: 84
•	SCP - Pediatric - Pulmonology: 84
•	OBGYN:15</t>
  </si>
  <si>
    <t>Below is a summary of the number of zip codes and specialties not meeting time or distance standards after geomapping was conducted in November 2023.
•	PCP - Adult: 2
•	PCP - Peds: 2
•	SCP - Adult - Cardiology/Interventional Cardiology: 25
•	SCP - Adult - Dermatology: 72
•	SCP - Adult - Endocrinology: 72
•	SCP - Adult - ENT/Otolaryngology: 78
•	SCP - Adult - Gastroenterology: 59
•	SCP - Adult - General Surgery: 66
•	SCP - Adult - Hematology: 58
•	SCP - Adult - HIV/AIDS Specialists/Infectious Diseases: 88
•	SCP - Adult - Nephrology: 68
•	SCP - Adult - Neurology: 65
•	SCP - Adult - Oncology: 58
•	SCP - Adult - Ophthalmology: 2
•	SCP - Adult - Orthopedic Surgery: 154
•	SCP - Adult - Physical Medicine &amp; Rehabilitation: 30
•	SCP - Adult - Pulmonology: 87
•	SCP - Pediatric - Cardiology/Interventional Cardiology: 25
•	SCP - Pediatric - Dermatology: 72
•	SCP - Pediatric - Endocrinology: 69
•	SCP - Pediatric - ENT/Otolaryngology: 78
•	SCP - Pediatric - Gastroenterology: 57
•	SCP - Pediatric - General Surgery: 66
•	SCP - Pediatric - Hematology: 98
•	SCP - Pediatric - HIV/AIDS Specialists/Infectious Diseases: 84
•	SCP - Pediatric - Nephrology: 68
•	SCP - Pediatric - Neurology: 65
•	SCP - Pediatric - Oncology: 98
•	SCP - Pediatric - Ophthalmology: 2
•	SCP - Pediatric - Orthopedic Surgery: 154
•	SCP - Pediatric - Physical Medicine &amp; Rehabilitation: 30
•	SCP - Pediatric - Pulmonology: 87
•	OBGYN:47</t>
  </si>
  <si>
    <t>Below is a summary of the number of zip codes and specialties not meeting time or distance standards after geomapping was conducted in November 2023.
•	PCP - Adult: 39
•	PCP - Peds: 39
•	SCP - Adult - Cardiology/Interventional Cardiology: 47
•	SCP - Adult - Dermatology: 45
•	SCP - Adult - Endocrinology: 93
•	SCP - Adult - ENT/Otolaryngology: 93
•	SCP - Adult - Gastroenterology: 49
•	SCP - Adult - General Surgery: 12
•	SCP - Adult - Hematology: 93
•	SCP - Adult - HIV/AIDS Specialists/Infectious Diseases: 93
•	SCP - Adult - Nephrology: 41
•	SCP - Adult - Neurology: 93
•	SCP - Adult - Oncology: 93
•	SCP - Adult - Ophthalmology: 19
•	SCP - Adult - Orthopedic Surgery: 45
•	SCP - Adult - Physical Medicine &amp; Rehabilitation: 45
•	SCP - Adult - Pulmonology: 49
•	SCP - Pediatric - Cardiology/Interventional Cardiology: 47
•	SCP - Pediatric - Dermatology: 45
•	SCP - Pediatric - Endocrinology: 93
•	SCP - Pediatric - ENT/Otolaryngology: 93
•	SCP - Pediatric - Gastroenterology: 49
•	SCP - Pediatric - General Surgery: 22
•	SCP - Pediatric - Hematology: 93
•	SCP - Pediatric - HIV/AIDS Specialists/Infectious Diseases: 93
•	SCP - Pediatric - Nephrology: 41
•	SCP - Pediatric - Neurology: 93
•	SCP - Pediatric - Oncology: 93
•	SCP - Pediatric - Ophthalmology: 19
•	SCP - Pediatric - Orthopedic Surgery: 45
•	SCP - Pediatric - Physical Medicine &amp; Rehabilitation: 45
•	SCP - Pediatric - Pulmonology: 49
•	OBGYN:46</t>
  </si>
  <si>
    <t>Below is a summary of the number of zip codes and specialties not meeting time or distance standards after geomapping was conducted in November 2023.
•	PCP - Adult: 9
•	PCP - Peds: 9
•	SCP - Adult - Cardiology/Interventional Cardiology: 19
•	SCP - Adult - Dermatology: 16
•	SCP - Adult - Endocrinology: 126
•	SCP - Adult - ENT/Otolaryngology: 37
•	SCP - Adult - Gastroenterology: 21
•	SCP - Adult - General Surgery: 37
•	SCP - Adult - Hematology: 12
•	SCP - Adult - HIV/AIDS Specialists/Infectious Diseases: 92
•	SCP - Adult - Nephrology: 85
•	SCP - Adult - Neurology: 90
•	SCP - Adult - Oncology: 10
•	SCP - Adult - Ophthalmology: 7
•	SCP - Adult - Orthopedic Surgery: 50
•	SCP - Adult - Physical Medicine &amp; Rehabilitation: 36
•	SCP - Adult - Pulmonology: 57
•	SCP - Pediatric - Cardiology/Interventional Cardiology: 19
•	SCP - Pediatric - Dermatology: 16
•	SCP - Pediatric - Endocrinology: 126
•	SCP - Pediatric - ENT/Otolaryngology: 37
•	SCP - Pediatric - Gastroenterology: 21
•	SCP - Pediatric - General Surgery: 37
•	SCP - Pediatric - Hematology: 12
•	SCP - Pediatric - HIV/AIDS Specialists/Infectious Diseases: 92
•	SCP - Pediatric - Nephrology: 85
•	SCP - Pediatric - Neurology: 90
•	SCP - Pediatric - Oncology: 10
•	SCP - Pediatric - Ophthalmology: 7
•	SCP - Pediatric - Orthopedic Surgery: 50
•	SCP - Pediatric - Physical Medicine &amp; Rehabilitation: 36
•	SCP - Pediatric - Pulmonology: 57
•	OBGYN: 14</t>
  </si>
  <si>
    <t>Below is a summary of the number of zip codes and specialties not meeting time or distance standards after geomapping was conducted in November 2023.
•	PCP - Adult: 35
•	PCP - Peds: 35
•	SCP - Adult - Cardiology/Interventional Cardiology: 23
•	SCP - Adult - Dermatology: 76
•	SCP - Adult - Endocrinology: 76
•	SCP - Adult - ENT/Otolaryngology: 76
•	SCP - Adult - Gastroenterology: 76
•	SCP - Adult - General Surgery: 76
•	SCP - Adult - Hematology: 76
•	SCP - Adult - HIV/AIDS Specialists/Infectious Diseases: 41
•	SCP - Adult - Nephrology: 76
•	SCP - Adult - Neurology: 76
•	SCP - Adult - Oncology: 76
•	SCP - Adult - Ophthalmology: 76
•	SCP - Adult - Orthopedic Surgery: 76
•	SCP - Adult - Physical Medicine &amp; Rehabilitation: 76
•	SCP - Adult - Pulmonology: 76
•	SCP - Pediatric - Cardiology/Interventional Cardiology: 23
•	SCP - Pediatric - Dermatology: 76
•	SCP - Pediatric - Endocrinology: 76
•	SCP - Pediatric - ENT/Otolaryngology: 76
•	SCP - Pediatric - Gastroenterology: 76
•	SCP - Pediatric - General Surgery: 76
•	SCP - Pediatric - Hematology: 76
•	SCP - Pediatric - HIV/AIDS Specialists/Infectious Diseases: 41
•	SCP - Pediatric - Nephrology: 76
•	SCP - Pediatric - Neurology: 76
•	SCP - Pediatric - Oncology: 76
•	SCP - Pediatric - Ophthalmology: 76
•	SCP - Pediatric - Orthopedic Surgery: 76
•	SCP - Pediatric - Physical Medicine &amp; Rehabilitation: 76
•	SCP - Pediatric - Pulmonology: 76
•	OBGYN: 35</t>
  </si>
  <si>
    <t>Below is a summary of the number of zip codes and specialties not meeting time or distance standards after geomapping was conducted in November 2023.
•	PCP - Adult: 30
•	PCP - Peds: 40
•	SCP - Adult - Cardiology/Interventional Cardiology: 36
•	SCP - Adult - Dermatology: 47
•	SCP - Adult - Endocrinology: 55
•	SCP - Adult - ENT/Otolaryngology: 93
•	SCP - Adult - Gastroenterology: 51
•	SCP - Adult - General Surgery: 23
•	SCP - Adult - Hematology: 54
•	SCP - Adult - HIV/AIDS Specialists/Infectious Diseases: 198
•	SCP - Adult - Nephrology: 143
•	SCP - Adult - Neurology: 198
•	SCP - Adult - Oncology: 37
•	SCP - Adult - Ophthalmology: 20
•	SCP - Adult - Orthopedic Surgery: 102
•	SCP - Adult - Physical Medicine &amp; Rehabilitation: 187
•	SCP - Adult - Pulmonology: 156
•	SCP - Pediatric - Cardiology/Interventional Cardiology: 36
•	SCP - Pediatric - Dermatology: 47
•	SCP - Pediatric - Endocrinology: 55
•	SCP - Pediatric - ENT/Otolaryngology: 93
•	SCP - Pediatric - Gastroenterology: 51
•	SCP - Pediatric - General Surgery: 23
•	SCP - Pediatric - Hematology: 54
•	SCP - Pediatric - HIV/AIDS Specialists/Infectious Diseases: 198
•	SCP - Pediatric - Nephrology: 143
•	SCP - Pediatric - Neurology: 111
•	SCP - Pediatric - Oncology: 37
•	SCP - Pediatric - Ophthalmology: 20
•	SCP - Pediatric - Orthopedic Surgery: 102
•	SCP - Pediatric - Physical Medicine &amp; Rehabilitation: 187
•	SCP - Pediatric - Pulmonology: 156
•	OBGYN: 21</t>
  </si>
  <si>
    <t>Below is a summary of the number of zip codes and specialties not meeting time or distance standards after geomapping was conducted in November 2023.
•	PCP - Adult: 6
•	PCP - Peds: 6
•	SCP - Adult - Cardiology/Interventional Cardiology: 34
•	SCP - Adult - Dermatology: 54
•	SCP - Adult - Endocrinology: 152
•	SCP - Adult - ENT/Otolaryngology: 189
•	SCP - Adult - Gastroenterology: 99
•	SCP - Adult - General Surgery: 34
•	SCP - Adult - Hematology: 94
•	SCP - Adult - HIV/AIDS Specialists/Infectious Diseases: 189
•	SCP - Adult - Nephrology: 189
•	SCP - Adult - Neurology: 189
•	SCP - Adult - Oncology: 68
•	SCP - Adult - Ophthalmology: 169
•	SCP - Adult - Orthopedic Surgery: 48
•	SCP - Adult - Physical Medicine &amp; Rehabilitation: 189
•	SCP - Adult - Pulmonology: 105
•	SCP - Pediatric - Cardiology/Interventional Cardiology: 43
•	SCP - Pediatric - Dermatology: 54
•	SCP - Pediatric - Endocrinology: 154
•	SCP - Pediatric - ENT/Otolaryngology: 189
•	SCP - Pediatric - Gastroenterology: 143
•	SCP - Pediatric - General Surgery: 71
•	SCP - Pediatric - Hematology: 189
•	SCP - Pediatric - HIV/AIDS Specialists/Infectious Diseases: 189
•	SCP - Pediatric - Nephrology: 189
•	SCP - Pediatric - Neurology: 189
•	SCP - Pediatric - Oncology: 189
•	SCP - Pediatric - Ophthalmology: 169
•	SCP - Pediatric - Orthopedic Surgery: 24
•	SCP - Pediatric - Physical Medicine &amp; Rehabilitation: 189
•	SCP - Pediatric - Pulmonology: 189
•	OBGYN: 22</t>
  </si>
  <si>
    <t>Below is a summary of the number of zip codes and specialties not meeting time or distance standards after geomapping was conducted in November 2023.
•	PCP - Adult: 14
•	PCP - Peds: 10
•	SCP - Adult - Cardiology/Interventional Cardiology: 32
•	SCP - Adult - Dermatology: 82
•	SCP - Adult - Endocrinology: 237
•	SCP - Adult - ENT/Otolaryngology: 151
•	SCP - Adult - Gastroenterology: 58
•	SCP - Adult - General Surgery: 33
•	SCP - Adult - Hematology: 77
•	SCP - Adult - HIV/AIDS Specialists/Infectious Diseases: 270
•	SCP - Adult - Nephrology: 270
•	SCP - Adult - Neurology: 215
•	SCP - Adult - Oncology: 77
•	SCP - Adult - Ophthalmology: 35
•	SCP - Adult - Orthopedic Surgery: 39
•	SCP - Adult - Physical Medicine &amp; Rehabilitation: 215
•	SCP - Adult - Pulmonology: 84
•	SCP - Pediatric - Cardiology/Interventional Cardiology: 24
•	SCP - Pediatric - Dermatology: 82
•	SCP - Pediatric - Endocrinology: 215
•	SCP - Pediatric - ENT/Otolaryngology: 151
•	SCP - Pediatric - Gastroenterology: 146
•	SCP - Pediatric - General Surgery: 45
•	SCP - Pediatric - Hematology: 270
•	SCP - Pediatric - HIV/AIDS Specialists/Infectious Diseases: 270
•	SCP - Pediatric - Nephrology: 270
•	SCP - Pediatric - Neurology: 215
•	SCP - Pediatric - Oncology: 270
•	SCP - Pediatric - Ophthalmology: 54
•	SCP - Pediatric - Orthopedic Surgery: 46
•	SCP - Pediatric - Physical Medicine &amp; Rehabilitation: 215
•	SCP - Pediatric - Pulmonology: 110
•	OBGYN: 89</t>
  </si>
  <si>
    <t>Below is a summary of the number of zip codes and specialties not meeting time or distance standards after geomapping was conducted in November 2023.
•	PCP - Adult: 16
•	PCP - Peds: 16
•	SCP - Adult - Cardiology/Interventional Cardiology: 18
•	SCP - Adult - Dermatology: 8
•	SCP - Adult - Endocrinology: 59
•	SCP - Adult - ENT/Otolaryngology: 23
•	SCP - Adult - Gastroenterology: 30
•	SCP - Adult - General Surgery: 17
•	SCP - Adult - Hematology: 17
•	SCP - Adult - HIV/AIDS Specialists/Infectious Diseases: 99
•	SCP - Adult - Nephrology: 10
•	SCP - Adult - Neurology: 32
•	SCP - Adult - Oncology: 17
•	SCP - Adult - Ophthalmology: 14
•	SCP - Adult - Orthopedic Surgery: 22
•	SCP - Adult - Physical Medicine &amp; Rehabilitation: 99
•	SCP - Adult - Pulmonology: 99
•	SCP - Pediatric - Cardiology/Interventional Cardiology: 30
•	SCP - Pediatric - Dermatology: 8
•	SCP - Pediatric - Endocrinology: 59
•	SCP - Pediatric - ENT/Otolaryngology: 23
•	SCP - Pediatric - Gastroenterology: 30
•	SCP - Pediatric - General Surgery: 17
•	SCP - Pediatric - Hematology: 29
•	SCP - Pediatric - HIV/AIDS Specialists/Infectious Diseases: 99
•	SCP - Pediatric - Nephrology: 10
•	SCP - Pediatric - Neurology: 43
•	SCP - Pediatric - Oncology: 29
•	SCP - Pediatric - Ophthalmology: 14
•	SCP - Pediatric - Orthopedic Surgery: 22
•	SCP - Pediatric - Physical Medicine &amp; Rehabilitation: 99
•	SCP - Pediatric - Pulmonology: 99
•	OBGYN: 7</t>
  </si>
  <si>
    <t>Below is a summary of the number of zip codes and specialties not meeting time or distance standards after geomapping was conducted in November 2023.
•	PCP - Adult: 50
•	PCP - Peds: 50
•	SCP - Adult - Cardiology/Interventional Cardiology: 40
•	SCP - Adult - Dermatology: 53
•	SCP - Adult - Endocrinology: 136
•	SCP - Adult - ENT/Otolaryngology: 136
•	SCP - Adult - Gastroenterology: 20
•	SCP - Adult - General Surgery: 57
•	SCP - Adult - Hematology: 136
•	SCP - Adult - HIV/AIDS Specialists/Infectious Diseases: 136
•	SCP - Adult - Nephrology: 52
•	SCP - Adult - Neurology: 136
•	SCP - Adult - Oncology: 136
•	SCP - Adult - Ophthalmology: 30
•	SCP - Adult - Orthopedic Surgery: 136
•	SCP - Adult - Physical Medicine &amp; Rehabilitation: 80
•	SCP - Adult - Pulmonology: 136
•	SCP - Pediatric - Cardiology/Interventional Cardiology: 40
•	SCP - Pediatric - Dermatology: 53
•	SCP - Pediatric - Endocrinology: 136
•	SCP - Pediatric - ENT/Otolaryngology: 136
•	SCP - Pediatric - Gastroenterology: 38
•	SCP - Pediatric - General Surgery: 57
•	SCP - Pediatric - Hematology: 136
•	SCP - Pediatric - HIV/AIDS Specialists/Infectious Diseases: 136
•	SCP - Pediatric - Nephrology: 52
•	SCP - Pediatric - Neurology: 136
•	SCP - Pediatric - Oncology: 136
•	SCP - Pediatric - Ophthalmology: 30
•	SCP - Pediatric - Orthopedic Surgery: 136
•	SCP - Pediatric - Physical Medicine &amp; Rehabilitation: 80
•	SCP - Pediatric - Pulmonology: 136
•	OBGYN: 35</t>
  </si>
  <si>
    <t>Below is a summary of the number of zip codes and specialties not meeting time or distance standards after geomapping was conducted in November 2023.
•	PCP - Adult: 48
•	PCP - Peds: 48
•	SCP - Adult - Cardiology/Interventional Cardiology: 87
•	SCP - Adult - Dermatology: 72
•	SCP - Adult - Endocrinology: 60
•	SCP - Adult - ENT/Otolaryngology: 87
•	SCP - Adult - Gastroenterology: 87
•	SCP - Adult - General Surgery: 48
•	SCP - Adult - Hematology: 87
•	SCP - Adult - HIV/AIDS Specialists/Infectious Diseases: 48
•	SCP - Adult - Nephrology: 87
•	SCP - Adult - Neurology: 48
•	SCP - Adult - Oncology: 87
•	SCP - Adult - Ophthalmology: 87
•	SCP - Adult - Orthopedic Surgery: 48
•	SCP - Adult - Physical Medicine &amp; Rehabilitation: 87
•	SCP - Adult - Pulmonology: 87
•	SCP - Pediatric - Cardiology/Interventional Cardiology: 87
•	SCP - Pediatric - Dermatology: 72
•	SCP - Pediatric - Endocrinology: 60
•	SCP - Pediatric - ENT/Otolaryngology: 87
•	SCP - Pediatric - Gastroenterology: 47
•	SCP - Pediatric - General Surgery: 48
•	SCP - Pediatric - Hematology: 87
•	SCP - Pediatric - HIV/AIDS Specialists/Infectious Diseases: 48
•	SCP - Pediatric - Nephrology: 87
•	SCP - Pediatric - Neurology: 48
•	SCP - Pediatric - Oncology: 87
•	SCP - Pediatric - Ophthalmology: 61
•	SCP - Pediatric - Orthopedic Surgery: 48
•	SCP - Pediatric - Physical Medicine &amp; Rehabilitation: 87
•	SCP - Pediatric - Pulmonology: 87
•	OBGYN: 48</t>
  </si>
  <si>
    <t>Below is a summary of the number of zip codes and specialties not meeting time or distance standards after geomapping was conducted in November 2023.
•	PCP - Adult: 27
•	PCP - Peds: 16
•	SCP - Adult - Cardiology/Interventional Cardiology: 64
•	SCP - Adult - Dermatology: 74
•	SCP - Adult - Endocrinology: 83
•	SCP - Adult - ENT/Otolaryngology: 97
•	SCP - Adult - Gastroenterology: 64
•	SCP - Adult - General Surgery: 38
•	SCP - Adult - Hematology: 65
•	SCP - Adult - HIV/AIDS Specialists/Infectious Diseases: 190
•	SCP - Adult - Nephrology: 69
•	SCP - Adult - Neurology: 88
•	SCP - Adult - Oncology: 53
•	SCP - Adult - Ophthalmology: 48
•	SCP - Adult - Orthopedic Surgery: 72
•	SCP - Adult - Physical Medicine &amp; Rehabilitation: 129
••	SCP - Adult - Pulmonology: 79
•	SCP - Pediatric - Cardiology/Interventional Cardiology: 61
•	SCP - Pediatric - Dermatology: 74
•	SCP - Pediatric - Endocrinology: 83
•	SCP - Pediatric - ENT/Otolaryngology: 97
•	SCP - Pediatric - Gastroenterology: 57
•	SCP - Pediatric - General Surgery: 38
•	SCP - Pediatric - Hematology: 65
•	SCP - Pediatric - HIV/AIDS Specialists/Infectious Diseases: 190
•	SCP - Pediatric - Nephrology: 69
•	SCP - Pediatric - Neurology: 190
•	SCP - Pediatric - Oncology: 53
•	SCP - Pediatric - Ophthalmology: 48
•	SCP - Pediatric - Orthopedic Surgery: 72
•	SCP - Pediatric - Physical Medicine &amp; Rehabilitation: 129
•	SCP - Pediatric - Pulmonology: 79
•	OBGYN: 55</t>
  </si>
  <si>
    <t>Below is a summary of the number of zip codes and specialties not meeting time or distance standards after geomapping was conducted in November 2023.
•	PCP - Peds: 4
•	SCP - Pediatric - Cardiology/Interventional Cardiology: 13
•	SCP - Pediatric - Dermatology: 92
•	SCP - Pediatric - Endocrinology: 92
•	SCP - Pediatric - ENT/Otolaryngology: 39
•	SCP - Pediatric - Gastroenterology: 92
•	SCP - Pediatric - General Surgery: 20
•	SCP - Pediatric - Hematology: 92
•	SCP - Pediatric - HIV/AIDS Specialists/Infectious Diseases: 39
•	SCP - Pediatric - Nephrology: 92
•	SCP - Pediatric - Neurology: 61
•	SCP - Pediatric - Oncology: 92
•	SCP - Pediatric - Ophthalmology: 17
•	SCP - Pediatric - Orthopedic Surgery: 39
•	SCP - Pediatric - Physical Medicine &amp; Rehabilitation: 92
•	SCP - Pediatric - Pulmonology: 92
•	OBGYN: 22</t>
  </si>
  <si>
    <t>Below is a summary of the number of zip codes and specialties not meeting time or distance standards after geomapping was conducted in November 2023.
•	PCP - Adult: 2
•	PCP - Peds: 5
•	SCP - Adult - Cardiology/Interventional Cardiology: 20
•	SCP - Adult - Dermatology: 29
•	SCP - Adult - Endocrinology: 44
•	SCP - Adult - ENT/Otolaryngology: 14
•	SCP - Adult - Gastroenterology: 15
•	SCP - Adult - General Surgery: 3
•	SCP - Adult - Hematology: 11
•	SCP - Adult - HIV/AIDS Specialists/Infectious Diseases: 73
•	SCP - Adult - Nephrology: 73
•	SCP - Adult - Neurology: 25
•	SCP - Adult - Oncology: 11
•	SCP - Adult - Ophthalmology: 13
•	SCP - Adult - Orthopedic Surgery: 24
•	SCP - Adult - Physical Medicine &amp; Rehabilitation: 14
•	SCP - Adult - Pulmonology: 25
•	SCP - Pediatric - Cardiology/Interventional Cardiology: 23
•	SCP - Pediatric - Dermatology: 29
•	SCP - Pediatric - Endocrinology: 44
•	SCP - Pediatric - ENT/Otolaryngology: 14
•	SCP - Pediatric - Gastroenterology: 15
•	SCP - Pediatric - General Surgery: 3
•	SCP - Pediatric - Hematology: 24
•	SCP - Pediatric - HIV/AIDS Specialists/Infectious Diseases: 73
•	SCP - Pediatric - Nephrology: 73
•	SCP - Pediatric - Neurology: 25
•	SCP - Pediatric - Oncology: 24
•	SCP - Pediatric - Ophthalmology: 13
•	SCP - Pediatric - Orthopedic Surgery: 24
•	SCP - Pediatric - Physical Medicine &amp; Rehabilitation: 34
•	SCP - Pediatric - Pulmonology: 25
•	OBGYN: 18</t>
  </si>
  <si>
    <t>Below is a summary of the number of zip codes and specialties not meeting time or distance standards after geomapping was conducted in November 2023.
•	PCP - Adult: 9
•	PCP - Peds: 12
•	SCP - Adult - Cardiology/Interventional Cardiology: 46
•	SCP - Adult - Dermatology: 95
•	SCP - Adult - Endocrinology: 135
•	SCP - Adult - ENT/Otolaryngology: 67
•	SCP - Adult - Gastroenterology: 77
•	SCP - Adult - General Surgery: 66
•	SCP - Adult - Hematology: 64
•	SCP - Adult - HIV/AIDS Specialists/Infectious Diseases: 135
•	SCP - Adult - Nephrology: 69
•	SCP - Adult - Neurology: 69
•	SCP - Adult - Oncology: 64
•	SCP - Adult - Ophthalmology: 7
•	SCP - Adult - Orthopedic Surgery: 74
•	SCP - Adult - Physical Medicine &amp; Rehabilitation: 135
•	SCP - Adult - Pulmonology: 135
•	SCP - Pediatric - Cardiology/Interventional Cardiology: 46
•	SCP - Pediatric - Dermatology: 95
•	SCP - Pediatric - Endocrinology: 135
•	SCP - Pediatric - ENT/Otolaryngology: 67
•	SCP - Pediatric - Gastroenterology: 77
•	SCP - Pediatric - General Surgery: 67
•	SCP - Pediatric - Hematology: 64
•	SCP - Pediatric - HIV/AIDS Specialists/Infectious Diseases: 135
•	SCP - Pediatric - Nephrology: 69
•	SCP - Pediatric - Neurology: 73
•	SCP - Pediatric - Oncology: 64
•	SCP - Pediatric - Ophthalmology: 7
•	SCP - Pediatric - Orthopedic Surgery: 74
•	SCP - Pediatric - Physical Medicine &amp; Rehabilitation: 135
•	SCP - Pediatric - Pulmonology: 135
•	OBGYN: 36</t>
  </si>
  <si>
    <t>Below is a summary of the number of zip codes and specialties not meeting time or distance standards after geomapping was conducted in November 2023.
•	PCP - Adult: 5
•	PCP - Peds: 7
•	SCP - Adult - Cardiology/Interventional Cardiology: 29
•	SCP - Adult - Dermatology: 13
•	SCP - Adult - Endocrinology: 56
•	SCP - Adult - ENT/Otolaryngology: 50
•	SCP - Adult - Gastroenterology: 13
•	SCP - Adult - General Surgery: 10
•	SCP - Adult - Hematology: 27
•	SCP - Adult - HIV/AIDS Specialists/Infectious Diseases: 54
•	SCP - Adult - Nephrology: 33
•	SCP - Adult - Neurology: 11
•	SCP - Adult - Oncology: 27
•	SCP - Adult - Ophthalmology: 2
•	SCP - Adult - Orthopedic Surgery: 48
•	SCP - Adult - Physical Medicine &amp; Rehabilitation: 21
•	SCP - Adult - Pulmonology: 49
•	SCP - Pediatric - Cardiology/Interventional Cardiology: 19
•	SCP - Pediatric - Dermatology: 23
•	SCP - Pediatric - Endocrinology: 147
•	SCP - Pediatric - ENT/Otolaryngology: 50
•	SCP - Pediatric - Gastroenterology: 13
•	SCP - Pediatric - General Surgery: 10
•	SCP - Pediatric - Hematology: 56
•	SCP - Pediatric - HIV/AIDS Specialists/Infectious Diseases: 54
•	SCP - Pediatric - Nephrology: 33
•	SCP - Pediatric - Neurology: 11
•	SCP - Pediatric - Oncology: 56
•	SCP - Pediatric - Ophthalmology: 2
•	SCP - Pediatric - Orthopedic Surgery: 48
•	SCP - Pediatric - Physical Medicine &amp; Rehabilitation: 21
•	SCP - Pediatric - Pulmonology: 49
•	OBGYN: 38</t>
  </si>
  <si>
    <t>Below is a summary of the number of zip codes and specialties not meeting time or distance standards after geomapping was conducted in November 2023.
•	PCP - Adult: 15
•	PCP - Peds: 20
•	SCP - Adult - Cardiology/Interventional Cardiology: 64
•	SCP - Adult - Dermatology: 74
•	SCP - Adult - Endocrinology: 184
•	SCP - Adult - ENT/Otolaryngology: 65
•	SCP - Adult - Gastroenterology: 81
•	SCP - Adult - General Surgery: 93
•	SCP - Adult - Hematology: 27
•	SCP - Adult - HIV/AIDS Specialists/Infectious Diseases: 54
•	SCP - Adult - Nephrology: 51
•	SCP - Adult - Neurology: 94
•	SCP - Adult - Oncology: 27
•	SCP - Adult - Ophthalmology: 23
•	SCP - Adult - Orthopedic Surgery: 95
•	SCP - Adult - Physical Medicine &amp; Rehabilitation: 76
••	SCP - Adult - Pulmonology: 65
•	SCP - Pediatric - Cardiology/Interventional Cardiology: 17
•	SCP - Pediatric - Dermatology: 74
•	SCP - Pediatric - Endocrinology: 184
•	SCP - Pediatric - ENT/Otolaryngology: 65
•	SCP - Pediatric - Gastroenterology: 115
•	SCP - Pediatric - General Surgery: 99
•	SCP - Pediatric - Hematology: 27
•	SCP - Pediatric - HIV/AIDS Specialists/Infectious Diseases: 54
•	SCP - Pediatric - Nephrology: 51
•	SCP - Pediatric - Neurology: 94
•	SCP - Pediatric - Oncology: 27
•	SCP - Pediatric - Ophthalmology: 23
•	SCP - Pediatric - Orthopedic Surgery: 95
•	SCP - Pediatric - Physical Medicine &amp; Rehabilitation: 76
•	SCP - Pediatric - Pulmonology: 104
•	OBGYN: 38</t>
  </si>
  <si>
    <t>Below is a summary of the number of zip codes and specialties not meeting time or distance standards after geomapping was conducted in November 2023.
•	PCP - Adult: 20
•	PCP - Peds: 20
•	SCP - Adult - Cardiology/Interventional Cardiology: 18
•	SCP - Adult - Dermatology: 100
•	SCP - Adult - Endocrinology: 22
•	SCP - Adult - ENT/Otolaryngology: 35
•	SCP - Adult - Gastroenterology: 18
•	SCP - Adult - General Surgery: 7
•	SCP - Adult - Hematology: 12
•	SCP - Adult - HIV/AIDS Specialists/Infectious Diseases: 19
•	SCP - Adult - Nephrology: 19
•	SCP - Adult - Neurology: 29
•	SCP - Adult - Oncology: 7
•	SCP - Adult - Ophthalmology: 13
•	SCP - Adult - Orthopedic Surgery: 17
•	SCP - Adult - Physical Medicine &amp; Rehabilitation: 9
••	SCP - Adult - Pulmonology: 31
•	SCP - Pediatric - Cardiology/Interventional Cardiology: 18
•	SCP - Pediatric - Dermatology: 100
•	SCP - Pediatric - Endocrinology: 22
•	SCP - Pediatric - ENT/Otolaryngology: 35
•	SCP - Pediatric - Gastroenterology: 18
•	SCP - Pediatric - General Surgery: 7
•	SCP - Pediatric - Hematology: 21
•	SCP - Pediatric - HIV/AIDS Specialists/Infectious Diseases: 43
•	SCP - Pediatric - Nephrology: 63
•	SCP - Pediatric - Neurology: 31
•	SCP - Pediatric - Oncology: 16
•	SCP - Pediatric - Ophthalmology: 13
•	SCP - Pediatric - Orthopedic Surgery: 17
•	SCP - Pediatric - Physical Medicine &amp; Rehabilitation: 10
•	SCP - Pediatric - Pulmonology: 31
•	OBGYN: 10</t>
  </si>
  <si>
    <t>Quarterly Subcontractor Network Certification Alternative Access Reports are provided to the network detailing status of any deficiencies identified from the previous quarter. In an effort to support gap remediation efforts,  the Plan provides out-of-network Provider information for recruitment efforts.  If a Subcontractor cannot contract with the suggested providers, they may seek alternative providers.If the Subcontractor is not successful with network adequacy gap remediation, the may request an AAS for the deficiency. Throughout this process, the Plan collaborates closely with the Subcontractor to monitor and support the progress of these remediation activities.</t>
  </si>
  <si>
    <t>Emanate Health IPA has recently entered into a contract with the Plan as a Subcontractor, effective as of 6/1/2023.The Plan is actively evaluating the network adequacy of Subcontractor B, focusing specifically on their compliance with established time and distance standards within their network area.</t>
  </si>
  <si>
    <t>Serra Community Medical Group has recently entered into a contract with the Plan as a Subcontractor, effective as of 6/1/2023.The Plan is actively evaluating the network adequacy of Serra Community Medical Group, focusing specifically on their compliance with established time and distance standards within their network area.</t>
  </si>
  <si>
    <t xml:space="preserve">This Subcontractor is no longer contracted with the Plan as of 5/31/2023._x000D_
_x000D_
</t>
  </si>
  <si>
    <t xml:space="preserve">This Subcontractor is no longer contracted with the Plan as of 5/31/2023.
</t>
  </si>
  <si>
    <t xml:space="preserve">This Subcontractor is no longer contracted with the Plan as of 6/30/2023. 
</t>
  </si>
  <si>
    <t xml:space="preserve">
This Subcontractor is no longer contracted with the Plan as of 12/31/2023.  
</t>
  </si>
  <si>
    <t xml:space="preserve">Plan Partners are responsible for monitoring and aassuring compliance with network adequacy standards.  For Anthem, when their geomapping analysis shows gaps in a subcontractor network, that Subcontrator will have an opportunity to request alternative access standard by signing an attestation that they will attempt to contract with the nearest two Out of Network providers within 120 days. Subcontractors must report on contracting efforts within 120 days. If they fail to submit an AAS request, they will receive a Corrective Action Plan. 
L.A. Care monitors Plan Partner SNC oversight efforts on a quarterly basis.  
</t>
  </si>
  <si>
    <t xml:space="preserve">Plan Partners are responsible for monitoring and aassuring compliance with network adequacy standards.  For Blue Shield, they will work with Subcontractors to assess and monitor the Subcontractors progress. Bi-annual reports will be provided to the Subcontractor to assess progress contracting with additional providers. Subcontractors will be placed on a corrective action plan when they cannot prove to address deficiencies. 
L.A. Care monitors Plan Partner SNC oversight efforts on a quarterly basis.  </t>
  </si>
  <si>
    <t xml:space="preserve">Where Anthem's geomapping analysis shows gaps in ACCESS IPA's network, ACCESS IPA will have an opportunity to request alternative access standard by signing an attestation that they will attempt to contract with the nearest two Out of Network providers within 120 days. ACCESS IPA must report on contracting efforts within 120 days. If geomapping analysis identifies a gap in ACCESS IPA's network, and they fail to submit an AAS request, they will receive a Corrective Action Plan. 
</t>
  </si>
  <si>
    <t xml:space="preserve">Where Anthem's geomapping analysis shows gaps in ALL CARE MEDICAL GROUP INC's network, ALL CARE MEDICAL GROUP INC will have an opportunity to request alternative access standard by signing an attestation that they will attempt to contract with the nearest two Out of Network providers within 120 days. ALL CARE MEDICAL GROUP INC must report on contracting efforts within 120 days. If geomapping analysis identifies a gap in ALL CARE MEDICAL GROUP INC's network, and they fail to submit an AAS request, they will receive a Corrective Action Plan. 
</t>
  </si>
  <si>
    <t xml:space="preserve">Where Anthem's geomapping analysis shows gaps in CITRUS VALLEY PHYSICIANS GROUP's network, CITRUS VALLEY PHYSICIANS GROUP will have an opportunity to request alternative access standard by signing an attestation that they will attempt to contract with the nearest two Out of Network providers within 120 days. CITRUS VALLEY PHYSICIANS GROUP must report on contracting efforts within 120 days. If geomapping analysis identifies a gap in CITRUS VALLEY PHYSICIANS GROUP's network, and they fail to submit an AAS request, they will receive a Corrective Action Plan. 
</t>
  </si>
  <si>
    <t xml:space="preserve">Where Anthem's geomapping analysis shows gaps in EMANATE HEALTH IPA's network, EMANATE HEALTH IPA will have an opportunity to request alternative access standard by signing an attestation that they will attempt to contract with the nearest two Out of Network providers within 120 days. EMANATE HEALTH IPA must report on contracting efforts within 120 days. If geomapping analysis identifies a gap in EMANATE HEALTH IPA's network, and they fail to submit an AAS request, they will receive a Corrective Action Plan. 
</t>
  </si>
  <si>
    <t xml:space="preserve">Where Anthem's geomapping analysis shows gaps in OMNICARE MEDICAL GROUP INC's network, OMNICARE MEDICAL GROUP INC will have an opportunity to request alternative access standard by signing an attestation that they will attempt to contract with the nearest two Out of Network providers within 120 days. OMNICARE MEDICAL GROUP INC must report on contracting efforts within 120 days. If geomapping analysis identifies a gap in OMNICARE MEDICAL GROUP INC's network, and they fail to submit an AAS request, they will receive a Corrective Action Plan. 
</t>
  </si>
  <si>
    <t xml:space="preserve">Where Anthem's geomapping analysis shows gaps in REGENT MEDICAL GROUP INC's network, REGENT MEDICAL GROUP INC will have an opportunity to request alternative access standard by signing an attestation that they will attempt to contract with the nearest two Out of Network providers within 120 days. REGENT MEDICAL GROUP INC must report on contracting efforts within 120 days. If geomapping analysis identifies a gap in REGENT MEDICAL GROUP INC's network, and they fail to submit an AAS request, they will receive a Corrective Action Plan. 
</t>
  </si>
  <si>
    <t xml:space="preserve">Where Anthem's geomapping analysis shows gaps in SAN JUDAS MEDICAL GROUP IPA's network, SAN JUDAS MEDICAL GROUP IPA will have an opportunity to request alternative access standard by signing an attestation that they will attempt to contract with the nearest two Out of Network providers within 120 days. SAN JUDAS MEDICAL GROUP IPA must report on contracting efforts within 120 days. If geomapping analysis identifies a gap in SAN JUDAS MEDICAL GROUP IPA's network, and they fail to submit an AAS request, they will receive a Corrective Action Plan. 
</t>
  </si>
  <si>
    <t xml:space="preserve">Where Anthem's geomapping analysis shows gaps in SOUTHERN CALIFORNIA CHILDRENS HEALTHCARE NETWORK's network, SOUTHERN CALIFORNIA CHILDRENS HEALTHCARE NETWORK will have an opportunity to request alternative access standard by signing an attestation that they will attempt to contract with the nearest two Out of Network providers within 120 days. SOUTHERN CALIFORNIA CHILDRENS HEALTHCARE NETWORK must report on contracting efforts within 120 days. If geomapping analysis identifies a gap in SOUTHERN CALIFORNIA CHILDRENS HEALTHCARE NETWORK's network, and they fail to submit an AAS request, they will receive a Corrective Action Plan. 
</t>
  </si>
  <si>
    <t xml:space="preserve">Where Anthem's geomapping analysis shows gaps in ST. VINCENT IPA MEDICAL GROUP's network, ST. VINCENT IPA MEDICAL GROUP will have an opportunity to request alternative access standard by signing an attestation that they will attempt to contract with the nearest two Out of Network providers within 120 days. ST. VINCENT IPA MEDICAL GROUP must report on contracting efforts within 120 days. If geomapping analysis identifies a gap in ST. VINCENT IPA MEDICAL GROUP's network, and they fail to submit an AAS request, they will receive a Corrective Action Plan. 
</t>
  </si>
  <si>
    <t xml:space="preserve">Where Anthem's geomapping analysis shows gaps in SUPERIOR CHOICE MEDICAL GROUP INC's network, SUPERIOR CHOICE MEDICAL GROUP INC will have an opportunity to request alternative access standard by signing an attestation that they will attempt to contract with the nearest two Out of Network providers within 120 days. SUPERIOR CHOICE MEDICAL GROUP INC must report on contracting efforts within 120 days. If geomapping analysis identifies a gap in SUPERIOR CHOICE MEDICAL GROUP INC's network, and they fail to submit an AAS request, they will receive a Corrective Action Plan. 
</t>
  </si>
  <si>
    <t>The Plan will reassess this Subcontractors performance at the next  geomapping analysis to be conducted in Quarter 1 2024.</t>
  </si>
  <si>
    <t xml:space="preserve"> This Subcontractor is no longer contracted with the Plan as of 5/31/2023. _x000D_
_x000D_
</t>
  </si>
  <si>
    <t xml:space="preserve"> This Subcontractor is no longer contracted with the Plan as of 5/31/2023. 
</t>
  </si>
  <si>
    <t xml:space="preserve">This Subcontractor is no longer contracted with the Plan as of 6/30/2023. 
</t>
  </si>
  <si>
    <t>Plan Partners are responsible for monitoring and addressing any identified deficiencies within their network.  Anthem will reassess Subctractor performance at next geomapping analysis, to be conducted no later than June 2024.
L.A. Care assesses Plan Partner SNC monitoring on a quarterly basis.  Next assessment is scheduled for April 2024</t>
  </si>
  <si>
    <t>Plan Partners are responsible for monitoring and addressing any identified deficiencies within their network.  Blue Shield will run bi-annual reports to assess Subcontractor's Network. The next report will be produced in Q2 of 2024. 
L.A. Care assesses Plan Partner SNC monitoring on a quarterly basis.  Next assessment is scheduled for April 2024</t>
  </si>
  <si>
    <t>Anthem will reassess ACCESS IPA's performance at next geomapping analysis conducted no later than June 2024</t>
  </si>
  <si>
    <t>Anthem will reassess ACCOUNTABLE HEALTH PLAN MEDICAL GROUP's performance at next geomapping analysis conducted no later than June 2024</t>
  </si>
  <si>
    <t>Anthem will reassess ADVANTAGE HEALTH NETWORK INC's performance at next geomapping analysis conducted no later than June 2024</t>
  </si>
  <si>
    <t>Anthem will reassess ALL CARE MEDICAL GROUP INC's performance at next geomapping analysis conducted no later than June 2024</t>
  </si>
  <si>
    <t>Anthem will reassess ALLIED PACIFIC OF CALIFORNIA IPA's performance at next geomapping analysis conducted no later than June 2024</t>
  </si>
  <si>
    <t>Anthem will reassess ANGELES IPA's performance at next geomapping analysis conducted no later than June 2024</t>
  </si>
  <si>
    <t>Anthem will reassess ASSOCIATED HISPANIC PHYSICIANS OF SOUTHERN CALIFORNIA's performance at next geomapping analysis conducted no later than June 2024</t>
  </si>
  <si>
    <t>Anthem will reassess BELLA VISTA MEDICAL GROUP's performance at next geomapping analysis conducted no later than June 2024</t>
  </si>
  <si>
    <t>Anthem will reassess CITRUS VALLEY PHYSICIANS GROUP's performance at next geomapping analysis conducted no later than June 2024</t>
  </si>
  <si>
    <t>Anthem will reassess COMMUNITY FAMILY CARE MEDICAL GROUP IPA INC's performance at next geomapping analysis conducted no later than June 2024</t>
  </si>
  <si>
    <t>Anthem will reassess EL PROYECTO DEL BARRIO's performance at next geomapping analysis conducted no later than June 2024</t>
  </si>
  <si>
    <t>Anthem will reassess EMANATE HEALTH IPA's performance at next geomapping analysis conducted no later than June 2024</t>
  </si>
  <si>
    <t>Anthem will reassess EXCEPTIONAL CARE MEDICAL GROUP INC's performance at next geomapping analysis conducted no later than June 2024</t>
  </si>
  <si>
    <t>Anthem will reassess GLOBAL CARE MEDICAL GROUP IPA's performance at next geomapping analysis conducted no later than June 2024</t>
  </si>
  <si>
    <t>Anthem will reassess HEALTH CARE LA's performance at next geomapping analysis conducted no later than June 2024</t>
  </si>
  <si>
    <t>Anthem will reassess HISPANIC PHYSICIANS IPA's performance at next geomapping analysis conducted no later than June 2024</t>
  </si>
  <si>
    <t>Anthem will reassess MEMORIALCARE SELECT HEALTH PLAN's performance at next geomapping analysis conducted no later than June 2024</t>
  </si>
  <si>
    <t>Anthem will reassess NOBLE COMMUNITY MEDICAL ASSOCIATES's performance at next geomapping analysis conducted no later than June 2024</t>
  </si>
  <si>
    <t>Anthem will reassess OMNICARE MEDICAL GROUP INC's performance at next geomapping analysis conducted no later than June 2024</t>
  </si>
  <si>
    <t>Anthem will reassess PREFERRED IPA OF CA's performance at next geomapping analysis conducted no later than June 2024</t>
  </si>
  <si>
    <t>Anthem will reassess PREMIER PHYSICIAN NETWORK INC's performance at next geomapping analysis conducted no later than June 2024</t>
  </si>
  <si>
    <t>Anthem will reassess REGENT MEDICAL GROUP INC's performance at next geomapping analysis conducted no later than June 2024</t>
  </si>
  <si>
    <t>Anthem will reassess SAN JUDAS MEDICAL GROUP IPA's performance at next geomapping analysis conducted no later than June 2024</t>
  </si>
  <si>
    <t>Anthem will reassess SOUTH ATLANTIC MEDICAL GROUP IPA's performance at next geomapping analysis conducted no later than June 2024</t>
  </si>
  <si>
    <t>Anthem will reassess SOUTHERN CALIFORNIA CHILDRENS HEALTHCARE NETWORK's performance at next geomapping analysis conducted no later than June 2024</t>
  </si>
  <si>
    <t>Anthem will reassess ST. VINCENT IPA MEDICAL GROUP's performance at next geomapping analysis conducted no later than June 2024</t>
  </si>
  <si>
    <t>Anthem will reassess SUPERIOR CHOICE MEDICAL GROUP INC's performance at next geomapping analysis conducted no later than June 2024</t>
  </si>
  <si>
    <t>In ZIP Codes 96104, 96108, 96112 and 96115:
Adult Dermatology: 75 mins &amp; 65 mi
Pediatric Dermatology: 75 mins &amp; 65 mi
Adult Endocrinology: 65 mins &amp; 50 mi
Pediatric Endocrinology: 75 mins &amp; 55 mi
Adult Ophthalmology: 80 mins &amp; 50 mi
Pediatric Ophthalmology: 75 mins &amp; 50 mi</t>
  </si>
  <si>
    <t>Plan Partners are responsible for approving alternative access standard requests for their subcontractor network. Anthem has granted various Subcontractors Alternative Access Standards in various areas by zip code and provider type as identified in their geomapping analysis. 
See See supplemental file: 
ANTHEM BLUE CROSS EX.2_supplement LOS ANGELES.xlsx</t>
  </si>
  <si>
    <t xml:space="preserve">Anthem has granted ACCESS IPA Alternative Access Standards in DENSE area by zip code and provider type. 
See supplemental file: 
ANTHEM BLUE CROSS EX.2_supplement LOS ANGELES.xlsx
</t>
  </si>
  <si>
    <t xml:space="preserve">Anthem has granted ACCOUNTABLE HEALTH PLAN MEDICAL GROUP Alternative Access Standards in DENSE area by zip code and provider type. 
See supplemental file: 
ANTHEM BLUE CROSS EX.2_supplement LOS ANGELES.xlsx
</t>
  </si>
  <si>
    <t xml:space="preserve">Anthem has granted ADVANTAGE HEALTH NETWORK INC Alternative Access Standards in DENSE area by zip code and provider type. 
See supplemental file: 
ANTHEM BLUE CROSS EX.2_supplement LOS ANGELES.xlsx
</t>
  </si>
  <si>
    <t xml:space="preserve">Anthem has granted ALL CARE MEDICAL GROUP INC Alternative Access Standards in DENSE area by zip code and provider type. 
See supplemental file: 
ANTHEM BLUE CROSS EX.2_supplement LOS ANGELES.xlsx
</t>
  </si>
  <si>
    <t xml:space="preserve">Anthem has granted ALLIED PACIFIC OF CALIFORNIA IPA Alternative Access Standards in DENSE area by zip code and provider type. 
See supplemental file: 
ANTHEM BLUE CROSS EX.2_supplement LOS ANGELES.xlsx
</t>
  </si>
  <si>
    <t xml:space="preserve">Anthem has granted ANGELES IPA Alternative Access Standards in DENSE area by zip code and provider type. 
See supplemental file: 
ANTHEM BLUE CROSS EX.2_supplement LOS ANGELES.xlsx
</t>
  </si>
  <si>
    <t xml:space="preserve">Anthem has granted ASSOCIATED HISPANIC PHYSICIANS OF SOUTHERN CALIFORNIA Alternative Access Standards in DENSE area by zip code and provider type. 
See supplemental file: 
ANTHEM BLUE CROSS EX.2_supplement LOS ANGELES.xlsx
</t>
  </si>
  <si>
    <t xml:space="preserve">Anthem has granted BELLA VISTA MEDICAL GROUP Alternative Access Standards in DENSE area by zip code and provider type. 
See supplemental file: 
ANTHEM BLUE CROSS EX.2_supplement LOS ANGELES.xlsx
</t>
  </si>
  <si>
    <t xml:space="preserve">Anthem has granted CITRUS VALLEY PHYSICIANS GROUP Alternative Access Standards in DENSE area by zip code and provider type. 
See supplemental file: 
ANTHEM BLUE CROSS EX.2_supplement LOS ANGELES.xlsx
</t>
  </si>
  <si>
    <t xml:space="preserve">Anthem has granted COMMUNITY FAMILY CARE MEDICAL GROUP IPA INC Alternative Access Standards in DENSE area by zip code and provider type. 
See supplemental file: 
ANTHEM BLUE CROSS EX.2_supplement LOS ANGELES.xlsx
</t>
  </si>
  <si>
    <t xml:space="preserve">Anthem has granted EL PROYECTO DEL BARRIO Alternative Access Standards in DENSE area by zip code and provider type. 
See supplemental file: 
ANTHEM BLUE CROSS EX.2_supplement LOS ANGELES.xlsx
</t>
  </si>
  <si>
    <t xml:space="preserve">Anthem has granted EMANATE HEALTH IPA Alternative Access Standards in DENSE area by zip code and provider type. 
See supplemental file: 
ANTHEM BLUE CROSS EX.2_supplement LOS ANGELES.xlsx
</t>
  </si>
  <si>
    <t xml:space="preserve">Anthem has granted EXCEPTIONAL CARE MEDICAL GROUP INC Alternative Access Standards in DENSE area by zip code and provider type. 
See supplemental file: 
ANTHEM BLUE CROSS EX.2_supplement LOS ANGELES.xlsx
</t>
  </si>
  <si>
    <t xml:space="preserve">Anthem has granted GLOBAL CARE MEDICAL GROUP IPA Alternative Access Standards in DENSE area by zip code and provider type. 
See supplemental file: 
ANTHEM BLUE CROSS EX.2_supplement LOS ANGELES.xlsx
</t>
  </si>
  <si>
    <t xml:space="preserve">Anthem has granted HEALTH CARE LA Alternative Access Standards in DENSE area by zip code and provider type. 
See supplemental file: 
ANTHEM BLUE CROSS EX.2_supplement LOS ANGELES.xlsx
</t>
  </si>
  <si>
    <t xml:space="preserve">Anthem has granted HISPANIC PHYSICIANS IPA Alternative Access Standards in DENSE area by zip code and provider type. 
See supplemental file: 
ANTHEM BLUE CROSS EX.2_supplement LOS ANGELES.xlsx
</t>
  </si>
  <si>
    <t xml:space="preserve">Anthem has granted IMPERIAL HEALTH HOLDINGS MEDICAL GROUP Alternative Access Standards in DENSE area by zip code and provider type. 
See supplemental file: 
ANTHEM BLUE CROSS EX.2_supplement LOS ANGELES.xlsx
</t>
  </si>
  <si>
    <t xml:space="preserve">Anthem has granted MEMORIALCARE SELECT HEALTH PLAN Alternative Access Standards in DENSE area by zip code and provider type. 
See supplemental file: 
ANTHEM BLUE CROSS EX.2_supplement LOS ANGELES.xlsx
</t>
  </si>
  <si>
    <t xml:space="preserve">Anthem has granted NOBLE COMMUNITY MEDICAL ASSOCIATES Alternative Access Standards in DENSE area by zip code and provider type. 
See supplemental file: 
ANTHEM BLUE CROSS EX.2_supplement LOS ANGELES.xlsx
</t>
  </si>
  <si>
    <t xml:space="preserve">Anthem has granted PREFERRED IPA OF CA Alternative Access Standards in DENSE area by zip code and provider type. 
See supplemental file: 
ANTHEM BLUE CROSS EX.2_supplement LOS ANGELES.xlsx
</t>
  </si>
  <si>
    <t xml:space="preserve">Anthem has granted PREMIER PHYSICIAN NETWORK INC Alternative Access Standards in DENSE area by zip code and provider type. 
See supplemental file: 
ANTHEM BLUE CROSS EX.2_supplement LOS ANGELES.xlsx
</t>
  </si>
  <si>
    <t xml:space="preserve">Anthem has granted REGENT MEDICAL GROUP INC Alternative Access Standards in DENSE area by zip code and provider type. 
See supplemental file: 
ANTHEM BLUE CROSS EX.2_supplement LOS ANGELES.xlsx
</t>
  </si>
  <si>
    <t xml:space="preserve">Anthem has granted SAN JUDAS MEDICAL GROUP IPA Alternative Access Standards in DENSE area by zip code and provider type. 
See supplemental file: 
ANTHEM BLUE CROSS EX.2_supplement LOS ANGELES.xlsx
</t>
  </si>
  <si>
    <t xml:space="preserve">Anthem has granted SOUTH ATLANTIC MEDICAL GROUP IPA Alternative Access Standards in DENSE area by zip code and provider type. 
See supplemental file: 
ANTHEM BLUE CROSS EX.2_supplement LOS ANGELES.xlsx
</t>
  </si>
  <si>
    <t xml:space="preserve">Anthem has granted SOUTHERN CALIFORNIA CHILDRENS HEALTHCARE NETWORK Alternative Access Standards in DENSE area by zip code and provider type. 
See supplemental file: 
ANTHEM BLUE CROSS EX.2_supplement LOS ANGELES.xlsx
</t>
  </si>
  <si>
    <t xml:space="preserve">Anthem has granted ST. VINCENT IPA MEDICAL GROUP Alternative Access Standards in DENSE area by zip code and provider type. 
See supplemental file: 
ANTHEM BLUE CROSS EX.2_supplement LOS ANGELES.xlsx
</t>
  </si>
  <si>
    <t xml:space="preserve">Anthem has granted SUPERIOR CHOICE MEDICAL GROUP INC Alternative Access Standards in DENSE area by zip code and provider type. 
See supplemental file: 
ANTHEM BLUE CROSS EX.2_supplement LOS ANGELES.xlsx
</t>
  </si>
  <si>
    <r>
      <t xml:space="preserve">Anthem is working with various Subcontractors on addressing deficiencies  identified in their geomapping analysis and  provisionally granted Alternative Access Stadards for the Time/ Distance to the nearest in-network provider for those zipcodes and provider types.
For more information on the approved AAS by Downstream Subcontractors, please see the </t>
    </r>
    <r>
      <rPr>
        <b/>
        <sz val="12"/>
        <color indexed="8"/>
        <rFont val="Arial"/>
        <family val="2"/>
      </rPr>
      <t>Report - Downstream Subs</t>
    </r>
    <r>
      <rPr>
        <sz val="12"/>
        <color indexed="8"/>
        <rFont val="Arial"/>
        <family val="2"/>
      </rPr>
      <t xml:space="preserve"> sheet (Downstream Subcontractors 1 - 28).</t>
    </r>
  </si>
  <si>
    <t xml:space="preserve">These zipcodes contained deficiencies in Anthem's geomapping analysis in December, 2023. Anthem is provisionally granting Alternative Access Stadards for the Time/ Distance to the nearest in-network provider to ACCESS IPA for these zipcodes and provider types with the following conditions:
1. Anthem will work with our providers to identify a provider within reasonable time or distance to close the gap. 
2. Anthem has notified ACCESS IPA that we conducted a geomapping analysis,  and they are not meeting Time or Distance Standards for particular zip codes and provider types.   
3. ACCESS IPA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</si>
  <si>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ACCOUNTABLE HEALTH PLAN MEDICAL GROUP for these zipcodes and provider types with the following conditions:
1. Anthem will work with our providers to identify a provider within reasonable time or distance to close the gap. 
2. Anthem has notified ACCOUNTABLE HEALTH PLAN MEDICAL GROUP that we conducted a geomapping analysis,  and they are not meeting Time or Distance Standards for particular zip codes and provider types.   
3. ACCOUNTABLE HEALTH PLAN MEDICAL GROUP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</si>
  <si>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ADVANTAGE HEALTH NETWORK INC for these zipcodes and provider types with the following conditions:
1. Anthem will work with our providers to identify a provider within reasonable time or distance to close the gap. 
2. Anthem has notified ADVANTAGE HEALTH NETWORK INC that we conducted a geomapping analysis,  and they are not meeting Time or Distance Standards for particular zip codes and provider types.   
3. ADVANTAGE HEALTH NETWORK INC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</si>
  <si>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ALL CARE MEDICAL GROUP INC for these zipcodes and provider types with the following conditions:
1. Anthem will work with our providers to identify a provider within reasonable time or distance to close the gap. 
2. Anthem has notified ALL CARE MEDICAL GROUP INC that we conducted a geomapping analysis,  and they are not meeting Time or Distance Standards for particular zip codes and provider types.   
3. ALL CARE MEDICAL GROUP INC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</si>
  <si>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ALLIED PACIFIC OF CALIFORNIA IPA for these zipcodes and provider types with the following conditions:
1. Anthem will work with our providers to identify a provider within reasonable time or distance to close the gap. 
2. Anthem has notified ALLIED PACIFIC OF CALIFORNIA IPA that we conducted a geomapping analysis,  and they are not meeting Time or Distance Standards for particular zip codes and provider types.   
3. ALLIED PACIFIC OF CALIFORNIA IPA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</si>
  <si>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ANGELES IPA for these zipcodes and provider types with the following conditions:
1. Anthem will work with our providers to identify a provider within reasonable time or distance to close the gap. 
2. Anthem has notified ANGELES IPA that we conducted a geomapping analysis,  and they are not meeting Time or Distance Standards for particular zip codes and provider types.   
3. ANGELES IPA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</si>
  <si>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ASSOCIATED HISPANIC PHYSICIANS OF SOUTHERN CALIFORNIA for these zipcodes and provider types with the following conditions:
1. Anthem will work with our providers to identify a provider within reasonable time or distance to close the gap. 
2. Anthem has notified ASSOCIATED HISPANIC PHYSICIANS OF SOUTHERN CALIFORNIA that we conducted a geomapping analysis,  and they are not meeting Time or Distance Standards for particular zip codes and provider types.   
3. ASSOCIATED HISPANIC PHYSICIANS OF SOUTHERN CALIFORNIA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</si>
  <si>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BELLA VISTA MEDICAL GROUP for these zipcodes and provider types with the following conditions:
1. Anthem will work with our providers to identify a provider within reasonable time or distance to close the gap. 
2. Anthem has notified BELLA VISTA MEDICAL GROUP that we conducted a geomapping analysis,  and they are not meeting Time or Distance Standards for particular zip codes and provider types.   
3. BELLA VISTA MEDICAL GROUP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</si>
  <si>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CITRUS VALLEY PHYSICIANS GROUP for these zipcodes and provider types with the following conditions:
1. Anthem will work with our providers to identify a provider within reasonable time or distance to close the gap. 
2. Anthem has notified CITRUS VALLEY PHYSICIANS GROUP that we conducted a geomapping analysis,  and they are not meeting Time or Distance Standards for particular zip codes and provider types.   
3. CITRUS VALLEY PHYSICIANS GROUP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</si>
  <si>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COMMUNITY FAMILY CARE MEDICAL GROUP IPA INC for these zipcodes and provider types with the following conditions:
1. Anthem will work with our providers to identify a provider within reasonable time or distance to close the gap. 
2. Anthem has notified COMMUNITY FAMILY CARE MEDICAL GROUP IPA INC that we conducted a geomapping analysis,  and they are not meeting Time or Distance Standards for particular zip codes and provider types.   
3. COMMUNITY FAMILY CARE MEDICAL GROUP IPA INC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</si>
  <si>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EL PROYECTO DEL BARRIO for these zipcodes and provider types with the following conditions:
1. Anthem will work with our providers to identify a provider within reasonable time or distance to close the gap. 
2. Anthem has notified EL PROYECTO DEL BARRIO that we conducted a geomapping analysis,  and they are not meeting Time or Distance Standards for particular zip codes and provider types.   
3. EL PROYECTO DEL BARRIO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</si>
  <si>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EXCEPTIONAL CARE MEDICAL GROUP INC for these zipcodes and provider types with the following conditions:
1. Anthem will work with our providers to identify a provider within reasonable time or distance to close the gap. 
2. Anthem has notified EXCEPTIONAL CARE MEDICAL GROUP INC that we conducted a geomapping analysis,  and they are not meeting Time or Distance Standards for particular zip codes and provider types.   
3. EXCEPTIONAL CARE MEDICAL GROUP INC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</si>
  <si>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GLOBAL CARE MEDICAL GROUP IPA for these zipcodes and provider types with the following conditions:
1. Anthem will work with our providers to identify a provider within reasonable time or distance to close the gap. 
2. Anthem has notified GLOBAL CARE MEDICAL GROUP IPA that we conducted a geomapping analysis,  and they are not meeting Time or Distance Standards for particular zip codes and provider types.   
3. GLOBAL CARE MEDICAL GROUP IPA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</si>
  <si>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HEALTH CARE LA for these zipcodes and provider types with the following conditions:
1. Anthem will work with our providers to identify a provider within reasonable time or distance to close the gap. 
2. Anthem has notified HEALTH CARE LA that we conducted a geomapping analysis,  and they are not meeting Time or Distance Standards for particular zip codes and provider types.   
3. HEALTH CARE LA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</si>
  <si>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HISPANIC PHYSICIANS IPA for these zipcodes and provider types with the following conditions:
1. Anthem will work with our providers to identify a provider within reasonable time or distance to close the gap. 
2. Anthem has notified HISPANIC PHYSICIANS IPA that we conducted a geomapping analysis,  and they are not meeting Time or Distance Standards for particular zip codes and provider types.   
3. HISPANIC PHYSICIANS IPA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</si>
  <si>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MEMORIALCARE SELECT HEALTH PLAN for these zipcodes and provider types with the following conditions:
1. Anthem will work with our providers to identify a provider within reasonable time or distance to close the gap. 
2. Anthem has notified MEMORIALCARE SELECT HEALTH PLAN that we conducted a geomapping analysis,  and they are not meeting Time or Distance Standards for particular zip codes and provider types.   
3. MEMORIALCARE SELECT HEALTH PLAN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</si>
  <si>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NOBLE COMMUNITY MEDICAL ASSOCIATES for these zipcodes and provider types with the following conditions:
1. Anthem will work with our providers to identify a provider within reasonable time or distance to close the gap. 
2. Anthem has notified NOBLE COMMUNITY MEDICAL ASSOCIATES that we conducted a geomapping analysis,  and they are not meeting Time or Distance Standards for particular zip codes and provider types.   
3. NOBLE COMMUNITY MEDICAL ASSOCIATES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</si>
  <si>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PREFERRED IPA OF CA for these zipcodes and provider types with the following conditions:
1. Anthem will work with our providers to identify a provider within reasonable time or distance to close the gap. 
2. Anthem has notified PREFERRED IPA OF CA that we conducted a geomapping analysis,  and they are not meeting Time or Distance Standards for particular zip codes and provider types.   
3. PREFERRED IPA OF CA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</si>
  <si>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PREMIER PHYSICIAN NETWORK INC for these zipcodes and provider types with the following conditions:
1. Anthem will work with our providers to identify a provider within reasonable time or distance to close the gap. 
2. Anthem has notified PREMIER PHYSICIAN NETWORK INC that we conducted a geomapping analysis,  and they are not meeting Time or Distance Standards for particular zip codes and provider types.   
3. PREMIER PHYSICIAN NETWORK INC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</si>
  <si>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REGENT MEDICAL GROUP INC for these zipcodes and provider types with the following conditions:
1. Anthem will work with our providers to identify a provider within reasonable time or distance to close the gap. 
2. Anthem has notified REGENT MEDICAL GROUP INC that we conducted a geomapping analysis,  and they are not meeting Time or Distance Standards for particular zip codes and provider types.   
3. REGENT MEDICAL GROUP INC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</si>
  <si>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SAN JUDAS MEDICAL GROUP IPA for these zipcodes and provider types with the following conditions:
1. Anthem will work with our providers to identify a provider within reasonable time or distance to close the gap. 
2. Anthem has notified SAN JUDAS MEDICAL GROUP IPA that we conducted a geomapping analysis,  and they are not meeting Time or Distance Standards for particular zip codes and provider types.   
3. SAN JUDAS MEDICAL GROUP IPA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</si>
  <si>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SOUTH ATLANTIC MEDICAL GROUP IPA for these zipcodes and provider types with the following conditions:
1. Anthem will work with our providers to identify a provider within reasonable time or distance to close the gap. 
2. Anthem has notified SOUTH ATLANTIC MEDICAL GROUP IPA that we conducted a geomapping analysis,  and they are not meeting Time or Distance Standards for particular zip codes and provider types.   
3. SOUTH ATLANTIC MEDICAL GROUP IPA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</si>
  <si>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SOUTHERN CALIFORNIA CHILDRENS HEALTHCARE NETWORK for these zipcodes and provider types with the following conditions:
1. Anthem will work with our providers to identify a provider within reasonable time or distance to close the gap. 
2. Anthem has notified SOUTHERN CALIFORNIA CHILDRENS HEALTHCARE NETWORK that we conducted a geomapping analysis,  and they are not meeting Time or Distance Standards for particular zip codes and provider types.   
3. SOUTHERN CALIFORNIA CHILDRENS HEALTHCARE NETWORK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</si>
  <si>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ST. VINCENT IPA MEDICAL GROUP for these zipcodes and provider types with the following conditions:
1. Anthem will work with our providers to identify a provider within reasonable time or distance to close the gap. 
2. Anthem has notified ST. VINCENT IPA MEDICAL GROUP that we conducted a geomapping analysis,  and they are not meeting Time or Distance Standards for particular zip codes and provider types.   
3. ST. VINCENT IPA MEDICAL GROUP must provide Anthem with an attestation that they will make good faith contracting efforts with two closest out-of-network providers provided by Anthem to fill the gaps within 120 days.  
</t>
  </si>
  <si>
    <t xml:space="preserve">These zipcodes contained deficiencies in Anthem's geomapping analysis in December, 2023. Anthem is provisionally granting Alternative Access Stadards for the Time/ Distance to the nearest in-network provider to SUPERIOR CHOICE MEDICAL GROUP INC for these zipcodes and provider types with the following conditions:
1. Anthem will work with our providers to identify a provider within reasonable time or distance to close the gap. 
2. Anthem has notified SUPERIOR CHOICE MEDICAL GROUP INC that we conducted a geomapping analysis,  and they are not meeting Time or Distance Standards for particular zip codes and provider types.   
3. SUPERIOR CHOICE MEDICAL GROUP INC must provide Anthem with an attestation that they will make good faith contracting efforts with two closest out-of-network providers provided by Anthem to fill the gaps within 120 days.  
</t>
  </si>
  <si>
    <t>Indicate whether the MCP assures that the Subcontractor complies with the state's availability of services standards under 42 CFR section 438.206 based on each applicable analysis the MCP conducted for the Subcontractor during the reporting year/period. 
For example, if the MCP assessed Subcontractor compliance with 42 CFR section 438.206 using four quarterly reviews of grievances related to access and two semi-annual provider directory review analyses within the reporting period, and the MCP determined that the Subcontractor complied with the network adequacy standards in all of those analyses, enter 'Yes, the Subcontractor complies based on all analyses.'
As another example, if the MCP assessed subcontractor compliance with 42 CFR section 438.206 using two semi-annual reviews of grievances related to access and an annual secret shopper analysis within the reporting period, and the MCP determined that the Subcontractor did not comply with the network adequacy standards in at least one of those analyses, enter 'No, the Subcontractor does not comply based on all analyses.'"</t>
  </si>
  <si>
    <t xml:space="preserve">The Plan did not include this Subcontractor in its October 2023 analysis due the pended termination with L.A. Care.
This Subcontractor is no longer contracted with the Plan as of 5/31/2023.  
</t>
  </si>
  <si>
    <t xml:space="preserve">The Plan did not include this Subcontractor in its October 2023 analysis due the pended termination with L.A. Care.
This Subcontractor is no longer contracted with the Plan as of 6/30/2023.  
</t>
  </si>
  <si>
    <t xml:space="preserve">The Plan did not include this Subcontractor in its October 2023 analysis due the pended termination with L.A. Care.
This Subcontractor is no longer contracted with the Plan as of 12/31/2023.  
</t>
  </si>
  <si>
    <r>
      <t xml:space="preserve">Plan Partners are responsible for network certification and monitoring of their contracted network, including availability of services standards. L.A. Care monitors Plan Partner SNC efforts on a quarterly basis.  Plan Partner Network Deficifiencies were identified based on Anthem's SNC monitoring and network assessment.  For more information, please see the </t>
    </r>
    <r>
      <rPr>
        <b/>
        <sz val="12"/>
        <color indexed="8"/>
        <rFont val="Arial"/>
        <family val="2"/>
      </rPr>
      <t xml:space="preserve">Report - Downstream Subs </t>
    </r>
    <r>
      <rPr>
        <sz val="12"/>
        <color indexed="8"/>
        <rFont val="Arial"/>
        <family val="2"/>
      </rPr>
      <t>sheet (Downstream Subcontractors 1 - 28).</t>
    </r>
  </si>
  <si>
    <r>
      <t xml:space="preserve">Plan Partners are responsible for network certification and monitoring of their contracted network, including availability of services standards. L.A. Care monitors Plan Partner SNC efforts on a quarterly basis.  Plan Partner Network Deficifiencies were identified based on Anthem's SNC monitoring and network assessment.  For more information, please see the </t>
    </r>
    <r>
      <rPr>
        <b/>
        <sz val="12"/>
        <color indexed="8"/>
        <rFont val="Arial"/>
        <family val="2"/>
      </rPr>
      <t xml:space="preserve">Report - Downstream Subs </t>
    </r>
    <r>
      <rPr>
        <sz val="12"/>
        <color indexed="8"/>
        <rFont val="Arial"/>
        <family val="2"/>
      </rPr>
      <t>sheet (Downstream Subcontractors 29-65).</t>
    </r>
  </si>
  <si>
    <t xml:space="preserve">Yes, the Subcontractor complies based on all analyses
</t>
  </si>
  <si>
    <t xml:space="preserve">No, the Subcontractor does not comply based on all analyses
</t>
  </si>
  <si>
    <t xml:space="preserve">N/A - As indicated in Anthem's Landscape Analysis, EMANATE HEALTH IPA is new and therefore was not surveyed in RY23 Provider Appointment Availability Survey. As such, Anthem does not have timely access results for EMANATE HEALTH IPA. </t>
  </si>
  <si>
    <t xml:space="preserve">Yes, the Subcontractor complies based on all analyses/ 
</t>
  </si>
  <si>
    <t xml:space="preserve">Yes, the Subcontractor complies based on all analyses 
</t>
  </si>
  <si>
    <t xml:space="preserve">Appointment Availability Survey for MY2022 ADVENTIST HEALTH CARE NETWORK did not meet compliance with the timely access standards. These deficiencies are noted in item C.3.c:
</t>
  </si>
  <si>
    <t xml:space="preserve">Appointment Availability Survey for MY2022 showed that ALLIED PACIFIC IPA did not meet compliance with the timely access standards. These deficiencies are noted in item C.3.c
</t>
  </si>
  <si>
    <t xml:space="preserve">Appointment Availability Survey for MY2022 showed that ALTAMED HEALTH NETWORK did not meet compliance with the timely access standards. These deficiencies are noted in item C.3.c:
</t>
  </si>
  <si>
    <t xml:space="preserve">Appointment Availability Survey for MY2022 showed ANGELES IPA compliant with all timely access standards except for the deficiencies noted in item C.3.c:
SCP
15 days- SCP Non-Urgent appt.
</t>
  </si>
  <si>
    <t xml:space="preserve">Appointment Availability Survey for MY2022 showed that AXMINSTER MEDICAL GROUP did not meet compliance with the timely access standards. These deficiencies are noted in item C.3.c:
</t>
  </si>
  <si>
    <t xml:space="preserve">Appointment Availability Survey for MY2022 showed BELLA VISTA IPA compliant with all timely access standards except for the deficiencies noted in item C.3.c:
PCP
10 days- PCP Non-Urgent appt.
</t>
  </si>
  <si>
    <t xml:space="preserve">Appointment Availability Survey for MY2022 showed CITRUS VALLEY PHYSICIAN GROUP compliant with all the timely access standards except for the deficiencies noted in item C.3.c:
SCP
15 days- SCP Non-Urgent appt.
</t>
  </si>
  <si>
    <t xml:space="preserve">Appointment Availability Survey for MY2022 showed that COMMUNITY FAMILY CARE- METROPOLITAN  did not meet compliance with the timely access standards. These deficiencies are noted in item C.3.c:
</t>
  </si>
  <si>
    <t xml:space="preserve">Appointment Availability Survey for MY2022 showed that COMMUNITY FAMILY CARE- PROVINCIAL  did not meet compliance with the timely access standards. These deficiencies are noted in item C.3.c:
</t>
  </si>
  <si>
    <t xml:space="preserve">Appointment Availability Survey for MY2022 showed that  COMMUNITY FAMILY CARE - VALLEY did not meet compliance with the timely access standards. These deficiencies are noted in item C.3.c:
</t>
  </si>
  <si>
    <t xml:space="preserve">Appointment Availability Survey for MY2022 showed EL PROYECTO DEL BARRIO compliant with all timely access standards except for the deficiencies noted in item C.3.c:
PCP
48 hours- PCP Urgent appt.
10 days- PCP Non-Urgent appt.
</t>
  </si>
  <si>
    <t xml:space="preserve">Appointment Availability Survey for MY2022 showed that EXCEPTIONAL CARE MEDICAL GROUP did not meet compliance with the timely access standards. These deficiencies are noted in item C.3.c:
</t>
  </si>
  <si>
    <t xml:space="preserve">Appointment Availability Survey for MY2022 showed that FAMILY CARE SPECIALISTS IPA did not meet compliance with the timely access standards. These deficiencies are noted in item C.3.c:
</t>
  </si>
  <si>
    <t xml:space="preserve">Appointment Availability Survey for MY2022 showed GLOBAL CARE IPA compliant with all of the timely access standards except for the deficiencies noted in item C.3.c:
SCP
15 days- SCP Non-Urgent appt.
</t>
  </si>
  <si>
    <t xml:space="preserve">Appointment Availability Survey for MY2022 showed that HEALTH CARE LA IPA did not meet compliance with the timely access standards. These deficiencies are noted in item C.3.c: </t>
  </si>
  <si>
    <t>Appointment Availability Survey for MY2022 showed MEMORIAL CARE SELECT HEALTH  PLAN compliant with all of the timely access standards except for the deficiencies noted in item C.3.c:
PCP
10 days- PCP Non-Urgent appt.
SCP
96 hours- SCP Urgent appt.
15 days- SCP Non-Urgent appt.</t>
  </si>
  <si>
    <t>Appointment Availability Survey for MY2022 showed OMNICARE MEDICAL GROUP (AMHN) compliant with all of the timely access standards except for the deficiencies noted in item C.3.c:
PCP
10 days- PCP Non-Urgent appt.</t>
  </si>
  <si>
    <t xml:space="preserve">Appointment Availability Survey for MY2022 showed that OPTUM CARE NETWORK - LA FAMILY COMMUNITY did not meet compliance with the timely access standards. These deficiencies are noted in item C.3.c: </t>
  </si>
  <si>
    <t xml:space="preserve">Appointment Availability Survey for MY2022 showed that PIH HEALTH PHYSCIANS did not meet compliance with the timely access standards. These deficiencies are noted in item C.3.c: </t>
  </si>
  <si>
    <t>Appointment Availability Survey for MY2022 showed that POMONA VALLEY MEDICAL GROUP did not meet compliance with the timely access standards. These deficiencies are noted in item C.3.c:</t>
  </si>
  <si>
    <t xml:space="preserve">Appointment Availability Survey for MY2022 showed PREFERRED IPA OF CALIFORNIA compliant with all of the timely access standards except for the deficiencies noted in item C.3.c:
PCP
10 days- PCP Non-Urgent appt.
</t>
  </si>
  <si>
    <t xml:space="preserve">Appointment Availability Survey for MY2022 showed PREFERRED IPA OF CALIFORNIA - WHITE MEMORIAL compliant with all of the timely access standards except for the deficiencies noted in item C.3.c:
PCP
10 days- PCP Non-Urgent appt.
</t>
  </si>
  <si>
    <t xml:space="preserve">Appointment Availability Survey for MY2022 showed PREFERRED IPA OF CALIFORNIA - HOLLYWOOD PRESBYTERIAN compliant with all of the timely access standards except for the deficiencies noted in item C.3.c:
PCP
10 days- PCP Non-Urgent appt.
</t>
  </si>
  <si>
    <t xml:space="preserve">Appointment Availability Survey for MY2022 showed PREFERRED IPA OF CALIFORNIA - MONTEREY PARK compliant with all of the timely access standards except for the deficiencies noted in item C.3.c:
PCP
10 days- PCP Non-Urgent appt.
</t>
  </si>
  <si>
    <t>Appointment Availability Survey for MY2022 showed that PROSPECT PROFESSIONAL CARE MEDICAL GROUP  did not meet compliance with the timely access standards. These deficiencies are noted in item C.3.c:</t>
  </si>
  <si>
    <t>Appointment Availability Survey for MY2022 showed that PROSPECT MEDICAL GROUP LOS ANGELES did not meet compliance with the timely access standards. These deficiencies are noted in item C.3.c:</t>
  </si>
  <si>
    <t>Appointment Availability Survey for MY2022 showed that PROSPECT MEDICAL GROUP did not meet compliance with the timely access standards. These deficiencies are noted in item C.3.c:</t>
  </si>
  <si>
    <t>Appointment Availability Survey for MY2022 showed that PROSPECT NUESTRA FAMILIA did not meet compliance with the timely access standards. These deficiencies are noted in item C.3.c:</t>
  </si>
  <si>
    <t xml:space="preserve">Appointment Availability Survey for MY2022 showed SERENDIB HEALTHWAYS IPA compliant with all of the timely access standards:
PCP
48 hours- PCP Urgent appt.
10 days- PCP Non-Urgent appt.
SCP
96 hours- SCP Urgent appt.
15 days- SCP Non-Urgent appt.
</t>
  </si>
  <si>
    <t>Appointment Availability Survey for MY2022 showed SOUTH ATLANTIC MEDICAL GROUP compliant with all of the timely access standards except for the deficiencies noted in item C.3.c:
SCP
15 days- SCP Non-Urgent appt.</t>
  </si>
  <si>
    <t>Appointment Availability Survey for MY2022 showed ST. VINCENT IPA compliant with all of the timely access standards except for the deficiencies noted in item C.3.c:
SCP
15 days- SCP Non-Urgent appt.</t>
  </si>
  <si>
    <t>Appointment Availability Survey for MY2022 showed that SUPERIOR CHOICE MEDICAL GROUP did not meet compliance with the timely access standards. These deficiencies are noted in item C.3.c:</t>
  </si>
  <si>
    <t>Appointment Availability Survey for MY2022 showed COUNTY OF LOS ANGELES, DEPARTMENT OF HEALTH SERVICES (DHS) compliant with all of the timely access standards except for the deficiencies noted in item C.3.c:
SCP
15 days- SCP Non-Urgent appt.</t>
  </si>
  <si>
    <t xml:space="preserve">Appointment Availability Survey for MY2022 showed that COMMUNITY FAMILY CARE- ANTELOPE VALLEY did not meet compliance with the timely access standards. These deficiencies are noted in item C.3.c:
</t>
  </si>
  <si>
    <t xml:space="preserve">Appointment Availability Survey for MY2022 showed that COMMUNITY FAMILY CARE- EAST LOS ANGELES DOCTORS HOSPITAL  did not meet compliance with the timely access standards. These deficiencies are noted in item C.3.c:
</t>
  </si>
  <si>
    <t xml:space="preserve">Appointment Availability Survey for MY2022 showed that COMMUNITY FAMILY CARE-MEMORIAL HOSPITAL OF GARDENA  did not meet compliance with the timely access standards. These deficiencies are noted in item C.3.c:
</t>
  </si>
  <si>
    <t xml:space="preserve">Appointment Availability Survey for MY2022 showed that COMMUNITY FAMILY CARE- VALLEY PRESBYTERIANE did not meet compliance with the timely access standards.These deficiencies are noted in item C.3.c:
</t>
  </si>
  <si>
    <r>
      <t>Provider Directory Review and Appointment &amp; Access Availability results from the surveys conducted annually by Anthem revealed that not all Subcontractors (L.A. Care's Downstream Subcontractors) were compliance with network adequacy standards. 
For more information on the deficiencies by Downstream Subcontractor, please see the</t>
    </r>
    <r>
      <rPr>
        <b/>
        <sz val="12"/>
        <color indexed="8"/>
        <rFont val="Arial"/>
        <family val="2"/>
      </rPr>
      <t xml:space="preserve"> Report - Downstream Subs </t>
    </r>
    <r>
      <rPr>
        <sz val="12"/>
        <color indexed="8"/>
        <rFont val="Arial"/>
        <family val="2"/>
      </rPr>
      <t>sheet (Downstream Subcontractors 1 - 28).</t>
    </r>
  </si>
  <si>
    <r>
      <t xml:space="preserve">Timely Access Results from the surveys conducted annually by Blue Shield revealed that not all Subcontractors (L.A. Care's Downstream Subcontractors) were compliance with network adequacy standards. 
For more information on the deficiencies by Downstream Subcontractor, please see the </t>
    </r>
    <r>
      <rPr>
        <b/>
        <sz val="12"/>
        <color indexed="8"/>
        <rFont val="Arial"/>
        <family val="2"/>
      </rPr>
      <t xml:space="preserve">Report - Downstream Subs </t>
    </r>
    <r>
      <rPr>
        <sz val="12"/>
        <color indexed="8"/>
        <rFont val="Arial"/>
        <family val="2"/>
      </rPr>
      <t>sheet (Downstream Subcontractors 29-65).</t>
    </r>
  </si>
  <si>
    <t xml:space="preserve">Provider Directory Review and Appointment &amp; Access Availability Survey conducted annually showed ACCESS IPA compliant with the following Timely Access standards:
None
Provider network report conducted on 12/2023 showed ACCESS IPA compliant with all provider to member ratios.
</t>
  </si>
  <si>
    <t xml:space="preserve">Provider Directory Review and Appointment &amp; Access Availability Survey conducted annually showed ACCOUNTABLE HEALTH PLAN MEDICAL GROUP compliant with the following Timely Access standards:
Primary Care/ Specialist - Urgent
Primary Care/ Specialist - Non-Urgent
Provider network report conducted on 12/2023 showed ACCOUNTABLE HEALTH PLAN MEDICAL GROUP compliant with all provider to member ratios.
</t>
  </si>
  <si>
    <t xml:space="preserve">Provider Directory Review and Appointment &amp; Access Availability Survey conducted annually showed ADVANTAGE HEALTH NETWORK INC compliant with the following Timely Access standards:
Primary Care/ Specialist - Non-Urgent
Provider network report conducted on 12/2023 showed ADVANTAGE HEALTH NETWORK INC compliant with all provider to member ratios.
</t>
  </si>
  <si>
    <t xml:space="preserve">Provider Directory Review and Appointment &amp; Access Availability Survey conducted annually showed ALL CARE MEDICAL GROUP INC compliant with the following Timely Access standards:
Primary Care/ Specialist - Urgent
Primary Care/ Specialist - Non-Urgent
Provider network report conducted on 12/2023 showed ALL CARE MEDICAL GROUP INC compliant with all provider to member ratios.
</t>
  </si>
  <si>
    <t xml:space="preserve">Provider Directory Review and Appointment &amp; Access Availability Survey conducted annually showed ALLIED PACIFIC OF CALIFORNIA IPA compliant with the following Timely Access standards:
Primary Care/ Specialist - Non-Urgent
Provider network report conducted on 12/2023 showed ALLIED PACIFIC OF CALIFORNIA IPA compliant with all provider to member ratios.
</t>
  </si>
  <si>
    <t xml:space="preserve">Provider Directory Review and Appointment &amp; Access Availability Survey conducted annually showed ANGELES IPA compliant with the following Timely Access standards:
Primary Care/ Specialist - Non-Urgent
Provider network report conducted on 12/2023 showed ANGELES IPA compliant with all provider to member ratios.
</t>
  </si>
  <si>
    <t xml:space="preserve">Provider Directory Review and Appointment &amp; Access Availability Survey conducted annually showed ASSOCIATED HISPANIC PHYSICIANS OF SOUTHERN CALIFORNIA compliant with the following Timely Access standards:
Primary Care/ Specialist - Non-Urgent
Provider network report conducted on 12/2023 showed ASSOCIATED HISPANIC PHYSICIANS OF SOUTHERN CALIFORNIA compliant with all provider to member ratios.
</t>
  </si>
  <si>
    <t xml:space="preserve">Provider Directory Review and Appointment &amp; Access Availability Survey conducted annually showed BELLA VISTA MEDICAL GROUP compliant with the following Timely Access standards:
Primary Care/ Specialist - Urgent
Primary Care/ Specialist - Non-Urgent
Provider network report conducted on 12/2023 showed BELLA VISTA MEDICAL GROUP compliant with all provider to member ratios.
</t>
  </si>
  <si>
    <t xml:space="preserve">Provider Directory Review and Appointment &amp; Access Availability Survey conducted annually showed CITRUS VALLEY PHYSICIANS GROUP compliant with the following Timely Access standards:
Primary Care/ Specialist - Non-Urgent
Provider network report conducted on 12/2023 showed CITRUS VALLEY PHYSICIANS GROUP compliant with all provider to member ratios.
</t>
  </si>
  <si>
    <t xml:space="preserve">Provider Directory Review and Appointment &amp; Access Availability Survey conducted annually showed COMMUNITY FAMILY CARE MEDICAL GROUP IPA INC compliant with the following Timely Access standards:
Primary Care/ Specialist - Urgent
Primary Care/ Specialist - Non-Urgent
Provider network report conducted on 12/2023 showed COMMUNITY FAMILY CARE MEDICAL GROUP IPA INC compliant with all provider to member ratios.
</t>
  </si>
  <si>
    <t xml:space="preserve">Provider Directory Review and Appointment &amp; Access Availability Survey conducted annually showed EL PROYECTO DEL BARRIO compliant with the following Timely Access standards:
Primary Care/ Specialist - Urgent
Provider network report conducted on 12/2023 showed EL PROYECTO DEL BARRIO compliant with all provider to member ratios.
</t>
  </si>
  <si>
    <t xml:space="preserve">N/A - As indicated in Anthem's Landscape Analysis, EMANATE HEALTH IPA is new and therefore was not surveyed in RY23 Provider Appointment Availability Survey. As such, Anthem does not have timely access results for EMANATE HEALTH IPA. 
Provider network report conducted on 12/2023 showed EMANATE HEALTH IPA compliant with all provider to member ratios.
</t>
  </si>
  <si>
    <t xml:space="preserve">Provider Directory Review and Appointment &amp; Access Availability Survey conducted annually showed EXCEPTIONAL CARE MEDICAL GROUP INC compliant with the following Timely Access standards:
Primary Care/ Specialist - Urgent
Primary Care/ Specialist - Non-Urgent
Provider network report conducted on 12/2023 showed EXCEPTIONAL CARE MEDICAL GROUP INC compliant with all provider to member ratios.
</t>
  </si>
  <si>
    <t xml:space="preserve">Provider Directory Review and Appointment &amp; Access Availability Survey conducted annually showed GLOBAL CARE MEDICAL GROUP IPA compliant with the following Timely Access standards:
Primary Care/ Specialist - Non-Urgent
Provider network report conducted on 12/2023 showed GLOBAL CARE MEDICAL GROUP IPA compliant with all provider to member ratios.
</t>
  </si>
  <si>
    <t xml:space="preserve">Provider Directory Review and Appointment &amp; Access Availability Survey conducted annually showed HEALTH CARE LA compliant with the following Timely Access standards:
None
Provider network report conducted on 12/2023 showed HEALTH CARE LA compliant with all provider to member ratios.
</t>
  </si>
  <si>
    <t xml:space="preserve">Provider Directory Review and Appointment &amp; Access Availability Survey conducted annually showed HISPANIC PHYSICIANS IPA compliant with the following Timely Access standards:
None
Provider network report conducted on 12/2023 showed HISPANIC PHYSICIANS IPA compliant with all provider to member ratios.
</t>
  </si>
  <si>
    <t xml:space="preserve">Provider Directory Review and Appointment &amp; Access Availability Survey conducted annually showed MEMORIALCARE SELECT HEALTH PLAN compliant with the following Timely Access standards:
Primary Care/ Specialist - Urgent
Primary Care/ Specialist - Non-Urgent
Provider network report conducted on 12/2023 showed MEMORIALCARE SELECT HEALTH PLAN compliant with all provider to member ratios.
</t>
  </si>
  <si>
    <t xml:space="preserve">Provider Directory Review and Appointment &amp; Access Availability Survey conducted annually showed NOBLE COMMUNITY MEDICAL ASSOCIATES compliant with the following Timely Access standards:
Primary Care/ Specialist - Non-Urgent
Provider network report conducted on 12/2023 showed NOBLE COMMUNITY MEDICAL ASSOCIATES compliant with all provider to member ratios.
</t>
  </si>
  <si>
    <t xml:space="preserve">Provider Directory Review and Appointment &amp; Access Availability Survey conducted annually showed OMNICARE MEDICAL GROUP INC compliant with the following Timely Access standards:
Primary Care/ Specialist - Urgent
Provider network report conducted on 12/2023 showed OMNICARE MEDICAL GROUP INC compliant with all provider to member ratios.
</t>
  </si>
  <si>
    <t xml:space="preserve">Provider Directory Review and Appointment &amp; Access Availability Survey conducted annually showed PREFERRED IPA OF CA compliant with the following Timely Access standards:
Primary Care/ Specialist - Urgent
Primary Care/ Specialist - Non-Urgent
Provider network report conducted on 12/2023 showed PREFERRED IPA OF CA compliant with all provider to member ratios.
</t>
  </si>
  <si>
    <t xml:space="preserve">Provider Directory Review and Appointment &amp; Access Availability Survey conducted annually showed PREMIER PHYSICIAN NETWORK INC compliant with the following Timely Access standards:
Primary Care/ Specialist - Urgent
Primary Care/ Specialist - Non-Urgent
Provider network report conducted on 12/2023 showed PREMIER PHYSICIAN NETWORK INC compliant with all provider to member ratios.
</t>
  </si>
  <si>
    <t xml:space="preserve">Provider Directory Review and Appointment &amp; Access Availability Survey conducted annually showed REGENT MEDICAL GROUP INC compliant with the following Timely Access standards:
Primary Care/ Specialist - Non-Urgent
Provider network report conducted on 12/2023 showed REGENT MEDICAL GROUP INC compliant with all provider to member ratios.
</t>
  </si>
  <si>
    <t xml:space="preserve">Provider Directory Review and Appointment &amp; Access Availability Survey conducted annually showed SAN JUDAS MEDICAL GROUP IPA compliant with the following Timely Access standards:
Primary Care/ Specialist - Urgent
Primary Care/ Specialist - Non-Urgent
Provider network report conducted on 12/2023 showed SAN JUDAS MEDICAL GROUP IPA compliant with all provider to member ratios.
</t>
  </si>
  <si>
    <t xml:space="preserve">Provider Directory Review and Appointment &amp; Access Availability Survey conducted annually showed SOUTH ATLANTIC MEDICAL GROUP IPA compliant with the following Timely Access standards:
Primary Care/ Specialist - Urgent
Primary Care/ Specialist - Non-Urgent
Provider network report conducted on 12/2023 showed SOUTH ATLANTIC MEDICAL GROUP IPA compliant with all provider to member ratios.
</t>
  </si>
  <si>
    <t xml:space="preserve">Provider Directory Review and Appointment &amp; Access Availability Survey conducted annually showed SOUTHERN CALIFORNIA CHILDRENS HEALTHCARE NETWORK compliant with the following Timely Access standards:
Primary Care/ Specialist - Urgent
Primary Care/ Specialist - Non-Urgent
</t>
  </si>
  <si>
    <t>Not surveyed in random sample
Provider network report conducted on 12/2023 showed ST. VINCENT IPA MEDICAL GROUP compliant with all provider to member ratios.</t>
  </si>
  <si>
    <t xml:space="preserve">Provider Directory Review and Appointment &amp; Access Availability Survey conducted annually showed SUPERIOR CHOICE MEDICAL GROUP INC compliant with the following Timely Access standards:
None
Provider network report conducted on 12/2023 showed SUPERIOR CHOICE MEDICAL GROUP INC compliant with all provider to member ratios.
</t>
  </si>
  <si>
    <t>Timely Access Survey conducted annually (9/22-12/22) showed compliance was met for the following access standards: 
PCP - Well Child Check Up - w/in 10 days
PCP - Prenatal Appt w/ in 10 days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</si>
  <si>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N/A Not Surveyed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</si>
  <si>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Urgent 
PCP Non-Urgent
PCP - Well Child Check Up - w/in 10 days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</si>
  <si>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Non-Urgent
PCP - Well Child Check Up - w/in 10 days
PCP - Prenatal care appointment within 10 days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</si>
  <si>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Urgent 
PCP Non-Urgent
PCP - Well Child Check Up - w/in 10 days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</si>
  <si>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Urgent 
PCP Non-Urgent
PCP - Well Child Check Up - w/in 10 days
SPC Non-Urgent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</si>
  <si>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Non-Urgent
PCP - Well Child Check Up - w/in 10 days
SPC Urgent 
SPC Non-Urgent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</si>
  <si>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N/A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</si>
  <si>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Urgent 
PCP - prenatal appointment within 10 days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</si>
  <si>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SPC Urgent 
SPC Non-Urgent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</si>
  <si>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Urgent 
PCP Non-Urgent 
PCP - Well Child check-up appointment within 10 days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</si>
  <si>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Urgent 
PCP Non-Urgent 
PCP - Well Child check-up appointment within 10 days 
SPC Non-Urgent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</si>
  <si>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Non-Urgent 
PCP - Well Child check-up appointment within 10 days
PCP - prenatal care appointment within 10 days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</si>
  <si>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Urgent 
PCP Non-Urgent 
PCP - Well Child check-up appointment within 10 days
SPC Non-Urgent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</si>
  <si>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Urgent 
PCP Non-Urgent 
SPC Urgent 
SPC Non-Urgent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</si>
  <si>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Urgent 
PCP Non-Urgent 
PCP - Well Child check-up appointment within 10 days
PCP - prenatal care appointment within 10 days
SPC Non-Urgent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</si>
  <si>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Urgent 
PCP Non-Urgent 
PCP - Well Child check-up appointment within 10 days
PCP - prenatal care appointment within 10 days
SPC Non-Urgent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</si>
  <si>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Non-Urgent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</si>
  <si>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SPC Urgent
SPC Non-Urgent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</si>
  <si>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Urgent 
PCP Non-Urgent 
PCP - Well Child check-up appointment within 10 days
PCP - prenatal care appointment within 10 days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</si>
  <si>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Urgent 
PCP Non-Urgent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</si>
  <si>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Non-Urgent 
PCP - Well Child check-up appointment within 10 days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</si>
  <si>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N/A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</si>
  <si>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Timely Access Survey conducted annually (9/22-12/22) showed compliance was met for the following access standards: 
PCP Non-Urgent 
SPC Urgent 
SPC Non-Urgent
Provider network report conducted as of Q32023 showed that subcontractor was compliant with provider to member ratios: 
Primary Care Physicians to Members 
Physician to Members 
Only PCP and Specialist Mandatory Provider Types are delegated to subcontractor. Managed Care Plan is responsible for Non-PCP and Non-Specialist Provider Types. </t>
  </si>
  <si>
    <t xml:space="preserve">Appointment Availability Survey for MY2022 showed that ADVENTIST HEALTH CARE NETWORK did not meet the timely access standards for appointments in the following areas:
PCP
48 hours- PCP Urgent appt
10 days- PCP Non-Urgent appt
SCP
96 hours- SCP Urgent appt
15 days- SCP Non-Urgent appt </t>
  </si>
  <si>
    <t xml:space="preserve">Appointment Availability Survey for MY2022 showed that ALLIED PACIFIC IPA did not meet the timely access standards for appointments in the following areas:
PCP
48 hours- PCP Urgent appt
10 days- PCP Non-Urgent appt
SCP
96 hours- SCP Urgent appt
15 days- SCP Non-Urgent appt </t>
  </si>
  <si>
    <t xml:space="preserve">Appointment Availability Survey for MY2022 showed that ALTAMED HEALTH NETWORK did not meet the timely access standards for appointments in the following areas:
PCP
48 hours- PCP Urgent appt.
10 days- PCP Non-Urgent appt.
SCP
96 hours- SCP Urgent appt.
15 days- SCP Non-Urgent appt.
</t>
  </si>
  <si>
    <t xml:space="preserve">Appointment Availability Survey for MY2022 showed that ANGELES IPA did not meet the timely access standards for appointments in the following areas:
PCP
48 hours- PCP Urgent appt.
10 days- PCP Non-Urgent appt.
SCP
96 hours- SCP Urgent appt.
</t>
  </si>
  <si>
    <t xml:space="preserve">Appointment Availability Survey for MY2022 showed that AXMINSTER MEDICAL GROUP did not meet the timely access standards for appointments in the following areas:
PCP
48 hours- PCP Urgent appt.
10 days- PCP Non-Urgent appt.
SCP
96 hours- SCP Urgent appt.
15 days- SCP Non-Urgent appt.
</t>
  </si>
  <si>
    <t>Appointment Availability Survey for MY2022 showed that BELLA VISTA IPA did not meet the timely access standards for appointments in the following areas:
PCP
48 hours- PCP Urgent appt.
SCP
96 hours- SCP Urgent appt.
15 days- SCP Non-Urgent appt.</t>
  </si>
  <si>
    <t xml:space="preserve">Appointment Availability Survey for MY2022 showed that CITRUS VALLEY PHYSICIAN GROUP did not meet the timely access standards for appointments in the following areas:
PCP
48 hours- PCP Urgent appt.
10 days- PCP Non-Urgent appt.
SCP
96 hours- SCP Urgent appt.
</t>
  </si>
  <si>
    <t>Appointment Availability Survey for MY2022 showed that COMMUNITY FAMILY CARE- METROPOLITAN did not meet the timely access standards for appointments in the following areas:
PCP
48 hours- PCP Urgent appt.
10 days- PCP Non-Urgent appt.
SCP
96 hours- SCP Urgent appt.
15 days- SCP Non-Urgent appt.</t>
  </si>
  <si>
    <t>Appointment Availability Survey for MY2022 showed that COMMUNITY FAMILY CARE- PROVINCIAL did not meet the timely access standards for appointments in the following areas:
PCP
48 hours- PCP Urgent appt.
10 days- PCP Non-Urgent appt.
SCP
96 hours- SCP Urgent appt.
15 days- SCP Non-Urgent appt.</t>
  </si>
  <si>
    <t>Appointment Availability Survey for MY2022 showed that  COMMUNITY FAMILY CARE - VALLEY did not meet the timely access standards for appointments in the following areas:
PCP
48 hours- PCP Urgent appt.
10 days- PCP Non-Urgent appt.
SCP
96 hours- SCP Urgent appt.
15 days- SCP Non-Urgent appt.</t>
  </si>
  <si>
    <t>Appointment Availability Survey for MY2022 showed that EL PROYECTO DEL BARRIO did not meet the timely access standards for appointments in the following areas:
SCP
96 hours- SCP Urgent appt.
15 days- SCP Non-Urgent appt.</t>
  </si>
  <si>
    <t>Appointment Availability Survey for MY2022 showed that EXCEPTIONAL CARE MEDICAL GROUP did not meet the timely access standards for appointments in the following areas:
PCP
48 hours- PCP Urgent appt.
10 days- PCP Non-Urgent appt.
SCP
96 hours- SCP Urgent appt.
15 days- SCP Non-Urgent appt.</t>
  </si>
  <si>
    <t>Appointment Availability Survey for MY2022 showed that FAMILY CARE SPECIALIST IPA did not meet the timely access standards for appointments in the following areas:
PCP
48 hours- PCP Urgent appt.
10 days- PCP Non-Urgent appt.
SCP
96 hours- SCP Urgent appt.
15 days- SCP Non-Urgent appt.</t>
  </si>
  <si>
    <t xml:space="preserve">Appointment Availability Survey for MY2022 showed that GLOBAL CARE IPA did not meet the timely access standards for appointments in the following areas:
PCP
48 hours- PCP Urgent appt.
10 days- PCP Non-Urgent appt.
SCP
96 hours- SCP Urgent appt.
</t>
  </si>
  <si>
    <t>Appointment Availability Survey for MY2022 showed that HEALTH CARE LA IPA did not meet the timely access standards for appointments in the following areas:
PCP
48 hours- PCP Urgent appt.
10 days- PCP Non-Urgent appt.
SCP
96 hours- SCP Urgent appt.
15 days- SCP Non-Urgent appt.</t>
  </si>
  <si>
    <t>Appointment Availability Survey for MY2022 showed that MEMORIALCARE SELECT HEALTH PLAN did not meet the timely access standards for appointments in the following areas:
PCP
48 hours- PCP Urgent appt.</t>
  </si>
  <si>
    <t>Appointment Availability Survey for MY2022 showed that OMNICARE MEDICAL GROUP did not meet the timely access standards for appointments in the following areas:
PCP
48 hours- PCP Urgent appt.
SCP
96 hours- SCP Urgent appt.
15 days- SCP Non-Urgent appt.</t>
  </si>
  <si>
    <t>Appointment Availability Survey for MY2022 showed that OPTUM CARE NETWORK- LA FAMILY COMMUNITY did not meet the timely access standards for appointments in the following areas:
PCP
48 hours- PCP Urgent appt.
10 days- PCP Non-Urgent appt.
SCP
96 hours- SCP Urgent appt.
15 days- SCP Non-Urgent appt.</t>
  </si>
  <si>
    <t>Appointment Availability Survey for MY2022 showed that PIH HEALTH PHYSICIANS did not meet the timely access standards for appointments in the following areas:
PCP
48 hours- PCP Urgent appt.
10 days- PCP Non-Urgent appt.
SCP
96 hours- SCP Urgent appt.
15 days- SCP Non-Urgent appt.</t>
  </si>
  <si>
    <t>Appointment Availability Survey for MY2022 showed that POMONA VALLEY MEDICAL GROUP did not meet the timely access standards for appointments in the following areas:
PCP
48 hours- PCP Urgent appt.
10 days- PCP Non-Urgent appt.
SCP
96 hours- SCP Urgent appt.
15 days- SCP Non-Urgent appt.</t>
  </si>
  <si>
    <t>Appointment Availability Survey for MY2022 showed that PREFERRED IPA OF CALIFORNIA did not meet the timely access standards for appointments in the following areas:
PCP
48 hours- PCP Urgent appt.
SCP
96 hours- SCP Urgent appt.
15 days- SCP Non-Urgent appt.</t>
  </si>
  <si>
    <t>Appointment Availability Survey for MY2022 showed that PREFERRED IPA VALLEY PRESBYTERIAN did not meet the timely access standards for appointments in the following areas:
PCP
48 hours- PCP Urgent appt.
SCP
96 hours- SCP Urgent appt.
15 days- SCP Non-Urgent appt.</t>
  </si>
  <si>
    <t>Appointment Availability Survey for MY2022 showed that PREFERRED IPA-WHITE MEMORIAL did not meet the timely access standards for appointments in the following areas:
PCP
48 hours- PCP Urgent appt.
SCP
96 hours- SCP Urgent appt.
15 days- SCP Non-Urgent appt.</t>
  </si>
  <si>
    <t>Appointment Availability Survey for MY2022 showed that PREFERRED IPA - HOLLYWOOD PREBYSTERIAN did not meet the timely access standards for appointments in the following areas:
PCP
48 hours- PCP Urgent appt.
SCP
96 hours- SCP Urgent appt.
15 days- SCP Non-Urgent appt.</t>
  </si>
  <si>
    <t>Appointment Availability Survey for MY2022 showed that PREFERRED IPA - MONTEREY PARK did not meet the timely access standards for appointments in the following areas:
PCP
48 hours- PCP Urgent appt.
SCP
96 hours- SCP Urgent appt.
15 days- SCP Non-Urgent appt.</t>
  </si>
  <si>
    <t>Appointment Availability Survey for MY2022 showed that PROSPECT PROFESSIONAL CARE MEDICAL GROUP  did not meet the timely access standards for appointments in the following areas:
PCP
48 hours- PCP Urgent appt.
10 days- PCP Non-Urgent appt.
SCP
96 hours- SCP Urgent appt.
15 days- SCP Non-Urgent appt.</t>
  </si>
  <si>
    <t>Appointment Availability Survey for MY2022 showed that PROSPECT MEDICAL GROUP LOS ANGELES did not meet the timely access standards for appointments in the following areas:
PCP
48 hours- PCP Urgent appt.
10 days- PCP Non-Urgent appt.
SCP
96 hours- SCP Urgent appt.
15 days- SCP Non-Urgent appt.</t>
  </si>
  <si>
    <t>Appointment Availability Survey for MY2022 showed that PROSPECT HEALTHSOURCE  MEDICAL GROUP did not meet the timely access standards for appointments in the following areas:
PCP
48 hours- PCP Urgent appt.
10 days- PCP Non-Urgent appt.
SCP
96 hours- SCP Urgent appt.
15 days- SCP Non-Urgent appt.</t>
  </si>
  <si>
    <t>Appointment Availability Survey for MY2022 showed that PROSPECT NUESTRA FAMILIA did not meet the timely access standards for appointments in the following areas:
PCP
48 hours- PCP Urgent appt.
10 days- PCP Non-Urgent appt.
SCP
96 hours- SCP Urgent appt.
15 days- SCP Non-Urgent appt.</t>
  </si>
  <si>
    <t>Appointment Availability Survey for MY2022 showed that PROSPECT MEDICAL GROUP did not meet the timely access standards for appointments in the following areas:
PCP
48 hours- PCP Urgent appt.
10 days- PCP Non-Urgent appt.
SCP
96 hours- SCP Urgent appt.
15 days- SCP Non-Urgent appt.</t>
  </si>
  <si>
    <t>Appointment Availability Survey for MY2022 showed that SOUTH ATLANTIC MEDICAL GROUP did not meet the timely access standards for appointments in the following areas:
PCP
48 hours- PCP Urgent appt.
10 days- PCP Non-Urgent appt.
SCP
96 hours- SCP Urgent appt.</t>
  </si>
  <si>
    <t xml:space="preserve">Appointment Availability Survey for MY2022 showed that ST. VINCENTS IPA did not meet the timely access standards for appointments in the following areas:
PCP
48 hours- PCP Urgent appt.
10 days- PCP Non-Urgent appt.
SCP
96 hours- SCP Urgent appt.
</t>
  </si>
  <si>
    <t>Appointment Availability Survey for MY2022 showed that SUPERIOR CHOICE MEDICAL GROUP did not meet the timely access standards for appointments in the following areas:
PCP
48 hours- PCP Urgent appt.
10 days- PCP Non-Urgent appt.
SCP
96 hours- SCP Urgent appt.
15 days- SCP Non-Urgent appt.</t>
  </si>
  <si>
    <t xml:space="preserve">Appointment Availability Survey for MY2022 showed that COUNTY OF LA DEPARTMENT OF HEALTH SERVICES (DHS) did not meet the timely access standards for appointments in the following areas:
PCP
48 hours- PCP Urgent appt.
10 days- PCP Non-Urgent appt.
SCP
96 hours- SCP Urgent appt.
</t>
  </si>
  <si>
    <t>Appointment Availability Survey for MY2022 showed that COMMUNITY FAMILY CARE- ANTELOPE VALLEY did not meet the timely access standards for appointments in the following areas:
PCP
48 hours- PCP Urgent appt.
10 days- PCP Non-Urgent appt.
SCP
96 hours- SCP Urgent appt.
15 days- SCP Non-Urgent appt.</t>
  </si>
  <si>
    <t>Appointment Availability Survey for MY2022 showed that COMMUNITY FAMILY CARE- EAST LOS ANGELES DOCTORS HOSPITAL did not meet the timely access standards for appointments in the following areas:
PCP
48 hours- PCP Urgent appt.
10 days- PCP Non-Urgent appt.
SCP
96 hours- SCP Urgent appt.
15 days- SCP Non-Urgent appt.</t>
  </si>
  <si>
    <t>Appointment Availability Survey for MY2022 showed that COMMUNITY FAMILY CARE-MEMORIAL HOSPITAL OF GARDENA did not meet the timely access standards for appointments in the following areas:
PCP
48 hours- PCP Urgent appt.
10 days- PCP Non-Urgent appt.
SCP
96 hours- SCP Urgent appt.
15 days- SCP Non-Urgent appt.</t>
  </si>
  <si>
    <t>Appointment Availability Survey for MY2022 showed that COMMUNITY FAMILY CARE- VALLEY PRESBYTERIAN did not meet the timely access standards for appointments in the following areas:
PCP
48 hours- PCP Urgent appt.
10 days- PCP Non-Urgent appt.
SCP
96 hours- SCP Urgent appt.
15 days- SCP Non-Urgent appt.</t>
  </si>
  <si>
    <r>
      <t>For more information on the deficiencies by Downstream Subcontractor, please see the</t>
    </r>
    <r>
      <rPr>
        <b/>
        <sz val="12"/>
        <color indexed="8"/>
        <rFont val="Arial"/>
        <family val="2"/>
      </rPr>
      <t xml:space="preserve"> Report - Downstream Subs </t>
    </r>
    <r>
      <rPr>
        <sz val="12"/>
        <color indexed="8"/>
        <rFont val="Arial"/>
        <family val="2"/>
      </rPr>
      <t>sheet (Downstream Subcontractors 1 - 28).</t>
    </r>
  </si>
  <si>
    <r>
      <t xml:space="preserve">For more information on the deficiencies by Downstream Subcontractor, please see the </t>
    </r>
    <r>
      <rPr>
        <b/>
        <sz val="12"/>
        <color indexed="8"/>
        <rFont val="Arial"/>
        <family val="2"/>
      </rPr>
      <t xml:space="preserve">Report - Downstream Subs </t>
    </r>
    <r>
      <rPr>
        <sz val="12"/>
        <color indexed="8"/>
        <rFont val="Arial"/>
        <family val="2"/>
      </rPr>
      <t>sheet (Downstream Subcontractors 29-65).</t>
    </r>
  </si>
  <si>
    <t xml:space="preserve">Timely Access Survey conducted annually showed that ACCESS IPA did not meet the following timely access standards: 
Primary Care/ Specialist - Urgent
Primary Care/ Specialist - Non-Urgent
</t>
  </si>
  <si>
    <t xml:space="preserve">Timely Access Survey conducted annually showed that ADVANTAGE HEALTH NETWORK INC did not meet the following timely access standards: 
Primary Care/ Specialist - Urgent
</t>
  </si>
  <si>
    <t xml:space="preserve">Timely Access Survey conducted annually showed that ALLIED PACIFIC OF CALIFORNIA IPA did not meet the following timely access standards: 
Primary Care/ Specialist - Urgent
</t>
  </si>
  <si>
    <t xml:space="preserve">Timely Access Survey conducted annually showed that ANGELES IPA did not meet the following timely access standards: 
Primary Care/ Specialist - Urgent
</t>
  </si>
  <si>
    <t xml:space="preserve">Timely Access Survey conducted annually showed that ASSOCIATED HISPANIC PHYSICIANS OF SOUTHERN CALIFORNIA did not meet the following timely access standards: 
Primary Care/ Specialist - Urgent
</t>
  </si>
  <si>
    <t xml:space="preserve">Timely Access Survey conducted annually showed that CITRUS VALLEY PHYSICIANS GROUP did not meet the following timely access standards: 
Primary Care/ Specialist - Urgent
</t>
  </si>
  <si>
    <t xml:space="preserve">Timely Access Survey conducted annually showed that EL PROYECTO DEL BARRIO did not meet the following timely access standards: 
Primary Care/ Specialist - Non-Urgent
</t>
  </si>
  <si>
    <t xml:space="preserve">N/A - As indicated in Anthem's Landscape Analysis, EMANATE HEALTH IPA is new and therefore was not surveyed in RY23 Provider Appointment Availability Survey. As such, Anthem does not have timely access results for EMANATE HEALTH IPA. 
</t>
  </si>
  <si>
    <t xml:space="preserve">Timely Access Survey conducted annually showed that GLOBAL CARE MEDICAL GROUP IPA did not meet the following timely access standards: 
Primary Care/ Specialist - Urgent
</t>
  </si>
  <si>
    <t xml:space="preserve">Timely Access Survey conducted annually showed that HEALTH CARE LA did not meet the following timely access standards: 
Primary Care/ Specialist - Urgent
Primary Care/ Specialist - Non-Urgent
</t>
  </si>
  <si>
    <t xml:space="preserve">Timely Access Survey conducted annually showed that HISPANIC PHYSICIANS IPA did not meet the following timely access standards: 
Primary Care/ Specialist - Urgent
Primary Care/ Specialist - Non-Urgent
</t>
  </si>
  <si>
    <t xml:space="preserve">Timely Access Survey conducted annually showed that NOBLE COMMUNITY MEDICAL ASSOCIATES did not meet the following timely access standards: 
Primary Care/ Specialist - Urgent
</t>
  </si>
  <si>
    <t xml:space="preserve">Timely Access Survey conducted annually showed that OMNICARE MEDICAL GROUP INC did not meet the following timely access standards: 
Primary Care/ Specialist - Non-Urgent
</t>
  </si>
  <si>
    <t xml:space="preserve">Timely Access Survey conducted annually showed that PREMIER PHYSICIAN NETWORK INC did not meet the following timely access standards: 
N/A
</t>
  </si>
  <si>
    <t xml:space="preserve">Timely Access Survey conducted annually showed that REGENT MEDICAL GROUP INC did not meet the following timely access standards: 
Primary Care/ Specialist - Urgent
</t>
  </si>
  <si>
    <t xml:space="preserve">Not surveyed in random sample
</t>
  </si>
  <si>
    <t xml:space="preserve">Timely Access Survey conducted annually showed that SUPERIOR CHOICE MEDICAL GROUP INC did not meet the following timely access standards: 
Primary Care/ Specialist - Urgent
Primary Care/ Specialist - Non-Urgent
</t>
  </si>
  <si>
    <t xml:space="preserve">Annual Timely Access Survey conducted in September-December of 2022 showed that Subcontractor did not meet the timely access standards for appointments for the following providers: 
PCP Urgent 
PCP Non-Urgent
PCP OBGYN 
SPC Urgent 
</t>
  </si>
  <si>
    <t xml:space="preserve">Annual Timely Access Survey conducted in September-December of 2022 showed that Subcontractor did not meet the timely access standards for appointments for the following providers: 
N/A </t>
  </si>
  <si>
    <t xml:space="preserve">Annual Timely Access Survey conducted in September-December of 2022 showed that Subcontractor did not meet the timely access standards for appointments for the following providers: 
SPC Urgent
SPC Non-Urgent </t>
  </si>
  <si>
    <t xml:space="preserve">Annual Timely Access Survey conducted in September-December of 2022 showed that Subcontractor did not meet the timely access standards for appointments for the following providers: 
PCP Urgent 
SPC Urgent
SPC Non-Urgent </t>
  </si>
  <si>
    <t>Annual Timely Access Survey conducted in September-December of 2022 showed that Subcontractor did not meet the timely access standards for appointments for the following providers: 
SPC Urgent 
PCP - prenatal care appointment within 10 days</t>
  </si>
  <si>
    <t>Annual Timely Access Survey conducted in September-December of 2022 showed that Subcontractor did not meet the timely access standards for appointments for the following providers: 
PCP Urgent 
PCP - prenatal care appointment within 10 days</t>
  </si>
  <si>
    <t>Annual Timely Access Survey conducted in September-December of 2022 showed that Subcontractor did not meet the timely access standards for appointments for the following providers: 
N/A</t>
  </si>
  <si>
    <t xml:space="preserve">Annual Timely Access Survey conducted in September-December of 2022 showed that Subcontractor did not meet the timely access standards for appointments for the following providers: 
PCP Non-Urgent 
PCP - Well Child check-up appointment within 10 days
SPC Urgent 
SPC Non-Urgent 
</t>
  </si>
  <si>
    <t xml:space="preserve">Annual Timely Access Survey conducted in September-December of 2022 showed that Subcontractor did not meet the timely access standards for appointments for the following providers: 
SPC Urgent 
SPC Non-Urgent </t>
  </si>
  <si>
    <t xml:space="preserve">Annual Timely Access Survey conducted in September-December of 2022 showed that Subcontractor did not meet the timely access standards for appointments for the following providers: 
PCP - prenatal care appointment within 10 days 
SPC Urgent  
SPC Non-Urgent </t>
  </si>
  <si>
    <t xml:space="preserve">Annual Timely Access Survey conducted in September-December of 2022 showed that Subcontractor did not meet the timely access standards for appointments for the following providers: 
SPC Urgent </t>
  </si>
  <si>
    <t xml:space="preserve">Annual Timely Access Survey conducted in September-December of 2022 showed that Subcontractor did not meet the timely access standards for appointments for the following providers: 
PCP Urgent </t>
  </si>
  <si>
    <t xml:space="preserve">Annual Timely Access Survey conducted in September-December of 2022 showed that Subcontractor did not meet the timely access standards for appointments for the following providers:
N/A </t>
  </si>
  <si>
    <t>Annual Timely Access Survey conducted in September-December of 2022 showed that Subcontractor did not meet the timely access standards for appointments for the following providers: 
SPC Urgent 
SPC Non-Urgent</t>
  </si>
  <si>
    <t>Annual Timely Access Survey conducted in September-December of 2022 showed that Subcontractor did not meet the timely access standards for appointments for the following providers: 
PCP Urgent
PCP - prenatal care appointment within 10 days</t>
  </si>
  <si>
    <t xml:space="preserve">Annual Timely Access Survey conducted in September-December of 2022 showed that Subcontractor did not meet the timely access standards for appointments for the following providers: 
PCP Urgent 
PCP - Well Child check-up appointment within 10 days
</t>
  </si>
  <si>
    <t xml:space="preserve">The Plan educates and reviews timely access standards compliance in quarterly Joint Operations Meetings and provides educational tools through L.A. Care's website. Additionally, the Plan does monitor Subcontractor A through a corrective action process  to help address non compliance and improve appointment wait times. </t>
  </si>
  <si>
    <t>The Plan educates and reviews timely access standards compliance in quarterly Joint Operations Meetings and provides educational tools through L.A. Care's website. Additionally, the Plan does monitor Subcontractor A through a corrective action process  to help address non compliance and improve appointment wait times. </t>
  </si>
  <si>
    <t>L.A. Care is no longer monitoring this subcontractor as they have termed their relationship with L.A. Care.
.</t>
  </si>
  <si>
    <t xml:space="preserve">L.A. Care is no longer monitoring this subcontractor as they have termed their relationship with L.A. Care.
</t>
  </si>
  <si>
    <t xml:space="preserve">Plan Partners are responsible for monitoring and assuring compliance with network adequacy standards.  For Anthem, If a deficiency was identified, the Subcontractor will be required to submit a Corrective Action Plan within 30 days. Groups will be expected to carry out those Corrective Action Plans, bringing them into compliance in the next year's Timely Access surveys.
L.A. Care monitors Plan Partner SNC oversight efforts on a quarterly basis.  
</t>
  </si>
  <si>
    <t xml:space="preserve">Plan Partners are responsible for monitoring and assuring compliance with network adequacy standards.  For Blue Shield, they educate Subcontractor and monitors network adequacy bi-annulay. Network Adequacy is also reviewed during annual Joint Opperating committee (JOC) meetings. The Plan works with the Subcontractor to address network deficiencies and the remediation plan to close network gaps. 
L.A. Care monitors Plan Partner SNC oversight efforts on a quarterly basis.  
</t>
  </si>
  <si>
    <t xml:space="preserve">MCP will monitor ACCESS IPA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</si>
  <si>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ADVANTAGE HEALTH NETWORK INC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</si>
  <si>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ALLIED PACIFIC OF CALIFORNIA IPA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</si>
  <si>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ANGELES IPA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</si>
  <si>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ASSOCIATED HISPANIC PHYSICIANS OF SOUTHERN CALIFORNIA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</si>
  <si>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CITRUS VALLEY PHYSICIANS GROUP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</si>
  <si>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EL PROYECTO DEL BARRIO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</si>
  <si>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GLOBAL CARE MEDICAL GROUP IPA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</si>
  <si>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HEALTH CARE LA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</si>
  <si>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HISPANIC PHYSICIANS IPA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</si>
  <si>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NOBLE COMMUNITY MEDICAL ASSOCIATES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</si>
  <si>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OMNICARE MEDICAL GROUP INC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</si>
  <si>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PREMIER PHYSICIAN NETWORK INC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</si>
  <si>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REGENT MEDICAL GROUP INC through a corrective action process where they will be required to submit a Corrective Action Plan within 30 days. Groups will be expected to carry out those Corrective Action Plans, bringing them into compliance in the next year's Timely Access surveys.
</t>
  </si>
  <si>
    <t xml:space="preserve">MCP will monitor SUPERIOR CHOICE MEDICAL GROUP INC through a corrective action process where they will be required to submit a Corrective Action Plan within 30 days. Groups will be expected to carry out those Corrective Action Plans, bringing them into compliance in the next year's Timely Access surveys.
</t>
  </si>
  <si>
    <t>MCP will reassess Subcontractor A at the next Annual Timely Access Survey in September 2021.</t>
  </si>
  <si>
    <t>The Plan will reassess ADVENTIST HEALTH CARE NETWORK at the next results of the Timely Access Survey MY2023.</t>
  </si>
  <si>
    <t>The Plan will reassess ALLIED PACIFIC IPA at the next results of the Timely Access Survey MY2023.</t>
  </si>
  <si>
    <t>The Plan will reassessALTAMED HEALTH NETWORK at the next results of the Timely Access Survey MY2023.</t>
  </si>
  <si>
    <t>The Plan will reassess ANGELES IPA at the next results of the Timely Access Survey MY2023.</t>
  </si>
  <si>
    <t>The Plan will reassess  AXMINSTER MEDICAL GROUP at the next results of the Timely Access Survey MY2023.</t>
  </si>
  <si>
    <t>The Plan will reassess  BELLA VISTA IPA at the next results of the Timely Access Survey MY2023.</t>
  </si>
  <si>
    <t>The Plan will reassess CITRUS VALLEY PHYSICIAN GROUP at the next results of the Timely Access Survey MY2023.</t>
  </si>
  <si>
    <t>The Plan will reassess COMMUNITY FAMILY CARE- METROPOLITAN  at the next results of the Timely Access Survey MY2023.</t>
  </si>
  <si>
    <t>The Plan will reassess COMMUNITY FAMILY CARE- PROVINCIAL at the next results of the Timely Access Survey MY2023.</t>
  </si>
  <si>
    <t>The Plan will reassess COMMUNITY FAMILY CARE - VALLEY  at the next results of the Timely Access Survey MY2023.</t>
  </si>
  <si>
    <t>The Plan will reassess EL PROYECTO DEL BARRIO at the next results of the Timely Access Survey MY2023.</t>
  </si>
  <si>
    <t>The Plan will reassess EXCEPTIONAL CARE MEDICAL GROUP at the next results of the Timely Access Survey MY2023.</t>
  </si>
  <si>
    <t>The Plan will reassess  FAMILY CARE SPECIALIST IPA  at the next results of the Timely Access Survey MY2023.</t>
  </si>
  <si>
    <t>The Plan will reassess GLOBAL CARE IPA at the next results of the Timely Access Survey MY2023.</t>
  </si>
  <si>
    <t>The Plan will reassess  HEALTH CARE LA IPA at the next results of the Timely Access Survey MY2023.</t>
  </si>
  <si>
    <t>The Plan will reassess  HEALTH CARE LA- VALLEY PRESBYTERIAN  at the next results of the Timely Access Survey MY2023.</t>
  </si>
  <si>
    <t>The Plan will reassess MEMORIALCARE SELECT HEALTH PLAN at the next results of the Timely Access Survey MY2023.</t>
  </si>
  <si>
    <t>The Plan will reassess OMNICARE MEDICAL GROUP at the next results of the Timely Access Survey MY2023.</t>
  </si>
  <si>
    <t>The Plan will reassess OPTUM CARE NETWORK- LA FAMILY COMMUNITY at the next results of the Timely Access Survey MY2023.</t>
  </si>
  <si>
    <t>The Plan will reassess PIH HEALTH PHYSICIANS at the next results of the Timely Access Survey MY2023.</t>
  </si>
  <si>
    <t>The Plan will reassess POMONA VALLEY MEDICAL GROUP at the next results of the Timely Access Survey MY2023.</t>
  </si>
  <si>
    <t>The Plan will reassess PREFERRED IPA OF CALIFORNIA at the next results of the Timely Access Survey MY2023.</t>
  </si>
  <si>
    <t>The Plan will reassess PREFERRED IPA VALLEY PRESBYTERIAN at the next results of the Timely Access Survey MY2023.</t>
  </si>
  <si>
    <t>The Plan will reassess PREFERRED IPA-WHITE MEMORIAL at the next results of the Timely Access Survey MY2023.</t>
  </si>
  <si>
    <t>The Plan will reassess PREFERRED IPA - HOLLYWOOD PREBYSTERIAN at the next results of the Timely Access Survey MY2023.</t>
  </si>
  <si>
    <t>The Plan will reassess PREFERRED IPA - MONTEREY PARK at the next results of the Timely Access Survey MY2023.</t>
  </si>
  <si>
    <t>The Plan will reassess PROSPECT PROFESSIONAL CARE MEDICAL GROUP  at the next results of the Timely Access Survey MY2023.</t>
  </si>
  <si>
    <t>The Plan will reassess PROSPECT MEDICAL GROUP LOS ANGELES at the next results of the Timely Access Survey MY2023.</t>
  </si>
  <si>
    <t>The Plan will reassess PROSPECT HEALTHSOURCE  MEDICAL GROUP at the next results of the Timely Access Survey MY2023.</t>
  </si>
  <si>
    <t>The Plan will reassess  PROSPECT NUESTRA FAMILIA  at the next results of the Timely Access Survey MY2023.</t>
  </si>
  <si>
    <t>The Plan will reassess PROSPECT MEDICAL GROUP at the next results of the Timely Access Survey MY2023.</t>
  </si>
  <si>
    <t>The Plan will reassess SERENDIB HEALTHWAYS IPA  at the next results of the Timely Access Survey MY2023.</t>
  </si>
  <si>
    <t>The Plan will reassess SOUTH ATLANTIC MEDICAL at the next results of the Timely Access Survey MY2023.</t>
  </si>
  <si>
    <t>The Plan will reassess ST. VINCENTS IPA at the next results of the Timely Access Survey MY2023.</t>
  </si>
  <si>
    <t>The Plan will reassess SUPERIOR CHOICE MEDICAL GROUP at the next results of the Timely Access Survey MY2023.</t>
  </si>
  <si>
    <t>The Plan will reassess COUNTY OF LA DEPARTMENT OF HEALTH SERVICES (DHS)  at the next results of the Timely Access Survey MY2023.</t>
  </si>
  <si>
    <t xml:space="preserve">L.A. Care is no longer monitoring this subcontractor as they have termed their relationship with L.A. Care.
 </t>
  </si>
  <si>
    <t xml:space="preserve">L.A. Care is no longer monitoring this subcontractor as they have termed their relationship with L.A. Care.
</t>
  </si>
  <si>
    <t>Plan Partners are responsible for monitoring and addressing any identified deficiencies within their network.  Anthem will reassess the results of the future Timely Access surveys. For any identified deficiencies, the Subcontractor must submit a Corrective Action Plan (CAP). Anthem requires remediation of the deficiencies to bring the CAP to closure. The Timely Access Survey takes place annually.
L.A. Care assesses Plan Partner SNC monitoring on a quarterly basis.  Next assessment is scheduled for April 2024</t>
  </si>
  <si>
    <t>Plan Partners are responsible for monitoring and addressing any identified deficiencies within their network. For any identified deficiencies, Blue Shield will reassess the Subcontractor's avialability of services end of Q2 2024 and determine whether the Subcontractor has remediated those deficiencies. 
L.A. Care assesses Plan Partner SNC monitoring on a quarterly basis.  Next assessment is scheduled for April 2024.</t>
  </si>
  <si>
    <t>Molina Healthcare of California Partner Plan, Inc.</t>
  </si>
  <si>
    <t xml:space="preserve">A&amp;G Analysis Assumptions: 
The Plan pulled the A&amp;G raw data provided for the review period and narrowed the review for including the subcontractors applicable for 2023 SNC with A&amp;G categories related to network adequacy issues against the subcontractor. Those A&amp;G cases not applicable to the SNC scope were not included in the analysis. The trends by each subcontractor were analyzed by the Plan and included in the Subcontractor's corrective action when appropriate. </t>
  </si>
  <si>
    <t>Geomapping conducted in November 2023 showed Subcontractor Community Care IPA non-compliant with time or distance standards for some rural ZIP codes spelled out in C.2.c. The data analysis was based on the Plan's 2023 October 274 file. 
Primary Care - 30 minutes or 10 miles
Core Specialty Care - 90 minutes or 60 miles</t>
  </si>
  <si>
    <t>Geomapping conducted showed that  Community Care IPA no longer met time or distance standards for the following primary and core specialists in Zip codes 92222, 92225, 92227, 92231, 92232, 92233, 92243, 92244, 92249, 92250, 92251, 92257, 92259, 92266, 92273, 92274, 92275, 92281 and 92283:
Cardiology/Interventional Cardiology
Dermatology
Endocrinology
ENT/Otolaryngology
Gastroenterology
General Surgery
Hematology
HIV/AIDS Specialists/Infectious Diseases
Nephrology
Neurology
OB/GYN
Oncology
Ophthalmology
Orthopedic Surgery
PCP
PCP OB/GYN
Pediatric Cardiology/Interventional Cardiology
Pediatric Dermatology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Physical Medicine and Rehabilitation
Pediatric Psychiatry
Pediatric Pulmonology
Physical Medicine and Rehabilitation
Psychiatry
Pulmonology</t>
  </si>
  <si>
    <t xml:space="preserve">Plan is no longer contracted in Imperial County as of 2024. No further assesments required. </t>
  </si>
  <si>
    <t xml:space="preserve">Plan is no longer contracted in Imperial County as of 2024. No further reassesments required. </t>
  </si>
  <si>
    <t xml:space="preserve">MY 2022 Provider Appointment Availability Survey conducted annually for Community Care IPA indicated deficiencies for PCP/SPC appointment availability within 48/96 hours as well as no available appointment within 10/15 days for PCP/SPC, for the following provider types:
General Practice
Obstetrics &amp; Gynecology
Endocrinology/Diabetes/Metabolism
Gastroenterology
</t>
  </si>
  <si>
    <t xml:space="preserve">MY 2022 Provider Appointment Availability Survey conducted annually for Community Care IPA indicated deficiencies in PCP/SPC appointment standards.
</t>
  </si>
  <si>
    <t>Secret Shopper: 
Network Participation
(Network Compliance)</t>
  </si>
  <si>
    <t>Secret Shopper: Appointment Availability
(Network Compliance)</t>
  </si>
  <si>
    <t>Electronic Visit Verification Data Analysis
(Network Provider Servicing)</t>
  </si>
  <si>
    <t>Review of Grievances Related to Access
(A&amp;G + Network Compliance)</t>
  </si>
  <si>
    <t>Encounter Data Analysis
(Operations)</t>
  </si>
  <si>
    <t xml:space="preserve">All subcontractors may not have reportable rates for all access/after-hours measures due to insufficient number of responses for some measures.  </t>
  </si>
  <si>
    <t xml:space="preserve"> Health Net - Alpha Care Medical Group </t>
  </si>
  <si>
    <t xml:space="preserve"> Health Net - Empire Healthcare</t>
  </si>
  <si>
    <t xml:space="preserve"> Health Net - La Salle Medical Associates</t>
  </si>
  <si>
    <t xml:space="preserve"> Health Net - Prospect Medical Group</t>
  </si>
  <si>
    <t xml:space="preserve"> Health Net - Rady Children's Health Network</t>
  </si>
  <si>
    <t xml:space="preserve"> HPN - Desert Oasis</t>
  </si>
  <si>
    <t xml:space="preserve"> HPN - Lakeside Medical Group</t>
  </si>
  <si>
    <t xml:space="preserve"> HPN - Regal Medical Group</t>
  </si>
  <si>
    <t xml:space="preserve"> Impact IPA</t>
  </si>
  <si>
    <t>Inland Faculty Medical Group</t>
  </si>
  <si>
    <t>LaSalle Medical Associates IPA</t>
  </si>
  <si>
    <t>Prospect Medical Group</t>
  </si>
  <si>
    <t xml:space="preserve"> Southern California Children’s Healthcare Network</t>
  </si>
  <si>
    <t>Geomapping conducted in November 2023 showed Subcontractor Alpha Care Medical Group non-compliant with time or distance standards for some medium ZIP codes spelled out in C.2.c. The data analysis was based on the Plan's 2023 October 274 file. 
Primary Care - 30 minutes or 10 miles
Core Specialty Care - 60 minutes or 30 miles</t>
  </si>
  <si>
    <t>Geomapping conducted showed Health Net - Alpha Care Medical Group compliant with all the time or distance standards for all ZIP Codes for a medium county, once exceptions are made utilizing telehealth and/or LOA with closer OON providers, if there are any:</t>
  </si>
  <si>
    <t>Geomapping conducted showed  Health Net - Empire Healthcare compliant with all the time or distance standards for all ZIP Codes for a medium county, once exceptions are made utilizing telehealth and/or LOA with closer OON providers, if there are any:</t>
  </si>
  <si>
    <t>Geomapping conducted showed Health Net - LaSalle Medical Associates compliant with all the time or distance standards for all ZIP Codes for a medium county, once exceptions are made utilizing telehealth and/or LOA with closer OON providers, if there are any:</t>
  </si>
  <si>
    <t>Geomapping conducted showed  Health Net - Prospect Medical group compliant with all the time or distance standards for all ZIP Codes for a medium county, once exceptions are made utilizing telehealth and/or LOA with closer OON providers, if there are any:</t>
  </si>
  <si>
    <t>Geomapping conducted showed Health Net - Rady Children's Health Network compliant with all the time or distance standards for all ZIP Codes for a medium county, once exceptions are made utilizing telehealth and/or LOA with closer OON providers, if there are any:</t>
  </si>
  <si>
    <t>Geomapping conducted showed Health Net Community Solutions, Inc. compliant with all the time or distance standards for all ZIP Codes for a medium county, once exceptions are made utilizing telehealth and/or LOA with closer OON providers, if there are any:</t>
  </si>
  <si>
    <t>Geomapping conducted in November 2023 showed Subcontractor Heritage Provider Network compliant with time or distance standards. The data analysis was based on the Plan's 2023 October 274 file. 
Primary Care - 30 minutes or 10 miles
Core Specialty Care - 60 minutes or 30 miles</t>
  </si>
  <si>
    <t>Geomapping conducted in November 2023 showed Subcontractor  HPN - Desert Oasis compliant with time or distance standards. The data analysis was based on the Plan's 2023 October 274 file. 
Primary Care - 30 minutes or 10 miles
Core Specialty Care - 60 minutes or 30 miles</t>
  </si>
  <si>
    <t>Geomapping conducted in November 2023 showed Subcontractor  HPN - Lakeside Medical Group compliant with time or distance standards. The data analysis was based on the Plan's 2023 October 274 file. 
Primary Care - 30 minutes or 10 miles
Core Specialty Care - 60 minutes or 30 miles</t>
  </si>
  <si>
    <t>Geomapping conducted in November 2023 showed Subcontractor Impact IPA non-compliant with time or distance standards for some medium ZIP codes spelled out in C.2.c. The data analysis was based on the Plan's 2023 October 274 file. 
Primary Care - 30 minutes or 10 miles
Core Specialty Care - 60 minutes or 30 miles</t>
  </si>
  <si>
    <t>Geomapping conducted in November 2023 showed Subcontractor Inland Faculty Medical Group non-compliant with time or distance standards for some medium ZIP codes spelled out in C.2.c. The data analysis was based on the Plan's 2023 October 274 file. 
Primary Care - 30 minutes or 10 miles
Core Specialty Care - 60 minutes or 30 miles</t>
  </si>
  <si>
    <t>Geomapping conducted in November 2023 showed Subcontractor LaSalle Medical Associates IPA non-compliant with time or distance standards for some medium ZIP codes spelled out in C.2.c. The data analysis was based on the Plan's 2023 October 274 file. 
Primary Care - 30 minutes or 10 miles
Core Specialty Care - 60 minutes or 30 miles</t>
  </si>
  <si>
    <t>Geomapping conducted in November 2023 showed Subcontractor Prospect Medical Group non-compliant with time or distance standards for some medium ZIP codes spelled out in C.2.c. The data analysis was based on the Plan's 2023 October 274 file. 
Primary Care - 30 minutes or 10 miles
Core Specialty Care - 60 minutes or 30 miles</t>
  </si>
  <si>
    <t>Geomapping conducted in November 2023 showed Subcontractor Southern California Children’s Healthcare Network non-compliant with time or distance standards for some medium ZIP codes spelled out in C.2.c. The data analysis was based on the Plan's 2023 October 274 file. 
Primary Care - 30 minutes or 10 miles
Core Specialty Care - 60 minutes or 30 miles</t>
  </si>
  <si>
    <t>Geomapping conducted showed that   Alpha Care Medical Group no longer met time or distance standards for the following primary and core specialists for Zip codes 91752, 92201, 92202, 92203, 92225, 92226, 92236, 92239, 92253, 92254, 92274, 92503, 92505, 92530, 92536, 92539, 92562, 92563, 92590, 92591, 92592, 92860, 92878, 92879, 92880 and 92882:
Endocrinology
ENT/Otolaryngology
Gastroenterology
General Surgery
Hematology
HIV/AIDS Specialists/Infectious Diseases
Nephrology
Neurology
OB/GYN
Oncology
Ophthalmology
Orthopedic Surgery
PCP
PCP OB/GYN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Physical Medicine and Rehabilitation
Pediatric Psychiatry
Pediatric Pulmonology
Physical Medicine and Rehabilitation
Psychiatry
Pulmonology</t>
  </si>
  <si>
    <t>Geomapping conducted showed that Impact IPA no longer met time or distance standards for the following primary and core specialists for Zip codes 92225, 92226, 92239 and 92274:
Cardiology/Interventional Cardiology
Dermatology
Endocrinology
ENT/Otolaryngology
Gastroenterology
General Surgery
Hematology
HIV/AIDS Specialists/Infectious Diseases
Nephrology
Neurology
OB/GYN
Oncology
Ophthalmology
Orthopedic Surgery
PCP
Pediatric Cardiology/Interventional Cardiology
Pediatric Dermatology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Physical Medicine and Rehabilitation
Pediatric Pulmonology
Physical Medicine and Rehabilitation
Pulmonology</t>
  </si>
  <si>
    <t>Geomapping conducted showed that   Inland Faculty Medical Group no longer met time or distance standards for the following primary and core specialists for Zip codes 92201, 92202, 92203, 92210, 92211, 92225, 92226, 92234, 92235, 92236, 92239, 92240, 92241, 92247, 92248, 92253, 92254, 92255, 92258, 92260, 92261, 92262, 92263, 92264, 92270, 92274, 92276, 92282, 92536, 92539, 92544, 92561 and 92563:
Cardiology/Interventional Cardiology
Dermatology
Endocrinology
ENT/Otolaryngology
Gastroenterology
General Surgery
Hematology
HIV/AIDS Specialists/Infectious Diseases
Nephrology
Neurology
OB/GYN
Oncology
Ophthalmology
Orthopedic Surgery
PCP
PCP OB/GYN
Pediatric Cardiology/Interventional Cardiology
Pediatric Dermatology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Physical Medicine and Rehabilitation
Pediatric Psychiatry
Pediatric Pulmonology
Physical Medicine and Rehabilitation
Psychiatry
Pulmonology</t>
  </si>
  <si>
    <t>Geomapping conducted showed that   LaSalle Medical Associates IPA no longer met time or distance standards for the following primary and core specialists for Zip codes 92225, 92226, 92239, 92254, 92274, 92536, 92539 and 92563:
 Dermatology
Endocrinology
ENT/Otolaryngology
Gastroenterology	
General Surgery
Hematology
HIV/AIDS Specialists/Infectious Diseases
Nephrology
Neurology
OB/GYN
Oncology
Ophthalmology
Orthopedic Surgery
PCP
PCP OB/GYN
Pediatric Dermatology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Physical Medicine and Rehabilitation
Pediatric Psychiatry
Pediatric Pulmonology
Physical Medicine and Rehabilitation
Psychiatry
Pulmonology</t>
  </si>
  <si>
    <t xml:space="preserve">Geomapping conducted showed that Prospect Medical Group no longer met time or distance standards for the following primary and core specialists for Zip codes 92201, 92202, 92203, 92211, 92220, 92225, 92226, 92230, 92234, 92235, 92236, 92239, 92240, 92241, 92247, 92248, 92253, 92254, 92258, 92262, 92263, 92264, 92274, 92276, 92282, 92503, 92505, 92507, 92513, 92530, 92536, 92539, 92543, 92544, 92549, 92553, 92561, 92562, 92563, 92581, 92582, 92583, 92586, 92590, 92595, 92860, 92877, 92878, 92879, 92880, 92881, 92882 and 92883:
Dermatology
Endocrinology
ENT/Otolaryngology
Gastroenterology
General Surgery
Hematology
HIV/AIDS Specialists/Infectious Diseases
Nephrology
Neurology
OB/GYN
Oncology
Ophthalmology
Orthopedic Surgery
PCP
PCP OB/GYN
Pediatric Dermatology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Physical Medicine and Rehabilitation
Pediatric Psychiatry
Pediatric Pulmonology
Physical Medicine and Rehabilitation
Psychiatry
Pulmonology
 </t>
  </si>
  <si>
    <t>Geomapping conducted showed that Southern California Children’s Healthcare Network no longer met time or distance standards for the following primary and core specialists for Zip codes 92201, 92202, 92203, 92210, 92211, 92220, 92223, 92225, 92226, 92230, 92234, 92235, 92236, 92239, 92240, 92241, 92247, 92248, 92253, 92254, 92255, 92258, 92260, 92261, 92262, 92263, 92264, 92270, 92274, 92276, 92282, 92399, 92532, 92536, 92539, 92543, 92544, 92545, 92546, 92548, 92549, 92551, 92553, 92561, 92562, 92563, 92564, 92567, 92570, 92571, 92581, 92582, 92583, 92584, 92585, 92586, 92587, 92589, 92590, 92591, 92592, 92593, 92595 and 92596:
 Cardiology/Interventional Cardiology
Endocrinology
OB/GYN
Ophthalmology
Pediatric Cardiology/Interventional Cardiology
Pediatric Endocrinology
Pediatric Ophthalmology</t>
  </si>
  <si>
    <t>Corrective Action Plan (CAP) for 2023 SNC was issued in December 2023. CAP response is expected in January 2024. Molina will continue to monitor the delegated entity's compliance with Time and Distance standards in accordance with the process outlined in the SNC filing.
Previously issued 2022 SNC CAP is pending closure. CAP remediation expected by the end of Q1 2024.</t>
  </si>
  <si>
    <t>HEALTH NET - ALPHA CARE MEDICAL GROUP attempted to find the specialists within time or distance and could not find any, requested AAS by utilizing LOA/OON referrals.</t>
  </si>
  <si>
    <t>HEALTH NET - EMPIRE HEALTHCARE attempted to find the specialists within time or distance and could not find any, requested AAS by utilizing LOA/OON referrals.</t>
  </si>
  <si>
    <t>HEALTH NET -LASALLE MEDICAL ASSOCIATES attempted to find the specialists within time or distance and could not find any, requested AAS by utilizing LOA/OON referrals.</t>
  </si>
  <si>
    <t>HEALTH NET PROSPECT MEDICAL GROUP  attempted to find the specialists within time or distance and could not find any, requested AAS by utilizing LOA/OON referrals.</t>
  </si>
  <si>
    <t>HEALTH NET - Rady Children's Health Network attempted to find the specialists within time or distance and could not find any, requested AAS by utilizing LOA/OON referrals.</t>
  </si>
  <si>
    <t>Health Net Community Solutions, Inc.  attempted to find the specialists within time or distance and could not find any, requested AAS by utilizing LOA/OON referrals.</t>
  </si>
  <si>
    <t>No CAP issued for failure to meet Time or Distance standards per geo analysis findings as 2023 Geo Access Survey submitted by HPN demonstrated compliance. However, observation only CAP was issued for grievance trends related to Access &amp; Availability.
Previously issued 2022 SNC CAP was accepted and closed.</t>
  </si>
  <si>
    <t xml:space="preserve">Subcontractor terminated contract in March 30, 2023. No further assesments needed. </t>
  </si>
  <si>
    <t xml:space="preserve">Will reassess Alpha Care Medical Group during next annual geomapping analysis in 2024. </t>
  </si>
  <si>
    <t xml:space="preserve">Will reassess Heritage Partner Network during next annual geomapping analysis in 2024. </t>
  </si>
  <si>
    <t xml:space="preserve">Will reassess HPN - Desert Oasis during next annual geomapping analysis in 2024. </t>
  </si>
  <si>
    <t xml:space="preserve">Will reassess HPN - Lakeside Medical Group during next annual geomapping analysis in 2024. </t>
  </si>
  <si>
    <t xml:space="preserve">Will reassess HPN - Regal Medical Group during next annual geomapping analysis in 2024. </t>
  </si>
  <si>
    <t xml:space="preserve">No further reassesments needed. </t>
  </si>
  <si>
    <t xml:space="preserve">Will reassess Inland Faculty Medical Group during next annual geomapping analysis in 2024. </t>
  </si>
  <si>
    <t xml:space="preserve">Will reassess LaSalle Medical Associates IPA during next annual geomapping analysis in 2024. </t>
  </si>
  <si>
    <t xml:space="preserve">Will reassess Prospect Medical Group during next annual geomapping analysis in 2024. </t>
  </si>
  <si>
    <t xml:space="preserve">Will reassess Impact IPA during next annual geomapping analysis in 2024. </t>
  </si>
  <si>
    <t xml:space="preserve">MY 2022 Provider Appointment Availability Survey conducted annually for Alpha Care Medical Group indicated deficiencies for PCP/SPC appointment availability within 48/96 hours as well as no available appointment within 10/15 days for PCP/SPC, for the following provider types:
Gastroenterology
Pediatric Cardiology
Cardiovascular Disease
Endocrinology/Diabetes/Metabolism
Internal Medicine
PCP
Obstetrics &amp; Gynecology
</t>
  </si>
  <si>
    <t xml:space="preserve">Provider Appointment Availability Survey conducted annually indicated compliance (≥ 70%); Provider After-Hours Availability Survey indicated compliance (≥90%) for the following appointment measures (reportable data): Alpha Care Medical Group
PCP &amp; Specialist (combined) - Non-urgent 
PCP &amp; Specialist (combined) -  Prenatal
PCP - Well-child
PCP - Physical Exam
After-hours ER instructions
After-hours physician availability
</t>
  </si>
  <si>
    <t>Provider Appointment Availability Survey conducted annually indicated compliance (≥ 70%); Provider After-Hours Availability Survey indicated compliance (≥90%) for the following appointment measures (reportable data): Empire Medical Group
PCP &amp; Specialist (combined) -  Prenatal
PCP - Well-child
PCP - Physical Exam
After-hours ER instructions
After-hours physician availability</t>
  </si>
  <si>
    <t xml:space="preserve">Provider Appointment Availability Survey conducted annually indicated compliance (≥ 70%); Provider After-Hours Availability Survey indicated compliance (≥90%) for the following appointment measures (reportable data): LaSalle Medical Associates
PCP &amp; Specialist (combined) -  Prenatal
PCP - Physical Exam
After-hours ER instructions
</t>
  </si>
  <si>
    <t>Provider Appointment Availability Survey conducted annually indicated compliance (≥ 70%); Provider After-Hours Availability Survey indicated compliance (≥90%) for the following appointment measures (reportable data):Prospect Medical Group
No applicable survey data to report
There were no grievances reported for this group</t>
  </si>
  <si>
    <t xml:space="preserve">Provider Appointment Availability Survey conducted annually indicated compliance (≥ 70%); Provider After-Hours Availability Survey indicated compliance (≥90%) for the following appointment measures (reportable data): Rady Children's Health Network
PCP &amp; Specialist (combined) - Urgent
PCP &amp; Specialist (combined) - Non-urgent 
After-hours ER instructions
After-hours physician availability
</t>
  </si>
  <si>
    <t>Provider Appointment Availability Survey conducted annually indicated compliance (≥ 70%); Provider After-Hours Availability Survey indicated compliance (≥90%) for the following appointment measures (reportable data):Health Net Community Solutions, Inc.
PCP &amp; Specialist (combined) - Non-urgent
PCP &amp; Specialist (combined) -  Prenatal
PCP - Well-child
PCP - Physical Exam
PCP - Physical Exam
After-hours ER instructions</t>
  </si>
  <si>
    <t>MY 2022 Provider Appointment Availability Survey conducted annually for Heritage Partner Network indicated deficiencies for PCP/SPC appointment availability within 48/96 hours as well as no available appointment within 10/15 days for PCP/SPC, for the following provider types:
Family Medicine
Internal Medicine
Gastroenterology
PCP
Provider Access &amp; Availability Survey for Heritage Partner Network indicated appointment deficiencies for PCP/SPC for Excessive Hold Time &gt; 5 Minutes.</t>
  </si>
  <si>
    <t>MY 2022 Provider Appointment Availability Survey conducted annually for HPN - Desert Oasis indicated deficiencies for PCP appointment availability within 48 hours as well as no available appointment within 10 days for PCP, for the following provider types:
Family Medicine</t>
  </si>
  <si>
    <t>MY 2022 Provider Appointment Availability Survey conducted annually for HPN - Lakeside Medical Group indicated deficiencies for PCP appointment availability within 48 hours as well as no available appointment within 10 days for PCP, for the following provider types:
PCP</t>
  </si>
  <si>
    <t>MY 2022 Provider Appointment Availability Survey conducted annually for HPN - Regal Medical Group indicated deficiencies for PCP/SPC appointment availability within 48/96 hours as well as no available appointment within 10/15 days for PCP/SPC, for the following provider types:
Family Medicine
Internal Medicine
PCP
Gastroenterology
Provider Access &amp; Availability Survey for HPN - Regal Medical Group indicated appointment deficiencies for PCP/SPC for Excessive Hold Time &gt; 5 Minutes.</t>
  </si>
  <si>
    <t>MY 2022 Provider Appointment Availability Survey conducted annually for Impact IPA indicated deficiencies for PCP/SPC appointment availability within 48/96 hours as well as no available appointment within 10/15 days for PCP/SPC, for the following provider types:
Family Medicine
General Practice
Internal Medicine
Pediatrics
Cardiovascular Disease</t>
  </si>
  <si>
    <t xml:space="preserve">MY 2022 Provider Appointment Availability Survey conducted annually for Inland Faculty Medical Group indicated deficiencies for PCP/SPC appointment availability within 48/96 hours as well as no available appointment within 10/15 days for PCP/SPC, for the following provider types:
Gastroenterology
Pediatric Cardiology
Cardiovascular Disease
Endocrinology/Diabetes/Metabolism
Family Medicine
PCP
Pediatrics
</t>
  </si>
  <si>
    <t xml:space="preserve">MY 2022 Provider Appointment Availability Survey conducted annually for LaSalle Medical Associates IPA indicated deficiencies for PCP/SPC appointment availability within 48/96 hours as well as no available appointment within 10/15 days for PCP/SPC, for the following provider types:
Family Medicine
Internal Medicine
Obstetrics &amp; Gynecology
Pediatrics
Endocrinology/Diabetes/Metabolism
Cardiovascular Disease
</t>
  </si>
  <si>
    <t xml:space="preserve">
Provider Access &amp; Availability Survey for Prospect Medical Group indicated appointment deficiencies for PCP/SPC for Excessive Hold Time &gt; 5 Minutes and
SCP Urgent Care without Prior Authorization Within 48 hours of request</t>
  </si>
  <si>
    <t xml:space="preserve">MY 2022 Provider Appointment Availability Survey conducted annually for Southern California Children’s Healthcare Network indicated no deficiencies for PCP/SPC appointment availability within 48/96 hours as well as available appointment within 10/15 days for PCP/SPC.
</t>
  </si>
  <si>
    <t xml:space="preserve">MY 2022 Provider Appointment Availability Survey conducted annually for Alpha Care Medical Group indicated deficiencies for PCP/SPC appointment standards.
</t>
  </si>
  <si>
    <t xml:space="preserve">Provider Appointment Availability Survey conducted annually indicated deficiency (&lt;70%); Provider After-Hours Availability Survey indicated deficiency (&lt;90%) for the following appointment measures (reportable data): Alpha Care Medical Group
PCP &amp; Specialist (combined) - Urgent
</t>
  </si>
  <si>
    <t xml:space="preserve">Provider Appointment Availability Survey conducted annually indicated deficiency (&lt;70%); Provider After-Hours Availability Survey indicated deficiency (&lt;90%) for the following appointment measures (reportable data): Empire Medical Group
PCP &amp; Specialist (combined) - Urgent
PCP &amp; Specialist (combined) - Non-urgent 
</t>
  </si>
  <si>
    <t xml:space="preserve">Provider Appointment Availability Survey conducted annually indicated deficiency (&lt;70%); Provider After-Hours Availability Survey indicated deficiency (&lt;90%) for the following appointment measures (reportable data): LaSalle Medical Associates
PCP &amp; Specialist (combined) - Urgent
PCP &amp; Specialist (combined) - Non-urgent 
PCP - Well-child
After-hours physician availability
</t>
  </si>
  <si>
    <t>Provider Appointment Availability Survey conducted annually indicated deficiency (&lt;70%); Provider After-Hours Availability Survey indicated deficiency (&lt;90%) for the following appointment measures (reportable data): Prospect Medical Group
N/A</t>
  </si>
  <si>
    <t xml:space="preserve">Provider Appointment Availability Survey conducted annually indicated deficiency (&lt;70%); Provider After-Hours Availability Survey indicated deficiency (&lt;90%) for the following appointment measures (reportable data): Rady Children's Health Network
PCP - Well-child
PCP - Physical Exam
</t>
  </si>
  <si>
    <t>Provider Appointment Availability Survey conducted annually indicated deficiency (&lt;70%); Provider After-Hours Availability Survey indicated deficiency (&lt;90%) for the following appointment measures (reportable data): Health Net Community Solutions, Inc.
PCP &amp; Specialist (combined) - Urgent</t>
  </si>
  <si>
    <t>Provider Access &amp; Availability Survey for Heritage Partner Network indicated appointment deficiencies for PCP/SPC Urgent Care without Prior Authorization Within 48/96 hours of request.
Provider Access &amp; Availability Survey for Heritage Partner Network indicated appointment deficiencies for PCP/SPC for Excessive Hold Time &gt; 5 Minutes.</t>
  </si>
  <si>
    <t>Provider Access &amp; Availability Survey for HPN - Desert Oasis indicated appointment deficiencies for PCP Urgent Care without Prior Authorization Within 48 hours of request.</t>
  </si>
  <si>
    <t>Provider Access &amp; Availability Survey for HPN - Lakeside Medical Group indicated appointment deficiencies for PCP Urgent Care without Prior Authorization Within 48 hours of request.</t>
  </si>
  <si>
    <t>Provider Access &amp; Availability Survey for HPN - Regal Medical Group indicated appointment deficiencies for PCP/SCP Urgent Care without Prior Authorization Within 48/96 hours of request.
Provider Access &amp; Availability Survey for HPN - Regal Medical Group indicated appointment deficiencies for PCP/SPC for Excessive Hold Time &gt; 5 Minutes.</t>
  </si>
  <si>
    <t>Provider Access &amp; Availability Survey for Impact IPA indicated appointment deficiencies for SCP Urgent Care without Prior Authorization Within 48 hours of request.</t>
  </si>
  <si>
    <t xml:space="preserve">MY 2022 Provider Appointment Availability Survey conducted annually for Inland Faculty Medical Group indicated deficiencies for PCP/SPC appointment standards.
</t>
  </si>
  <si>
    <t xml:space="preserve">MY 2022 Provider Appointment Availability Survey conducted annually for LaSalle Medical Associates IPA indicated deficiencies for PCP
</t>
  </si>
  <si>
    <t xml:space="preserve">
Provider Access &amp; Availability Survey for Prospect Medical Group indicated appointment deficiencies for PCP/SPC for Excessive Hold Time &gt; 5 Minutes and SPC appointment standards.</t>
  </si>
  <si>
    <t>Corrective Action Plan (CAP) for 2023 SNC was issued. CAP response is expected in January 2024. Molina will continue to monitor the delegated entity's compliance with Timely Access standards in accordance with the process outlined in the SNC filing.</t>
  </si>
  <si>
    <t>MCP wil reassess Subcontractor at the next Annual Timely Access Survey in 2024.</t>
  </si>
  <si>
    <t>Subcontractor terminated with Plan on 12/31/2023.</t>
  </si>
  <si>
    <t xml:space="preserve">All subcontractors may not have reportable rates for all access and availability measures due to insufficient number of responses for some measures.  </t>
  </si>
  <si>
    <t>Nivano Physicians Inc.</t>
  </si>
  <si>
    <t xml:space="preserve">River City Medical Group </t>
  </si>
  <si>
    <t>Wellspace Nexus</t>
  </si>
  <si>
    <t>Geomapping conducted in November 2023 showed Subcontractor Nivano Physicians Inc. non-compliant with time or distance standards for some dense ZIP codes spelled out in C.2.c. The data analysis was based on the Plan's 2023 October 274 file. 
Primary Care - 30 minutes or 10 miles
Core Specialty Care - 30 minutes or 15 miles</t>
  </si>
  <si>
    <t>Geomapping conducted in November 2023 showed Subcontractor River City Medical Group non-compliant with time or distance standards for some dense ZIP codes spelled out in C.2.c. The data analysis was based on the Plan's 2023 October 274 file. 
Primary Care - 30 minutes or 10 miles
Core Specialty Care - 30 minutes or 15 miles</t>
  </si>
  <si>
    <t>Geomapping conducted in November 2023 showed Subcontractor Wellspace Nexus non-compliant with time or distance standards for some dense ZIP codes spelled out in C.2.c. The data analysis was based on the Plan's 2023 October 274 file. 
Primary Care - 30 minutes or 10 miles
Core Specialty Care - 30 minutes or 15 miles</t>
  </si>
  <si>
    <t xml:space="preserve">Geomapping conducted showed that   Nivano Physicians Inc. no longer met time or distance standards for the following primary and core specialists for Zip codes 94280, 94571, 95610, 95615, 95621, 95624, 95628, 95630, 95632, 95638, 95639, 95641, 95662, 95671, 95678, 95680, 95683, 95690, 95693, 95757, 95758, 95822, 95823, 95831 and 95832:
Cardiology/Interventional Cardiology
Dermatology
Endocrinology
ENT/Otolaryngology
Gastroenterology
General Surgery
Hematology
HIV/AIDS Specialists/Infectious Diseases
Nephrology
Neurology
OB/GYN
Oncology
Ophthalmology
Orthopedic Surgery
PCP
PCP OB/GYN
Pediatric Cardiology/Interventional Cardiology
Pediatric Dermatology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Psychiatry
Pediatric Pulmonology
Psychiatry
Pulmonology </t>
  </si>
  <si>
    <t>Geomapping conducted showed that   River City Medical Group no longer met time or distance standards for the following primary and core specialists for Zip codes 94280, 94571, 95615, 95624, 95632, 95638, 95639, 95641, 95678, 95680, 95683, 95690, 95693, 95757, 95758, 95822, 95823, 95831 and 95832:
Cardiology/Interventional Cardiology
Dermatology
Endocrinology
ENT/Otolaryngology
Gastroenterology
General Surgery
Hematology
HIV/AIDS Specialists/Infectious Diseases
Nephrology
Neurology
OB/GYN
Oncology
Ophthalmology
Orthopedic Surgery
PCP
PCP OB/GYN
Pediatric Cardiology/Interventional Cardiology
Pediatric Dermatology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Physical Medicine and Rehabilitation
Pediatric Psychiatry
Pediatric Pulmonology
Physical Medicine and Rehabilitation
Psychiatry
Pulmonology</t>
  </si>
  <si>
    <t xml:space="preserve">Geomapping conducted showed that   Wellspace Nexus no longer met time or distance standards for the following primary and core specialists for Zip codes 94571, 95615, 95632, 95638, 95641, 95680 and 95690:
PCP </t>
  </si>
  <si>
    <t>Corrective Action Plan (CAP) for 2023 SNC was issued in December 2023. CAP response is expected in January 2024. Molina will continue to monitor the delegated entity's compliance with Time and Distance standards in accordance with the process outlined in the SNC filing.</t>
  </si>
  <si>
    <t xml:space="preserve">Will reassess Nivano Physicians Inc during next annual geomapping analysis in 2024. </t>
  </si>
  <si>
    <t xml:space="preserve">Will reassess River City Medical Group during next annual geomapping analysis in 2024. </t>
  </si>
  <si>
    <t xml:space="preserve">Will reassess Wellspace Nexus during next annual geomapping analysis in 2024. </t>
  </si>
  <si>
    <t>MY 2022 Provider Appointment Availability Survey conducted annually for Nivano Physicians Inc. indicated deficiencies for PCP appointment availability within 48 hours as well as no available appointment within 10 days for PCP, for the following provider types:
Family Medicine
General Practice
Internal Medicine</t>
  </si>
  <si>
    <t xml:space="preserve">MY 2022 Provider Appointment Availability Survey conducted annually for River City Medical Group indicated deficiencies for PCP/SPC appointment availability within 48/96 hours as well as no available appointment within 10/15 days for PCP/SPC, for the following provider types:
Internal Medicine
Pediatrics
Gastroenterology
Cardiovascular Disease
</t>
  </si>
  <si>
    <t xml:space="preserve">MY 2022 Provider Appointment Availability Survey conducted annually for Wellspace Nexus indicated no deficiencies for PCP/SPC appointment availability within 48/96 hours as well as available appointment within 10/15 days for PCP/SPC.
</t>
  </si>
  <si>
    <t xml:space="preserve">MY 2022 Provider Appointment Availability Survey conducted annually for Nivano Physicians Inc. indicated deficiencies for PCP appointment standards.
</t>
  </si>
  <si>
    <t xml:space="preserve">MY 2022 Provider Appointment Availability Survey conducted annually for River City Medical Group indicated deficiencies for PCP/SPC appointments standards.
</t>
  </si>
  <si>
    <t>MCP will reassess Nivano Physicians Inc. at the next Annual Timely Access Survey in 2024.</t>
  </si>
  <si>
    <t>MCP will reassess River City Medical Group at the next Annual Timely Access Survey in 2024.</t>
  </si>
  <si>
    <t xml:space="preserve"> Health Net - Alpha Care Medical Group</t>
  </si>
  <si>
    <t xml:space="preserve">HEALTH NET - EMPIRE HEALTHCARE </t>
  </si>
  <si>
    <t xml:space="preserve"> Health Net - Horizon Valley Medical Group</t>
  </si>
  <si>
    <t xml:space="preserve">Health Net Community Solutions, Inc. </t>
  </si>
  <si>
    <t xml:space="preserve"> HPN - Heritage Victor Valley Medical Group </t>
  </si>
  <si>
    <t xml:space="preserve"> HPN - Lakeside Medical Group </t>
  </si>
  <si>
    <t xml:space="preserve"> Impact California</t>
  </si>
  <si>
    <t>LaSalle Medical Associates IPA
(La Salle Medical Associates)</t>
  </si>
  <si>
    <t>Southern California Children’s Healthcare Network</t>
  </si>
  <si>
    <t>Geomapping conducted in November 2023 showed Subcontractor Alpha Care Medical Group non-compliant with time or distance standards for some small ZIP codes spelled out in C.2.c. The data analysis was based on the Plan's 2023 October 274 file. 
Primary Care - 30 minutes or 10 miles
Core Specialty Care - 75 minutes or 45 miles</t>
  </si>
  <si>
    <t>Geomapping conducted showed Health Net - Alpha Care Medical Group compliant with all the time or distance standards for all ZIP Codes for a small county, once exceptions are made utilizing telehealth and/or LOA with closer OON providers, if there are any:</t>
  </si>
  <si>
    <t>Geomapping conducted showed Health Net - Horizon valley Medical Group compliant with all the time or distance standards for all ZIP Codes for a small county, once exceptions are made utilizing telehealth and/or LOA with closer OON providers, if there are any:</t>
  </si>
  <si>
    <t>Geomapping conducted showed Health Net - LaSalle Medical Associates compliant with all the time or distance standards for all ZIP Codes for a small county, once exceptions are made utilizing telehealth and/or LOA with closer OON providers, if there are any:</t>
  </si>
  <si>
    <t>Geomapping conducted showed Health Net - Prospect Medical Group compliant with all the time or distance standards for all ZIP Codes for a small county, once exceptions are made utilizing telehealth and/or LOA with closer OON providers, if there are any:</t>
  </si>
  <si>
    <t>Geomapping conducted showed Health Net Community Solutions, Inc. compliant with all the time or distance standards for all ZIP Codes for a small county, once exceptions are made utilizing telehealth and/or LOA with closer OON providers, if there are any:</t>
  </si>
  <si>
    <t>Geomapping conducted in November 2023 showed Subcontractor Heritage Provider Network non-compliant with time or distance standards for some small ZIP codes spelled out in C.2.c. The data analysis was based on the Plan's 2023 October 274 file. 
Primary Care - 30 minutes or 10 miles
Core Specialty Care - 75 minutes or 45 miles</t>
  </si>
  <si>
    <t>Geomapping conducted in November 2023 showed Subcontractor HPN - Heritage Victor Valley Medical Group non-compliant with time or distance standards for some small ZIP codes spelled out in C.2.c. The data analysis was based on the Plan's 2023 October 274 file. 
Primary Care - 30 minutes or 10 miles
Core Specialty Care - 75 minutes or 45 miles</t>
  </si>
  <si>
    <t>Geomapping conducted in November 2023 showed Subcontractor HPN - Lakeside Medical Group non-compliant with time or distance standards for some small ZIP codes spelled out in C.2.c. The data analysis was based on the Plan's 2023 October 274 file. 
Primary Care - 30 minutes or 10 miles
Core Specialty Care - 75 minutes or 45 miles</t>
  </si>
  <si>
    <t>Geomapping conducted in November 2023 showed Subcontractor HPN - Regal Medical Group non-compliant with time or distance standards for some small ZIP codes spelled out in C.2.c. The data analysis was based on the Plan's 2023 October 274 file. 
Primary Care - 30 minutes or 10 miles
Core Specialty Care - 75 minutes or 45 miles</t>
  </si>
  <si>
    <t>Geomapping conducted in November 2023 showed Subcontractor Impact California non-compliant with time or distance standards for some small ZIP codes spelled out in C.2.c. The data analysis was based on the Plan's 2023 October 274 file. 
Primary Care - 30 minutes or 10 miles
Core Specialty Care - 75 minutes or 45 miles</t>
  </si>
  <si>
    <t>Geomapping conducted in November 2023 showed Subcontractor Inland Faculty Medical Group non-compliant with time or distance standards for some small ZIP codes spelled out in C.2.c. The data analysis was based on the Plan's 2023 October 274 file. 
Primary Care - 30 minutes or 10 miles
Core Specialty Care - 75 minutes or 45 miles</t>
  </si>
  <si>
    <t>Geomapping conducted in November 2023 showed Subcontractor La Salle Medical Associates non-compliant with time or distance standards for some small ZIP codes spelled out in C.2.c. The data analysis was based on the Plan's 2023 October 274 file. 
Primary Care - 30 minutes or 10 miles
Core Specialty Care - 75 minutes or 45 miles</t>
  </si>
  <si>
    <t>Geomapping conducted in November 2023 showed Subcontractor Prospect Medical Group non-compliant with time or distance standards for some small ZIP codes spelled out in C.2.c. The data analysis was based on the Plan's 2023 October 274 file. 
Primary Care - 30 minutes or 10 miles
Core Specialty Care - 75 minutes or 45 miles</t>
  </si>
  <si>
    <t>Geomapping conducted in November 2023 showed Subcontractor Southern California Children’s Healthcare Network non-compliant with time or distance standards for some small ZIP codes spelled out in C.2.c. The data analysis was based on the Plan's 2023 October 274 file. 
Primary Care - 30 minutes or 10 miles
Core Specialty Care - 75 minutes or 45 miles</t>
  </si>
  <si>
    <t>Geomapping conducted showed that   Alpha Care Medical Group no longer met time or distance standards for the following primary and core specialists for Zip codes 91701, 91708, 91709, 91710, 91730, 91737, 91759, 91761, 91762, 91763, 91764, 91766, 91784, 91785, 91786, 92242, 92267, 92277, 92278, 92280, 92301, 92304, 92305, 92307, 92308, 92309, 92310, 92311, 92312, 92314, 92315, 92323, 92327, 92329, 92332, 92333, 92338, 92342, 92344, 92345, 92347, 92356, 92358, 92363, 92364, 92365, 92366, 92368, 92371, 92372, 92386, 92392, 92393, 92394, 92395, 92397, 92398, 92880, 93516, 93555, 93558, 93562 and 93592:
Cardiology/Interventional Cardiology
Dermatology
Endocrinology
ENT/Otolaryngology
Gastroenterology
General Surgery
Hematology
HIV/AIDS Specialists/Infectious Diseases
Nephrology
Neurology
OB/GYN
Oncology
Ophthalmology
Orthopedic Surgery
PCP
PCP OB/GYN
Pediatric Cardiology/Interventional Cardiology
Pediatric Dermatology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Physical Medicine and Rehabilitation
Pediatric Psychiatry
Pediatric Pulmonology
Physical Medicine and Rehabilitation
Psychiatry
Pulmonology</t>
  </si>
  <si>
    <t>Geomapping conducted showed that  Heritage Provider Network no longer met time or distance standards for the following primary and core specialists for Zip codes 92242, 92252, 92267, 92277, 92278, 92280, 92284, 92285, 92301, 92304, 92305, 92309, 92310, 92311, 92314, 92315, 92323, 92332, 92333, 92338, 92356, 92363, 92364, 92365, 92366, 92386, 93516, 93555, 93558, 93562 and 93592:
Cardiology/Interventional Cardiology
Dermatology
Endocrinology
ENT/Otolaryngology
Gastroenterology
General Surgery
Hematology
HIV/AIDS Specialists/Infectious Diseases
Mental Health (non-psychiatry) Outpatient Services
Nephrology
Neurology
OB/GYN
Oncology
Ophthalmology
Orthopedic Surgery
PCP
PCP OB/GYN
Pediatric Cardiology/Interventional Cardiology
Pediatric Dermatology
Pediatric Endocrinology
Pediatric ENT/Otolaryngology
Pediatric Gastroenterology
Pediatric General Surgery
Pediatric Hematology
Pediatric HIV/AIDS Specialists/Infectious Diseases
Pediatric Mental Health (non-psychiatry) Outpatient Services
Pediatric Nephrology
Pediatric Neurology
Pediatric Oncology
Pediatric Ophthalmology
Pediatric Orthopedic Surgery
Pediatric PCP
Pediatric Physical Medicine and Rehabilitation
Pediatric Psychiatry
Pediatric Pulmonology
Physical Medicine and Rehabilitation
Psychiatry
Pulmonology</t>
  </si>
  <si>
    <t>Geomapping conducted showed that  HPN - Heritage Victor Valley Medical Group no longer met time or distance standards for the following primary and core specialists for Zip codes 91701, 91709, 91710, 91730, 91737, 91759, 91761, 91762, 91763, 91764, 91766, 91784, 91785, 91786, 92242, 92252, 92256, 92267, 92268, 92277, 92278, 92280, 92284, 92285, 92286, 92301, 92304, 92305, 92309, 92310, 92311, 92313, 92314, 92315, 92318, 92323, 92324, 92332, 92333, 92338, 92339, 92346, 92350, 92354, 92356, 92357, 92358, 92359, 92363, 92364, 92365, 92366, 92369, 92373, 92374, 92375, 92386, 92397, 92399, 92401, 92402, 92403, 92404, 92405, 92406, 92408, 92410, 92411, 92415, 92418, 92880, 93516, 93555, 93558, 93562 and 93592:
 Cardiology/Interventional Cardiology
Dermatology
Endocrinology
ENT/Otolaryngology
Gastroenterology
General Surgery
Hematology
HIV/AIDS Specialists/Infectious Diseases
Nephrology
Neurology
OB/GYN
Oncology
Ophthalmology
Orthopedic Surgery
PCP
PCP OB/GYN
Pediatric Cardiology/Interventional Cardiology
Pediatric Dermatology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Physical Medicine and Rehabilitation
Pediatric Psychiatry
Pediatric Pulmonology
Physical Medicine and Rehabilitation
Psychiatry
Pulmonology</t>
  </si>
  <si>
    <t>Geomapping conducted showed that  HPN - Lakeside Medical Group no longer met time or distance standards for the following primary and core specialists for Zip codes 92242, 92252, 92256, 92267, 92268, 92277, 92278, 92280, 92284, 92285, 92286, 92301, 92304, 92305, 92307, 92308, 92309, 92310, 92311, 92312, 92314, 92315, 92317, 92321, 92323, 92325, 92327, 92329, 92332, 92333, 92338, 92339, 92340, 92341, 92342, 92344, 92345, 92347, 92352, 92356, 92359, 92363, 92364, 92365, 92366, 92368, 92371, 92372, 92382, 92385, 92386, 92391, 92392, 92393, 92394, 92395, 92397, 92398, 92399, 92405, 92406, 93516, 93555, 93558, 93562 and 93592:
Cardiology/Interventional Cardiology
Dermatology
Endocrinology
ENT/Otolaryngology
Gastroenterology
General Surgery
Nephrology
Neurology
OB/GYN
Oncology
Ophthalmology
Orthopedic Surgery
PCP
PCP OB/GYN
Pediatric Cardiology/Interventional Cardiology
Pediatric Dermatology
Pediatric Endocrinology
Pediatric ENT/Otolaryngology
Pediatric Gastroenterology
Pediatric General Surgery
Pediatric Nephrology
Pediatric Neurology
Pediatric Oncology
Pediatric Ophthalmology
Pediatric Orthopedic Surgery
Pediatric PCP
Pediatric Physical Medicine and Rehabilitation
Pediatric Pulmonology
Physical Medicine and Rehabilitation
Pulmonology</t>
  </si>
  <si>
    <t>Geomapping conducted showed that  HPN - Regal Medical Group no longer met time or distance standards for the following primary and core specialists for Zip codes 92242, 92252, 92256, 92267, 92268, 92277, 92278, 92280, 92284, 92285, 92286, 92301, 92304, 92305, 92309, 92310, 92311, 92312, 92314, 92315, 92323, 92327, 92332, 92333, 92338, 92342, 92347, 92356, 92363, 92364, 92365, 92366, 92386, 92398, 93516, 93555, 93558, 93562 and 93592:
Cardiology/Interventional Cardiology
Dermatology
Endocrinology
ENT/Otolaryngology
Gastroenterology
General Surgery
Hematology
HIV/AIDS Specialists/Infectious Diseases
Nephrology
Neurology
OB/GYN
Oncology
Ophthalmology
Orthopedic Surgery
PCP
PCP OB/GYN
Pediatric Cardiology/Interventional Cardiology
Pediatric Dermatology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Physical Medicine and Rehabilitation
Pediatric Psychiatry
Pediatric Pulmonology
Physical Medicine and Rehabilitation
Psychiatry
Pulmonology</t>
  </si>
  <si>
    <t>Geomapping conducted showed that  Impact California no longer met time or distance standards for the following primary and core specialists for Zip codes 92242, 92252, 92267, 92277, 92278, 92280, 92285, 92301, 92304, 92309, 92310, 92311, 92312, 92323, 92327, 92332, 92338, 92342, 92347, 92356, 92363, 92364, 92365, 92366, 92398, 93516, 93555, 93558, 93562 and 93592:
 Cardiology/Interventional Cardiology
Dermatology
Endocrinology
ENT/Otolaryngology
Gastroenterology
General Surgery
Hematology
HIV/AIDS Specialists/Infectious Diseases
Nephrology
Neurology
OB/GYN
Oncology
Ophthalmology
Orthopedic Surgery
PCP
Pediatric Cardiology/Interventional Cardiology
Pediatric Dermatology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Physical Medicine and Rehabilitation
Pediatric Pulmonology
Physical Medicine and Rehabilitation
Pulmonology</t>
  </si>
  <si>
    <t>Geomapping conducted showed that   Inland Faculty Medical Group no longer met time or distance standards for the following primary and core specialists for Zip codes 91710, 91763, 91766, 92242, 92252, 92256, 92267, 92268, 92277, 92278, 92280, 92284, 92285, 92286, 92301, 92304, 92305, 92309, 92310, 92311, 92312, 92314, 92315, 92323, 92327, 92332, 92333, 92338, 92347, 92356, 92363, 92364, 92365, 92366, 92386, 92397, 92398, 93516, 93555, 93558, 93562 and 93592:
Cardiology/Interventional Cardiology
Dermatology
Endocrinology
ENT/Otolaryngology
Gastroenterology
General Surgery
Hematology
HIV/AIDS Specialists/Infectious Diseases
Nephrology
Neurology
OB/GYN
Oncology
Ophthalmology
Orthopedic Surgery
PCP
PCP OB/GYN
Pediatric Cardiology/Interventional Cardiology
Pediatric Dermatology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Physical Medicine and Rehabilitation
Pediatric Psychiatry
Pediatric Pulmonology
Physical Medicine and Rehabilitation
Psychiatry
Pulmonology</t>
  </si>
  <si>
    <t>Geomapping conducted showed that La Salle Medical Associates no longer met time or distance standards for the following primary and core specialists for Zip codes 92242, 92252, 92267, 92277, 92278, 92280, 92284, 92285, 92301, 92304, 92309, 92310, 92311, 92312, 92314, 92323, 92327, 92332, 92333, 92338, 92341, 92347, 92356, 92363, 92364, 92365, 92366, 92386, 92398, 93516, 93555, 93558, 93562 and 93592:
Cardiology/Interventional Cardiology
Dermatology
Endocrinology
ENT/Otolaryngology
Gastroenterology
General Surgery
Hematology
HIV/AIDS Specialists/Infectious Diseases
Nephrology
Neurology
OB/GYN
Oncology
Ophthalmology
Orthopedic Surgery
PCP
PCP OB/GYN
Pediatric Cardiology/Interventional Cardiology
Pediatric Dermatology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Physical Medicine and Rehabilitation
Pediatric Psychiatry
Pediatric Pulmonology
Physical Medicine and Rehabilitation
Psychiatry
Pulmonology</t>
  </si>
  <si>
    <t>Geomapping conducted showed that Prospect Medical Group no longer met time or distance standards for the following primary and core specialists for Zip codes 91710, 91762, 91763, 91766, 92242, 92252, 92256, 92267, 92268, 92277, 92278, 92280, 92284, 92285, 92286, 92301, 92304, 92305, 92309, 92310, 92311, 92312, 92314, 92315, 92323, 92327, 92332, 92333, 92338, 92339, 92347, 92356, 92363, 92364, 92365, 92366, 92386, 92398, 92880, 93516, 93555, 93558, 93562 and 93592:
Cardiology/Interventional Cardiology
Dermatology
Endocrinology
ENT/Otolaryngology
Gastroenterology
General Surgery
Hematology
HIV/AIDS Specialists/Infectious Diseases
Nephrology
Neurology
OB/GYN
Oncology
Ophthalmology
Orthopedic Surgery
PCP
PCP OB/GYN
Pediatric Cardiology/Interventional Cardiology
Pediatric Dermatology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Physical Medicine and Rehabilitation
Pediatric Psychiatry
Pediatric Pulmonology
Physical Medicine and Rehabilitation
Psychiatry
Pulmonology</t>
  </si>
  <si>
    <t>Geomapping conducted showed that Southern California Children’s Healthcare Network no longer met time or distance standards for the following primary and core specialists for Zip codes 92242, 92252, 92256, 92267, 92268, 92277, 92278, 92280, 92284, 92285, 92286, 92304, 92309, 92310, 92311, 92312, 92323, 92327, 92332, 92338, 92342, 92347, 92356, 92363, 92364, 92365, 92366, 92398, 93516, 93555, 93558, 93562 and 93592:
Cardiology/Interventional Cardiology
Endocrinology
OB/GYN
Ophthalmology
Pediatric Cardiology/Interventional Cardiology
Pediatric Endocrinology
Pediatric Ophthalmology</t>
  </si>
  <si>
    <t>Corrective Action Plan (CAP) is open and pending closure. Additional information was received week of 12/18/23. CAP rejected on 01/04/24 due to missing evidence and incomplete response provided by delegated entity. CAP response due back from delegated entity on 01/18/24. CAP remediation expected by the end of Q1 2024.</t>
  </si>
  <si>
    <t>HEALTH NET -HORIZON VALLEY MEDICAL GROUP  attempted to find the specialists within time or distance and could not find any, requested AAS by utilizing LOA/OON referrals.</t>
  </si>
  <si>
    <t>HEALTH NET -PROSPECT MEDICAL GROUP  attempted to find the specialists within time or distance and could not find any, requested AAS by utilizing LOA/OON referrals.</t>
  </si>
  <si>
    <t>2023 Geo Access Survey submitted as evidence of compliance by HPN has been accepted. No CAP issued for failure to meet Time or Distance standards per geo analysis findings. However, we issued a CAP as observation only for A&amp;G trends related to Access &amp; Availability.</t>
  </si>
  <si>
    <t>Corrective Action Plan (CAP) is open and pending closure. Additional information was received week of 12/25/23. CAP rejected on 01/04/24 due to missing evidence and incomplete response provided by delegated entity. CAP response due back from delegated entity on 01/18/24. CAP remediation expected by the end of Q1 2024.</t>
  </si>
  <si>
    <t>Corrective Action Plan (CAP) is open and pending closure. CAP response rejected on 11/30/23 due to missing evidence. CAP transitioned from Network Medical Management to Altura MSO on 01/04/24 per change in delegated entity's MSO. CAP remediation expected by the end of Q1 2024.</t>
  </si>
  <si>
    <t>Corrective Action Plan (CAP) is open and pending closure.  CAP response rejected on 12/20/23 due to missing evidence. CAP due back from delegated entity on 01/05/24. CAP remediation expected by the end of Q1 2024.</t>
  </si>
  <si>
    <t>Corrective Action Plan (CAP) is open and pending closure. Review of delegated entity's evidence to be completed the week of 01/08/24. CAP remediation expected by the end of Q1 2024.</t>
  </si>
  <si>
    <t xml:space="preserve">Will reassess Heritage Provider Network during next annual geomapping analysis in 2024. </t>
  </si>
  <si>
    <t xml:space="preserve">Will reassess HPN - Heritage Victor Valley Medical Group during next annual geomapping analysis in 2024. </t>
  </si>
  <si>
    <t xml:space="preserve">Will reassess La Salle Medical Associates during next annual geomapping analysis in 2024. </t>
  </si>
  <si>
    <t xml:space="preserve">Will reassess Southern California Children’s Healthcare Network during next annual geomapping analysis in 2024. </t>
  </si>
  <si>
    <t>MY 2022 Provider Appointment Availability Survey conducted annually for Alpha Care Medical Group indicated deficiencies for PCP/SPC appointment availability within 48/96 hours as well as no available appointment within 10/15 days for PCP/SPC, for the following provider types:
Gastroenterology
Pediatric Cardiology
Cardiovascular Disease
Endocrinology/Diabetes/Metabolism
Family Medicine
PCP
Pediatrics
Provider Access &amp; Availability Survey for Alpha Care Medical Group indicated appointment deficiencies for PCP/SPC for Excessive Hold Time &gt; 5 Minutes.</t>
  </si>
  <si>
    <t>Provider Appointment Availability Survey conducted annually indicated compliance (≥ 70%); Provider After-Hours Availability Survey indicated compliance (≥90%) for the following appointment measures (reportable data): Horizon Valley Medical Group
No applicable survey data to report
There were no grievances reported for this group</t>
  </si>
  <si>
    <t>Provider Appointment Availability Survey conducted annually indicated compliance (≥ 70%); Provider After-Hours Availability Survey indicated compliance (≥90%) for the following appointment measures (reportable data):Prospect Medical Group
No applicable survey data to report
There were no grievances reported for this group</t>
  </si>
  <si>
    <t>MY 2022 Provider Appointment Availability Survey conducted annually for Heritage Provider Network indicated deficiencies for PCP/SPC appointment availability within 48/96 hours as well as no available appointment within 10/15 days for PCP/SPC, for the following provider types:
Family Medicine
Internal Medicine
Endocrinology/Diabetes/Metabolism
Gastroenterology</t>
  </si>
  <si>
    <t>MY 2022 Provider Appointment Availability Survey conducted annually for HPN - Heritage Victor Valley Medical Group indicated deficiencies for PCP/SPC appointment availability within 48/96 hours as well as no available appointment within 10/15 days for PCP/SPC, for the following provider types:
Family Medicine
Internal Medicine
Endocrinology/Diabetes/Metabolism
Gastroenterology</t>
  </si>
  <si>
    <t xml:space="preserve">MY 2022 Provider Appointment Availability Survey conducted annually for HPN - Lakeside Medical Group indicated deficiencies for PCP appointment availability within 48 hours as well as no available appointment within 10 days for PCP, for the following provider types:
Family Medicine
</t>
  </si>
  <si>
    <t>MY 2022 Provider Appointment Availability Survey conducted annually for HPN - Regal Medical Group indicated deficiencies for PCP/SPC appointment availability within 48/96 hours as well as no available appointment within 10/15 days for PCP/SPC, for the following provider types:
Family Medicine
Pediatrics
Gastroenterology</t>
  </si>
  <si>
    <t xml:space="preserve">MY 2022 Provider Appointment Availability Survey conducted annually for Impact California indicated deficiencies for PCP appointment availability within 48 hours as well as no available appointment within 10 days for PCP, for the following provider types:
</t>
  </si>
  <si>
    <t>MY 2022 Provider Appointment Availability Survey conducted annually for Inland Faculty Medical Group indicated deficiencies for PCP/SPC appointment availability within 48/96 hours as well as no available appointment within 10/15 days for PCP/SPC, for the following provider types:
Family Medicine
Internal Medicine
PCP
Pediatrics
Cardiovascular Disease
Endocrinology/Diabetes/Metabolism</t>
  </si>
  <si>
    <t>MY 2022 Provider Appointment Availability Survey conducted annually for La Salle Medical Associates indicated deficiencies for PCP/SPC appointment availability within 48/96 hours as well as no available appointment within 10/15 days for PCP/SPC, for the following provider types:
Family Medicine
PCP
Obstetrics &amp; Gynecology
Pediatrics
Cardiovascular Disease
Provider Access &amp; Availability Survey for La Salle Medical Associates indicated appointment deficiencies for PCP/SPC for Excessive Hold Time &gt; 5 Minutes.</t>
  </si>
  <si>
    <t>MY 2022 Provider Appointment Availability Survey conducted annually for Prospect Medical Group indicated no deficiencies for PCP/SPC appointment availability within 48/96 hours as well as available appointment within 10/15 days for PCP/SPC.</t>
  </si>
  <si>
    <t xml:space="preserve">MY 2022 Provider Appointment Availability Survey conducted annually for Southern California Children’s Healthcare Network indicated deficiencies for PCP appointment availability within 48 hours as well as no available appointment within 10 days for PCP, for the following provider types:
</t>
  </si>
  <si>
    <t>MY 2022 Provider Appointment Availability Survey conducted annually for Alpha Care Medical Group indicated deficiencies for PCP/SPC appointment standards.
Provider Access &amp; Availability Survey for Alpha Care Medical Group indicated appointment deficiencies for PCP/SPC for Excessive Hold Time &gt; 5 Minutes.</t>
  </si>
  <si>
    <t>Provider Appointment Availability Survey conducted annually indicated deficiency (&lt;70%); Provider After-Hours Availability Survey indicated deficiency (&lt;90%) for the following appointment measures (reportable data): Horizon Valley Medical Group
No applicable survey data to report</t>
  </si>
  <si>
    <t>Provider Appointment Availability Survey conducted annually indicated deficiency (&lt;70%); Provider After-Hours Availability Survey indicated deficiency (&lt;90%) for the following appointment measures (reportable data): Prospect Medical Group
No applicable survey data to report</t>
  </si>
  <si>
    <t>Provider Appointment Availability Survey conducted annually indicated deficiency (&lt;70%); Provider After-Hours Availability Survey indicated deficiency (&lt;90%) for the following appointment measures (reportable data): Health Net Community Solutions, Inc.
PCP &amp; Specialist (combined) - Urgent</t>
  </si>
  <si>
    <t xml:space="preserve">MY 2022 Provider Appointment Availability Survey conducted annually for Heritage Provider Network indicated deficiencies for PCP/SPC appointment standards.
</t>
  </si>
  <si>
    <t xml:space="preserve">MY 2022 Provider Appointment Availability Survey conducted annually for HPN - Heritage Victor Valley Medical Group indicated deficiencies for PCP/SPC appointment standards.
</t>
  </si>
  <si>
    <t xml:space="preserve">MY 2022 Provider Appointment Availability Survey conducted annually for HPN - Lakeside Medical Group indicated deficiencies for PCP appointment standards.
</t>
  </si>
  <si>
    <t xml:space="preserve">MY 2022 Provider Appointment Availability Survey conducted annually for HPN - Regal Medical Group indicated deficiencies for PCP/SPC appointment standards.
</t>
  </si>
  <si>
    <t xml:space="preserve">MY 2022 Provider Appointment Availability Survey conducted annually for Impact California indicated deficiencies for PCP appointment standards.
</t>
  </si>
  <si>
    <t xml:space="preserve">MY 2022 Provider Appointment Availability Survey conducted annually for Inland Faculty Medical Group indicated deficiencies for PCP/SPC appointment standards.
</t>
  </si>
  <si>
    <t>MY 2022 Provider Appointment Availability Survey conducted annually for La Salle Medical Associates indicated deficiencies for PCP/SPC appointment standards.
Provider Access &amp; Availability Survey for La Salle Medical Associates indicated appointment deficiencies for PCP/SPC for Excessive Hold Time &gt; 5 Minutes.</t>
  </si>
  <si>
    <t xml:space="preserve">MY 2022 Provider Appointment Availability Survey conducted annually for Southern California Children’s Healthcare Network indicated deficiencies for PCP appointment standards.
</t>
  </si>
  <si>
    <t xml:space="preserve">Monitor through CAP response process </t>
  </si>
  <si>
    <t>MCP will monitor through grievances</t>
  </si>
  <si>
    <t>Continue corrective action plan interventions</t>
  </si>
  <si>
    <t>All subcontractors may not have reportable rates for all access and availability measures due to insufficient number of responses for some measures.</t>
  </si>
  <si>
    <t xml:space="preserve">Community Care IPA </t>
  </si>
  <si>
    <t>Rady Children's Specialists of San Diego</t>
  </si>
  <si>
    <t>Geomapping conducted in November 2023 showed Subcontractor Community Care IPA non-compliant with time or distance standards for some dense ZIP codes spelled out in C.2.c. The data analysis was based on the Plan's 2023 October 274 file. 
Primary Care - 30 minutes or 10 miles
Core Specialty Care - 30 minutes or 15 miles</t>
  </si>
  <si>
    <t>Geomapping conducted in November 2023 showed Subcontractor Prospect Medical Group non-compliant with time or distance standards for some dense ZIP codes spelled out in C.2.c. The data analysis was based on the Plan's 2023 October 274 file. 
Primary Care - 30 minutes or 10 miles
Core Specialty Care - 30 minutes or 15 miles</t>
  </si>
  <si>
    <t>Geomapping conducted in January 2024 (using December 2023 data) showed Subcontractor Rady Children's Specialists of San Diego non-compliant with time or distance standards for some dense ZIP codes spelled out in C.2.c. The data analysis was based on the Plan's 2024 January 274 file. 
Primary Care - 30 minutes or 10 miles
Core Specialty Care - 30 minutes or 15 miles</t>
  </si>
  <si>
    <t>Geomapping conducted showed that   Community Care IPA no longer met time or distance standards for the following primary and core specialists for Zip codes 91901, 91903, 91905, 91906, 91910, 91911, 91913, 91914, 91915, 91916, 91917, 91931, 91932, 91934, 91935, 91948, 91962, 91963, 91980, 91987, 92003, 92004, 92007, 92008, 92009, 92010, 92011, 92013, 92014, 92018, 92019, 92020, 92021, 92023, 92024, 92025, 92026, 92027, 92028, 92029, 92030, 92033, 92036, 92037, 92040, 92046, 92049, 92051, 92052, 92054, 92055, 92056, 92057, 92058, 92059, 92060, 92061, 92064, 92065, 92066, 92067, 92068, 92069, 92070, 92071, 92074, 92075, 92078, 92079, 92081, 92082, 92083, 92084, 92085, 92086, 92088, 92091, 92096, 92101, 92103, 92106, 92107, 92109, 92110, 92118, 92127, 92128, 92129, 92130, 92131, 92137, 92138, 92140, 92143, 92150, 92154, 92158, 92166, 92167, 92169, 92172, 92173, 92179, 92186, 92197, 92198 and 92199:
Cardiology/Interventional Cardiology
Dermatology
Endocrinology
ENT/Otolaryngology
Gastroenterology
General Surgery
Hematology
HIV/AIDS Specialists/Infectious Diseases
Nephrology
Neurology
OB/GYN
Oncology
Ophthalmology
Orthopedic Surgery
PCP
PCP OB/GYN
Pediatric Cardiology/Interventional Cardiology
Pediatric Dermatology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Physical Medicine and Rehabilitation
Pediatric Psychiatry
Pediatric Pulmonology
Physical Medicine and Rehabilitation
Psychiatry
Pulmonology</t>
  </si>
  <si>
    <t>Geomapping conducted showed that   Prospect Medical Group no longer met time or distance standards for the following primary and core specialists for Zip codes 91901, 91902, 91903, 91905, 91906, 91908, 91909, 91910, 91911, 91912, 91913, 91914, 91915, 91916, 91917, 91921, 91931, 91932, 91933, 91934, 91935, 91941, 91942, 91943, 91944, 91945, 91946, 91947, 91948, 91950, 91951, 91962, 91963, 91976, 91977, 91978, 91979, 91980, 91987, 92003, 92004, 92007, 92008, 92009, 92010, 92011, 92013, 92014, 92018, 92019, 92020, 92021, 92022, 92023, 92024, 92025, 92026, 92027, 92028, 92029, 92030, 92033, 92036, 92037, 92038, 92039, 92040, 92046, 92049, 92051, 92052, 92054, 92055, 92056, 92057, 92058, 92059, 92060, 92061, 92064, 92065, 92066, 92067, 92068, 92069, 92070, 92071, 92072, 92074, 92075, 92078, 92079, 92081, 92082, 92083, 92084, 92085, 92086, 92088, 92091, 92092, 92093, 92096, 92101, 92102, 92103, 92104, 92105, 92106, 92107, 92108, 92109, 92110, 92111, 92112, 92113, 92114, 92115, 92116, 92117, 92118, 92119, 92120, 92121, 92122, 92123, 92124, 92126, 92127, 92128, 92129, 92130, 92131, 92132, 92134, 92135, 92136, 92137, 92138, 92139, 92140, 92142, 92143, 92145, 92147, 92149, 92150, 92152, 92153, 92154, 92155, 92158, 92159, 92160, 92161, 92163, 92165, 92166, 92167, 92168, 92169, 92170, 92171, 92172, 92173, 92174, 92175, 92176, 92177, 92178, 92179, 92182, 92184, 92186, 92187, 92190, 92191, 92192, 92193, 92195, 92196, 92197, 92198 and 92199:
Cardiology/Interventional Cardiology
Dermatology
Endocrinology
ENT/Otolaryngology
Gastroenterology
General Surgery
Hematology
HIV/AIDS Specialists/Infectious Diseases
Nephrology
Neurology
OB/GYN
Oncology
Ophthalmology
Orthopedic Surgery
PCP
PCP OB/GYN
Pediatric Cardiology/Interventional Cardiology
Pediatric Dermatology
Pediatric Endocrinology
Pediatric ENT/Otolaryngology
Pediatric Gastroenterology
Pediatric General Surgery
Pediatric Hematology
Pediatric HIV/AIDS Specialists/Infectious Diseases
Pediatric Nephrology
Pediatric Neurology
Pediatric Oncology
Pediatric Ophthalmology
Pediatric Orthopedic Surgery
Pediatric PCP
Pediatric Physical Medicine and Rehabilitation
Pediatric Psychiatry
Pediatric Pulmonology
Physical Medicine and Rehabilitation
Psychiatry
Pulmonology</t>
  </si>
  <si>
    <t>Geomapping conducted showed that   Rady Children's Specialists of San Diego no longer met time or distance standards for the following primary and core specialists for Zip codes 91901, 91902, 91903, 91905, 91906, 91909, 91910, 91911, 91912, 91913, 91914, 91915, 91916, 91917, 91921, 91931, 91932, 91933, 91934, 91935, 91948, 91962, 91963, 91977, 91980, 91987, 92003, 92004, 92008, 92009, 92010, 92011, 92013, 92018, 92019, 92021, 92025, 92026, 92027, 92028, 92029, 92030, 92033, 92036, 92040, 92046, 92049, 92051, 92052, 92054, 92055, 92056, 92057, 92058, 92059, 92060, 92061, 92064, 92065, 92066, 92068, 92069, 92070, 92075, 92078, 92079, 92081, 92082, 92083, 92084, 92085, 92086, 92088, 92127, 92128, 92129, 92130, 92139, 92143, 92150, 92153, 92154, 92158, 92173, 92179, 92197, 92198 and 92199:
Cardiology/Interventional Cardiology
Dermatology
Endocrinology
ENT/Otolaryngology
Gastroenterology
General Surgery
Hematology
HIV/AIDS Specialists/Infectious Diseases
Mental Health (non-psychiatry) Outpatient Services
Nephrology
Neurology
OB/GYN
Oncology
Ophthalmology
Orthopedic Surgery
PCP OB/GYN
Pediatric Cardiology/Interventional Cardiology
Pediatric Dermatology
Pediatric Endocrinology
Pediatric ENT/Otolaryngology
Pediatric Gastroenterology
Pediatric General Surgery
Pediatric Hematology
Pediatric HIV/AIDS Specialists/Infectious Diseases
Pediatric Mental Health (non-psychiatry) Outpatient Services
Pediatric Nephrology
Pediatric Neurology
Pediatric Oncology
Pediatric Ophthalmology
Pediatric Orthopedic Surgery
Pediatric Physical Medicine and Rehabilitation
Pediatric Psychiatry
Pediatric Pulmonology
Physical Medicine and Rehabilitation
Psychiatry
Pulmonology</t>
  </si>
  <si>
    <t>Corrective Action Plan (CAP) for 2023 SNC was issued in February 2024. CAP response is expected in February 2024. Molina will continue to monitor the delegated entity's compliance with Time and Distance standards in accordance with the process outlined in the SNC filing.</t>
  </si>
  <si>
    <t xml:space="preserve">Will reassess Community Care IPA during next annual geomapping analysis in 2024. </t>
  </si>
  <si>
    <t xml:space="preserve">Will reassess Rady Children's Specialists of San Diego during next annual geomapping analysis in 2024. </t>
  </si>
  <si>
    <t>MY 2022 Provider Appointment Availability Survey conducted annually for Community Care IPA indicated deficiencies for SPC appointment availability within 96 hours as well as no available appointment within 15 days for SPC, for the following provider types:
Gastroenterology
Cardiovascular Disease</t>
  </si>
  <si>
    <t xml:space="preserve">Provider Access &amp; Availability Survey for Prospect Medical Group indicated appointment deficiencies for PCP/SPC for Excessive Hold Time &gt; 5 Minutes.
</t>
  </si>
  <si>
    <t>MY 2022 Provider Appointment Availability Survey conducted annually for Rady Children's Specialists of San Diego indicated deficiencies for PCP/SPC appointment availability within 48/96 hours as well as no available appointment within 10/15 days for PCP/SPC, for the following provider types:
Primary Care Physicians
Gastroenterology
Pediatric Cardiology
Pediatric Endocrinology
Pediatric Gastroenterology</t>
  </si>
  <si>
    <t xml:space="preserve">MY 2022 Provider Appointment Availability Survey conducted annually for Community Care IPA indicated deficiencies for SPC appointments.
</t>
  </si>
  <si>
    <t xml:space="preserve">MY 2022 Provider Appointment Availability Survey conducted annually for Rady Children's Specialists of San Diego indicated deficiencies for PCP/SPC appointments.
</t>
  </si>
  <si>
    <t>MCP will reassess Community Care IPA at the next Annual Timely Access Survey in 2024.</t>
  </si>
  <si>
    <t>MCP will reassess  Prospect Medical Group at the next Annual Timely Access Survey in 2024.</t>
  </si>
  <si>
    <t>MCP will reassess Rady Children's Specialists of San Diego at the next Annual Timely Access Survey in 2024.</t>
  </si>
  <si>
    <t xml:space="preserve">Partnership Health Plan of California </t>
  </si>
  <si>
    <t>Marin County</t>
  </si>
  <si>
    <t>Kaiser - Annually</t>
  </si>
  <si>
    <t>Geomapping conducted in Feb 2023 showed Kaiser complaint with the time or distance standards for medium areas, with the exception of the deficiencies noted in item C.2.c below.
Medium
Primary Care: 10 miles or 30 minutes
OBGYN Primary Care: 10 miles or 30 minutes
Core Specialty: 30 miles or 60 minutes
Hospital: 15 miles or 30 minutes
OBGYN Specialist: 30 miles or 60 minutes
Cardiology/Interventional Cardiology
Dermatology
Endocrinology
ENT/Otolaryngology
Gastroenterology
General Surgery
Hematology
HIV/AIDS Specialist/Infectious Diseases
Hospital
Mental Health (non-psychiatry) Outpatient Services
Nephrology
Neurology
OB/GYN Primary Care
OB/GYN Specialty Care
Oncology
Ophthalmology
Orthopedic Surgery
PCP
Physical Medicine and Rehabilitation
Psychiatry
Pulmonology</t>
  </si>
  <si>
    <t xml:space="preserve">Geomapping conducted in Feb 2023 showed Kaiser no longer met time or distance standards for the following Primary Care, OBGYN Primary Care, Core Specialists, Mental Health, and Hospitals in medium areas for the following zip codes.                                            94920 - Marin
Adult/Pediatric OBGYN Primary Care
94924 - Marin
Adult/Pediatric Primary Care
Pediatric Cardiology/Interventional Cardiology
Pediatric Hematology
Pediatric HIV/AIDS Specialist/Infectious Diseases
Pediatric Nephrology
Pediatric Oncology
Pediatric Pulmonology
Adult/Pediatric OBGYN Primary Care
Hospital
94930 - Marin
Adult/Pediatric Primary Care
Pediatric Cardiology/Interventional Cardiology
Pediatric Hematology
Pediatric HIV/AIDS Specialist/Infectious Diseases
Pediatric Nephrology
Pediatric Oncology
Pediatric Pulmonology
Adult/Pediatric OBGYN Primary Care
94937 - Marin
Adult/Pediatric Primary Care
Adult/Pediatric Cardiology/Interventional Cardiology
Adult/Pediatric Dermatology
Adult/Pediatric Endocrinology
Adult/Pediatric ENT/Otolaryngology
Adult/Pediatric Gastroenterology
Adult/Pediatric General Surgery
Adult/Pediatric Hematology
Adult/Pediatric HIV/AIDS Specialist/Infectious Diseases
Adult/Pediatric Nephrology
Adult/Pediatric Neurology
Adult/Pediatric Oncology
Adult/Pediatric Ophthalmology
Adult/Pediatric Orthopedic Surgery
Adult/Pediatric Physical Medicine and Rehabilitation
Adult/Pediatric Psychiatry
Adult/Pediatric Pulmonology
Adult/Pediatric OBGYN Primary Care
Adult/Pediatric OBGYN Specialty Care
Hospital
Adult/Pediatric Mental Health (non-psychiatry) Outpatient Services
94940 - Marin
Pediatric Primary Care
Pediatric Cardiology/Interventional Cardiology
Pediatric Gastroenterology
Adult/Pediatric Hematology
Pediatric Nephrology
Adult/Pediatric Oncology
Adult/Pediatric Orthopedic Surgery
Adult/Pediatric Pulmonology
Adult/Pediatric OBGYN Primary Care
Hospital
94941 - Marin
Adult/Pediatric Primary Care
Pediatric Hematology
Pediatric Oncology
Pediatric Pulmonology
Adult/Pediatric OBGYN Primary Care
94946 - Marin
Pediatric Cardiology/Interventional Cardiology
Pediatric Hematology
Pediatric HIV/AIDS Specialist/Infectious Diseases
Pediatric Nephrology
Pediatric Oncology
Pediatric Pulmonology
94952 - Marin
Adult/Pediatric Primary Care
Pediatric Gastroenterology
Pediatric Hematology
Pediatric Nephrology
Pediatric Oncology
Pediatric Pulmonology
Adult/Pediatric OBGYN Primary Care
Hospital
94956 - Marin
Pediatric Primary Care
Pediatric Cardiology/Interventional Cardiology
Pediatric Hematology
Pediatric HIV/AIDS Specialist/Infectious Diseases
Pediatric Nephrology
Pediatric Oncology
Pediatric Pulmonology
Adult/Pediatric OBGYN Primary Care
Hospital
94965 - Marin
Adult/Pediatric Primary Care
Pediatric Hematology
Pediatric Oncology
Pediatric Pulmonology
Adult/Pediatric OBGYN Primary Care
Hospital
94970 - Marin
Pediatric Primary Care
Pediatric Hematology
Pediatric Oncology
Pediatric Pulmonology
Adult/Pediatric OBGYN Primary Care
Hospital
              </t>
  </si>
  <si>
    <t>Kaiser applied for and was approved for a DHCS delivery system exemption. The Kaiser application and DHCS approval are included in this submission</t>
  </si>
  <si>
    <t xml:space="preserve">Kaiser's contract with PHCwill  terminate 12/31/2023 due to direct contracting with DHCS. PHC will conitnue to monitor access on a quarterly basis until that time.•
• DUE: January 31, 2024 (Reporting Period: Q4 October 1, 2023 - December 31, 2023)
</t>
  </si>
  <si>
    <t>PHC granted Kaiser's Delivery System Exemption per the DHCS approval</t>
  </si>
  <si>
    <t xml:space="preserve">The DHCS Q3 QMRT showed compliance with timely access standards.                                  Primary Care - Urgent                                           Primary Care - Non-Urgent                                 Specialty Care - Urgent                                      Specialty Care - Non-Urgent                                      24/7 Nurse Triage Line                                                Provider Interpretation Services               Policies are in place for SN members to have access to services that are customarliy provied by MPTs through OON referrals to the PHC Direct Network.   </t>
  </si>
  <si>
    <t>Kaiser's contract with PHC will terminate 12/31/2023 due to direct contracting with DHCS. .</t>
  </si>
  <si>
    <t>Pediatric Nephrology</t>
  </si>
  <si>
    <t>Pediatric Oncology</t>
  </si>
  <si>
    <t>Pediatric Pulmonology</t>
  </si>
  <si>
    <t>Adult/Pediatric OBGYN Primary Care</t>
  </si>
  <si>
    <t>94930 - Marin</t>
  </si>
  <si>
    <t>Pediatric Cardiology/Interventional Cardiology</t>
  </si>
  <si>
    <t>Pediatric Hematology</t>
  </si>
  <si>
    <t>Pediatric HIV/AIDS Specialist/Infectious Diseases</t>
  </si>
  <si>
    <t>94937 - Marin</t>
  </si>
  <si>
    <t>Adult/Pediatric Cardiology/Interventional Cardiology</t>
  </si>
  <si>
    <t>Adult/Pediatric Dermatology</t>
  </si>
  <si>
    <t>Adult/Pediatric Endocrinology</t>
  </si>
  <si>
    <t>Adult/Pediatric ENT/Otolaryngology</t>
  </si>
  <si>
    <t>Adult/Pediatric Gastroenterology</t>
  </si>
  <si>
    <t>Adult/Pediatric General Surgery</t>
  </si>
  <si>
    <t>Adult/Pediatric Hematology</t>
  </si>
  <si>
    <t>Adult/Pediatric HIV/AIDS Specialist/Infectious Diseases</t>
  </si>
  <si>
    <t>Adult/Pediatric Nephrology</t>
  </si>
  <si>
    <t>Adult/Pediatric Neurology</t>
  </si>
  <si>
    <t>Adult/Pediatric Oncology</t>
  </si>
  <si>
    <t>Adult/Pediatric Ophthalmology</t>
  </si>
  <si>
    <t>Adult/Pediatric Orthopedic Surgery</t>
  </si>
  <si>
    <t>Adult/Pediatric Physical Medicine and Rehabilitation</t>
  </si>
  <si>
    <t>Adult/Pediatric Psychiatry</t>
  </si>
  <si>
    <t>Adult/Pediatric Pulmonology</t>
  </si>
  <si>
    <t>Adult/Pediatric OBGYN Specialty Care</t>
  </si>
  <si>
    <t>Adult/Pediatric Mental Health (non-psychiatry) Outpatient Services</t>
  </si>
  <si>
    <t>94940 - Marin</t>
  </si>
  <si>
    <t>Pediatric Gastroenterology</t>
  </si>
  <si>
    <t>94941 - Marin</t>
  </si>
  <si>
    <t>94946 - Marin</t>
  </si>
  <si>
    <t>94952 - Marin</t>
  </si>
  <si>
    <t>94956 - Marin</t>
  </si>
  <si>
    <t>94965 - Marin</t>
  </si>
  <si>
    <t>94970 - Marin</t>
  </si>
  <si>
    <t>Napa County</t>
  </si>
  <si>
    <t xml:space="preserve">Geomapping conducted in Feb 2023 showed Kaiser complaint with the time or distance standards for small areas, with the exception of the deficiencies noted in item C.2.c below.
Small
Primary Care: 10 miles or 30 minutes
OBGYN Primary Care: 10 miles or 30 minutes
Core Specialty: 45 miles or 75 minutes
Hospital: 15 miles or 30 minutes
OBGYN Specialist: 45 miles or 75 minutes
Cardiology/Interventional Cardiology
Dermatology
Endocrinology
ENT/Otolaryngology
Gastroenterology
General Surgery
Hematology
HIV/AIDS Specialist/Infectious Diseases
Hospital
Mental Health (non-psychiatry) Outpatient Services
Nephrology
Neurology
OB/GYN Primary Care
OB/GYN Specialty Care
Oncology
Ophthalmology
Orthopedic Surgery
PCP
Physical Medicine and Rehabilitation
Psychiatry
Pulmonology
</t>
  </si>
  <si>
    <t xml:space="preserve">Geomapping conducted in Feb 2023 showed Kaiser no longer met time or distance standards for the following Primary Care, OBGYN Primary Care, Core Specialists, Mental Health, and Hospitals in small areas for the following zip codes.
94508 - Napa
Pediatric Gastroenterology
Pediatric Hematology
Adult/Pediatric OBGYN Primary Care
Pediatric Oncology
Adult/Pediatric Primary Care
Pediatric Pulmnology
94515 - Napa
Pediatric Gastroenterology
Pediatric Hematology
Hospital
Pediatric Nephrology
Adult/Pediatric OBGYN Primary Care
Pediatric Oncology
Adult/Pediatric Primary Care 
Pediatric Pulmnology
94558 - Napa
Adult/Pediatric Cardiology/Interventional Cardiology
Adult/Pediatric Dermatology
Adult/Pediatric Endocrinology
Adult/Pediatric ENT/Otolaryngology
Adult/Pediatric Gastroenterology
Adult/Pediatric General Surgery
Adult/Pediatric Hematology
Adult/Pediatric HIV/AIDS Specialist/Infectious Diseases
Hospital
Pediatric Mental Health (non-psychiatry) Outpatient Services
Adult/Pediatric Nephrology
Adult/Pediatric Neurology
Adult/Pediatric OBGYN Primary Care
Adult/Pediatric OBGYN Specialty Care
Adult/Pediatric Oncology
Adult/Pediatric Ophthalmology
Adult/Pediatric Orthopedic Surgery
Adult/Pediatric Primary Care
Adult/Pediatric Physical Medicine and Rehabilitation
Pediatric Psychiatry
Adult/Pediatric Pulmonology
94567 - Napa
Adult/Pediatric Cardiology/Interventional Cardiology
Adult/Pediatric ENT/Otolaryngology
Pediatric Gastroenterology
Adult/Pediatric Hematology
Adult/Pediatric HIV/AIDS Specialist/Infectious Diseases
Hospital
Pediatric Nephrology
Adult/Pediatric OBGYN Primary Care
Adult/Pediatric Oncology
Adult/Pediatric Primary Care
Pediatric Psychiatry
Adult/Pediatric Pulmonology
94574 - Napa
Pediatric Gastroenterology
Pediatric Hematology
Hospital
Pediatric Nephrology
Adult/Pediatric OBGYN Primary Care
Pediatric Oncology
Adult/Pediatric Primary Care
Pediatric Pulmonology
94576 - Napa
Pediatric Gastroenterology
Pediatric Hematology
Pediatric Oncology
Adult/Pediatric OBGYN Primary Care
Adult/Pediatric Primary Care
Pediatric Pulmonology
94599 - Napa
Pediatric Hematology
Pediatric Oncology
95476 - Napa
Adult/Pediatric OBGYN Primary Care
Pediatric Hematology
Pediatric Oncology
Adult/Pediatric OBGYN Primary Care
</t>
  </si>
  <si>
    <t xml:space="preserve">PHC will reassess Kaiser compliance at the next geomapping access analysis 12/2023, subject to contract status. 
</t>
  </si>
  <si>
    <t>PHC has granted  Alternative Access Standards to Kaiser based off Kaiser's Delivery System AAS approval from DHCS</t>
  </si>
  <si>
    <t xml:space="preserve">Kaiser's contract with PHC will terminate 12/31/2023 due to direct contracting with DHCS. </t>
  </si>
  <si>
    <t>Solano County</t>
  </si>
  <si>
    <t xml:space="preserve">Geomapping conducted in Feb 2023 showed Kaiser no longer met time or distance standards for the following Primary Care, OBGYN Primary Care, Core Specialists, Mental Health, and Hospitals in medium areas for the following zip codes.
94512 - Solano
Adult/Pediatric Primary Care
Pediatric Cardiology/Interventional Cardiology
Pediatric Gastroenterology
Pediatric Hematology
Pediatric HIV/AIDS Specialist/Infectious Diseases
Pediatric Oncology
Pediatric Pulmonology
Adult/Pediatric OBGYN Primary Care
Hospital
94533 - Solano
Pediatric Hematology
Pediatric HIV/AIDS Specialist/Infectious Diseases
Pediatric Oncology
94534 - Solano
Pediatric Gastroenterology
Pediatric Hematology
Pediatric HIV/AIDS Specialist/Infectious Diseases
Pediatric Oncology
Pediatric Pulmonology
94535 - Solano
Pediatric Hematology
Pediatric HIV/AIDS Specialist/Infectious Diseases
Pediatric Oncology
94571 - Solano
Adult/Pediatric Primary Care
Pediatric Gastroenterology
Pediatric Hematology
Pediatric HIV/AIDS Specialist/Infectious Diseases
Pediatric Oncology
Adult/Pediatric OBGYN Primary Care
Hospital
94585 - Solano
Adult/Pediatric Primary Care
Pediatric Cardiology/Interventional Cardiology
Pediatric Gastroenterology
Pediatric Hematology
Pediatric HIV/AIDS Specialist/Infectious Diseases
Pediatric Oncology
Pediatric Pulmonology
Adult/Pediatric OBGYN Primary Care
Hospital
95620 - Solano
Adult/Pediatric Primary Care
Pediatric Cardiology/Interventional Cardiology
Pediatric Gastroenterology
Pediatric Hematology
Pediatric HIV/AIDS Specialist/Infectious Diseases
Pediatric Oncology
Pediatric Pulmonology
Adult/Pediatric OBGYN Primary Care
Hospital
95687 - Solano
Pediatric Gastroenterology
Pediatric Hematology
Pediatric HIV/AIDS Specialist/Infectious Diseases
Pediatric Oncology
Pediatric Pulmonology
95688 - Solano
Adult/Pediatric Primary Care
Pediatric Cardiology/Interventional Cardiology
Pediatric Gastroenterology
Pediatric Hematology
Pediatric HIV/AIDS Specialist/Infectious Diseases
Pediatric Oncology
Pediatric Pulmonology
Adult/Pediatric OBGYN Primary Care
Hospital
95690 - Solano
Adult/Pediatric Primary Care
Pediatric Hematology
Pediatric Oncology
Pediatric Pulmonology
Adult/Pediatric OBGYN Primary Care
Hospital
95694 - Solano
Adult/Pediatric Primary Care
Pediatric Cardiology/Interventional Cardiology
Pediatric Gastroenterology
Pediatric Hematology
Pediatric HIV/AIDS Specialist/Infectious Diseases
Pediatric Oncology
Pediatric Pulmonology
Adult/Pediatric OBGYN Primary Care
</t>
  </si>
  <si>
    <t>PHC granted Kaiser's Delivery System Exemption per their DHCS approval</t>
  </si>
  <si>
    <t xml:space="preserve">The DHCS Q3 QMRT showed compliance with timely access standards.                                  Primary Care - Urgent                                           Primary Care - Non-Urgent                                 Specialty Care - Urgent                                      Specialty Care - Non-Urgent                                      24/7 Nurse Triage Line                                                Provider Interpretation Services               Policies are in place for SN members to have access to services that are customarliy provied by MPTs through OON referrals to the PHC Direct Network. </t>
  </si>
  <si>
    <t>Sonoma County</t>
  </si>
  <si>
    <t xml:space="preserve">Geomapping conducted in Feb 2023 showed Kaiser complaint with the time or distance standards for medium areas, with the exception of the deficiencies noted in item C.2.c below.
Medium
Primary Care: 10 miles or 30 minutes
OBGYN Primary Care: 10 miles or 30 minutes
Core Specialty: 30 miles or 60 minutes
Hospital: 15 miles or 30 minutes
OBGYN Specialist: 30 miles or 60 minutes
Cardiology/Interventional Cardiology
Dermatology
Endocrinology
ENT/Otolaryngology
Gastroenterology
General Surgery
Hematology
HIV/AIDS Specialist/Infectious Diseases
Hospital
Mental Health (non-psychiatry) Outpatient Services
Nephrology
Neurology
OB/GYN Primary Care
OB/GYN Specialty Care
Oncology
Ophthalmology
Orthopedic Surgery
PCP
Physical Medicine and Rehabilitation
Psychiatry
Pulmonology
</t>
  </si>
  <si>
    <t>Yolo County</t>
  </si>
  <si>
    <t xml:space="preserve">Kaiser - Annually, Woodland - Annually   </t>
  </si>
  <si>
    <t>Dignity Woodland</t>
  </si>
  <si>
    <t>Woodland Medical Group</t>
  </si>
  <si>
    <t>Geomapping conducted in April 2023 showed Woodland Clinic complaint with the time or distance standards for small zip codes, with the exception of the deficiencies noted in item C.2.c below.Small
Primary Care: 10 miles or 30 minutes
Core Specialty: 45 miles or 75 minutes
Hospital: 15 miles or 30 minutes
OBGYN Specialist: 45 miles or 75 minutes
Cardiology/Interventional Cardiology
Dermatology
Endocrinology
ENT/Otolaryngology
Gastroenterology
General Surgery
Hematology
HIV/AIDS Specialists/Infectious Disease
Hospital
Mental Health (non-psychiatry) Outpatient Services
Nephrology
Neurology
OBGYN 
Oncology
Ophthalmology
Orthopedic Surgery
Physical Medicine and Rehabilitation
Primary Care
Psychiatry</t>
  </si>
  <si>
    <t>Geomapping conducted in Feb 2023 showed Kaiser no longer met time or distance standards for the following Primary Care, OBGYN Primary Care, Core Specialists, Mental Health, and Hospitals in small areas for the following zip codes.  95607 - Yolo
Adult/Pediatric Primary Care
Pediatric Cardiology/Interventional Cardiology
Pediatric Gastroenterology
Pediatric Hematology
Pediatric HIV/AIDS Specialist/Infectious Diseases
Pediatric Oncology
Pediatric Pulmonology
Adult/Pediatric OBGYN Primary Care
Hospital
95612 - Yolo
Adult/Pediatric Primary Care
Adult/Pediatric OBGYN Primary Care
Hospital
95615 - Yolo
Hospital
95645 - Yolo
Adult/Pediatric Primary Care
Adult/Pediatric OBGYN Primary Care
Hospital
95691 - Yolo
Adult/Pediatric Primary Care
Adult/Pediatric OBGYN Primary Care
Hospital
95694 - Yolo
Pediatric Gastroenterology
Pediatric Hematology
Pediatric HIV/AIDS Specialist/Infectious Diseases
Pediatric Oncology
95695 - Yolo
Adult/Pediatric Primary Care
Adult/Pediatric OBGYN Primary Care
95776 - Yolo
Adult/Pediatric Primary Care
Adult/Pediatric OBGYN Primary Care</t>
  </si>
  <si>
    <t>Geomapping conducted in April 2023 showed Woodland Clinic no longer met time or distance standards for the following Primary Care, Core Specialists, and Hospitals in small areas for the following zip codes.                           95606 - Yolo
Adult/Pediatric Endocrinology
Adult Pediatric ENT/Otolaryngology
Adult/Pediatric HIV/AIDS Specialists/Infectious Disease
Hospital
Adult/Pediatric Nephrology
Adult/Pediatric Physical Medicine and Rehabilitation
Adult/Pediatric Primary Care
Adult/Pediatric Pulmonology
95612 - Yolo
Hospital
Adult/Pediatric Primary Care
95615 - Yolo
Pediatric Primary Care
95637 - Yolo
Hospital
Adult/Pediatric Primary Care</t>
  </si>
  <si>
    <t xml:space="preserve">For Digntiy Woodland, 4 zip codes fell outside of the standard. The nearest Contracted providers  were identified and  AAS was requested. </t>
  </si>
  <si>
    <t xml:space="preserve">PHC will reassess Woodland compliance at the next annual geomappiing access analysis 4/2024
</t>
  </si>
  <si>
    <t>Providers were found within the county and within reasonalble time or distance</t>
  </si>
  <si>
    <t>PHC will reassess Woodland at the next Annual Timely Access Survey in April 2024</t>
  </si>
  <si>
    <t>San Francisco Health Plan</t>
  </si>
  <si>
    <t>Subcontractors 2-7:
All American Medical Group
Brown &amp; Toland Physicians
Hill Physicians Medical Group
Jade Health Care Medical Group
North East Medical Services
UCSF ZSFG Clinical Practice Group</t>
  </si>
  <si>
    <t>KAISER PERMANENTE</t>
  </si>
  <si>
    <t>All American Medical Group</t>
  </si>
  <si>
    <t>Brown &amp; Toland Physicians</t>
  </si>
  <si>
    <t>Jade Health Care Medical Group</t>
  </si>
  <si>
    <t>North East Medical Services</t>
  </si>
  <si>
    <t>UCSF ZSFG Clinical Practice Group</t>
  </si>
  <si>
    <t>No, the Subcontractor does not comply based on all analyses </t>
  </si>
  <si>
    <t xml:space="preserve">
Geomapping conducted in December 2023 showed Kaiser Permanente compliant with all the time or distance standards for all ZIP Codes for a dense county, with the exception of the deficiencies noted in item C.2.c below. 
Primary Care - 10 miles or 30 min.
Core Specialty - 15 miles or 30 min.
• Cardiology
• Dermatology
• Endocrinology
• ENT/Otolaryngology	
• Gastroenterology
• General Surgery
• Adult Hematology
• HIV/AIDS/Infectious Disease
• Nephrology
• Neurology
• Adult Oncology
• Ophthalmology	
• Orthopedic Surgery	
• Physical Medicine/Rehabilitation
• Psychiatry
• Adult Pulmonology
NSMH - 15 miles or 30 min.
OB/GYN - 15 miles or 30 min.
Hospitals - 30 minutes</t>
  </si>
  <si>
    <t>Annual geomapping conducted in February 2023 showed All American Medical Group compliant with all the time or distance standards for all ZIP Codes for a dense county:
Primary Care - 30 min.
Core Specialty -30 mi.
•	Cardiology
•	Dermatology 
•	Endocrinology
•	Nephrology
•	Neurology
•	Oncology
•	ENT/Otolaryngology	
•	Gastroenterology	
•	Ophthalmology
•	Orthopedic Surgery
•	General Surgery	
•	Physical Medicine/Rehabilitation
•	Hematology	
•	Psychiatry
•	HIV/AIDS/Infectious Diseases
•	Pulmonology
NSMH -30 minutes
OB/GYN - 30 miles
Hospitals - 30 minutes</t>
  </si>
  <si>
    <t>Annual geomapping conducted in February 2023 showed Brown &amp; Toland Physicians compliant with all the time or distance standards for all ZIP Codes for a dense county:
Primary Care - 30 min.
Core Specialty -30 mi.
•	Cardiology
•	Dermatology 
•	Endocrinology
•	Nephrology
•	Neurology
•	Oncology
•	ENT/Otolaryngology	
•	Gastroenterology	
•	Ophthalmology
•	Orthopedic Surgery
•	General Surgery	
•	Physical Medicine/Rehabilitation
•	Hematology	
•	Psychiatry
•	HIV/AIDS/Infectious Diseases
•	Pulmonology
NSMH -30 minutes
OB/GYN - 30 miles
Hospitals - 30 minutes</t>
  </si>
  <si>
    <t>Annual geomapping conducted in February 2023 showed Hill Physicians Medical Group compliant with all the time or distance standards for all ZIP Codes for a dense county:
Primary Care - 30 min.
Core Specialty -30 mi.
•	Cardiology
•	Dermatology 
•	Endocrinology
•	Nephrology
•	Neurology
•	Oncology
•	ENT/Otolaryngology	
•	Gastroenterology	
•	Ophthalmology
•	Orthopedic Surgery
•	General Surgery	
•	Physical Medicine/Rehabilitation
•	Hematology	
•	Psychiatry
•	HIV/AIDS/Infectious Diseases
•	Pulmonology
NSMH -30 minutes
OB/GYN - 30 miles
Hospitals - 30 minutes</t>
  </si>
  <si>
    <t>Annual geomapping conducted in February 2023 showed Jade Health Care Medical Group compliant with all the time or distance standards for all ZIP Codes for a dense county:
Primary Care - 30 min.
Core Specialty -30 mi.
•	Cardiology
•	Dermatology 
•	Endocrinology
•	Nephrology
•	Neurology
•	Oncology
•	ENT/Otolaryngology	
•	Gastroenterology	
•	Ophthalmology
•	Orthopedic Surgery
•	General Surgery	
•	Physical Medicine/Rehabilitation
•	Hematology	
•	Psychiatry
•	HIV/AIDS/Infectious Diseases
•	Pulmonology
NSMH -30 minutes
OB/GYN - 30 miles
Hospitals - 30 minutes</t>
  </si>
  <si>
    <t>Annual geomapping conducted in February 2023 showed North East Medical Services compliant with all the time or distance standards for all ZIP Codes for a dense county:
Primary Care - 30 min.
Core Specialty -30 mi.
•	Cardiology
•	Dermatology 
•	Endocrinology
•	Nephrology
•	Neurology
•	Oncology
•	ENT/Otolaryngology	
•	Gastroenterology	
•	Ophthalmology
•	Orthopedic Surgery
•	General Surgery	
•	Physical Medicine/Rehabilitation
•	Hematology	
•	Psychiatry
•	HIV/AIDS/Infectious Diseases
•	Pulmonology
NSMH -30 minutes
OB/GYN - 30 miles
Hospitals - 30 minutes</t>
  </si>
  <si>
    <t>Annual geomapping conducted in February 2023 showed UCSF ZSFG Clinical Practice Group compliant with all the time or distance standards for all ZIP Codes for a dense county:
Primary Care - 30 min.
Core Specialty -30 mi.
•	Cardiology
•	Dermatology 
•	Endocrinology
•	Nephrology
•	Neurology
•	Oncology
•	ENT/Otolaryngology	
•	Gastroenterology	
•	Ophthalmology
•	Orthopedic Surgery
•	General Surgery	
•	Physical Medicine/Rehabilitation
•	Hematology	
•	Psychiatry
•	HIV/AIDS/Infectious Diseases
•	Pulmonology
NSMH -30 minutes
OB/GYN - 30 miles
Hospitals - 30 minutes</t>
  </si>
  <si>
    <t xml:space="preserve">
Geomapping conducted in December 2023 showed that Kaiser Permanente no longer met time or distance standards for the following core specialists in dense areas for ZIP Codes 94112, 94116, 94121, 94122, 94127, 94129, 94132, 94134:
Pediatric Hematology
Pediatric Oncology
Pediatric Pulmonology
</t>
  </si>
  <si>
    <t>Kaiser Permanente will schedule for the closest possible location, utilize telehealth when appropriate, or provide transportation benefits at no charge. If a member needs services that are not available within Kaiser Permanente, a request for authorization of the outside service is made and evaluated for medical necessity based on applicable utilization management policies, criteria, and clinical expertise. </t>
  </si>
  <si>
    <t>Kaiser Permanente will be leaving San Francisco Health Plan's network effective 1/1/2024. San Francisco Health Plan does not see a need to reassess Kaiser if they are no longer in network.</t>
  </si>
  <si>
    <t>Appointment &amp; Access Availability Survey conducted annually (4/23) showed compliance with all dense county timely access standards:
Primary Care - Urgent, no PA
Primary Care - Urgent, requiring PA
Primary Care - Non-urgent
Specialty Care - Non-urgent
Ancillary - Non-urgent
Behavioral Health - Non-urgent
Member Services Line 
24/7 Nurse Triage Line
Provider Interpretation Services
Provider network report conducted in 3/2023 showed Kaiser Permanent compliant with all provider to member ratios and MPTs except those decificencies noted in item C.3.c:
Primary Care Physician to Members
Physician to Members
Non-Physician to Members
Certified Nurse Midwife (CNM)
Rural Health Clinic (RHC) (exempt for this county)</t>
  </si>
  <si>
    <t>Subcontractors 2-7 are a cooperative of providers who may rely on one another for specialty access. SFHP's analysis of its entire health plan network in general (except Kaiser Permanente) is the same metric of access for THIS subcontractor's assigned members in particular.
PAAS conducted in 2022 and finalized in 2023 showed All American Medical Group compliant with all dense county timely access standards except those decificiencies noted in item C.3.c:
Primary Care - Non-Urgent
Ancillary - Non-Urgent
Behavioral Health - Non-Urgent
Member Services Line
24/7 Nurse Triage Line
Provider Interpretation Services
Provider network report conducted in 10/2023 showed All American Medical Group compliant with all provider to member ratios and MPTs except for those deficiencies notied in item C.3.c:
Primary Care Physican to Members
Physician to Members
Non-Physician to Members
Federally Qualified Health Center (FQHC)
Rural Health Clinic (RHC) (exempt for this county)
Freestanding Birth Center (FBC)
Certified Nurse Midwife (CNM)</t>
  </si>
  <si>
    <t>Subcontractors 2-7 are a cooperative of providers who may rely on one another for specialty access. SFHP's analysis of its entire health plan network in general (except Kaiser Permanente) is the same metric of access for THIS subcontractor's assigned members in particular.
PAAS conducted in 2022 and finalized in 2023 showed Brown &amp; Toland Physicians compliant with all dense county timely access standards except those decificiencies noted in item C.3.c:
Primary Care - Non-Urgent
Ancillary - Non-Urgent
Behavioral Health - Non-Urgent
Member Services Line
24/7 Nurse Triage Line
Provider Interpretation Services
Provider network report conducted in 10/2023 showed Brown &amp; Toland Physicians compliant with all provider to member ratios and MPTs except for those deficiencies notied in item C.3.c:
Primary Care Physican to Members
Physician to Members
Non-Physician to Members
Federally Qualified Health Center (FQHC)
Rural Health Clinic (RHC) (exempt for this county)
Freestanding Birth Center (FBC)
Certified Nurse Midwife (CNM)</t>
  </si>
  <si>
    <t>Subcontractors 2-7 are a cooperative of providers who may rely on one another for specialty access.  SFHP's analysis of its entire health plan network in general (except Kaiser Permanente) is the same metric of access for THIS subcontractor's assigned members in particular.
PAAS conducted in 2022 and finalized in 2023 showed Hill Physicians Medical Group compliant with all dense county timely access standards except those decificiencies noted in item C.3.c:
Primary Care - Non-Urgent
Ancillary - Non-Urgent
Behavioral Health - Non-Urgent
Member Services Line
24/7 Nurse Triage Line
Provider Interpretation Services
Provider network report conducted in 10/2023 showed Hill Physicians Medical Group compliant with all provider to member ratios and MPTs except for those deficiencies notied in item C.3.c:
Primary Care Physican to Members
Physician to Members
Non-Physician to Members
Federally Qualified Health Center (FQHC)
Rural Health Clinic (RHC) (exempt for this county)
Freestanding Birth Center (FBC)
Certified Nurse Midwife (CNM)</t>
  </si>
  <si>
    <t>Subcontractors 2-7 are a cooperative of providers who may rely on one another for specialty access.  SFHP's analysis of its entire health plan network in general (except Kaiser Permanente) is the same metric of access for THIS subcontractor's assigned members in particular.
PAAS conducted in 2022 and finalized in 2023 showed Jade Health Care Medical Group compliant with all dense county timely access standards except those decificiencies noted in item C.3.c:
Primary Care - Non-Urgent
Ancillary - Non-Urgent
Behavioral Health - Non-Urgent
Member Services Line
24/7 Nurse Triage Line
Provider Interpretation Services
Provider network report conducted in 10/2023 showed Jade Health Care Medical Group compliant with all provider to member ratios and MPTs except for those deficiencies notied in item C.3.c:
Primary Care Physican to Members
Physician to Members
Non-Physician to Members
Federally Qualified Health Center (FQHC)
Rural Health Clinic (RHC) (exempt for this county)
Freestanding Birth Center (FBC)
Certified Nurse Midwife (CNM)</t>
  </si>
  <si>
    <t>Subcontractors 2-7 are a cooperative of providers who may rely on one another for specialty access.  SFHP's analysis of its entire health plan network in general (except Kaiser Permanente) is the same metric of access for THIS subcontractor's assigned members in particular.
PAAS conducted in 2022 and finalized in 2023 showed North East Medical Services compliant with all dense county timely access standards except those decificiencies noted in item C.3.c:
Primary Care - Non-Urgent
Ancillary - Non-Urgent
Behavioral Health - Non-Urgent
Member Services Line
24/7 Nurse Triage Line
Provider Interpretation Services
Provider network report conducted in 10/2023 showed North East Medical Services compliant with all provider to member ratios and MPTs except for those deficiencies notied in item C.3.c:
Primary Care Physican to Members
Physician to Members
Non-Physician to Members
Federally Qualified Health Center (FQHC)
Rural Health Clinic (RHC) (exempt for this county)
Freestanding Birth Center (FBC)
Certified Nurse Midwife (CNM)</t>
  </si>
  <si>
    <t>Subcontractors 2-7 are a cooperative of providers who may rely on one another for specialty access.  SFHP's analysis of its entire health plan network in general (except Kaiser Permanente) is the same metric of access for THIS subcontractor's assigned members in particular.
PAAS conducted in 2022 and finalized in 2023 showed UCSF ZSFG Clinical Practice Group compliant with all dense county timely access standards except those decificiencies noted in item C.3.c:
Primary Care - Non-Urgent
Ancillary - Non-Urgent
Behavioral Health - Non-Urgent
Member Services Line
24/7 Nurse Triage Line
Provider Interpretation Services
Provider network report conducted in 10/2023 showed UCSF ZSFG Clinical Practice Group compliant with all provider to member ratios and MPTs except for those deficiencies notied in item C.3.c:
Primary Care Physican to Members
Physician to Members
Non-Physician to Members
Federally Qualified Health Center (FQHC)
Rural Health Clinic (RHC) (exempt for this county)
Freestanding Birth Center (FBC)
Certified Nurse Midwife (CNM)</t>
  </si>
  <si>
    <t>Provider network report conducted on 3/23 showed Kaiser Permanente non-compliant with the following MPTs:
Federally Qualified Health Center (FQHC)
Freestanding Birth Center (FBC)
Licensed Midwife (LM)</t>
  </si>
  <si>
    <t>PAAS conducted in 2022 and finalized in 2023 showed that All American Medical Group did not meet the timely access standards for appointments for the following Providers for a dense county:
Primary Care - Urgent, no PA
Primary Care - Urgent, requiring PA
Specialty Care - Non-urgent
Provider network report conducted in 10/2023 showed All American Medical Group non-concompliant with the following MPT:
Licensed Midwife (LM)</t>
  </si>
  <si>
    <t>PAAS conducted in 2022 and finalized in 2023 showed that Brown &amp; Toland Physicians did not meet the timely access standards for appointments for the following Providers for a dense county:
Primary Care - Urgent, no PA
Primary Care - Urgent, requiring PA
Specialty Care - Non-urgent
Provider network report conducted in 10/2023 showed Brown &amp; Toland Physicians non-concompliant with the following MPT:
Licensed Midwife (LM)</t>
  </si>
  <si>
    <t>PAAS conducted in 2022 and finalized in 2023 showed that Hill Physicians Medical Group did not meet the timely access standards for appointments for the following Providers for a dense county:
Primary Care - Urgent, no PA
Primary Care - Urgent, requiring PA
Specialty Care - Non-urgent
Provider network report conducted in 10/2023 showed Hill Physicians Medical Group non-concompliant with the following MPT:
Licensed Midwife (LM)</t>
  </si>
  <si>
    <t>PAAS conducted in 2022 and finalized in 2023 showed that Jade Health Care Medical Group did not meet the timely access standards for appointments for the following Providers for a dense county:
Primary Care - Urgent, no PA
Primary Care - Urgent, requiring PA
Specialty Care - Non-urgent
Provider network report conducted in 10/2023 showed Jade Health Care Medical Group non-concompliant with the following MPT:
Licensed Midwife (LM)</t>
  </si>
  <si>
    <t>PAAS conducted in 2022 and finalized in 2023 showed that North East Medical Services did not meet the timely access standards for appointments for the following Providers for a dense county:
Primary Care - Urgent, no PA
Primary Care - Urgent, requiring PA
Specialty Care - Non-urgent
Provider network report conducted in 10/2023 showed North East Medical Services non-concompliant with the following MPT:
Licensed Midwife (LM)</t>
  </si>
  <si>
    <t>PAAS conducted in 2022 and finalized in 2023 showed that UCSF ZSFG Clinical Practice Group did not meet the timely access standards for appointments for the following Providers for a dense county:
Primary Care - Urgent, no PA
Primary Care - Urgent, requiring PA
Specialty Care - Non-urgent
Provider network report conducted in 10/2023 showed UCSF ZSFG Clinical Practice Group non-concompliant with the following MPT:
Licensed Midwife (LM)</t>
  </si>
  <si>
    <t>Kaiser Permanente is aware of the deficiencies and SFHP is working with Kaiser Permanente to address the findings. If needed, SFHP will provide a list of MPTs to Kaiser Permanente to assist with the contracting. </t>
  </si>
  <si>
    <t>Each participant in this collective is analyzed for the access levels that its providers contribute to the overall denominator, and SFHP requests corrective action for the deficiencies that each Subcontracted Network contributes to the most.
Corrective Actions taken include:
Adding to triage staffing levels
Recruiting more providers in deficient specialties
Practice transformation projects in specific sites to increase efficiency
Provider education of access standards
Clinical protocols to utilize e-consult to triage appointments</t>
  </si>
  <si>
    <t>Subcontractor is reassessed every year as part of SFHP's overall network PAAS.  The most recent assessment took place in August-December 2023 and the results are being tabulated.
Deficiencies that are identified during reassessment will be subject to additional CAP requests.</t>
  </si>
  <si>
    <t xml:space="preserve">Santa Clara Family Health Plan </t>
  </si>
  <si>
    <t>SCFHP utilized Quest Enterprise Suites and QES Enterprise Suites. A product of Quest analytics.</t>
  </si>
  <si>
    <t>Valley Health Plan</t>
  </si>
  <si>
    <t>Premier Care of Northern California</t>
  </si>
  <si>
    <t xml:space="preserve">Kaiser Foundation Health Plan, Inc. </t>
  </si>
  <si>
    <t>Physicians Medical Group (PMG)</t>
  </si>
  <si>
    <t>Time or Distance analysis conducted in Q3 2023 showed Subcontractor 1 compliant with all the time or distance standards for all dense zip codes, with the exception of the deficiencies noted in item C.2.c below.</t>
  </si>
  <si>
    <t>Time or Distance analysis conducted in Q3 2023 showed Subcontractor 2 compliant with all the time or distance standards for all dense zip codes, with the exception of the deficiencies noted in item C.2.c below.</t>
  </si>
  <si>
    <t xml:space="preserve">Time or Distance analysis conducted in Q3 2023 showed Subcontractor 3 compliant with all the time or distance standards for all dense zip codes, with the exception of the deficiencies noted in item C.2.c below.
</t>
  </si>
  <si>
    <t xml:space="preserve">Time or Distance analysis conducted in Q3 2023 showed shubcontracor 4 compliant with all the time or ditance standards for all dense zip codes, with the exception of the deficiencies noted in item C.2.c below.
</t>
  </si>
  <si>
    <t xml:space="preserve">Time or Distance analysis conducted in Q3 2023 showed shubcontracor 5 compliant with all the time or distance standards for all dense zip codes, with the exception of the deficiencies notes in item C.2.c below.
</t>
  </si>
  <si>
    <t>Time or Distance Analysis for Q3 2023 shows that Subcontractor 1 did not meet time or distance standards for the following care specialies in dense areas for zip codes 95020,95023,95037,95046, and 95139:
Core Specialty- 15 miles or 30 minutes
• Cardiology Pediatric
• Endocrinology Both
• ENT/Otolaryngology Peds
• Pulmonology Adult
• Psychiatry Adult
• Hematology Pediatric
• HIV/AIDS/Infectious Diseases Both
• Neurology Both
• Oncology Pediatric
• Ophthalmology Both
• Physical Medicine/Rehabilitation Both</t>
  </si>
  <si>
    <t>Time or Distance Analysis for Q3 2023 shows that Subcontractor 2 did not meet time or distance standards for the following care specialies in dense areas for zip codes 94040,94043,94301,94303,94306,95020,95037,95046, and 95110
Primary Care- 10 miles or 30 minutes Both
Core Specialty- 15 miles or 30 minutes
• Cardiology Pediatric
• Dermatology Both
• Endocrinology Both
• ENT/Otolaryngology Both
• Pulmonology Adult
• Hematology Pediatric
• HIV/AIDS/Infectious Diseases Both
• Nephrology Both
• Neurology Both
• Oncology Pediatric
• Physical Medicine/Rehabilitation Both</t>
  </si>
  <si>
    <t xml:space="preserve">
Time or Distance Analysis for Q3 2023 shows that Subcontractor 3 did not meet time or distance standards for the following care specialies in dense areas for zip codes 94301,94303,94306,95020,95037,95046,95119,and 95139.
Primary Care- 10 miles or 30 minutes Both
Core Specialty- 15 miles or 30 minutes
• Dermatology Both
• Endocrinology Both
• ENT/Otolaryngology Both
• Gastroenterology Both
• Pulmonology Adult
• HIV/AIDS/Infectious Diseases Both
• Nephrology Both
• Neurology Both
• Physical Medicine/Rehabilitation Both</t>
  </si>
  <si>
    <t>Time or Distance Analysis for Q3 2023 shows that Subcontractor 4 did not meet time or distance standards for the following care specialies in dense areas for zip codes 94550,5014,95020,95033,95035,95037,95046,95070,95076,95111,95119,95120,95123,95127,95132,95135,95138,95139,95140,95141, and 95148:
Core Specialty- 15 miles or 30 minutes
• Cardiology Pediatric
• Endocrinology Adult
• ENT/Otolaryngology Adult
• Gastroenterology Pediatric 
• Pulmonology Both
• Hematology Pediatric
• HIV/AIDS/Infectious Diseases Pediatric
• Nephrology Pediatric
• Neurology Pediatric
• Oncology Pediatric
• Ophthalmology Adult</t>
  </si>
  <si>
    <t xml:space="preserve">Time or Distance Analysis for Q3 2023 shows that Subcontractor 5 did not meet time or distance standards for the following care specialies in dense areas for zip codes 95020,95037,95046, 95038, and 95023:
• Endocrinology
• Gastroenterology - Pediatric
• HIV/AIDS/Infectious Diseases Both
• Physical Medicine/Rehabilitation Pediatric
</t>
  </si>
  <si>
    <t>Subcontractor 1 will attempt to find the specialists within time or distance and if not able to find any, will request an alternative access standard. Subcontractor 1 must report on efforts bi-annually.</t>
  </si>
  <si>
    <t>Subcontractor 2 will attempt to find the specialists within time or distance and if not able to find any, will request an alternative access standard. Subcontractor 2 must report on efforts bi-annually.</t>
  </si>
  <si>
    <t>Subcontractor 3 will attempt to find the specialists within time or distance and if not able to find any, will request an alternative access standard. Subcontractor 3 must report on efforts bi-annually.</t>
  </si>
  <si>
    <t>Subcontractor 4 will attempt to find the specialists within time or distance and if not able to find any, will request an alternative access standard. Subcontractor 4 must report on efforts bi-annualy.</t>
  </si>
  <si>
    <t>Subcontractor 5 will attempt to find the specialists within time or distance and if not able to find any, will request an alternative access standard. Subcontractor 5 must report on efforts bi-annualy.</t>
  </si>
  <si>
    <t>SCFHP will reassess Subcontractor 1 in  January 2024</t>
  </si>
  <si>
    <t>SCFHP will reassess Subcontractor 2 in January 2024</t>
  </si>
  <si>
    <t>SCFHP will reassess Subcontractor 3 in January 2024</t>
  </si>
  <si>
    <t>SCFHP and Kaisers contracted terminated 12/31/2023. Kaiser will not ne included in future SNC analysis.</t>
  </si>
  <si>
    <t>SCFHP will reasses Subcontracor 5 in January 2024</t>
  </si>
  <si>
    <t xml:space="preserve">
Pediatric Cardiology AAS-
Zip Code 95020, 45 mi or 50 min
Zip Code 95023, 45 mi or 50 min
Zip Code 95037, 45 mi or 50 min
Zip Code 95046, 45 mi or 50 min
Both Endocrinology AAS-
Zip Code 95020, 25 mi or 36 min
Zip Code 95037, 25 mi or 36 min
Zip Code 95046, 25 mi or 36 min
Zip Code 95037, 30 mi or 35 min Peds
Zip Code 95020, 30 mi or 35 min Peds
Zip Code 95046, 30 mi or 35 min Peds
Both ENT/Otolaryngology AAS-
Zip Code 95020, 27 mi or 39 min
Zip Code 95023, 27 mi or 39 min
Zip Code 95046, 27 mi or 39 min
Zip Code 95037, 27 mi or 39 min
Zip Code 95020, 40 mi or 40 min Peds
Zip Code 95023, 40 mi or 40 min Peds
Zip Code 95037, 40 mi or 40 min Peds
Zip Code 95046, 40 mi or 40 min Peds
Pediatric Hematology AAS-
Zip Code 95020, 35 mi or 50 min 
Zip Code 95023, 35 mi or 50 min
Zip Code 95037, 35 mi or 50 min
Zip Code 95046, 35 mi or 50 min
Zip Code 95139, 35 mi or 50 min
Both HIV/Infectious Disease AAS-
Zip Code 95020, 35 mi or 50 min 
Zip Code 95023, 35 mi or 50 min 
Zip Code 95037, 35 mi or 50 min 
Zip Code 95046, 35 mi or 50 min 
Zip Code 95020, 35 mi or 50 min Peds
Zip Code 95023, 35 mi or 50 min Peds
Zip Code 95037, 35 mi or 50 min Peds
Zip Code 95046, 35 mi or 50 min Peds
Both Neurology AAS-
Zip Code 95020, 27 mi or 39 min
Zip Code 95023, 27 mi or 39 min
Zip Code 95037, 27 mi or 39 min
Zip Code 95046, 27 mi or 39 min
Zip Code 95020, 35 mi or 45 min Peds
Zip Code 95023, 35 mi or 45 min Peds
Zip Code 95037, 35 mi or 45 min Peds
Zip Code 95046, 35 mi or 45 min Peds
Pediatric Oncology AAS-
Zip Code 95020, 35 mi or 50 min
Zip Code 95023, 35 mi or 50 min
Zip Code 95037, 35 mi or 50 min 
Zip Code 95046, 35 mi or 50 min
Pediatric Ophthalmology AAS-
Zip Code 95020, 35 mi or 45 min
Zip Code 95023, 35 mi or 45 min
Zip Code 95037, 35 mi or 45 min 
Zip Code 95046, 35 mi or 45 min
Both Physical Medicine and Rehab AAS-
Zip Code 95020, 35 mi or 43 min
Zip Code 95023, 35 mi or 43 min
Zip Code 95037, 35 mi or 43 min 
Zip Code 95046, 35 mi or 43 min
Zip Code 95020, 39 mi or 52 min Peds
Zip Code 95023, 39 mi or 52 min Peds
Zip Code 95037, 39 mi or 52 min Peds
Zip Code 95046, 39 mi or 52 min Peds
Adult Psychiatry AAS-
Zip Code 95020, 35 mi or 45 min
Zip Code 95023, 35 mi or 45 min
Zip Code 95037, 35 mi or 45 min 
Zip Code 95046, 35 mi or 45 min
Adult Pulmonology AAS-
Zip Code 95020, 35 mi or 45 min
Zip Code 95023, 35 mi or 45 min
Zip Code 95037, 35 mi or 45 min 
Zip Code 95046, 35 mi or 45 min</t>
  </si>
  <si>
    <t xml:space="preserve">
Both PCP AAS-
Zip Code 94040, 28 mi or 39 min
Zip Code 94301, 28 mi or 39 min
Zip Code 94303, 28 mi or 39 min
Zip Code 94306, 28 mi or 39 min
Zip Code 95020, 28 mi or 39 min
Zip Code 95046, 28 mi or 39 min
Zip Code 95037, 28 mi or 39 min
Zip Code 95046, 27 mi or 38 min Peds
Zip Code 95020, 27 mi or 38 min Peds
Zip Code 95037, 27 mi or 38 min Peds
Both Cardiology AAS-
Zip Code 94301, 30 mi or 42 min
Zip Code 94303, 30 mi or 42 min
Zip Code 94306, 30 mi or 42 min
Zip Code 94040, 30 mi or 42 min
Zip Code 95020, 30 mi or 42 min
Zip Code 95037, 30 mi or 42 min
Zip Code 95046, 30 mi or 42 min
Zip Code 95020, 28 mi or 39 min Peds
Zip Code 95037, 28 mi or 39 min Peds
Zip Code 94040, 28 mi or 39 min Peds
Zip Code 94306, 28 mi or 39 min Peds
Zip Code 95046, 28 mi or 39 min Peds
Zip Code 94043, 28 mi or 39 min Peds
Both Dermatology AAS-
Zip Code 95020, 30 mi or 42 min
Zip Code 95046, 30 mi or 42 min 
Zip Code 95037, 30 mi or 42 min
Zip Code 95037, 29 mi or 40 min Peds
Zip Code 95020, 29 mi or 40 min Peds
Zip Code 95046, 29 mi or 40 min Peds
Both Endocrinology AAS-
Zip Code 94040, 30 mi or 41 min
Zip Code 94301, 30 mi or 41 min
Zip Code 94303, 30 mi or 41 min
Zip Code 94306, 30 mi or 41 min
Zip Code 95020, 30 mi or 41 min
Zip Code 95037, 30 mi or 41 min
Zip Code 95046, 30 mi or 41 min
Zip Code 94040, 28 mi or 39 min Peds
Zip Code 94043, 28 mi or 39 min Peds
Zip Code 94306, 28 mi or 39 min Peds
Zip Code 95020, 28 mi or 39 min Peds
Zip Code 95037, 28 mi or 39 min Peds
Zip Code 95046, 28 mi or 39 min Peds
Both ENT/Otolaryngology AAS-
Zip Code 94301, 35 mi or 50 min
Zip Code 95037, 35 mi or 50 min
Zip Code 95020, 35 mi or 50 min
Zip Code 95046, 35 mi or 50 min
Zip Code 95110, 35 mi or 50 min
Zip Code 95037, 27 mi or 33 min Peds
Zip Code 95020, 27 mi or 33 min Peds
Zip Code 95046, 27 mi or 33 min Peds
Adult Pulmonology AAS-
Zip Code 94301, 30 mi or 43 min
Zip Code 94303, 30 mi or 43 min
Zip Code 94306, 30 mi or 43 min
Zip Code 95046, 30 mi or 43 min
Zip Code 95020, 30 mi or 43 min
Zip Code 95037, 30 mi or 43 min
Pediatric Hematology AAS-
Zip Code 94040, 16 mi or 33 min
Zip Code 94043, 16 mi or 33 min
Zip Code 94306, 16 mi or 33 min
Zip Code 95020, 16 mi or 33 min
Zip Code 95037, 16 mi or 33 min
Zip Code 95046, 16 mi or 33 min
Both HIV/Infectous Disease AAS-
Zip Code 95020, 38 mi or 53 min
Zip Code 95037, 38 mi or 53 min
Zip Code 95046, 38 mi or 53 min
Zip Code 94301, 38 mi or 53 min 
Zip Code 94306, 38 mi or 53 min 
Zip Code 95020, 29 mi or 40 min Peds
Zip Code 95037, 29 mi or 40 min Peds
Zip Code 94306, 29 mi or 40 min Peds
Zip Code 95046, 29 mi or 40 min Peds
Both Nephrology Disease AAS-
Zip Code 95046, 30 mi or 42 min
Zip Code 95020, 30 mi or 42 min
Zip Code 95037, 30 mi or 42 min
Zip Code 95020, 29 mi or 40 min Peds
Zip Code 95037, 29 mi or 40 min Peds
Zip Code 95046, 29 mi or 40 min Peds
Both Neurology AAS-
Zip Code 95037, 30 mi or 42 min
Zip Code 94306, 30 mi or 42 min
Zip Code 95020, 30 mi or 42 min
Zip Code 95046, 30 mi or 42 min 
Zip Code 94303, 30 mi or 42 min
Zip Code 95037, 29 mi or 40 min Peds
Zip Code 95046, 29 mi or 40 min Peds
Zip Code 94306, 29 mi or 40 min Peds
Zip Code 95020, 29 mi or 40 min Peds
Pediatric Oncology AAS-
Zip Code 94040, 16 mi or 33 min
Zip Code 94043, 17 mi or 35 min
Zip Code 94306, 17 mi or 35 min
Zip Code 95020, 17 mi or 35 min 
Zip Code 95037, 17 mi or 35 min
Zip Code 95046, 17 mi or 35 min
Both Phys Medicine and Rehab AAS-
Zip Code 95037, 30 mi or 43 min
Zip Code 94040, 30 mi or 43 min
Zip Code 94301, 30 mi or 43 min
Zip Code 94303, 30 mi or 43 min
Zip Code 94306, 30 mi or 43 min
Zip Code 95046, 30 mi or 43 min
Zip Code 95020, 30 mi or 43 min 
Zip Code 94040, 29 mi or 40 min Peds
Zip Code 94043, 29 mi or 40 min Peds
Zip Code 95020, 29 mi or 40 min Peds
Zip Code 95037, 29 mi or 40 min Peds
Zip Code 95046, 29 mi or 40 min Peds
Zip Code 94306, 29 mi or 40 min Peds</t>
  </si>
  <si>
    <t xml:space="preserve">
Both PCP AAS-
Please see Column AK for Addn Information
Zip Code 95020
Zip Code 95037
Zip Code 95119
Zip Code 95139
Zip Code 95046
Zip Code 94301
Zip Code 94303
Zip Code 94306
Both Dermatology AAS-
Zip Code 95020, 40 mi or 45 min
Zip Code 95046, 40 mi or 45 min
Zip Code 95037, 40 mi or 55 min Peds
Zip Code 95046, 40 mi or 55 min Peds
Both Endocrinology  AAS-
Zip Code 95020, 30 mi or 40 min
Zip Code 95037, 30 mi or 40 min
Zip Code 95046, 30 mi or 40 min
Zip Code 95020, 25 mi or 30 min Peds
Zip Code 95020, 25 mi or 30 min Peds
Zip Code 95020, 25 mi or 30 min Peds
Both ENT/Otolaryngology  AAS-
Zip Code 95020, 30 mi or 30 min
Zip Code 95046, 30 mi or 30 min
Zip Code 95020, 50 mi or 50 min Peds
Zip Code 95037, 50 mi or 50 min Peds
Zip Code 95046, 50 mi or 50 min Peds
Both Gastroentonology  AAS-
Zip Code 95020, 15 mi or 30 min 
Zip Code 95037, 15 mi or 30 min
Zip Code 95046, 15 mi or 30 min
Zip Code 95020,  55 mi or 55 min Peds
Zip Code 95037,  55 mi or 55 min Peds
Zip Code 95046,  55 mi or 55 min Peds
Both HIV/Infectious Disease AAS-
Zip Code 95020, 35 mi or 40 min
Zip Code 95046, 30 mi or 30 min
Zip Code 95020, 55 mi or 55 min Peds
Zip Code 95037, 45 mi or 45 min Peds
Zip Code 95046, 50 mi or 50 min Peds
Both Nephrology AAS-
Zip Code 95020, 30 mi or 30 min 
Zip Code 95037, 25 mi or 25 min
Zip Code 95046, 30 mi or 30 min
Zip Code 95020, 45 mi or 45 min Peds
Zip Code 95037, 30 mi or 30 min Peds
Zip Code 95046, 40 mi or 40 min Peds
Both Neurology AAS-
Zip Code 95020, 30 mi or 30 min 
Zip Code 95037, 25 mi or 25 min
Zip Code 95046, 30 mi or 30 min
Zip Code 95020, 35 mi or 35 min Peds
Zip Code 95037, 25 mi or 35 min Peds
Zip Code 95046, 30 mi or 30 min Peds
Both Physical Medicine and Rehab AAS-
Zip Code 95020, 35 mi or 35 min 
Zip Code 95046, 30 mi or 35 min
Zip Code 95020, 40 mi or 40 min Peds
Zip Code 95037, 25 mi or 25 min Peds
Zip Code 95046, 30 mi or 35 min Peds
Adult Pulmonology AAS-
Zip Code 95020, 30 mi or 30 min 
Zip Code 95037, 25 mi or 25 min
Zip Code 95046, 30 mi or 30 min
</t>
  </si>
  <si>
    <t xml:space="preserve">SFHP analyzed the information submitted by Kaiser Faundation Health Plan, Inc., SCFHP found that Kaiser does not fall under the same AAS as other subcontractors. Therefore, when a Kaiser network provider determines that a member needs services that, to the provider’s knowledge, are not available within Kaiser Permanente, a request for authorization of the outside service is made and evaluated for medical necessity based on applicable utilization management policies, criteria, and clinical expertise. Kaiser always works to provide its enrollees with all medically necessary care, including scheduling for the closest possible location, utilizing telehealth when appropriate, or potentially providing transportation benefits. Kaiser provides non-medical transportation services for enrollees of all ages, at no charge. As such, travel to specialty services, even when outside the prescribed geographic access standards, has a less direct impact on enrollees. These processes help ensure KFHP’s delivery system is capable of delivering the appropriate level of care and access across its geographic footprint, including in counties where KFHP is a subcontracted network to a primary managed care plan.
</t>
  </si>
  <si>
    <t xml:space="preserve">Adult and Pediatric Endocrinology AAS- Zip Code 95050, 30 mi or 45 min
Zip Code 95023, 46 mi or 65 min
Zip Code 95037, 25 mi or 35 min
Zip Code 95046, 25 mi or 35 min
Pediatric Gastroenterology AAS-
Zip Code 95020, 35 mi or 45 min
Zip Code 95023, 51 mi or 60 min
Zip Code 95037, 51 mi or 60 min
Zip Code 95046, 30 mi or 35 min
Both HIV/Infecteous Disease AAS-
Zip Code 95020, 35 mi or 45 min
Zip Code 95023, 55 mi or 65 min
Zip Code 95037, 27 mi or 30 min
Zip Code 95038, 26 mi or 35 min
Zip Code 95046, 30 mi or 42 min
Pediatric Physical Med &amp; Rehab AAS-
Zip Code 95020, 30 mi or 35 min
Zip Code 95023, 45 mi or 60 min
Zip Code 95037, 21 mi or 35 min
Zip Code 95046, 25 mi or 35 min
</t>
  </si>
  <si>
    <t>The next available in network providers are closer than the next available out of network providers.</t>
  </si>
  <si>
    <t>Because Kaiser does not fall under the same AAS as other subcontractors, SCFHP is approving Kaiser's methodology for providing services where time or distance are not met.</t>
  </si>
  <si>
    <t>The Analysis of Q3 2023 indicated that Subcontractor 2 met Provider to Member Ratios, Time or Distance Standards and Mandatory Provider Types.</t>
  </si>
  <si>
    <t>The Analysis of July 2023 indicated that Subcontractor 2 met met Provider to Member Ratios and Time or Distance Standards.</t>
  </si>
  <si>
    <t>The Analysis of July 2023 indicated that Subcontractor 3 met met Provider to Member Ratios and Time or Distance Standards.</t>
  </si>
  <si>
    <t>The Analysis of July 2023 indicated that Subcontractor 4 met Provider to Member Ratios, Time or Distance Standards and Mandatory Provider Types.</t>
  </si>
  <si>
    <t>The Analysis of July  2023 indicated that Subcontractor 5 met both Provider to Member Ratios and Mandatory Provider Types</t>
  </si>
  <si>
    <t>Drop down values</t>
  </si>
  <si>
    <t>Delegation level</t>
  </si>
  <si>
    <t>Services</t>
  </si>
  <si>
    <t>Separate analysis document</t>
  </si>
  <si>
    <t>Separate results document</t>
  </si>
  <si>
    <t>Provider type</t>
  </si>
  <si>
    <t xml:space="preserve">Applicable region(s) </t>
  </si>
  <si>
    <t>Population</t>
  </si>
  <si>
    <t>Monitoring methods</t>
  </si>
  <si>
    <t>Frequency</t>
  </si>
  <si>
    <t>Analysis methods</t>
  </si>
  <si>
    <t xml:space="preserve">Assurance of plan compliance </t>
  </si>
  <si>
    <t>Scenario 1: New contract</t>
  </si>
  <si>
    <t>Yes, analysis methods and results are contained in a separate document(s)</t>
  </si>
  <si>
    <t>Yes, compliance results are contained in a separate document</t>
  </si>
  <si>
    <t>Maximum time to travel</t>
  </si>
  <si>
    <t>Weekly</t>
  </si>
  <si>
    <t>Scenario 2: Annual report</t>
  </si>
  <si>
    <t>No, analysis methods and results are not contained in a separate document(s)</t>
  </si>
  <si>
    <t>No, compliance results are not contained in a separate document</t>
  </si>
  <si>
    <t>Maximum distance to travel</t>
  </si>
  <si>
    <t>Plan Provider Roster Review</t>
  </si>
  <si>
    <t>Bi-weekly</t>
  </si>
  <si>
    <t>Scenario 3: Significant change - services</t>
  </si>
  <si>
    <t>Secret Shopper Calls: Network Participation</t>
  </si>
  <si>
    <t>Scenario 3: Significant change - benefits</t>
  </si>
  <si>
    <t>Secret Shopper Calls: Appointment Availability</t>
  </si>
  <si>
    <t>Bi-monthly</t>
  </si>
  <si>
    <t>Scenario 3: Significant change - geographic service area</t>
  </si>
  <si>
    <t>Appointment wait time</t>
  </si>
  <si>
    <t>Frontier</t>
  </si>
  <si>
    <t>EVV Data Analysis</t>
  </si>
  <si>
    <t>Scenario 3: Significant change - composition of provider network</t>
  </si>
  <si>
    <t>Hours of operation</t>
  </si>
  <si>
    <t>Large metro</t>
  </si>
  <si>
    <t>Scenario 3: Significant change - payments to provider network</t>
  </si>
  <si>
    <t>Metro</t>
  </si>
  <si>
    <t>Scenario 3: Significant change - enrollment of new population</t>
  </si>
  <si>
    <t>Minimum # of network providers</t>
  </si>
  <si>
    <t>Micro</t>
  </si>
  <si>
    <t>Urban</t>
  </si>
  <si>
    <t>In ZIP Code 95606:                                                   
Adult Primary Care:  40 mi &amp; 45 mins                  
Pediatric Primary Care: 45 mi $ 45 mins                   
Adult Endrocrinology: 60 mi &amp; 85 min                  
Pediatric Endrocrinology: 60 mi &amp; 85 min                 
Adult ENT/Otolaryngology: 60mi &amp; 85 min           
Pediatric ENT/Otolaryngology: 60mi &amp; 85 min          
Adult HIV/AIDS Specialists/Infectious Disease: 60 mi &amp; 85 min                                                    
Pediatric HIV/AIDS Specialists/Infectious Disease:              60 mi &amp; 85 min                                                               Adult Nephrology: 60 mi &amp; 85 min                                  Pediatric Nephrology: 60 mi &amp; 85 min                                 Adult Physical Medicine and Rehabilitation: 60 mi &amp; 85 min                                                                      Pediatric Physical Medicine and Rehabilitation: 60 mi &amp; 85 min                                                                      
Adult Pulmonology: 60 mi &amp; 85 min                           Pediatric Pulmonology: 60 mi &amp; 85 min                         Hospital: 40 mi &amp; 45 min                                               
In ZIP Code 95612:                                                       Adult Primary Care: 25 mi &amp; 35 min                    
Pediatric Primary Care: 25 mi &amp; 35 min                         Hospital: 25 mi &amp; 35 min                                              
In ZIP Code 95615:                                                      Pediatric Primary Care: 30 mi &amp; 35 min                         
In ZIP Code 95637:                                                  
Adult Primary Care: 35 mi &amp; 40 min                    
Pediatric Primary Care: 40 mi &amp; 40 min                        Hospital: 35 mi &amp; 40 min</t>
  </si>
  <si>
    <t xml:space="preserve">Annual Third Next Available survey conducted 3/22/2023 showed compliance with all timely access standards.                                                            Primary Care - Urgent                                           
Primary Care - Non-Urgent                                 
Specialty Care - Urgent                                      
Specialty Care - Non-Urgent                                      
24/7 Nurse Triage Line                                                Provider Interpretation Services                                       Policies are in place for SN members to have access to services that are customarliy provied by MPTs through OON referrals to the PHC Direct Network.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</si>
</sst>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name val="Arial"/>
      <family val="2"/>
    </font>
    <font>
      <b/>
      <sz val="14"/>
      <name val="Arial"/>
      <family val="2"/>
    </font>
    <font>
      <b/>
      <sz val="11"/>
      <name val="Arial"/>
      <family val="2"/>
    </font>
    <font>
      <sz val="10"/>
      <name val="Arial"/>
      <family val="2"/>
    </font>
    <font>
      <sz val="12"/>
      <name val="Arial"/>
      <family val="2"/>
    </font>
    <font>
      <b/>
      <sz val="12"/>
      <name val="Arial"/>
      <family val="2"/>
    </font>
    <font>
      <sz val="8"/>
      <name val="Calibri"/>
      <family val="2"/>
    </font>
    <font>
      <sz val="12"/>
      <color indexed="10"/>
      <name val="Arial"/>
      <family val="2"/>
    </font>
    <font>
      <sz val="11"/>
      <color indexed="10"/>
      <name val="Arial"/>
      <family val="2"/>
    </font>
    <font>
      <b/>
      <sz val="16"/>
      <name val="Arial"/>
      <family val="2"/>
    </font>
    <font>
      <i/>
      <sz val="11"/>
      <name val="Arial"/>
      <family val="2"/>
    </font>
    <font>
      <sz val="12"/>
      <color indexed="8"/>
      <name val="Arial"/>
      <family val="2"/>
    </font>
    <font>
      <u/>
      <sz val="12"/>
      <color indexed="8"/>
      <name val="Arial"/>
      <family val="2"/>
    </font>
    <font>
      <b/>
      <sz val="12"/>
      <color indexed="8"/>
      <name val="Arial"/>
      <family val="2"/>
    </font>
    <font>
      <sz val="12"/>
      <color indexed="36"/>
      <name val="Arial"/>
      <family val="2"/>
    </font>
    <font>
      <u/>
      <sz val="12"/>
      <name val="Arial"/>
      <family val="2"/>
    </font>
    <font>
      <sz val="12"/>
      <color indexed="49"/>
      <name val="Arial"/>
      <family val="2"/>
    </font>
    <font>
      <sz val="8"/>
      <name val="Calibri"/>
      <family val="2"/>
    </font>
    <font>
      <sz val="8"/>
      <name val="Calibri"/>
      <family val="2"/>
    </font>
    <font>
      <sz val="11"/>
      <color indexed="10"/>
      <name val="Calibri"/>
      <family val="2"/>
    </font>
    <font>
      <sz val="14"/>
      <color theme="8"/>
      <name val="Calibri"/>
      <family val="2"/>
      <scheme val="minor"/>
    </font>
    <font>
      <sz val="11"/>
      <color theme="1"/>
      <name val="Arial"/>
      <family val="2"/>
    </font>
    <font>
      <sz val="11"/>
      <color rgb="FF002060"/>
      <name val="Arial"/>
      <family val="2"/>
    </font>
    <font>
      <b/>
      <sz val="11"/>
      <color theme="1"/>
      <name val="Arial"/>
      <family val="2"/>
    </font>
    <font>
      <sz val="11"/>
      <color rgb="FFFF0000"/>
      <name val="Arial"/>
      <family val="2"/>
    </font>
    <font>
      <b/>
      <sz val="12"/>
      <color theme="0"/>
      <name val="Arial"/>
      <family val="2"/>
    </font>
    <font>
      <sz val="12"/>
      <color rgb="FF002060"/>
      <name val="Arial"/>
      <family val="2"/>
    </font>
    <font>
      <sz val="12"/>
      <color theme="1"/>
      <name val="Arial"/>
      <family val="2"/>
    </font>
    <font>
      <sz val="12"/>
      <color rgb="FF046B5C"/>
      <name val="Arial"/>
      <family val="2"/>
    </font>
    <font>
      <sz val="12"/>
      <color theme="0"/>
      <name val="Arial"/>
      <family val="2"/>
    </font>
    <font>
      <sz val="12"/>
      <color theme="1"/>
      <name val="Calibri"/>
      <family val="2"/>
      <scheme val="minor"/>
    </font>
    <font>
      <b/>
      <sz val="18"/>
      <color rgb="FF046B5C"/>
      <name val="Arial"/>
      <family val="2"/>
    </font>
    <font>
      <sz val="18"/>
      <color rgb="FF046B5C"/>
      <name val="Arial"/>
      <family val="2"/>
    </font>
    <font>
      <b/>
      <sz val="11"/>
      <color theme="0"/>
      <name val="Arial"/>
      <family val="2"/>
    </font>
    <font>
      <sz val="11"/>
      <color rgb="FFC00000"/>
      <name val="Arial"/>
      <family val="2"/>
    </font>
    <font>
      <sz val="12"/>
      <color rgb="FF000000"/>
      <name val="Arial"/>
      <family val="2"/>
    </font>
    <font>
      <b/>
      <sz val="12"/>
      <color rgb="FF046B5C"/>
      <name val="Arial"/>
      <family val="2"/>
    </font>
    <font>
      <sz val="10.5"/>
      <color theme="1"/>
      <name val="Arial"/>
      <family val="2"/>
    </font>
    <font>
      <sz val="10"/>
      <color theme="1"/>
      <name val="Arial"/>
      <family val="2"/>
    </font>
    <font>
      <sz val="12"/>
      <color rgb="FFC00000"/>
      <name val="Arial"/>
      <family val="2"/>
    </font>
    <font>
      <b/>
      <sz val="12"/>
      <color rgb="FFC00000"/>
      <name val="Arial"/>
      <family val="2"/>
    </font>
    <font>
      <sz val="12"/>
      <color theme="1"/>
      <name val="Arial"/>
      <family val="2"/>
    </font>
    <font>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rgb="FF046B5C"/>
        <bgColor indexed="64"/>
      </patternFill>
    </fill>
    <fill>
      <patternFill patternType="solid">
        <fgColor rgb="FFE8DFCA"/>
        <bgColor indexed="64"/>
      </patternFill>
    </fill>
    <fill>
      <patternFill patternType="solid">
        <fgColor rgb="FFE8DFCA"/>
        <bgColor rgb="FF000000"/>
      </patternFill>
    </fill>
    <fill>
      <patternFill patternType="solid">
        <fgColor theme="3" tint="0.79998168889431442"/>
        <bgColor indexed="64"/>
      </patternFill>
    </fill>
    <fill>
      <patternFill patternType="solid">
        <fgColor rgb="FF069883"/>
        <bgColor indexed="64"/>
      </patternFill>
    </fill>
    <fill>
      <patternFill patternType="solid">
        <fgColor theme="7" tint="0.79998168889431442"/>
        <bgColor indexed="64"/>
      </patternFill>
    </fill>
  </fills>
  <borders count="41">
    <border>
      <left/>
      <right/>
      <top/>
      <bottom/>
      <diagonal/>
    </border>
    <border>
      <left/>
      <right/>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1" fillId="0" borderId="0" applyNumberFormat="0" applyFill="0" applyAlignment="0" applyProtection="0"/>
    <xf numFmtId="0" fontId="4" fillId="0" borderId="0"/>
  </cellStyleXfs>
  <cellXfs count="372">
    <xf numFmtId="0" fontId="0" fillId="0" borderId="0" xfId="0"/>
    <xf numFmtId="0" fontId="22" fillId="0" borderId="0" xfId="0" applyFont="1"/>
    <xf numFmtId="0" fontId="23" fillId="0" borderId="0" xfId="0" applyFont="1" applyAlignment="1">
      <alignment horizontal="left" vertical="center" wrapText="1"/>
    </xf>
    <xf numFmtId="0" fontId="22" fillId="0" borderId="0" xfId="0" applyFont="1" applyAlignment="1">
      <alignment vertical="center"/>
    </xf>
    <xf numFmtId="0" fontId="22" fillId="0" borderId="0" xfId="0" applyFont="1" applyAlignment="1">
      <alignment wrapText="1"/>
    </xf>
    <xf numFmtId="0" fontId="0" fillId="0" borderId="0" xfId="0" applyAlignment="1">
      <alignment wrapText="1"/>
    </xf>
    <xf numFmtId="0" fontId="22" fillId="2" borderId="0" xfId="0" applyFont="1" applyFill="1" applyAlignment="1">
      <alignment wrapText="1"/>
    </xf>
    <xf numFmtId="0" fontId="24" fillId="0" borderId="1" xfId="0" applyFont="1" applyBorder="1" applyAlignment="1">
      <alignment horizontal="left"/>
    </xf>
    <xf numFmtId="0" fontId="24" fillId="0" borderId="0" xfId="0" applyFont="1" applyAlignment="1">
      <alignment horizontal="left"/>
    </xf>
    <xf numFmtId="0" fontId="22" fillId="0" borderId="0" xfId="0" applyFont="1" applyAlignment="1">
      <alignment horizontal="left"/>
    </xf>
    <xf numFmtId="0" fontId="22" fillId="0" borderId="0" xfId="0" applyFont="1" applyAlignment="1">
      <alignment horizontal="left" wrapText="1"/>
    </xf>
    <xf numFmtId="0" fontId="22" fillId="0" borderId="1" xfId="0" applyFont="1" applyBorder="1" applyAlignment="1">
      <alignment horizontal="left" wrapText="1"/>
    </xf>
    <xf numFmtId="0" fontId="25" fillId="0" borderId="0" xfId="0" applyFont="1" applyAlignment="1">
      <alignment horizontal="left" wrapText="1"/>
    </xf>
    <xf numFmtId="0" fontId="1" fillId="2" borderId="0" xfId="2" applyFont="1" applyFill="1" applyAlignment="1" applyProtection="1">
      <alignment horizontal="left"/>
      <protection hidden="1"/>
    </xf>
    <xf numFmtId="0" fontId="22" fillId="2" borderId="0" xfId="0" applyFont="1" applyFill="1" applyAlignment="1">
      <alignment horizontal="left" wrapText="1"/>
    </xf>
    <xf numFmtId="0" fontId="22" fillId="2" borderId="0" xfId="2" applyFont="1" applyFill="1" applyAlignment="1" applyProtection="1">
      <alignment horizontal="left"/>
      <protection hidden="1"/>
    </xf>
    <xf numFmtId="0" fontId="25" fillId="2" borderId="0" xfId="0" applyFont="1" applyFill="1" applyAlignment="1">
      <alignment horizontal="left" wrapText="1"/>
    </xf>
    <xf numFmtId="0" fontId="22" fillId="2" borderId="0" xfId="0" applyFont="1" applyFill="1" applyAlignment="1">
      <alignment horizontal="left"/>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22" fillId="2" borderId="3" xfId="2" applyFont="1" applyFill="1" applyBorder="1" applyAlignment="1" applyProtection="1">
      <alignment horizontal="left" vertical="center"/>
      <protection hidden="1"/>
    </xf>
    <xf numFmtId="0" fontId="22" fillId="2" borderId="0" xfId="2" applyFont="1" applyFill="1" applyAlignment="1" applyProtection="1">
      <alignment horizontal="left" vertical="center" wrapText="1"/>
      <protection hidden="1"/>
    </xf>
    <xf numFmtId="0" fontId="1" fillId="2" borderId="0" xfId="2" applyFont="1" applyFill="1" applyAlignment="1" applyProtection="1">
      <alignment horizontal="left" vertical="center"/>
      <protection hidden="1"/>
    </xf>
    <xf numFmtId="0" fontId="22" fillId="2" borderId="0" xfId="0" applyFont="1" applyFill="1" applyAlignment="1">
      <alignment horizontal="left" vertical="center" wrapText="1"/>
    </xf>
    <xf numFmtId="0" fontId="1" fillId="2" borderId="0" xfId="0" applyFont="1" applyFill="1" applyAlignment="1">
      <alignment horizontal="left" vertical="center" wrapText="1"/>
    </xf>
    <xf numFmtId="0" fontId="22" fillId="0" borderId="0" xfId="0" applyFont="1" applyAlignment="1">
      <alignment vertical="center" wrapText="1"/>
    </xf>
    <xf numFmtId="0" fontId="22" fillId="2" borderId="0" xfId="2" applyFont="1" applyFill="1" applyAlignment="1" applyProtection="1">
      <alignment horizontal="left" vertical="center"/>
      <protection hidden="1"/>
    </xf>
    <xf numFmtId="0" fontId="22" fillId="3" borderId="0" xfId="0" applyFont="1" applyFill="1" applyAlignment="1">
      <alignment horizontal="left" vertical="center" wrapText="1"/>
    </xf>
    <xf numFmtId="0" fontId="1" fillId="3" borderId="0" xfId="0" applyFont="1" applyFill="1" applyAlignment="1">
      <alignment horizontal="left" vertical="center" wrapText="1"/>
    </xf>
    <xf numFmtId="0" fontId="25" fillId="2" borderId="0" xfId="0" applyFont="1" applyFill="1" applyAlignment="1">
      <alignment horizontal="left" vertical="center" wrapText="1"/>
    </xf>
    <xf numFmtId="0" fontId="26" fillId="4" borderId="4" xfId="1" applyFont="1" applyFill="1" applyBorder="1" applyAlignment="1" applyProtection="1">
      <alignment horizontal="left" vertical="center"/>
      <protection locked="0"/>
    </xf>
    <xf numFmtId="0" fontId="5" fillId="0" borderId="0" xfId="0" applyFont="1" applyAlignment="1">
      <alignment horizontal="left" vertical="center" wrapText="1"/>
    </xf>
    <xf numFmtId="0" fontId="27" fillId="0" borderId="0" xfId="0" applyFont="1"/>
    <xf numFmtId="0" fontId="29" fillId="0" borderId="0" xfId="1" applyFont="1" applyAlignment="1" applyProtection="1">
      <alignment vertical="center"/>
      <protection locked="0"/>
    </xf>
    <xf numFmtId="0" fontId="30" fillId="0" borderId="0" xfId="1" applyFont="1" applyFill="1" applyBorder="1" applyAlignment="1" applyProtection="1">
      <alignment horizontal="left" vertical="center"/>
      <protection locked="0"/>
    </xf>
    <xf numFmtId="0" fontId="6" fillId="0" borderId="0" xfId="1" applyFont="1" applyAlignment="1" applyProtection="1">
      <alignment horizontal="center" vertical="center" wrapText="1"/>
      <protection locked="0"/>
    </xf>
    <xf numFmtId="0" fontId="31" fillId="0" borderId="0" xfId="0" applyFont="1" applyProtection="1"/>
    <xf numFmtId="0" fontId="5" fillId="0" borderId="5" xfId="0" applyFont="1" applyBorder="1" applyAlignment="1" applyProtection="1">
      <alignment vertical="center"/>
    </xf>
    <xf numFmtId="0" fontId="5" fillId="0" borderId="6" xfId="0" applyFont="1" applyBorder="1" applyAlignment="1" applyProtection="1">
      <alignment vertical="center" wrapText="1"/>
    </xf>
    <xf numFmtId="0" fontId="5" fillId="0" borderId="7" xfId="0" applyFont="1" applyBorder="1" applyAlignment="1" applyProtection="1">
      <alignment vertical="center" wrapText="1"/>
    </xf>
    <xf numFmtId="0" fontId="5" fillId="0" borderId="8" xfId="0" applyFont="1" applyBorder="1" applyAlignment="1" applyProtection="1">
      <alignment vertical="center"/>
    </xf>
    <xf numFmtId="0" fontId="5" fillId="0" borderId="9" xfId="0" applyFont="1" applyBorder="1" applyAlignment="1" applyProtection="1">
      <alignment vertical="center" wrapText="1"/>
    </xf>
    <xf numFmtId="0" fontId="31" fillId="0" borderId="0" xfId="0" applyFont="1" applyBorder="1" applyProtection="1"/>
    <xf numFmtId="0" fontId="32" fillId="0" borderId="0" xfId="1" applyFont="1" applyBorder="1" applyAlignment="1" applyProtection="1">
      <alignment vertical="center"/>
      <protection locked="0"/>
    </xf>
    <xf numFmtId="0" fontId="33" fillId="0" borderId="0" xfId="1" applyFont="1" applyBorder="1" applyAlignment="1" applyProtection="1">
      <alignment vertical="center" wrapText="1"/>
      <protection locked="0"/>
    </xf>
    <xf numFmtId="0" fontId="22" fillId="0" borderId="0" xfId="0" applyFont="1" applyBorder="1" applyProtection="1"/>
    <xf numFmtId="0" fontId="10" fillId="0" borderId="0" xfId="0" applyFont="1" applyBorder="1" applyProtection="1">
      <protection locked="0"/>
    </xf>
    <xf numFmtId="0" fontId="0" fillId="0" borderId="0" xfId="0" applyBorder="1" applyProtection="1">
      <protection locked="0"/>
    </xf>
    <xf numFmtId="0" fontId="0" fillId="0" borderId="0" xfId="0" applyBorder="1" applyAlignment="1" applyProtection="1">
      <alignment wrapText="1"/>
      <protection locked="0"/>
    </xf>
    <xf numFmtId="0" fontId="0" fillId="0" borderId="0" xfId="0" applyProtection="1"/>
    <xf numFmtId="0" fontId="34" fillId="4" borderId="0" xfId="0" applyFont="1" applyFill="1" applyBorder="1" applyAlignment="1" applyProtection="1">
      <alignment horizontal="left" vertical="center"/>
      <protection locked="0"/>
    </xf>
    <xf numFmtId="0" fontId="34" fillId="4" borderId="0" xfId="0" applyFont="1" applyFill="1" applyBorder="1" applyAlignment="1" applyProtection="1">
      <alignment horizontal="left" vertical="center" wrapText="1"/>
      <protection locked="0"/>
    </xf>
    <xf numFmtId="0" fontId="22" fillId="0" borderId="0" xfId="0" applyFont="1" applyProtection="1"/>
    <xf numFmtId="0" fontId="1" fillId="0" borderId="6" xfId="0" applyFont="1" applyBorder="1" applyAlignment="1" applyProtection="1">
      <alignment vertical="center"/>
      <protection locked="0"/>
    </xf>
    <xf numFmtId="0" fontId="22" fillId="0" borderId="6" xfId="0" applyFont="1" applyBorder="1" applyAlignment="1" applyProtection="1">
      <alignment vertical="center"/>
      <protection locked="0"/>
    </xf>
    <xf numFmtId="0" fontId="22" fillId="0" borderId="6" xfId="0" applyFont="1" applyBorder="1" applyAlignment="1" applyProtection="1">
      <alignment vertical="center" wrapText="1"/>
      <protection locked="0"/>
    </xf>
    <xf numFmtId="0" fontId="22" fillId="0" borderId="10" xfId="0" applyFont="1" applyBorder="1" applyAlignment="1" applyProtection="1">
      <alignment vertical="center" wrapText="1"/>
      <protection locked="0"/>
    </xf>
    <xf numFmtId="0" fontId="1" fillId="0" borderId="10" xfId="0" applyFont="1" applyFill="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 fillId="0" borderId="10" xfId="0" applyFont="1" applyBorder="1" applyAlignment="1" applyProtection="1">
      <alignment vertical="center" wrapText="1"/>
    </xf>
    <xf numFmtId="0" fontId="22" fillId="0" borderId="0" xfId="0" applyFont="1" applyFill="1" applyBorder="1" applyProtection="1">
      <protection locked="0"/>
    </xf>
    <xf numFmtId="0" fontId="1" fillId="0" borderId="11" xfId="0" applyFont="1" applyBorder="1" applyAlignment="1" applyProtection="1">
      <alignment vertical="center"/>
      <protection locked="0"/>
    </xf>
    <xf numFmtId="0" fontId="1" fillId="0" borderId="11" xfId="0" applyFont="1" applyBorder="1" applyAlignment="1" applyProtection="1">
      <alignment vertical="center" wrapText="1"/>
      <protection locked="0"/>
    </xf>
    <xf numFmtId="0" fontId="1" fillId="0" borderId="12" xfId="0" applyFont="1" applyBorder="1" applyAlignment="1" applyProtection="1">
      <alignment vertical="center" wrapText="1"/>
    </xf>
    <xf numFmtId="0" fontId="22" fillId="0" borderId="0" xfId="0" applyFont="1" applyBorder="1" applyProtection="1">
      <protection locked="0"/>
    </xf>
    <xf numFmtId="0" fontId="22" fillId="0" borderId="0" xfId="0" applyFont="1" applyBorder="1" applyAlignment="1" applyProtection="1">
      <alignment wrapText="1"/>
      <protection locked="0"/>
    </xf>
    <xf numFmtId="0" fontId="0" fillId="0" borderId="13" xfId="0" applyBorder="1" applyAlignment="1" applyProtection="1">
      <alignment wrapText="1"/>
      <protection locked="0"/>
    </xf>
    <xf numFmtId="0" fontId="35" fillId="0" borderId="4" xfId="0" applyFont="1" applyBorder="1" applyAlignment="1" applyProtection="1">
      <alignment horizontal="left" vertical="center"/>
      <protection locked="0"/>
    </xf>
    <xf numFmtId="0" fontId="35" fillId="0" borderId="14" xfId="0" applyFont="1" applyBorder="1" applyAlignment="1" applyProtection="1">
      <alignment horizontal="center" wrapText="1"/>
      <protection locked="0"/>
    </xf>
    <xf numFmtId="0" fontId="34" fillId="4" borderId="16" xfId="0" applyFont="1" applyFill="1" applyBorder="1" applyAlignment="1" applyProtection="1">
      <alignment horizontal="left" vertical="center"/>
      <protection locked="0"/>
    </xf>
    <xf numFmtId="0" fontId="34" fillId="4" borderId="17" xfId="0" applyFont="1" applyFill="1" applyBorder="1" applyAlignment="1" applyProtection="1">
      <alignment horizontal="center" vertical="center" wrapText="1"/>
      <protection locked="0"/>
    </xf>
    <xf numFmtId="0" fontId="1" fillId="0" borderId="6" xfId="0" applyFont="1" applyFill="1" applyBorder="1" applyAlignment="1" applyProtection="1">
      <alignment vertical="center" wrapText="1"/>
      <protection locked="0"/>
    </xf>
    <xf numFmtId="0" fontId="22" fillId="5" borderId="18" xfId="0" applyFont="1" applyFill="1" applyBorder="1" applyProtection="1">
      <protection locked="0"/>
    </xf>
    <xf numFmtId="0" fontId="1" fillId="0" borderId="10" xfId="0" applyFont="1" applyBorder="1" applyAlignment="1" applyProtection="1">
      <alignment vertical="center" wrapText="1"/>
      <protection locked="0"/>
    </xf>
    <xf numFmtId="0" fontId="22" fillId="0" borderId="6" xfId="0" applyFont="1" applyBorder="1" applyAlignment="1" applyProtection="1">
      <alignment vertical="center"/>
    </xf>
    <xf numFmtId="0" fontId="1" fillId="0" borderId="6" xfId="0" applyFont="1" applyBorder="1" applyAlignment="1" applyProtection="1">
      <alignment vertical="center" wrapText="1"/>
    </xf>
    <xf numFmtId="0" fontId="22" fillId="0" borderId="6" xfId="0" applyFont="1" applyBorder="1" applyAlignment="1" applyProtection="1">
      <alignment vertical="center" wrapText="1"/>
    </xf>
    <xf numFmtId="0" fontId="1" fillId="0" borderId="19" xfId="0" applyFont="1" applyBorder="1" applyAlignment="1">
      <alignment horizontal="left" vertical="center" wrapText="1"/>
    </xf>
    <xf numFmtId="0" fontId="22" fillId="0" borderId="18" xfId="0" applyFont="1" applyBorder="1" applyAlignment="1">
      <alignment horizontal="center" wrapText="1"/>
    </xf>
    <xf numFmtId="0" fontId="1" fillId="0" borderId="6" xfId="0" applyFont="1" applyBorder="1" applyAlignment="1" applyProtection="1">
      <alignment vertical="center"/>
    </xf>
    <xf numFmtId="0" fontId="1" fillId="0" borderId="20"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22" fillId="0" borderId="19" xfId="0" applyFont="1" applyBorder="1" applyAlignment="1">
      <alignment horizontal="left" vertical="center" wrapText="1"/>
    </xf>
    <xf numFmtId="0" fontId="1" fillId="0" borderId="6" xfId="0" applyFont="1" applyBorder="1" applyAlignment="1" applyProtection="1">
      <alignment horizontal="left" vertical="center"/>
    </xf>
    <xf numFmtId="0" fontId="1" fillId="0" borderId="9" xfId="0" applyFont="1" applyBorder="1" applyAlignment="1" applyProtection="1">
      <alignment vertical="center"/>
    </xf>
    <xf numFmtId="0" fontId="1" fillId="0" borderId="9" xfId="0" applyFont="1" applyBorder="1" applyAlignment="1" applyProtection="1">
      <alignment horizontal="left" vertical="center"/>
    </xf>
    <xf numFmtId="0" fontId="1" fillId="0" borderId="9" xfId="0" applyFont="1" applyBorder="1" applyAlignment="1" applyProtection="1">
      <alignment vertical="center" wrapText="1"/>
    </xf>
    <xf numFmtId="0" fontId="22" fillId="5" borderId="21" xfId="0" applyFont="1" applyFill="1" applyBorder="1" applyProtection="1">
      <protection locked="0"/>
    </xf>
    <xf numFmtId="0" fontId="1" fillId="0" borderId="0" xfId="0" applyFont="1" applyFill="1" applyBorder="1" applyAlignment="1" applyProtection="1">
      <alignmen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wrapText="1"/>
    </xf>
    <xf numFmtId="0" fontId="0" fillId="0" borderId="0" xfId="0" applyFill="1" applyProtection="1"/>
    <xf numFmtId="0" fontId="22" fillId="0" borderId="10" xfId="0" applyFont="1" applyBorder="1" applyAlignment="1">
      <alignment horizontal="left" vertical="center" wrapText="1"/>
    </xf>
    <xf numFmtId="0" fontId="1" fillId="0" borderId="22" xfId="0" applyFont="1" applyBorder="1" applyAlignment="1" applyProtection="1">
      <alignment vertical="center" wrapText="1"/>
    </xf>
    <xf numFmtId="0" fontId="22" fillId="5" borderId="23" xfId="0" applyFont="1" applyFill="1" applyBorder="1" applyProtection="1">
      <protection locked="0"/>
    </xf>
    <xf numFmtId="0" fontId="1" fillId="0" borderId="24" xfId="0" applyFont="1" applyBorder="1" applyAlignment="1" applyProtection="1">
      <alignment vertical="center" wrapText="1"/>
      <protection locked="0"/>
    </xf>
    <xf numFmtId="0" fontId="25" fillId="2" borderId="0" xfId="0" applyFont="1" applyFill="1" applyBorder="1" applyAlignment="1" applyProtection="1">
      <alignment vertical="center"/>
    </xf>
    <xf numFmtId="0" fontId="0" fillId="2" borderId="0" xfId="0" applyFill="1" applyProtection="1"/>
    <xf numFmtId="0" fontId="0" fillId="2" borderId="0" xfId="0" applyFill="1" applyAlignment="1" applyProtection="1">
      <alignment wrapText="1"/>
    </xf>
    <xf numFmtId="0" fontId="1" fillId="2" borderId="0" xfId="0" applyFont="1" applyFill="1" applyBorder="1" applyAlignment="1" applyProtection="1">
      <alignment vertical="center"/>
    </xf>
    <xf numFmtId="0" fontId="22" fillId="2" borderId="0" xfId="0" applyFont="1" applyFill="1" applyBorder="1" applyAlignment="1" applyProtection="1">
      <alignment horizontal="left" vertical="center"/>
    </xf>
    <xf numFmtId="0" fontId="0" fillId="2" borderId="0" xfId="0" applyFill="1" applyAlignment="1" applyProtection="1">
      <alignment horizontal="left" indent="1"/>
    </xf>
    <xf numFmtId="0" fontId="0" fillId="2" borderId="0" xfId="0" applyFill="1" applyAlignment="1" applyProtection="1">
      <alignment horizontal="left"/>
    </xf>
    <xf numFmtId="0" fontId="0" fillId="2" borderId="0" xfId="0" applyFill="1" applyAlignment="1" applyProtection="1"/>
    <xf numFmtId="0" fontId="0" fillId="0" borderId="0" xfId="0" applyAlignment="1" applyProtection="1">
      <alignment wrapText="1"/>
    </xf>
    <xf numFmtId="0" fontId="0" fillId="0" borderId="0" xfId="0" applyAlignment="1" applyProtection="1">
      <alignment vertical="center"/>
    </xf>
    <xf numFmtId="0" fontId="1" fillId="5" borderId="18" xfId="0" applyFont="1" applyFill="1" applyBorder="1" applyAlignment="1" applyProtection="1">
      <alignment vertical="center" wrapText="1"/>
      <protection locked="0"/>
    </xf>
    <xf numFmtId="0" fontId="36" fillId="6" borderId="23" xfId="0" applyFont="1" applyFill="1" applyBorder="1" applyAlignment="1" applyProtection="1">
      <alignment vertical="center" wrapText="1"/>
      <protection locked="0"/>
    </xf>
    <xf numFmtId="0" fontId="31" fillId="0" borderId="0" xfId="0" applyFont="1" applyProtection="1">
      <protection locked="0"/>
    </xf>
    <xf numFmtId="0" fontId="28" fillId="5" borderId="21" xfId="0" applyFont="1" applyFill="1" applyBorder="1" applyAlignment="1" applyProtection="1">
      <alignment horizontal="left" vertical="center" wrapText="1"/>
      <protection locked="0"/>
    </xf>
    <xf numFmtId="0" fontId="36" fillId="6" borderId="18" xfId="0" applyFont="1" applyFill="1" applyBorder="1" applyAlignment="1" applyProtection="1">
      <alignment vertical="center" wrapText="1"/>
      <protection locked="0"/>
    </xf>
    <xf numFmtId="0" fontId="36" fillId="6" borderId="18" xfId="0" applyFont="1" applyFill="1" applyBorder="1" applyAlignment="1" applyProtection="1">
      <alignment wrapText="1"/>
      <protection locked="0"/>
    </xf>
    <xf numFmtId="14" fontId="36" fillId="6" borderId="23" xfId="0" applyNumberFormat="1" applyFont="1" applyFill="1" applyBorder="1" applyAlignment="1" applyProtection="1">
      <alignment vertical="center" wrapText="1"/>
      <protection locked="0"/>
    </xf>
    <xf numFmtId="14" fontId="36" fillId="6" borderId="25" xfId="0" applyNumberFormat="1" applyFont="1" applyFill="1" applyBorder="1" applyAlignment="1" applyProtection="1">
      <alignment vertical="center" wrapText="1"/>
      <protection locked="0"/>
    </xf>
    <xf numFmtId="0" fontId="36" fillId="6" borderId="17" xfId="0" applyFont="1" applyFill="1" applyBorder="1" applyAlignment="1" applyProtection="1">
      <alignment vertical="center" wrapText="1"/>
      <protection locked="0"/>
    </xf>
    <xf numFmtId="0" fontId="36" fillId="6" borderId="26" xfId="0" applyFont="1" applyFill="1" applyBorder="1" applyAlignment="1" applyProtection="1">
      <alignment vertical="center" wrapText="1"/>
      <protection locked="0"/>
    </xf>
    <xf numFmtId="0" fontId="28" fillId="5" borderId="18" xfId="0" applyFont="1" applyFill="1" applyBorder="1" applyAlignment="1" applyProtection="1">
      <alignment horizontal="left" vertical="center" wrapText="1"/>
      <protection locked="0"/>
    </xf>
    <xf numFmtId="0" fontId="28" fillId="5" borderId="21" xfId="0" applyFont="1" applyFill="1" applyBorder="1" applyAlignment="1">
      <alignment horizontal="left" vertical="center" wrapText="1"/>
    </xf>
    <xf numFmtId="0" fontId="12" fillId="5" borderId="23" xfId="0" applyFont="1" applyFill="1" applyBorder="1" applyAlignment="1" applyProtection="1">
      <alignment vertical="center" wrapText="1"/>
      <protection locked="0"/>
    </xf>
    <xf numFmtId="0" fontId="12" fillId="5" borderId="18" xfId="0" applyFont="1" applyFill="1" applyBorder="1" applyAlignment="1" applyProtection="1">
      <alignment vertical="center" wrapText="1"/>
      <protection locked="0"/>
    </xf>
    <xf numFmtId="0" fontId="31" fillId="0" borderId="0" xfId="0" applyFont="1" applyProtection="1">
      <protection locked="0"/>
    </xf>
    <xf numFmtId="0" fontId="36" fillId="5" borderId="23" xfId="0" applyFont="1" applyFill="1" applyBorder="1" applyAlignment="1" applyProtection="1">
      <alignment vertical="center" wrapText="1"/>
      <protection locked="0"/>
    </xf>
    <xf numFmtId="0" fontId="31" fillId="0" borderId="0" xfId="0" applyFont="1" applyBorder="1" applyProtection="1">
      <protection locked="0"/>
    </xf>
    <xf numFmtId="0" fontId="31" fillId="0" borderId="0" xfId="0" applyFont="1" applyFill="1" applyBorder="1" applyProtection="1"/>
    <xf numFmtId="0" fontId="31" fillId="0" borderId="0" xfId="0" applyFont="1" applyBorder="1" applyAlignment="1" applyProtection="1">
      <alignment vertical="center"/>
      <protection locked="0"/>
    </xf>
    <xf numFmtId="0" fontId="31" fillId="0" borderId="0" xfId="0" applyFont="1" applyAlignment="1" applyProtection="1">
      <alignment wrapText="1"/>
      <protection locked="0"/>
    </xf>
    <xf numFmtId="0" fontId="26" fillId="4" borderId="18" xfId="0" applyFont="1" applyFill="1" applyBorder="1" applyAlignment="1">
      <alignment horizontal="center" vertical="center" wrapText="1"/>
    </xf>
    <xf numFmtId="0" fontId="28" fillId="5" borderId="17" xfId="0" applyFont="1" applyFill="1" applyBorder="1" applyAlignment="1">
      <alignment horizontal="left" vertical="center" wrapText="1"/>
    </xf>
    <xf numFmtId="0" fontId="28" fillId="5" borderId="21" xfId="0" applyFont="1" applyFill="1" applyBorder="1" applyAlignment="1">
      <alignment vertical="center"/>
    </xf>
    <xf numFmtId="0" fontId="28" fillId="5" borderId="18" xfId="0" applyFont="1" applyFill="1" applyBorder="1" applyAlignment="1">
      <alignment vertical="center" wrapText="1"/>
    </xf>
    <xf numFmtId="0" fontId="28" fillId="5" borderId="18" xfId="0" applyFont="1" applyFill="1" applyBorder="1" applyAlignment="1">
      <alignment wrapText="1"/>
    </xf>
    <xf numFmtId="0" fontId="28" fillId="5" borderId="23" xfId="0" applyFont="1" applyFill="1" applyBorder="1" applyAlignment="1">
      <alignment vertical="center" wrapText="1"/>
    </xf>
    <xf numFmtId="14" fontId="28" fillId="5" borderId="23" xfId="0" applyNumberFormat="1" applyFont="1" applyFill="1" applyBorder="1" applyAlignment="1">
      <alignment vertical="center" wrapText="1"/>
    </xf>
    <xf numFmtId="14" fontId="28" fillId="5" borderId="21" xfId="0" applyNumberFormat="1" applyFont="1" applyFill="1" applyBorder="1" applyAlignment="1">
      <alignment vertical="center" wrapText="1"/>
    </xf>
    <xf numFmtId="0" fontId="28" fillId="5" borderId="27" xfId="0" applyFont="1" applyFill="1" applyBorder="1" applyAlignment="1">
      <alignment vertical="center" wrapText="1"/>
    </xf>
    <xf numFmtId="0" fontId="28" fillId="5" borderId="21" xfId="0" applyFont="1" applyFill="1" applyBorder="1" applyAlignment="1">
      <alignment vertical="center" wrapText="1"/>
    </xf>
    <xf numFmtId="0" fontId="5" fillId="0" borderId="6" xfId="0" applyFont="1" applyBorder="1" applyAlignment="1">
      <alignment vertical="center"/>
    </xf>
    <xf numFmtId="0" fontId="5" fillId="0" borderId="6" xfId="0" applyFont="1" applyBorder="1" applyAlignment="1">
      <alignment vertical="center" wrapText="1"/>
    </xf>
    <xf numFmtId="0" fontId="5" fillId="0" borderId="9" xfId="0" applyFont="1" applyBorder="1" applyAlignment="1">
      <alignment vertical="center"/>
    </xf>
    <xf numFmtId="0" fontId="5" fillId="0" borderId="9" xfId="0" applyFont="1" applyBorder="1" applyAlignment="1">
      <alignment vertical="center" wrapText="1"/>
    </xf>
    <xf numFmtId="14" fontId="37" fillId="5" borderId="6" xfId="1" applyNumberFormat="1" applyFont="1" applyFill="1" applyBorder="1" applyAlignment="1" applyProtection="1">
      <alignment horizontal="left" vertical="center"/>
      <protection locked="0"/>
    </xf>
    <xf numFmtId="0" fontId="5" fillId="5" borderId="18" xfId="0" applyFont="1" applyFill="1" applyBorder="1" applyAlignment="1" applyProtection="1">
      <alignment vertical="center" wrapText="1"/>
      <protection locked="0"/>
    </xf>
    <xf numFmtId="0" fontId="22" fillId="0" borderId="23" xfId="0" applyFont="1" applyBorder="1" applyAlignment="1">
      <alignment horizontal="center" wrapText="1"/>
    </xf>
    <xf numFmtId="0" fontId="38" fillId="5" borderId="23" xfId="0" applyFont="1" applyFill="1" applyBorder="1" applyAlignment="1" applyProtection="1">
      <alignment vertical="center" wrapText="1"/>
      <protection locked="0"/>
    </xf>
    <xf numFmtId="0" fontId="39" fillId="5" borderId="23" xfId="0" applyFont="1" applyFill="1" applyBorder="1" applyAlignment="1" applyProtection="1">
      <alignment vertical="center" wrapText="1"/>
      <protection locked="0"/>
    </xf>
    <xf numFmtId="0" fontId="22" fillId="0" borderId="26" xfId="0" applyFont="1" applyBorder="1" applyAlignment="1">
      <alignment horizontal="center" wrapText="1"/>
    </xf>
    <xf numFmtId="0" fontId="22" fillId="0" borderId="10" xfId="0" applyFont="1" applyBorder="1" applyAlignment="1" applyProtection="1">
      <alignment vertical="center" wrapText="1"/>
    </xf>
    <xf numFmtId="0" fontId="1" fillId="0" borderId="24" xfId="0" applyFont="1" applyBorder="1" applyAlignment="1" applyProtection="1">
      <alignment vertical="center" wrapText="1"/>
    </xf>
    <xf numFmtId="0" fontId="1" fillId="5" borderId="28" xfId="0" applyFont="1" applyFill="1" applyBorder="1" applyAlignment="1" applyProtection="1">
      <alignment vertical="center" wrapText="1"/>
      <protection locked="0"/>
    </xf>
    <xf numFmtId="0" fontId="22" fillId="0" borderId="29" xfId="0" applyFont="1" applyBorder="1" applyAlignment="1">
      <alignment horizontal="center" wrapText="1"/>
    </xf>
    <xf numFmtId="0" fontId="22" fillId="0" borderId="30" xfId="0" applyFont="1" applyBorder="1" applyAlignment="1">
      <alignment horizontal="center" wrapText="1"/>
    </xf>
    <xf numFmtId="0" fontId="22" fillId="5" borderId="31" xfId="0" applyFont="1" applyFill="1" applyBorder="1" applyProtection="1">
      <protection locked="0"/>
    </xf>
    <xf numFmtId="0" fontId="1" fillId="5" borderId="32" xfId="0" applyFont="1" applyFill="1" applyBorder="1" applyAlignment="1" applyProtection="1">
      <alignment vertical="center" wrapText="1"/>
      <protection locked="0"/>
    </xf>
    <xf numFmtId="0" fontId="28" fillId="5" borderId="21" xfId="0" applyFont="1" applyFill="1" applyBorder="1" applyAlignment="1" applyProtection="1">
      <alignment horizontal="left" vertical="center"/>
      <protection locked="0"/>
    </xf>
    <xf numFmtId="0" fontId="26" fillId="4" borderId="16" xfId="0" applyFont="1" applyFill="1" applyBorder="1" applyAlignment="1" applyProtection="1">
      <alignment horizontal="left" vertical="center"/>
    </xf>
    <xf numFmtId="0" fontId="26" fillId="4" borderId="0" xfId="0" applyFont="1" applyFill="1" applyAlignment="1" applyProtection="1">
      <alignment horizontal="left" vertical="center" wrapText="1"/>
    </xf>
    <xf numFmtId="0" fontId="26" fillId="4" borderId="23" xfId="0" applyFont="1" applyFill="1" applyBorder="1" applyAlignment="1" applyProtection="1">
      <alignment horizontal="center" vertical="center" wrapText="1"/>
    </xf>
    <xf numFmtId="0" fontId="31" fillId="0" borderId="0" xfId="0" applyFont="1" applyProtection="1">
      <protection locked="0"/>
    </xf>
    <xf numFmtId="0" fontId="28" fillId="7" borderId="6" xfId="0" applyFont="1" applyFill="1" applyBorder="1" applyAlignment="1" applyProtection="1">
      <alignment vertical="center" wrapText="1"/>
    </xf>
    <xf numFmtId="0" fontId="28" fillId="5" borderId="18" xfId="0" applyFont="1" applyFill="1" applyBorder="1" applyAlignment="1" applyProtection="1">
      <alignment horizontal="left" vertical="center" wrapText="1"/>
    </xf>
    <xf numFmtId="0" fontId="28" fillId="5" borderId="18" xfId="0" applyFont="1" applyFill="1" applyBorder="1" applyAlignment="1" applyProtection="1">
      <alignment horizontal="left" vertical="center"/>
    </xf>
    <xf numFmtId="0" fontId="5" fillId="7" borderId="6" xfId="0" applyFont="1" applyFill="1" applyBorder="1" applyAlignment="1" applyProtection="1">
      <alignment vertical="center" wrapText="1"/>
    </xf>
    <xf numFmtId="0" fontId="28" fillId="5" borderId="23" xfId="0" applyFont="1" applyFill="1" applyBorder="1" applyAlignment="1" applyProtection="1">
      <alignment horizontal="left" vertical="center"/>
    </xf>
    <xf numFmtId="0" fontId="28" fillId="7" borderId="7" xfId="0" applyFont="1" applyFill="1" applyBorder="1" applyAlignment="1" applyProtection="1">
      <alignment vertical="center" wrapText="1"/>
    </xf>
    <xf numFmtId="0" fontId="28" fillId="7" borderId="9" xfId="0" applyFont="1" applyFill="1" applyBorder="1" applyAlignment="1" applyProtection="1">
      <alignment vertical="center" wrapText="1"/>
    </xf>
    <xf numFmtId="0" fontId="28" fillId="5" borderId="21" xfId="0" applyFont="1" applyFill="1" applyBorder="1" applyAlignment="1" applyProtection="1">
      <alignment horizontal="left" vertical="center"/>
    </xf>
    <xf numFmtId="0" fontId="31" fillId="0" borderId="0" xfId="0" applyFont="1" applyAlignment="1" applyProtection="1">
      <alignment vertical="center"/>
      <protection locked="0"/>
    </xf>
    <xf numFmtId="0" fontId="5" fillId="0" borderId="20" xfId="0" applyFont="1" applyBorder="1" applyAlignment="1">
      <alignment vertical="center"/>
    </xf>
    <xf numFmtId="0" fontId="5" fillId="0" borderId="20" xfId="0" applyFont="1" applyBorder="1" applyAlignment="1">
      <alignment vertical="center" wrapText="1"/>
    </xf>
    <xf numFmtId="0" fontId="31" fillId="0" borderId="0" xfId="0" applyFont="1"/>
    <xf numFmtId="0" fontId="6" fillId="0" borderId="0" xfId="0" applyFont="1" applyAlignment="1">
      <alignment wrapText="1"/>
    </xf>
    <xf numFmtId="0" fontId="5" fillId="0" borderId="0" xfId="0" applyFont="1" applyAlignment="1">
      <alignment wrapText="1"/>
    </xf>
    <xf numFmtId="0" fontId="5" fillId="0" borderId="5" xfId="0" applyFont="1" applyBorder="1" applyAlignment="1">
      <alignment vertical="center"/>
    </xf>
    <xf numFmtId="0" fontId="5" fillId="0" borderId="7" xfId="0" applyFont="1" applyBorder="1" applyAlignment="1">
      <alignment vertical="center" wrapText="1"/>
    </xf>
    <xf numFmtId="0" fontId="5" fillId="0" borderId="8" xfId="0"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0" fontId="6" fillId="0" borderId="0" xfId="0" applyFont="1"/>
    <xf numFmtId="0" fontId="5" fillId="0" borderId="33" xfId="0" applyFont="1" applyBorder="1" applyAlignment="1">
      <alignment vertical="top" wrapText="1"/>
    </xf>
    <xf numFmtId="0" fontId="28" fillId="0" borderId="0" xfId="0" applyFont="1" applyAlignment="1">
      <alignment vertical="center"/>
    </xf>
    <xf numFmtId="0" fontId="2" fillId="0" borderId="0" xfId="0" applyFont="1"/>
    <xf numFmtId="0" fontId="5" fillId="0" borderId="33" xfId="0" applyFont="1" applyBorder="1" applyAlignment="1">
      <alignment vertical="center" wrapText="1"/>
    </xf>
    <xf numFmtId="0" fontId="28" fillId="5" borderId="27" xfId="0" applyFont="1" applyFill="1" applyBorder="1" applyAlignment="1">
      <alignment wrapText="1"/>
    </xf>
    <xf numFmtId="0" fontId="28" fillId="5" borderId="34" xfId="0" applyFont="1" applyFill="1" applyBorder="1" applyAlignment="1">
      <alignment vertical="center" wrapText="1"/>
    </xf>
    <xf numFmtId="14" fontId="28" fillId="5" borderId="34" xfId="0" applyNumberFormat="1" applyFont="1" applyFill="1" applyBorder="1" applyAlignment="1">
      <alignment vertical="center" wrapText="1"/>
    </xf>
    <xf numFmtId="14" fontId="28" fillId="5" borderId="36" xfId="0" applyNumberFormat="1" applyFont="1" applyFill="1" applyBorder="1" applyAlignment="1">
      <alignment vertical="center" wrapText="1"/>
    </xf>
    <xf numFmtId="0" fontId="26" fillId="4" borderId="0" xfId="0" applyFont="1" applyFill="1" applyAlignment="1">
      <alignment horizontal="center" vertical="center" wrapText="1"/>
    </xf>
    <xf numFmtId="0" fontId="28" fillId="5" borderId="0" xfId="0" applyFont="1" applyFill="1" applyAlignment="1">
      <alignment horizontal="left" vertical="center" wrapText="1"/>
    </xf>
    <xf numFmtId="0" fontId="28" fillId="5" borderId="0" xfId="0" applyFont="1" applyFill="1" applyAlignment="1">
      <alignment horizontal="left" vertical="center"/>
    </xf>
    <xf numFmtId="0" fontId="26" fillId="4" borderId="23" xfId="0" applyFont="1" applyFill="1" applyBorder="1" applyAlignment="1">
      <alignment horizontal="center" vertical="center"/>
    </xf>
    <xf numFmtId="0" fontId="5" fillId="0" borderId="5" xfId="0" applyFont="1" applyBorder="1" applyAlignment="1">
      <alignment vertical="center" wrapText="1"/>
    </xf>
    <xf numFmtId="0" fontId="28" fillId="5" borderId="23" xfId="0" applyFont="1" applyFill="1" applyBorder="1" applyAlignment="1">
      <alignment horizontal="left" vertical="center" wrapText="1"/>
    </xf>
    <xf numFmtId="0" fontId="36" fillId="6" borderId="18" xfId="0" applyFont="1" applyFill="1" applyBorder="1" applyAlignment="1" applyProtection="1">
      <alignment horizontal="left" vertical="center"/>
      <protection locked="0"/>
    </xf>
    <xf numFmtId="0" fontId="36" fillId="6" borderId="17" xfId="0" applyFont="1" applyFill="1" applyBorder="1" applyAlignment="1" applyProtection="1">
      <alignment horizontal="left" vertical="center" wrapText="1"/>
      <protection locked="0"/>
    </xf>
    <xf numFmtId="0" fontId="36" fillId="6" borderId="21" xfId="0" applyFont="1" applyFill="1" applyBorder="1" applyAlignment="1" applyProtection="1">
      <alignment horizontal="left" vertical="center"/>
      <protection locked="0"/>
    </xf>
    <xf numFmtId="0" fontId="36" fillId="6" borderId="21" xfId="0" applyFont="1" applyFill="1" applyBorder="1" applyAlignment="1" applyProtection="1">
      <alignment vertical="center"/>
      <protection locked="0"/>
    </xf>
    <xf numFmtId="14" fontId="36" fillId="6" borderId="21" xfId="0" applyNumberFormat="1" applyFont="1" applyFill="1" applyBorder="1" applyAlignment="1" applyProtection="1">
      <alignment vertical="center" wrapText="1"/>
      <protection locked="0"/>
    </xf>
    <xf numFmtId="0" fontId="36" fillId="6" borderId="21" xfId="0" applyFont="1" applyFill="1" applyBorder="1" applyAlignment="1" applyProtection="1">
      <alignment vertical="center" wrapText="1"/>
      <protection locked="0"/>
    </xf>
    <xf numFmtId="0" fontId="28" fillId="5" borderId="37" xfId="0" applyFont="1" applyFill="1" applyBorder="1" applyAlignment="1" applyProtection="1">
      <alignment horizontal="left" vertical="center" wrapText="1"/>
      <protection locked="0"/>
    </xf>
    <xf numFmtId="14" fontId="5" fillId="9" borderId="21" xfId="0" applyNumberFormat="1" applyFont="1" applyFill="1" applyBorder="1" applyAlignment="1">
      <alignment horizontal="left" vertical="center" wrapText="1"/>
    </xf>
    <xf numFmtId="0" fontId="31" fillId="0" borderId="0" xfId="0" applyFont="1" applyProtection="1">
      <protection locked="0"/>
    </xf>
    <xf numFmtId="0" fontId="32" fillId="0" borderId="0" xfId="1" applyFont="1" applyAlignment="1" applyProtection="1">
      <alignment vertical="center"/>
    </xf>
    <xf numFmtId="0" fontId="28" fillId="0" borderId="0" xfId="0" applyFont="1"/>
    <xf numFmtId="0" fontId="37" fillId="0" borderId="0" xfId="1" applyFont="1" applyAlignment="1" applyProtection="1">
      <alignment vertical="center"/>
    </xf>
    <xf numFmtId="0" fontId="40" fillId="0" borderId="0" xfId="0" applyFont="1" applyAlignment="1">
      <alignment wrapText="1"/>
    </xf>
    <xf numFmtId="0" fontId="31" fillId="0" borderId="0" xfId="0" applyFont="1"/>
    <xf numFmtId="0" fontId="37" fillId="5" borderId="6" xfId="1" applyFont="1" applyFill="1" applyBorder="1" applyAlignment="1" applyProtection="1">
      <alignment horizontal="left" vertical="center"/>
      <protection locked="0"/>
    </xf>
    <xf numFmtId="0" fontId="37" fillId="0" borderId="0" xfId="1" applyFont="1" applyAlignment="1" applyProtection="1">
      <alignment horizontal="left" vertical="center"/>
    </xf>
    <xf numFmtId="0" fontId="26" fillId="4" borderId="16" xfId="0" applyFont="1" applyFill="1" applyBorder="1" applyAlignment="1">
      <alignment horizontal="left" vertical="center"/>
    </xf>
    <xf numFmtId="0" fontId="26" fillId="4" borderId="0" xfId="0" applyFont="1" applyFill="1" applyAlignment="1">
      <alignment horizontal="left" vertical="center" wrapText="1"/>
    </xf>
    <xf numFmtId="0" fontId="26" fillId="4" borderId="23" xfId="0" applyFont="1" applyFill="1" applyBorder="1" applyAlignment="1">
      <alignment horizontal="center" vertical="center" wrapText="1"/>
    </xf>
    <xf numFmtId="0" fontId="31" fillId="0" borderId="0" xfId="0" applyFont="1" applyProtection="1">
      <protection locked="0"/>
    </xf>
    <xf numFmtId="0" fontId="28" fillId="7" borderId="6" xfId="0" applyFont="1" applyFill="1" applyBorder="1" applyAlignment="1">
      <alignment vertical="center" wrapText="1"/>
    </xf>
    <xf numFmtId="0" fontId="28" fillId="5" borderId="18" xfId="0" applyFont="1" applyFill="1" applyBorder="1" applyAlignment="1">
      <alignment horizontal="left" vertical="center" wrapText="1"/>
    </xf>
    <xf numFmtId="0" fontId="28" fillId="5" borderId="18" xfId="0" applyFont="1" applyFill="1" applyBorder="1" applyAlignment="1">
      <alignment horizontal="left" vertical="center"/>
    </xf>
    <xf numFmtId="0" fontId="5" fillId="7" borderId="6" xfId="0" applyFont="1" applyFill="1" applyBorder="1" applyAlignment="1">
      <alignment vertical="center" wrapText="1"/>
    </xf>
    <xf numFmtId="0" fontId="28" fillId="5" borderId="23" xfId="0" applyFont="1" applyFill="1" applyBorder="1" applyAlignment="1">
      <alignment horizontal="left" vertical="center"/>
    </xf>
    <xf numFmtId="0" fontId="28" fillId="7" borderId="7" xfId="0" applyFont="1" applyFill="1" applyBorder="1" applyAlignment="1">
      <alignment vertical="center" wrapText="1"/>
    </xf>
    <xf numFmtId="0" fontId="28" fillId="7" borderId="9" xfId="0" applyFont="1" applyFill="1" applyBorder="1" applyAlignment="1">
      <alignment vertical="center" wrapText="1"/>
    </xf>
    <xf numFmtId="0" fontId="28" fillId="5" borderId="21" xfId="0" applyFont="1" applyFill="1" applyBorder="1" applyAlignment="1">
      <alignment horizontal="left" vertical="center"/>
    </xf>
    <xf numFmtId="0" fontId="28" fillId="0" borderId="0" xfId="0" applyFont="1" applyAlignment="1">
      <alignment vertical="center" wrapText="1"/>
    </xf>
    <xf numFmtId="0" fontId="28" fillId="0" borderId="0" xfId="0" applyFont="1" applyAlignment="1">
      <alignment horizontal="left" vertical="center"/>
    </xf>
    <xf numFmtId="0" fontId="40" fillId="0" borderId="33" xfId="0" applyFont="1" applyBorder="1" applyAlignment="1">
      <alignment wrapText="1"/>
    </xf>
    <xf numFmtId="0" fontId="26" fillId="8" borderId="18" xfId="0" applyFont="1" applyFill="1" applyBorder="1" applyAlignment="1">
      <alignment horizontal="center" vertical="center" wrapText="1"/>
    </xf>
    <xf numFmtId="0" fontId="28" fillId="9" borderId="18" xfId="0" applyFont="1" applyFill="1" applyBorder="1" applyAlignment="1">
      <alignment horizontal="left" vertical="center"/>
    </xf>
    <xf numFmtId="0" fontId="5" fillId="7" borderId="19" xfId="0" applyFont="1" applyFill="1" applyBorder="1" applyAlignment="1">
      <alignment vertical="center" wrapText="1"/>
    </xf>
    <xf numFmtId="0" fontId="28" fillId="9" borderId="17" xfId="0" applyFont="1" applyFill="1" applyBorder="1" applyAlignment="1">
      <alignment horizontal="left" vertical="center" wrapText="1"/>
    </xf>
    <xf numFmtId="0" fontId="5" fillId="7" borderId="9" xfId="0" applyFont="1" applyFill="1" applyBorder="1" applyAlignment="1">
      <alignment vertical="center" wrapText="1"/>
    </xf>
    <xf numFmtId="0" fontId="28" fillId="9" borderId="21" xfId="0" applyFont="1" applyFill="1" applyBorder="1" applyAlignment="1">
      <alignment horizontal="left" vertical="center"/>
    </xf>
    <xf numFmtId="0" fontId="28" fillId="9" borderId="21" xfId="0" applyFont="1" applyFill="1" applyBorder="1" applyAlignment="1">
      <alignment horizontal="left" vertical="center" wrapText="1"/>
    </xf>
    <xf numFmtId="0" fontId="28" fillId="0" borderId="0" xfId="0" applyFont="1" applyAlignment="1">
      <alignment wrapText="1"/>
    </xf>
    <xf numFmtId="0" fontId="41" fillId="0" borderId="33" xfId="0" applyFont="1" applyBorder="1" applyAlignment="1">
      <alignment horizontal="center" wrapText="1"/>
    </xf>
    <xf numFmtId="0" fontId="26" fillId="8" borderId="23" xfId="0" applyFont="1" applyFill="1" applyBorder="1" applyAlignment="1">
      <alignment horizontal="left" vertical="center" wrapText="1"/>
    </xf>
    <xf numFmtId="0" fontId="5" fillId="7" borderId="10" xfId="0" applyFont="1" applyFill="1" applyBorder="1" applyAlignment="1">
      <alignment vertical="center" wrapText="1"/>
    </xf>
    <xf numFmtId="0" fontId="5" fillId="9" borderId="18" xfId="0" applyFont="1" applyFill="1" applyBorder="1" applyAlignment="1">
      <alignment horizontal="left" vertical="center" wrapText="1"/>
    </xf>
    <xf numFmtId="0" fontId="31" fillId="0" borderId="0" xfId="0" applyFont="1" applyAlignment="1" applyProtection="1">
      <alignment vertical="center"/>
      <protection locked="0"/>
    </xf>
    <xf numFmtId="0" fontId="28" fillId="9" borderId="18" xfId="0" applyFont="1" applyFill="1" applyBorder="1" applyAlignment="1">
      <alignment vertical="center" wrapText="1"/>
    </xf>
    <xf numFmtId="0" fontId="28" fillId="9" borderId="18" xfId="0" applyFont="1" applyFill="1" applyBorder="1" applyAlignment="1">
      <alignment wrapText="1"/>
    </xf>
    <xf numFmtId="0" fontId="5" fillId="7" borderId="10" xfId="0" applyFont="1" applyFill="1" applyBorder="1" applyAlignment="1">
      <alignment vertical="center"/>
    </xf>
    <xf numFmtId="0" fontId="28" fillId="9" borderId="23" xfId="0" applyFont="1" applyFill="1" applyBorder="1" applyAlignment="1">
      <alignment horizontal="left" vertical="center" wrapText="1"/>
    </xf>
    <xf numFmtId="14" fontId="28" fillId="9" borderId="23" xfId="0" applyNumberFormat="1" applyFont="1" applyFill="1" applyBorder="1" applyAlignment="1">
      <alignment horizontal="left" vertical="center" wrapText="1"/>
    </xf>
    <xf numFmtId="0" fontId="28" fillId="9" borderId="18" xfId="0" applyFont="1" applyFill="1" applyBorder="1" applyAlignment="1">
      <alignment horizontal="left" vertical="center" wrapText="1"/>
    </xf>
    <xf numFmtId="0" fontId="5" fillId="7" borderId="24" xfId="0" applyFont="1" applyFill="1" applyBorder="1" applyAlignment="1">
      <alignment vertical="center" wrapText="1"/>
    </xf>
    <xf numFmtId="14" fontId="28" fillId="9" borderId="21" xfId="0" applyNumberFormat="1" applyFont="1" applyFill="1" applyBorder="1" applyAlignment="1">
      <alignment horizontal="left" vertical="center" wrapText="1"/>
    </xf>
    <xf numFmtId="0" fontId="26" fillId="4" borderId="34" xfId="0" applyFont="1" applyFill="1" applyBorder="1" applyAlignment="1">
      <alignment horizontal="center" vertical="center" wrapText="1"/>
    </xf>
    <xf numFmtId="0" fontId="41" fillId="0" borderId="0" xfId="0" applyFont="1" applyAlignment="1">
      <alignment horizontal="center" wrapText="1"/>
    </xf>
    <xf numFmtId="0" fontId="26" fillId="0" borderId="35" xfId="0" applyFont="1" applyBorder="1" applyAlignment="1">
      <alignment horizontal="center" vertical="center" wrapText="1"/>
    </xf>
    <xf numFmtId="0" fontId="28" fillId="0" borderId="35" xfId="0" applyFont="1" applyBorder="1" applyAlignment="1">
      <alignment vertical="center" wrapText="1"/>
    </xf>
    <xf numFmtId="0" fontId="28" fillId="0" borderId="35" xfId="0" applyFont="1" applyBorder="1" applyAlignment="1">
      <alignment wrapText="1"/>
    </xf>
    <xf numFmtId="14" fontId="28" fillId="0" borderId="35" xfId="0" applyNumberFormat="1" applyFont="1" applyBorder="1" applyAlignment="1">
      <alignment vertical="center" wrapText="1"/>
    </xf>
    <xf numFmtId="0" fontId="26" fillId="4" borderId="18" xfId="0" applyFont="1" applyFill="1" applyBorder="1" applyAlignment="1" applyProtection="1">
      <alignment horizontal="center" vertical="center" wrapText="1"/>
      <protection locked="0"/>
    </xf>
    <xf numFmtId="0" fontId="28" fillId="0" borderId="0" xfId="0" applyFont="1" applyProtection="1">
      <protection locked="0"/>
    </xf>
    <xf numFmtId="0" fontId="28" fillId="5" borderId="18" xfId="0" applyFont="1" applyFill="1" applyBorder="1" applyAlignment="1" applyProtection="1">
      <alignment horizontal="left" vertical="center"/>
      <protection locked="0"/>
    </xf>
    <xf numFmtId="0" fontId="28" fillId="0" borderId="0" xfId="0" applyFont="1" applyAlignment="1" applyProtection="1">
      <alignment vertical="center"/>
      <protection locked="0"/>
    </xf>
    <xf numFmtId="0" fontId="28" fillId="5" borderId="17" xfId="0" applyFont="1" applyFill="1" applyBorder="1" applyAlignment="1" applyProtection="1">
      <alignment horizontal="left" vertical="center" wrapText="1"/>
      <protection locked="0"/>
    </xf>
    <xf numFmtId="0" fontId="28" fillId="5" borderId="21" xfId="0" applyFont="1" applyFill="1" applyBorder="1" applyAlignment="1" applyProtection="1">
      <alignment vertical="center"/>
      <protection locked="0"/>
    </xf>
    <xf numFmtId="0" fontId="28" fillId="5" borderId="18" xfId="0" applyFont="1" applyFill="1" applyBorder="1" applyAlignment="1" applyProtection="1">
      <alignment vertical="center" wrapText="1"/>
      <protection locked="0"/>
    </xf>
    <xf numFmtId="0" fontId="28" fillId="5" borderId="27" xfId="0" applyFont="1" applyFill="1" applyBorder="1" applyAlignment="1" applyProtection="1">
      <alignment vertical="center" wrapText="1"/>
      <protection locked="0"/>
    </xf>
    <xf numFmtId="0" fontId="28" fillId="5" borderId="18" xfId="0" applyFont="1" applyFill="1" applyBorder="1" applyAlignment="1" applyProtection="1">
      <alignment wrapText="1"/>
      <protection locked="0"/>
    </xf>
    <xf numFmtId="0" fontId="28" fillId="5" borderId="27" xfId="0" applyFont="1" applyFill="1" applyBorder="1" applyAlignment="1" applyProtection="1">
      <alignment wrapText="1"/>
      <protection locked="0"/>
    </xf>
    <xf numFmtId="0" fontId="28" fillId="5" borderId="23" xfId="0" applyFont="1" applyFill="1" applyBorder="1" applyAlignment="1" applyProtection="1">
      <alignment vertical="center" wrapText="1"/>
      <protection locked="0"/>
    </xf>
    <xf numFmtId="0" fontId="28" fillId="5" borderId="34" xfId="0" applyFont="1" applyFill="1" applyBorder="1" applyAlignment="1" applyProtection="1">
      <alignment vertical="center" wrapText="1"/>
      <protection locked="0"/>
    </xf>
    <xf numFmtId="14" fontId="28" fillId="5" borderId="23" xfId="0" applyNumberFormat="1" applyFont="1" applyFill="1" applyBorder="1" applyAlignment="1" applyProtection="1">
      <alignment vertical="center" wrapText="1"/>
      <protection locked="0"/>
    </xf>
    <xf numFmtId="14" fontId="28" fillId="5" borderId="34" xfId="0" applyNumberFormat="1" applyFont="1" applyFill="1" applyBorder="1" applyAlignment="1" applyProtection="1">
      <alignment vertical="center" wrapText="1"/>
      <protection locked="0"/>
    </xf>
    <xf numFmtId="14" fontId="28" fillId="5" borderId="21" xfId="0" applyNumberFormat="1" applyFont="1" applyFill="1" applyBorder="1" applyAlignment="1" applyProtection="1">
      <alignment vertical="center" wrapText="1"/>
      <protection locked="0"/>
    </xf>
    <xf numFmtId="14" fontId="28" fillId="5" borderId="36" xfId="0" applyNumberFormat="1" applyFont="1" applyFill="1" applyBorder="1" applyAlignment="1" applyProtection="1">
      <alignment vertical="center" wrapText="1"/>
      <protection locked="0"/>
    </xf>
    <xf numFmtId="0" fontId="28" fillId="5" borderId="21" xfId="0" applyFont="1" applyFill="1" applyBorder="1" applyAlignment="1" applyProtection="1">
      <alignment vertical="center" wrapText="1"/>
      <protection locked="0"/>
    </xf>
    <xf numFmtId="0" fontId="0" fillId="5" borderId="21" xfId="0" applyFill="1" applyBorder="1" applyAlignment="1" applyProtection="1">
      <alignment vertical="center" wrapText="1"/>
      <protection locked="0"/>
    </xf>
    <xf numFmtId="0" fontId="42" fillId="5" borderId="21" xfId="0" applyFont="1" applyFill="1" applyBorder="1" applyAlignment="1" applyProtection="1">
      <alignment vertical="center"/>
      <protection locked="0"/>
    </xf>
    <xf numFmtId="0" fontId="42" fillId="5" borderId="18" xfId="0" applyFont="1" applyFill="1" applyBorder="1" applyAlignment="1" applyProtection="1">
      <alignment vertical="center" wrapText="1"/>
      <protection locked="0"/>
    </xf>
    <xf numFmtId="0" fontId="42" fillId="5" borderId="18" xfId="0" applyFont="1" applyFill="1" applyBorder="1" applyAlignment="1" applyProtection="1">
      <alignment wrapText="1"/>
      <protection locked="0"/>
    </xf>
    <xf numFmtId="0" fontId="42" fillId="5" borderId="23" xfId="0" applyFont="1" applyFill="1" applyBorder="1" applyAlignment="1" applyProtection="1">
      <alignment vertical="center" wrapText="1"/>
      <protection locked="0"/>
    </xf>
    <xf numFmtId="14" fontId="42" fillId="5" borderId="23" xfId="0" applyNumberFormat="1" applyFont="1" applyFill="1" applyBorder="1" applyAlignment="1" applyProtection="1">
      <alignment vertical="center" wrapText="1"/>
      <protection locked="0"/>
    </xf>
    <xf numFmtId="14" fontId="42" fillId="5" borderId="21" xfId="0" applyNumberFormat="1" applyFont="1" applyFill="1" applyBorder="1" applyAlignment="1" applyProtection="1">
      <alignment vertical="center" wrapText="1"/>
      <protection locked="0"/>
    </xf>
    <xf numFmtId="0" fontId="28" fillId="5" borderId="23" xfId="0" applyFont="1" applyFill="1" applyBorder="1" applyAlignment="1" applyProtection="1">
      <alignment vertical="top" wrapText="1"/>
      <protection locked="0"/>
    </xf>
    <xf numFmtId="0" fontId="28" fillId="5" borderId="18" xfId="0" applyFont="1" applyFill="1" applyBorder="1" applyAlignment="1" applyProtection="1">
      <alignment vertical="top" wrapText="1"/>
      <protection locked="0"/>
    </xf>
    <xf numFmtId="0" fontId="32" fillId="0" borderId="0" xfId="1" applyFont="1" applyAlignment="1">
      <alignment vertical="center"/>
    </xf>
    <xf numFmtId="0" fontId="37" fillId="0" borderId="0" xfId="1" applyFont="1" applyAlignment="1">
      <alignment vertical="center"/>
    </xf>
    <xf numFmtId="0" fontId="37" fillId="0" borderId="0" xfId="1" applyFont="1" applyAlignment="1">
      <alignment horizontal="left" vertical="center"/>
    </xf>
    <xf numFmtId="0" fontId="1" fillId="5" borderId="23" xfId="0" applyFont="1" applyFill="1" applyBorder="1" applyAlignment="1" applyProtection="1">
      <alignment wrapText="1"/>
      <protection locked="0"/>
    </xf>
    <xf numFmtId="0" fontId="43" fillId="0" borderId="0" xfId="0" applyFont="1"/>
    <xf numFmtId="0" fontId="43" fillId="0" borderId="0" xfId="0" applyFont="1" applyAlignment="1">
      <alignment wrapText="1"/>
    </xf>
    <xf numFmtId="0" fontId="43" fillId="0" borderId="0" xfId="0" applyFont="1" applyAlignment="1" applyProtection="1">
      <alignment wrapText="1"/>
    </xf>
    <xf numFmtId="14" fontId="1" fillId="5" borderId="27" xfId="0" applyNumberFormat="1" applyFont="1" applyFill="1" applyBorder="1" applyAlignment="1" applyProtection="1">
      <alignment horizontal="left"/>
      <protection locked="0"/>
    </xf>
    <xf numFmtId="0" fontId="43" fillId="0" borderId="0" xfId="0" applyFont="1" applyProtection="1"/>
    <xf numFmtId="0" fontId="1" fillId="5" borderId="21" xfId="0" applyFont="1" applyFill="1" applyBorder="1" applyAlignment="1" applyProtection="1">
      <alignment wrapText="1"/>
      <protection locked="0"/>
    </xf>
    <xf numFmtId="14" fontId="1" fillId="5" borderId="37" xfId="0" applyNumberFormat="1" applyFont="1" applyFill="1" applyBorder="1" applyAlignment="1" applyProtection="1">
      <alignment horizontal="left"/>
      <protection locked="0"/>
    </xf>
    <xf numFmtId="0" fontId="22" fillId="5" borderId="28" xfId="0" applyFont="1" applyFill="1" applyBorder="1" applyProtection="1">
      <protection locked="0"/>
    </xf>
    <xf numFmtId="0" fontId="35" fillId="0" borderId="15" xfId="0" applyFont="1" applyBorder="1" applyAlignment="1" applyProtection="1">
      <alignment horizontal="center" wrapText="1"/>
      <protection locked="0"/>
    </xf>
    <xf numFmtId="0" fontId="5" fillId="0" borderId="33" xfId="0" applyFont="1" applyBorder="1" applyAlignment="1">
      <alignment horizontal="left" vertical="center" wrapText="1"/>
    </xf>
    <xf numFmtId="0" fontId="5" fillId="0" borderId="33" xfId="0" applyFont="1" applyBorder="1" applyAlignment="1">
      <alignment horizontal="left" vertical="top" wrapText="1"/>
    </xf>
    <xf numFmtId="0" fontId="5" fillId="0" borderId="0" xfId="0" applyFont="1" applyAlignment="1">
      <alignment horizontal="left" wrapText="1"/>
    </xf>
    <xf numFmtId="0" fontId="32" fillId="0" borderId="0" xfId="1" applyFont="1" applyAlignment="1" applyProtection="1">
      <alignment horizontal="left" vertical="center"/>
    </xf>
    <xf numFmtId="0" fontId="40" fillId="0" borderId="0" xfId="0" applyFont="1" applyAlignment="1">
      <alignment horizontal="left" wrapText="1"/>
    </xf>
    <xf numFmtId="0" fontId="31" fillId="0" borderId="0" xfId="0" applyFont="1" applyAlignment="1">
      <alignment horizontal="left"/>
    </xf>
    <xf numFmtId="0" fontId="6" fillId="0" borderId="0" xfId="0" applyFont="1" applyAlignment="1">
      <alignment horizontal="left" wrapText="1"/>
    </xf>
    <xf numFmtId="0" fontId="31" fillId="0" borderId="0" xfId="0" applyFont="1" applyAlignment="1" applyProtection="1">
      <alignment horizontal="left"/>
      <protection locked="0"/>
    </xf>
    <xf numFmtId="0" fontId="5" fillId="0" borderId="5" xfId="0" applyFont="1" applyBorder="1" applyAlignment="1">
      <alignment horizontal="left" vertical="center"/>
    </xf>
    <xf numFmtId="0" fontId="5" fillId="0" borderId="6" xfId="0" applyFont="1" applyBorder="1" applyAlignment="1">
      <alignment horizontal="left" vertical="center" wrapText="1"/>
    </xf>
    <xf numFmtId="0" fontId="28" fillId="7" borderId="6" xfId="0" applyFont="1" applyFill="1" applyBorder="1" applyAlignment="1">
      <alignment horizontal="left" vertical="center" wrapText="1"/>
    </xf>
    <xf numFmtId="0" fontId="5" fillId="7" borderId="6" xfId="0" applyFont="1" applyFill="1" applyBorder="1" applyAlignment="1">
      <alignment horizontal="left" vertical="center" wrapText="1"/>
    </xf>
    <xf numFmtId="0" fontId="5" fillId="0" borderId="7" xfId="0" applyFont="1" applyBorder="1" applyAlignment="1">
      <alignment horizontal="left" vertical="center" wrapText="1"/>
    </xf>
    <xf numFmtId="0" fontId="28" fillId="7" borderId="7" xfId="0" applyFont="1" applyFill="1" applyBorder="1" applyAlignment="1">
      <alignment horizontal="left" vertical="center" wrapText="1"/>
    </xf>
    <xf numFmtId="0" fontId="5" fillId="0" borderId="8" xfId="0" applyFont="1" applyBorder="1" applyAlignment="1">
      <alignment horizontal="left" vertical="center"/>
    </xf>
    <xf numFmtId="0" fontId="5" fillId="0" borderId="9" xfId="0" applyFont="1" applyBorder="1" applyAlignment="1">
      <alignment horizontal="left" vertical="center" wrapText="1"/>
    </xf>
    <xf numFmtId="0" fontId="28" fillId="7" borderId="9" xfId="0" applyFont="1" applyFill="1" applyBorder="1" applyAlignment="1">
      <alignment horizontal="left" vertical="center" wrapText="1"/>
    </xf>
    <xf numFmtId="0" fontId="5" fillId="0" borderId="0" xfId="0" applyFont="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xf>
    <xf numFmtId="0" fontId="6" fillId="0" borderId="0" xfId="0" applyFont="1" applyAlignment="1">
      <alignment horizontal="left"/>
    </xf>
    <xf numFmtId="0" fontId="40" fillId="0" borderId="33" xfId="0" applyFont="1" applyBorder="1" applyAlignment="1">
      <alignment horizontal="left" wrapText="1"/>
    </xf>
    <xf numFmtId="0" fontId="5" fillId="0" borderId="6" xfId="0" applyFont="1" applyBorder="1" applyAlignment="1">
      <alignment horizontal="left" vertical="center"/>
    </xf>
    <xf numFmtId="0" fontId="28" fillId="0" borderId="0" xfId="0" applyFont="1" applyAlignment="1" applyProtection="1">
      <alignment horizontal="left" vertical="center"/>
      <protection locked="0"/>
    </xf>
    <xf numFmtId="0" fontId="5" fillId="0" borderId="20" xfId="0" applyFont="1" applyBorder="1" applyAlignment="1">
      <alignment horizontal="left" vertical="center"/>
    </xf>
    <xf numFmtId="0" fontId="5" fillId="0" borderId="20" xfId="0" applyFont="1" applyBorder="1" applyAlignment="1">
      <alignment horizontal="left" vertical="center" wrapText="1"/>
    </xf>
    <xf numFmtId="0" fontId="5" fillId="7" borderId="19" xfId="0" applyFont="1" applyFill="1" applyBorder="1" applyAlignment="1">
      <alignment horizontal="left" vertical="center" wrapText="1"/>
    </xf>
    <xf numFmtId="0" fontId="5" fillId="0" borderId="9" xfId="0" applyFont="1" applyBorder="1" applyAlignment="1">
      <alignment horizontal="left" vertical="center"/>
    </xf>
    <xf numFmtId="0" fontId="5" fillId="7" borderId="9" xfId="0" applyFont="1" applyFill="1" applyBorder="1" applyAlignment="1">
      <alignment horizontal="left" vertical="center" wrapText="1"/>
    </xf>
    <xf numFmtId="0" fontId="28" fillId="0" borderId="0" xfId="0" applyFont="1" applyAlignment="1">
      <alignment horizontal="left" wrapText="1"/>
    </xf>
    <xf numFmtId="0" fontId="2" fillId="0" borderId="0" xfId="0" applyFont="1" applyAlignment="1">
      <alignment horizontal="left"/>
    </xf>
    <xf numFmtId="0" fontId="41" fillId="0" borderId="33" xfId="0" applyFont="1" applyBorder="1" applyAlignment="1">
      <alignment horizontal="left" wrapText="1"/>
    </xf>
    <xf numFmtId="0" fontId="41" fillId="0" borderId="0" xfId="0" applyFont="1" applyAlignment="1">
      <alignment horizontal="left" wrapText="1"/>
    </xf>
    <xf numFmtId="0" fontId="5" fillId="7" borderId="10" xfId="0" applyFont="1" applyFill="1" applyBorder="1" applyAlignment="1">
      <alignment horizontal="left" vertical="center" wrapText="1"/>
    </xf>
    <xf numFmtId="0" fontId="28" fillId="5" borderId="27" xfId="0" applyFont="1" applyFill="1" applyBorder="1" applyAlignment="1" applyProtection="1">
      <alignment horizontal="left" vertical="center" wrapText="1"/>
      <protection locked="0"/>
    </xf>
    <xf numFmtId="0" fontId="28" fillId="0" borderId="35" xfId="0" applyFont="1" applyBorder="1" applyAlignment="1">
      <alignment horizontal="left" vertical="center" wrapText="1"/>
    </xf>
    <xf numFmtId="0" fontId="31" fillId="0" borderId="0" xfId="0" applyFont="1" applyAlignment="1" applyProtection="1">
      <alignment horizontal="left" vertical="center"/>
      <protection locked="0"/>
    </xf>
    <xf numFmtId="0" fontId="28" fillId="9" borderId="18" xfId="0" applyFont="1" applyFill="1" applyBorder="1" applyAlignment="1">
      <alignment horizontal="left" wrapText="1"/>
    </xf>
    <xf numFmtId="0" fontId="28" fillId="5" borderId="18" xfId="0" applyFont="1" applyFill="1" applyBorder="1" applyAlignment="1" applyProtection="1">
      <alignment horizontal="left" wrapText="1"/>
      <protection locked="0"/>
    </xf>
    <xf numFmtId="0" fontId="28" fillId="5" borderId="27" xfId="0" applyFont="1" applyFill="1" applyBorder="1" applyAlignment="1" applyProtection="1">
      <alignment horizontal="left" wrapText="1"/>
      <protection locked="0"/>
    </xf>
    <xf numFmtId="0" fontId="28" fillId="0" borderId="35" xfId="0" applyFont="1" applyBorder="1" applyAlignment="1">
      <alignment horizontal="left" wrapText="1"/>
    </xf>
    <xf numFmtId="0" fontId="5" fillId="7" borderId="10" xfId="0" applyFont="1" applyFill="1" applyBorder="1" applyAlignment="1">
      <alignment horizontal="left" vertical="center"/>
    </xf>
    <xf numFmtId="0" fontId="28" fillId="5" borderId="23" xfId="0" applyFont="1" applyFill="1" applyBorder="1" applyAlignment="1" applyProtection="1">
      <alignment horizontal="left" vertical="center" wrapText="1"/>
      <protection locked="0"/>
    </xf>
    <xf numFmtId="0" fontId="28" fillId="5" borderId="34" xfId="0" applyFont="1" applyFill="1" applyBorder="1" applyAlignment="1" applyProtection="1">
      <alignment horizontal="left" vertical="center" wrapText="1"/>
      <protection locked="0"/>
    </xf>
    <xf numFmtId="14" fontId="28" fillId="5" borderId="23" xfId="0" applyNumberFormat="1" applyFont="1" applyFill="1" applyBorder="1" applyAlignment="1" applyProtection="1">
      <alignment horizontal="left" vertical="center" wrapText="1"/>
      <protection locked="0"/>
    </xf>
    <xf numFmtId="14" fontId="28" fillId="5" borderId="34" xfId="0" applyNumberFormat="1" applyFont="1" applyFill="1" applyBorder="1" applyAlignment="1" applyProtection="1">
      <alignment horizontal="left" vertical="center" wrapText="1"/>
      <protection locked="0"/>
    </xf>
    <xf numFmtId="14" fontId="28" fillId="0" borderId="35" xfId="0" applyNumberFormat="1" applyFont="1" applyBorder="1" applyAlignment="1">
      <alignment horizontal="left" vertical="center" wrapText="1"/>
    </xf>
    <xf numFmtId="0" fontId="5" fillId="7" borderId="24" xfId="0" applyFont="1" applyFill="1" applyBorder="1" applyAlignment="1">
      <alignment horizontal="left" vertical="center" wrapText="1"/>
    </xf>
    <xf numFmtId="14" fontId="28" fillId="5" borderId="21" xfId="0" applyNumberFormat="1" applyFont="1" applyFill="1" applyBorder="1" applyAlignment="1" applyProtection="1">
      <alignment horizontal="left" vertical="center" wrapText="1"/>
      <protection locked="0"/>
    </xf>
    <xf numFmtId="14" fontId="28" fillId="5" borderId="36" xfId="0" applyNumberFormat="1" applyFont="1" applyFill="1" applyBorder="1" applyAlignment="1" applyProtection="1">
      <alignment horizontal="left" vertical="center" wrapText="1"/>
      <protection locked="0"/>
    </xf>
    <xf numFmtId="0" fontId="26" fillId="4" borderId="16" xfId="0" applyFont="1" applyFill="1" applyBorder="1" applyAlignment="1">
      <alignment horizontal="center" vertical="center"/>
    </xf>
    <xf numFmtId="0" fontId="31" fillId="0" borderId="0" xfId="0" applyFont="1" applyAlignment="1" applyProtection="1">
      <alignment horizontal="center"/>
      <protection locked="0"/>
    </xf>
    <xf numFmtId="0" fontId="28" fillId="0" borderId="0" xfId="0" applyFont="1" applyAlignment="1" applyProtection="1">
      <alignment horizontal="center"/>
      <protection locked="0"/>
    </xf>
    <xf numFmtId="0" fontId="26" fillId="8" borderId="23" xfId="0" applyFont="1" applyFill="1" applyBorder="1" applyAlignment="1">
      <alignment horizontal="center" vertical="center" wrapText="1"/>
    </xf>
    <xf numFmtId="0" fontId="1" fillId="5" borderId="27" xfId="0" applyFont="1" applyFill="1" applyBorder="1" applyAlignment="1" applyProtection="1">
      <protection locked="0"/>
    </xf>
    <xf numFmtId="0" fontId="1" fillId="5" borderId="28" xfId="0" applyFont="1" applyFill="1" applyBorder="1" applyAlignment="1" applyProtection="1">
      <protection locked="0"/>
    </xf>
    <xf numFmtId="0" fontId="1" fillId="5" borderId="36" xfId="0" applyFont="1" applyFill="1" applyBorder="1" applyAlignment="1" applyProtection="1">
      <alignment vertical="center" wrapText="1"/>
      <protection locked="0"/>
    </xf>
    <xf numFmtId="0" fontId="1" fillId="5" borderId="31" xfId="0" applyFont="1" applyFill="1" applyBorder="1" applyAlignment="1" applyProtection="1">
      <alignment vertical="center" wrapText="1"/>
      <protection locked="0"/>
    </xf>
    <xf numFmtId="0" fontId="3" fillId="0" borderId="10"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39" xfId="0" applyFont="1" applyBorder="1" applyAlignment="1" applyProtection="1">
      <alignment horizontal="center" vertical="center" wrapText="1"/>
    </xf>
    <xf numFmtId="0" fontId="3" fillId="0" borderId="6" xfId="0" applyFont="1" applyBorder="1" applyAlignment="1" applyProtection="1">
      <alignment horizontal="left" vertical="center" wrapText="1"/>
    </xf>
    <xf numFmtId="0" fontId="3" fillId="0" borderId="20" xfId="0" applyFont="1" applyBorder="1" applyAlignment="1" applyProtection="1">
      <alignment horizontal="left" vertical="center" wrapText="1"/>
    </xf>
    <xf numFmtId="14" fontId="3" fillId="5" borderId="27" xfId="0" applyNumberFormat="1" applyFont="1" applyFill="1" applyBorder="1" applyAlignment="1" applyProtection="1">
      <alignment horizontal="left"/>
      <protection locked="0"/>
    </xf>
    <xf numFmtId="14" fontId="1" fillId="5" borderId="28" xfId="0" applyNumberFormat="1" applyFont="1" applyFill="1" applyBorder="1" applyAlignment="1" applyProtection="1">
      <alignment horizontal="left"/>
      <protection locked="0"/>
    </xf>
    <xf numFmtId="0" fontId="35" fillId="0" borderId="4" xfId="0" applyFont="1" applyBorder="1" applyAlignment="1" applyProtection="1">
      <alignment horizontal="center" wrapText="1"/>
      <protection locked="0"/>
    </xf>
    <xf numFmtId="0" fontId="35" fillId="0" borderId="15" xfId="0" applyFont="1" applyBorder="1" applyAlignment="1" applyProtection="1">
      <alignment horizontal="center" wrapText="1"/>
      <protection locked="0"/>
    </xf>
    <xf numFmtId="0" fontId="34" fillId="4" borderId="16" xfId="0" applyFont="1" applyFill="1" applyBorder="1" applyAlignment="1" applyProtection="1">
      <alignment horizontal="center" vertical="center" wrapText="1"/>
      <protection locked="0"/>
    </xf>
    <xf numFmtId="0" fontId="34" fillId="4" borderId="13" xfId="0" applyFont="1" applyFill="1" applyBorder="1" applyAlignment="1" applyProtection="1">
      <alignment horizontal="center" vertical="center" wrapText="1"/>
      <protection locked="0"/>
    </xf>
    <xf numFmtId="0" fontId="22" fillId="5" borderId="38" xfId="0" applyFont="1" applyFill="1" applyBorder="1" applyAlignment="1" applyProtection="1">
      <protection locked="0"/>
    </xf>
    <xf numFmtId="0" fontId="22" fillId="5" borderId="30" xfId="0" applyFont="1" applyFill="1" applyBorder="1" applyAlignment="1" applyProtection="1">
      <protection locked="0"/>
    </xf>
    <xf numFmtId="0" fontId="22" fillId="5" borderId="27" xfId="0" applyFont="1" applyFill="1" applyBorder="1" applyAlignment="1" applyProtection="1">
      <protection locked="0"/>
    </xf>
    <xf numFmtId="0" fontId="22" fillId="5" borderId="28" xfId="0" applyFont="1" applyFill="1" applyBorder="1" applyAlignment="1" applyProtection="1">
      <protection locked="0"/>
    </xf>
    <xf numFmtId="0" fontId="5" fillId="0" borderId="19" xfId="0" applyFont="1" applyBorder="1" applyAlignment="1">
      <alignment horizontal="left" vertical="center" wrapText="1"/>
    </xf>
    <xf numFmtId="0" fontId="5" fillId="0" borderId="33" xfId="0" applyFont="1" applyBorder="1" applyAlignment="1">
      <alignment horizontal="left" vertical="center" wrapText="1"/>
    </xf>
    <xf numFmtId="0" fontId="2" fillId="0" borderId="0" xfId="0" applyFont="1" applyAlignment="1">
      <alignment horizontal="left" wrapText="1"/>
    </xf>
    <xf numFmtId="0" fontId="26" fillId="4" borderId="10" xfId="0" applyFont="1" applyFill="1" applyBorder="1" applyAlignment="1">
      <alignment horizontal="left" vertical="center" wrapText="1"/>
    </xf>
    <xf numFmtId="0" fontId="26" fillId="4" borderId="39" xfId="0" applyFont="1" applyFill="1" applyBorder="1" applyAlignment="1">
      <alignment horizontal="left" vertical="center" wrapText="1"/>
    </xf>
    <xf numFmtId="0" fontId="5" fillId="0" borderId="19" xfId="0" applyFont="1" applyBorder="1" applyAlignment="1">
      <alignment horizontal="left" vertical="top" wrapText="1"/>
    </xf>
    <xf numFmtId="0" fontId="5" fillId="0" borderId="33" xfId="0" applyFont="1" applyBorder="1" applyAlignment="1">
      <alignment horizontal="left" vertical="top" wrapText="1"/>
    </xf>
    <xf numFmtId="0" fontId="5" fillId="0" borderId="0" xfId="0" applyFont="1" applyAlignment="1">
      <alignment horizontal="left" wrapText="1"/>
    </xf>
  </cellXfs>
  <cellStyles count="3">
    <cellStyle name="Heading 2 2" xfId="1" xr:uid="{F2910E1F-431E-4C57-B832-86555A18ABFC}"/>
    <cellStyle name="Normal" xfId="0" builtinId="0"/>
    <cellStyle name="Normal 4" xfId="2" xr:uid="{864023F6-2529-431C-BDBD-B1E0556F55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68" Type="http://schemas.openxmlformats.org/officeDocument/2006/relationships/customXml" Target="../customXml/item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5.bin"/><Relationship Id="rId5" Type="http://schemas.openxmlformats.org/officeDocument/2006/relationships/hyperlink" Target="https://etransfer.dhcs.ca.gov/" TargetMode="External"/><Relationship Id="rId4"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printerSettings" Target="../printerSettings/printerSettings2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printerSettings" Target="../printerSettings/printerSettings34.bin"/><Relationship Id="rId4" Type="http://schemas.openxmlformats.org/officeDocument/2006/relationships/printerSettings" Target="../printerSettings/printerSettings33.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printerSettings" Target="../printerSettings/printerSettings3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4"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9.bin"/><Relationship Id="rId4" Type="http://schemas.openxmlformats.org/officeDocument/2006/relationships/hyperlink" Target="mailto:JSmith@state.gov"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E5ABD-7676-467A-9B17-652C473BF1CD}">
  <dimension ref="A1:B18"/>
  <sheetViews>
    <sheetView showGridLines="0" zoomScale="80" zoomScaleNormal="80" workbookViewId="0">
      <selection activeCell="A5" sqref="A5"/>
    </sheetView>
  </sheetViews>
  <sheetFormatPr defaultColWidth="0" defaultRowHeight="14.4" zeroHeight="1" x14ac:dyDescent="0.3"/>
  <cols>
    <col min="1" max="1" width="99.88671875" customWidth="1"/>
    <col min="2" max="2" width="100.88671875" style="5" hidden="1" customWidth="1"/>
    <col min="3" max="16384" width="8.88671875" hidden="1"/>
  </cols>
  <sheetData>
    <row r="1" spans="1:1" ht="31.2" x14ac:dyDescent="0.3">
      <c r="A1" s="37" t="s">
        <v>0</v>
      </c>
    </row>
    <row r="2" spans="1:1" ht="15.6" thickBot="1" x14ac:dyDescent="0.35">
      <c r="A2" s="35"/>
    </row>
    <row r="3" spans="1:1" ht="15.6" x14ac:dyDescent="0.3">
      <c r="A3" s="32" t="s">
        <v>1</v>
      </c>
    </row>
    <row r="4" spans="1:1" ht="15" x14ac:dyDescent="0.3">
      <c r="A4" s="36"/>
    </row>
    <row r="5" spans="1:1" ht="135" customHeight="1" x14ac:dyDescent="0.3">
      <c r="A5" s="33" t="s">
        <v>2</v>
      </c>
    </row>
    <row r="6" spans="1:1" ht="15.6" x14ac:dyDescent="0.3">
      <c r="A6" s="34"/>
    </row>
    <row r="7" spans="1:1" ht="135" x14ac:dyDescent="0.3">
      <c r="A7" s="33" t="s">
        <v>3</v>
      </c>
    </row>
    <row r="8" spans="1:1" ht="15.6" x14ac:dyDescent="0.3">
      <c r="A8" s="34"/>
    </row>
    <row r="9" spans="1:1" ht="30" customHeight="1" x14ac:dyDescent="0.3">
      <c r="A9" s="33" t="s">
        <v>4</v>
      </c>
    </row>
    <row r="10" spans="1:1" ht="16.2" thickBot="1" x14ac:dyDescent="0.35">
      <c r="A10" s="204"/>
    </row>
    <row r="11" spans="1:1" ht="15.6" x14ac:dyDescent="0.3">
      <c r="A11" s="32" t="s">
        <v>5</v>
      </c>
    </row>
    <row r="12" spans="1:1" ht="15.6" x14ac:dyDescent="0.3">
      <c r="A12" s="34"/>
    </row>
    <row r="13" spans="1:1" ht="129.6" customHeight="1" x14ac:dyDescent="0.3">
      <c r="A13" s="33" t="s">
        <v>6</v>
      </c>
    </row>
    <row r="14" spans="1:1" ht="16.2" thickBot="1" x14ac:dyDescent="0.35">
      <c r="A14" s="34"/>
    </row>
    <row r="15" spans="1:1" ht="15.6" x14ac:dyDescent="0.3">
      <c r="A15" s="32" t="s">
        <v>7</v>
      </c>
    </row>
    <row r="16" spans="1:1" ht="15.6" x14ac:dyDescent="0.3">
      <c r="A16" s="34"/>
    </row>
    <row r="17" spans="1:1" ht="60" x14ac:dyDescent="0.3">
      <c r="A17" s="33" t="s">
        <v>8</v>
      </c>
    </row>
    <row r="18" spans="1:1" hidden="1" x14ac:dyDescent="0.3">
      <c r="A18" s="2"/>
    </row>
  </sheetData>
  <sheetProtection sheet="1" objects="1" scenarios="1"/>
  <customSheetViews>
    <customSheetView guid="{9D5E0675-E81B-4894-8C24-1BC7CFF98042}" scale="80" showGridLines="0" hiddenRows="1" hiddenColumns="1">
      <selection activeCell="A5" sqref="A5"/>
      <pageMargins left="0" right="0" top="0" bottom="0" header="0" footer="0"/>
      <pageSetup orientation="portrait" r:id="rId1"/>
    </customSheetView>
    <customSheetView guid="{C2870D4B-3185-40F5-B1E2-34D518E50A79}" scale="80" showGridLines="0" hiddenRows="1" hiddenColumns="1">
      <selection activeCell="C6" sqref="C6"/>
      <pageMargins left="0" right="0" top="0" bottom="0" header="0" footer="0"/>
      <pageSetup orientation="portrait" r:id="rId2"/>
    </customSheetView>
    <customSheetView guid="{B3F813C4-6DDE-44FA-88AB-CD545D2651A2}" scale="80" showGridLines="0" hiddenRows="1" hiddenColumns="1">
      <selection activeCell="A5" sqref="A5"/>
      <pageMargins left="0" right="0" top="0" bottom="0" header="0" footer="0"/>
      <pageSetup orientation="portrait" r:id="rId3"/>
    </customSheetView>
    <customSheetView guid="{52C21511-4E91-4712-98AA-765DAD4B9FC1}" scale="80" showGridLines="0" hiddenRows="1" hiddenColumns="1">
      <selection activeCell="A13" sqref="A13"/>
      <pageMargins left="0" right="0" top="0" bottom="0" header="0" footer="0"/>
      <pageSetup orientation="portrait" r:id="rId4"/>
    </customSheetView>
  </customSheetViews>
  <hyperlinks>
    <hyperlink ref="A9" r:id="rId5" display="https://etransfer.dhcs.ca.gov/" xr:uid="{81DC9344-850E-47B1-A48D-BDA274829E95}"/>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A77DA-5409-4AFA-9586-D8EBBA630D28}">
  <dimension ref="A1:BL55"/>
  <sheetViews>
    <sheetView zoomScale="60" zoomScaleNormal="60" workbookViewId="0">
      <selection activeCell="F27" sqref="F27"/>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5" width="42.88671875" style="159" customWidth="1"/>
    <col min="46" max="64" width="42.88671875" style="17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684</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2" t="s">
        <v>685</v>
      </c>
      <c r="AU10" s="212" t="s">
        <v>686</v>
      </c>
      <c r="AV10" s="212" t="s">
        <v>687</v>
      </c>
      <c r="AW10" s="212" t="s">
        <v>688</v>
      </c>
      <c r="AX10" s="212" t="s">
        <v>689</v>
      </c>
      <c r="AY10" s="212" t="s">
        <v>690</v>
      </c>
      <c r="AZ10" s="212" t="s">
        <v>691</v>
      </c>
      <c r="BA10" s="212" t="s">
        <v>692</v>
      </c>
      <c r="BB10" s="212" t="s">
        <v>693</v>
      </c>
      <c r="BC10" s="212" t="s">
        <v>694</v>
      </c>
      <c r="BD10" s="212" t="s">
        <v>695</v>
      </c>
      <c r="BE10" s="212" t="s">
        <v>696</v>
      </c>
      <c r="BF10" s="212" t="s">
        <v>697</v>
      </c>
      <c r="BG10" s="212" t="s">
        <v>698</v>
      </c>
      <c r="BH10" s="212" t="s">
        <v>699</v>
      </c>
      <c r="BI10" s="212" t="s">
        <v>700</v>
      </c>
      <c r="BJ10" s="212" t="s">
        <v>701</v>
      </c>
      <c r="BK10" s="212" t="s">
        <v>588</v>
      </c>
      <c r="BL10" s="212" t="s">
        <v>589</v>
      </c>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307</v>
      </c>
      <c r="N11" s="215" t="s">
        <v>307</v>
      </c>
      <c r="O11" s="215" t="s">
        <v>307</v>
      </c>
      <c r="P11" s="215" t="s">
        <v>307</v>
      </c>
      <c r="Q11" s="215" t="s">
        <v>307</v>
      </c>
      <c r="R11" s="215" t="s">
        <v>307</v>
      </c>
      <c r="S11" s="215" t="s">
        <v>307</v>
      </c>
      <c r="T11" s="215" t="s">
        <v>307</v>
      </c>
      <c r="U11" s="215" t="s">
        <v>307</v>
      </c>
      <c r="V11" s="215" t="s">
        <v>307</v>
      </c>
      <c r="W11" s="215" t="s">
        <v>307</v>
      </c>
      <c r="X11" s="215" t="s">
        <v>307</v>
      </c>
      <c r="Y11" s="215" t="s">
        <v>307</v>
      </c>
      <c r="Z11" s="215" t="s">
        <v>307</v>
      </c>
      <c r="AA11" s="215" t="s">
        <v>307</v>
      </c>
      <c r="AB11" s="215" t="s">
        <v>308</v>
      </c>
      <c r="AC11" s="215" t="s">
        <v>308</v>
      </c>
      <c r="AD11" s="215" t="s">
        <v>308</v>
      </c>
      <c r="AE11" s="215" t="s">
        <v>308</v>
      </c>
      <c r="AF11" s="215" t="s">
        <v>308</v>
      </c>
      <c r="AG11" s="215" t="s">
        <v>308</v>
      </c>
      <c r="AH11" s="215" t="s">
        <v>308</v>
      </c>
      <c r="AI11" s="215" t="s">
        <v>308</v>
      </c>
      <c r="AJ11" s="215" t="s">
        <v>308</v>
      </c>
      <c r="AK11" s="215" t="s">
        <v>308</v>
      </c>
      <c r="AL11" s="215" t="s">
        <v>308</v>
      </c>
      <c r="AM11" s="215" t="s">
        <v>308</v>
      </c>
      <c r="AN11" s="215" t="s">
        <v>308</v>
      </c>
      <c r="AO11" s="215" t="s">
        <v>308</v>
      </c>
      <c r="AP11" s="215" t="s">
        <v>308</v>
      </c>
      <c r="AQ11" s="215" t="s">
        <v>308</v>
      </c>
      <c r="AR11" s="215" t="s">
        <v>308</v>
      </c>
      <c r="AS11" s="215" t="s">
        <v>308</v>
      </c>
      <c r="AT11" s="215" t="s">
        <v>308</v>
      </c>
      <c r="AU11" s="215" t="s">
        <v>308</v>
      </c>
      <c r="AV11" s="215" t="s">
        <v>308</v>
      </c>
      <c r="AW11" s="215" t="s">
        <v>309</v>
      </c>
      <c r="AX11" s="215" t="s">
        <v>309</v>
      </c>
      <c r="AY11" s="215" t="s">
        <v>309</v>
      </c>
      <c r="AZ11" s="215" t="s">
        <v>310</v>
      </c>
      <c r="BA11" s="215" t="s">
        <v>310</v>
      </c>
      <c r="BB11" s="215" t="s">
        <v>310</v>
      </c>
      <c r="BC11" s="215" t="s">
        <v>310</v>
      </c>
      <c r="BD11" s="215" t="s">
        <v>310</v>
      </c>
      <c r="BE11" s="215" t="s">
        <v>311</v>
      </c>
      <c r="BF11" s="215" t="s">
        <v>311</v>
      </c>
      <c r="BG11" s="215" t="s">
        <v>311</v>
      </c>
      <c r="BH11" s="215" t="s">
        <v>311</v>
      </c>
      <c r="BI11" s="215" t="s">
        <v>311</v>
      </c>
      <c r="BJ11" s="215" t="s">
        <v>311</v>
      </c>
      <c r="BK11" s="215" t="s">
        <v>311</v>
      </c>
      <c r="BL11" s="215" t="s">
        <v>311</v>
      </c>
    </row>
    <row r="12" spans="1:64" s="159" customFormat="1" ht="27.6" customHeight="1" x14ac:dyDescent="0.3">
      <c r="A12" s="174" t="s">
        <v>312</v>
      </c>
      <c r="B12" s="139" t="s">
        <v>313</v>
      </c>
      <c r="C12" s="214" t="s">
        <v>314</v>
      </c>
      <c r="D12" s="216" t="s">
        <v>315</v>
      </c>
      <c r="E12" s="216" t="s">
        <v>315</v>
      </c>
      <c r="F12" s="216" t="s">
        <v>667</v>
      </c>
      <c r="G12" s="216" t="s">
        <v>657</v>
      </c>
      <c r="H12" s="216" t="s">
        <v>702</v>
      </c>
      <c r="I12" s="216" t="s">
        <v>316</v>
      </c>
      <c r="J12" s="216" t="s">
        <v>667</v>
      </c>
      <c r="K12" s="216" t="s">
        <v>657</v>
      </c>
      <c r="L12" s="216" t="s">
        <v>702</v>
      </c>
      <c r="M12" s="216" t="s">
        <v>316</v>
      </c>
      <c r="N12" s="216" t="s">
        <v>667</v>
      </c>
      <c r="O12" s="216" t="s">
        <v>657</v>
      </c>
      <c r="P12" s="216" t="s">
        <v>702</v>
      </c>
      <c r="Q12" s="216" t="s">
        <v>316</v>
      </c>
      <c r="R12" s="216" t="s">
        <v>667</v>
      </c>
      <c r="S12" s="216" t="s">
        <v>657</v>
      </c>
      <c r="T12" s="216" t="s">
        <v>702</v>
      </c>
      <c r="U12" s="216" t="s">
        <v>316</v>
      </c>
      <c r="V12" s="216" t="s">
        <v>667</v>
      </c>
      <c r="W12" s="216" t="s">
        <v>657</v>
      </c>
      <c r="X12" s="216" t="s">
        <v>702</v>
      </c>
      <c r="Y12" s="216" t="s">
        <v>316</v>
      </c>
      <c r="Z12" s="216" t="s">
        <v>315</v>
      </c>
      <c r="AA12" s="216" t="s">
        <v>315</v>
      </c>
      <c r="AB12" s="215" t="s">
        <v>317</v>
      </c>
      <c r="AC12" s="215" t="s">
        <v>317</v>
      </c>
      <c r="AD12" s="215" t="s">
        <v>318</v>
      </c>
      <c r="AE12" s="215" t="s">
        <v>318</v>
      </c>
      <c r="AF12" s="215" t="s">
        <v>318</v>
      </c>
      <c r="AG12" s="215" t="s">
        <v>317</v>
      </c>
      <c r="AH12" s="215" t="s">
        <v>317</v>
      </c>
      <c r="AI12" s="215" t="s">
        <v>319</v>
      </c>
      <c r="AJ12" s="215" t="s">
        <v>319</v>
      </c>
      <c r="AK12" s="215" t="s">
        <v>320</v>
      </c>
      <c r="AL12" s="215" t="s">
        <v>321</v>
      </c>
      <c r="AM12" s="215" t="s">
        <v>322</v>
      </c>
      <c r="AN12" s="215" t="s">
        <v>323</v>
      </c>
      <c r="AO12" s="215" t="s">
        <v>324</v>
      </c>
      <c r="AP12" s="215" t="s">
        <v>325</v>
      </c>
      <c r="AQ12" s="215" t="s">
        <v>324</v>
      </c>
      <c r="AR12" s="215" t="s">
        <v>325</v>
      </c>
      <c r="AS12" s="216" t="s">
        <v>590</v>
      </c>
      <c r="AT12" s="216" t="s">
        <v>590</v>
      </c>
      <c r="AU12" s="216" t="s">
        <v>591</v>
      </c>
      <c r="AV12" s="216" t="s">
        <v>326</v>
      </c>
      <c r="AW12" s="216" t="s">
        <v>327</v>
      </c>
      <c r="AX12" s="216" t="s">
        <v>328</v>
      </c>
      <c r="AY12" s="215" t="s">
        <v>329</v>
      </c>
      <c r="AZ12" s="215" t="s">
        <v>330</v>
      </c>
      <c r="BA12" s="215" t="s">
        <v>331</v>
      </c>
      <c r="BB12" s="215" t="s">
        <v>332</v>
      </c>
      <c r="BC12" s="215" t="s">
        <v>333</v>
      </c>
      <c r="BD12" s="215" t="s">
        <v>334</v>
      </c>
      <c r="BE12" s="215" t="s">
        <v>335</v>
      </c>
      <c r="BF12" s="215" t="s">
        <v>336</v>
      </c>
      <c r="BG12" s="215" t="s">
        <v>337</v>
      </c>
      <c r="BH12" s="215" t="s">
        <v>338</v>
      </c>
      <c r="BI12" s="215" t="s">
        <v>339</v>
      </c>
      <c r="BJ12" s="215" t="s">
        <v>340</v>
      </c>
      <c r="BK12" s="215" t="s">
        <v>341</v>
      </c>
      <c r="BL12" s="215" t="s">
        <v>342</v>
      </c>
    </row>
    <row r="13" spans="1:64" s="159" customFormat="1" ht="27.6" customHeight="1" x14ac:dyDescent="0.3">
      <c r="A13" s="174" t="s">
        <v>343</v>
      </c>
      <c r="B13" s="139" t="s">
        <v>344</v>
      </c>
      <c r="C13" s="217" t="s">
        <v>345</v>
      </c>
      <c r="D13" s="218" t="s">
        <v>179</v>
      </c>
      <c r="E13" s="218" t="s">
        <v>183</v>
      </c>
      <c r="F13" s="218" t="s">
        <v>195</v>
      </c>
      <c r="G13" s="218" t="s">
        <v>195</v>
      </c>
      <c r="H13" s="218" t="s">
        <v>195</v>
      </c>
      <c r="I13" s="218" t="s">
        <v>195</v>
      </c>
      <c r="J13" s="218" t="s">
        <v>198</v>
      </c>
      <c r="K13" s="218" t="s">
        <v>198</v>
      </c>
      <c r="L13" s="218" t="s">
        <v>198</v>
      </c>
      <c r="M13" s="218" t="s">
        <v>198</v>
      </c>
      <c r="N13" s="218" t="s">
        <v>186</v>
      </c>
      <c r="O13" s="218" t="s">
        <v>186</v>
      </c>
      <c r="P13" s="218" t="s">
        <v>186</v>
      </c>
      <c r="Q13" s="218" t="s">
        <v>186</v>
      </c>
      <c r="R13" s="218" t="s">
        <v>189</v>
      </c>
      <c r="S13" s="218" t="s">
        <v>189</v>
      </c>
      <c r="T13" s="218" t="s">
        <v>189</v>
      </c>
      <c r="U13" s="218" t="s">
        <v>189</v>
      </c>
      <c r="V13" s="218" t="s">
        <v>192</v>
      </c>
      <c r="W13" s="218" t="s">
        <v>192</v>
      </c>
      <c r="X13" s="218" t="s">
        <v>192</v>
      </c>
      <c r="Y13" s="218" t="s">
        <v>192</v>
      </c>
      <c r="Z13" s="218" t="s">
        <v>201</v>
      </c>
      <c r="AA13" s="218" t="s">
        <v>346</v>
      </c>
      <c r="AB13" s="218" t="s">
        <v>179</v>
      </c>
      <c r="AC13" s="218" t="s">
        <v>183</v>
      </c>
      <c r="AD13" s="218" t="s">
        <v>195</v>
      </c>
      <c r="AE13" s="218" t="s">
        <v>198</v>
      </c>
      <c r="AF13" s="218" t="s">
        <v>186</v>
      </c>
      <c r="AG13" s="218" t="s">
        <v>189</v>
      </c>
      <c r="AH13" s="218" t="s">
        <v>192</v>
      </c>
      <c r="AI13" s="218" t="s">
        <v>189</v>
      </c>
      <c r="AJ13" s="218" t="s">
        <v>192</v>
      </c>
      <c r="AK13" s="218" t="s">
        <v>347</v>
      </c>
      <c r="AL13" s="218" t="s">
        <v>346</v>
      </c>
      <c r="AM13" s="218" t="s">
        <v>346</v>
      </c>
      <c r="AN13" s="218" t="s">
        <v>346</v>
      </c>
      <c r="AO13" s="218" t="s">
        <v>179</v>
      </c>
      <c r="AP13" s="218" t="s">
        <v>179</v>
      </c>
      <c r="AQ13" s="218" t="s">
        <v>183</v>
      </c>
      <c r="AR13" s="218" t="s">
        <v>183</v>
      </c>
      <c r="AS13" s="218" t="s">
        <v>348</v>
      </c>
      <c r="AT13" s="218" t="s">
        <v>348</v>
      </c>
      <c r="AU13" s="218" t="s">
        <v>348</v>
      </c>
      <c r="AV13" s="218" t="s">
        <v>348</v>
      </c>
      <c r="AW13" s="218" t="s">
        <v>349</v>
      </c>
      <c r="AX13" s="218" t="s">
        <v>350</v>
      </c>
      <c r="AY13" s="218"/>
      <c r="AZ13" s="218"/>
      <c r="BA13" s="218"/>
      <c r="BB13" s="218"/>
      <c r="BC13" s="218" t="s">
        <v>189</v>
      </c>
      <c r="BD13" s="218" t="s">
        <v>192</v>
      </c>
      <c r="BE13" s="218"/>
      <c r="BF13" s="218"/>
      <c r="BG13" s="218"/>
      <c r="BH13" s="218"/>
      <c r="BI13" s="218"/>
      <c r="BJ13" s="218"/>
      <c r="BK13" s="218"/>
      <c r="BL13" s="218"/>
    </row>
    <row r="14" spans="1:64" s="159" customFormat="1" ht="27.6" customHeight="1" x14ac:dyDescent="0.3">
      <c r="A14" s="174" t="s">
        <v>351</v>
      </c>
      <c r="B14" s="175" t="s">
        <v>352</v>
      </c>
      <c r="C14" s="219" t="s">
        <v>353</v>
      </c>
      <c r="D14" s="218" t="s">
        <v>354</v>
      </c>
      <c r="E14" s="218" t="s">
        <v>355</v>
      </c>
      <c r="F14" s="218" t="s">
        <v>354</v>
      </c>
      <c r="G14" s="218" t="s">
        <v>354</v>
      </c>
      <c r="H14" s="218" t="s">
        <v>354</v>
      </c>
      <c r="I14" s="218" t="s">
        <v>354</v>
      </c>
      <c r="J14" s="218" t="s">
        <v>355</v>
      </c>
      <c r="K14" s="218" t="s">
        <v>355</v>
      </c>
      <c r="L14" s="218" t="s">
        <v>355</v>
      </c>
      <c r="M14" s="218" t="s">
        <v>355</v>
      </c>
      <c r="N14" s="218" t="s">
        <v>356</v>
      </c>
      <c r="O14" s="218" t="s">
        <v>356</v>
      </c>
      <c r="P14" s="218" t="s">
        <v>356</v>
      </c>
      <c r="Q14" s="218" t="s">
        <v>356</v>
      </c>
      <c r="R14" s="218" t="s">
        <v>354</v>
      </c>
      <c r="S14" s="218" t="s">
        <v>354</v>
      </c>
      <c r="T14" s="218" t="s">
        <v>354</v>
      </c>
      <c r="U14" s="218" t="s">
        <v>354</v>
      </c>
      <c r="V14" s="218" t="s">
        <v>355</v>
      </c>
      <c r="W14" s="218" t="s">
        <v>355</v>
      </c>
      <c r="X14" s="218" t="s">
        <v>355</v>
      </c>
      <c r="Y14" s="218" t="s">
        <v>355</v>
      </c>
      <c r="Z14" s="218" t="s">
        <v>356</v>
      </c>
      <c r="AA14" s="218" t="s">
        <v>356</v>
      </c>
      <c r="AB14" s="218" t="s">
        <v>354</v>
      </c>
      <c r="AC14" s="218" t="s">
        <v>355</v>
      </c>
      <c r="AD14" s="218" t="s">
        <v>354</v>
      </c>
      <c r="AE14" s="218" t="s">
        <v>355</v>
      </c>
      <c r="AF14" s="218" t="s">
        <v>356</v>
      </c>
      <c r="AG14" s="218" t="s">
        <v>354</v>
      </c>
      <c r="AH14" s="218" t="s">
        <v>355</v>
      </c>
      <c r="AI14" s="218" t="s">
        <v>354</v>
      </c>
      <c r="AJ14" s="218" t="s">
        <v>355</v>
      </c>
      <c r="AK14" s="218" t="s">
        <v>356</v>
      </c>
      <c r="AL14" s="218" t="s">
        <v>356</v>
      </c>
      <c r="AM14" s="218" t="s">
        <v>356</v>
      </c>
      <c r="AN14" s="218" t="s">
        <v>356</v>
      </c>
      <c r="AO14" s="218" t="s">
        <v>354</v>
      </c>
      <c r="AP14" s="218" t="s">
        <v>354</v>
      </c>
      <c r="AQ14" s="218" t="s">
        <v>355</v>
      </c>
      <c r="AR14" s="218" t="s">
        <v>355</v>
      </c>
      <c r="AS14" s="218" t="s">
        <v>357</v>
      </c>
      <c r="AT14" s="218" t="s">
        <v>357</v>
      </c>
      <c r="AU14" s="218" t="s">
        <v>357</v>
      </c>
      <c r="AV14" s="218" t="s">
        <v>357</v>
      </c>
      <c r="AW14" s="218" t="s">
        <v>356</v>
      </c>
      <c r="AX14" s="218" t="s">
        <v>356</v>
      </c>
      <c r="AY14" s="218" t="s">
        <v>356</v>
      </c>
      <c r="AZ14" s="218" t="s">
        <v>356</v>
      </c>
      <c r="BA14" s="218" t="s">
        <v>356</v>
      </c>
      <c r="BB14" s="218" t="s">
        <v>356</v>
      </c>
      <c r="BC14" s="218" t="s">
        <v>354</v>
      </c>
      <c r="BD14" s="218" t="s">
        <v>355</v>
      </c>
      <c r="BE14" s="218" t="s">
        <v>356</v>
      </c>
      <c r="BF14" s="218" t="s">
        <v>356</v>
      </c>
      <c r="BG14" s="218" t="s">
        <v>356</v>
      </c>
      <c r="BH14" s="218" t="s">
        <v>356</v>
      </c>
      <c r="BI14" s="218" t="s">
        <v>356</v>
      </c>
      <c r="BJ14" s="218" t="s">
        <v>356</v>
      </c>
      <c r="BK14" s="218" t="s">
        <v>356</v>
      </c>
      <c r="BL14" s="218" t="s">
        <v>356</v>
      </c>
    </row>
    <row r="15" spans="1:64" s="159" customFormat="1" ht="27.6" customHeight="1" thickBot="1" x14ac:dyDescent="0.35">
      <c r="A15" s="176" t="s">
        <v>358</v>
      </c>
      <c r="B15" s="141" t="s">
        <v>359</v>
      </c>
      <c r="C15" s="220" t="s">
        <v>360</v>
      </c>
      <c r="D15" s="221" t="s">
        <v>361</v>
      </c>
      <c r="E15" s="221" t="s">
        <v>361</v>
      </c>
      <c r="F15" s="221" t="s">
        <v>668</v>
      </c>
      <c r="G15" s="221" t="s">
        <v>592</v>
      </c>
      <c r="H15" s="221" t="s">
        <v>593</v>
      </c>
      <c r="I15" s="221" t="s">
        <v>362</v>
      </c>
      <c r="J15" s="221" t="s">
        <v>668</v>
      </c>
      <c r="K15" s="221" t="s">
        <v>592</v>
      </c>
      <c r="L15" s="221" t="s">
        <v>593</v>
      </c>
      <c r="M15" s="221" t="s">
        <v>362</v>
      </c>
      <c r="N15" s="221" t="s">
        <v>668</v>
      </c>
      <c r="O15" s="221" t="s">
        <v>592</v>
      </c>
      <c r="P15" s="221" t="s">
        <v>593</v>
      </c>
      <c r="Q15" s="221" t="s">
        <v>362</v>
      </c>
      <c r="R15" s="221" t="s">
        <v>668</v>
      </c>
      <c r="S15" s="221" t="s">
        <v>592</v>
      </c>
      <c r="T15" s="221" t="s">
        <v>593</v>
      </c>
      <c r="U15" s="221" t="s">
        <v>362</v>
      </c>
      <c r="V15" s="221" t="s">
        <v>668</v>
      </c>
      <c r="W15" s="221" t="s">
        <v>592</v>
      </c>
      <c r="X15" s="221" t="s">
        <v>593</v>
      </c>
      <c r="Y15" s="221" t="s">
        <v>362</v>
      </c>
      <c r="Z15" s="221" t="s">
        <v>361</v>
      </c>
      <c r="AA15" s="221" t="s">
        <v>361</v>
      </c>
      <c r="AB15" s="221" t="s">
        <v>361</v>
      </c>
      <c r="AC15" s="221" t="s">
        <v>361</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668</v>
      </c>
      <c r="AT15" s="221" t="s">
        <v>592</v>
      </c>
      <c r="AU15" s="221" t="s">
        <v>593</v>
      </c>
      <c r="AV15" s="221" t="s">
        <v>362</v>
      </c>
      <c r="AW15" s="221" t="s">
        <v>361</v>
      </c>
      <c r="AX15" s="221" t="s">
        <v>361</v>
      </c>
      <c r="AY15" s="221" t="s">
        <v>361</v>
      </c>
      <c r="AZ15" s="221" t="s">
        <v>361</v>
      </c>
      <c r="BA15" s="221" t="s">
        <v>361</v>
      </c>
      <c r="BB15" s="221" t="s">
        <v>361</v>
      </c>
      <c r="BC15" s="221" t="s">
        <v>361</v>
      </c>
      <c r="BD15" s="221" t="s">
        <v>361</v>
      </c>
      <c r="BE15" s="221" t="s">
        <v>361</v>
      </c>
      <c r="BF15" s="221" t="s">
        <v>361</v>
      </c>
      <c r="BG15" s="221" t="s">
        <v>361</v>
      </c>
      <c r="BH15" s="221" t="s">
        <v>361</v>
      </c>
      <c r="BI15" s="221" t="s">
        <v>361</v>
      </c>
      <c r="BJ15" s="221" t="s">
        <v>361</v>
      </c>
      <c r="BK15" s="221" t="s">
        <v>361</v>
      </c>
      <c r="BL15" s="221" t="s">
        <v>361</v>
      </c>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635</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636</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703</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640</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704</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670</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25" x14ac:dyDescent="0.3">
      <c r="A47" s="138" t="s">
        <v>515</v>
      </c>
      <c r="B47" s="139" t="s">
        <v>516</v>
      </c>
      <c r="C47" s="235" t="s">
        <v>517</v>
      </c>
      <c r="D47" s="241" t="s">
        <v>217</v>
      </c>
      <c r="E47" s="241" t="s">
        <v>612</v>
      </c>
      <c r="F47" s="262" t="s">
        <v>661</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60" x14ac:dyDescent="0.3">
      <c r="A48" s="138" t="s">
        <v>520</v>
      </c>
      <c r="B48" s="139" t="s">
        <v>521</v>
      </c>
      <c r="C48" s="235" t="s">
        <v>522</v>
      </c>
      <c r="D48" s="242" t="s">
        <v>217</v>
      </c>
      <c r="E48" s="242" t="s">
        <v>523</v>
      </c>
      <c r="F48" s="264" t="s">
        <v>705</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706</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707</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640</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663</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25" x14ac:dyDescent="0.3">
      <c r="A53" s="138" t="s">
        <v>544</v>
      </c>
      <c r="B53" s="139" t="s">
        <v>545</v>
      </c>
      <c r="C53" s="235" t="s">
        <v>546</v>
      </c>
      <c r="D53" s="243" t="s">
        <v>547</v>
      </c>
      <c r="E53" s="243" t="s">
        <v>217</v>
      </c>
      <c r="F53" s="258" t="s">
        <v>664</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65" x14ac:dyDescent="0.3">
      <c r="A54" s="138" t="s">
        <v>550</v>
      </c>
      <c r="B54" s="139" t="s">
        <v>551</v>
      </c>
      <c r="C54" s="235" t="s">
        <v>552</v>
      </c>
      <c r="D54" s="243" t="s">
        <v>553</v>
      </c>
      <c r="E54" s="243" t="s">
        <v>217</v>
      </c>
      <c r="F54" s="258" t="s">
        <v>665</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3"/>
  </protectedRanges>
  <customSheetViews>
    <customSheetView guid="{9D5E0675-E81B-4894-8C24-1BC7CFF98042}" scale="70" hiddenRows="1" hiddenColumns="1">
      <selection activeCell="F46" sqref="F46"/>
      <pageMargins left="0" right="0" top="0" bottom="0" header="0" footer="0"/>
    </customSheetView>
    <customSheetView guid="{C2870D4B-3185-40F5-B1E2-34D518E50A79}" scale="50" hiddenRows="1" hiddenColumns="1" topLeftCell="A54">
      <selection activeCell="C7" sqref="C7"/>
      <pageMargins left="0" right="0" top="0" bottom="0" header="0" footer="0"/>
    </customSheetView>
    <customSheetView guid="{B3F813C4-6DDE-44FA-88AB-CD545D2651A2}" scale="50" hiddenRows="1" hiddenColumns="1" topLeftCell="G1">
      <selection activeCell="D45" sqref="D45"/>
      <pageMargins left="0" right="0" top="0" bottom="0" header="0" footer="0"/>
    </customSheetView>
    <customSheetView guid="{52C21511-4E91-4712-98AA-765DAD4B9FC1}" scale="70" hiddenRows="1" hiddenColumns="1" topLeftCell="A46">
      <selection activeCell="F46" sqref="F46"/>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BL12" xr:uid="{0BE94F11-F783-4F00-BD87-A62FF62FEDE5}"/>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B922E-F4FC-4B38-97BD-34C261631E19}">
  <dimension ref="A1:BL55"/>
  <sheetViews>
    <sheetView topLeftCell="A52" zoomScale="50" zoomScaleNormal="50" workbookViewId="0">
      <selection activeCell="I55" sqref="I55"/>
    </sheetView>
  </sheetViews>
  <sheetFormatPr defaultColWidth="0" defaultRowHeight="15.6" zeroHeight="1" x14ac:dyDescent="0.3"/>
  <cols>
    <col min="1" max="1" width="6.88671875" style="171" bestFit="1" customWidth="1"/>
    <col min="2" max="2" width="38.88671875" style="171" customWidth="1"/>
    <col min="3" max="3" width="83.109375" style="171" bestFit="1" customWidth="1"/>
    <col min="4" max="4" width="42.88671875" style="171" customWidth="1"/>
    <col min="5" max="5" width="43.109375" style="171" bestFit="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708</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387</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68" t="s">
        <v>709</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710</v>
      </c>
      <c r="G27" s="258" t="s">
        <v>711</v>
      </c>
      <c r="H27" s="258" t="s">
        <v>712</v>
      </c>
      <c r="I27" s="258" t="s">
        <v>713</v>
      </c>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t="s">
        <v>450</v>
      </c>
      <c r="H28" s="258" t="s">
        <v>450</v>
      </c>
      <c r="I28" s="258" t="s">
        <v>450</v>
      </c>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t="s">
        <v>604</v>
      </c>
      <c r="H29" s="258" t="s">
        <v>604</v>
      </c>
      <c r="I29" s="258" t="s">
        <v>604</v>
      </c>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t="s">
        <v>181</v>
      </c>
      <c r="H30" s="260" t="s">
        <v>181</v>
      </c>
      <c r="I30" s="260" t="s">
        <v>181</v>
      </c>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t="s">
        <v>181</v>
      </c>
      <c r="I31" s="260" t="s">
        <v>181</v>
      </c>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t="s">
        <v>181</v>
      </c>
      <c r="I32" s="260" t="s">
        <v>181</v>
      </c>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260" t="s">
        <v>181</v>
      </c>
      <c r="G33" s="260" t="s">
        <v>181</v>
      </c>
      <c r="H33" s="260" t="s">
        <v>181</v>
      </c>
      <c r="I33" s="260" t="s">
        <v>181</v>
      </c>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t="s">
        <v>209</v>
      </c>
      <c r="I34" s="260" t="s">
        <v>209</v>
      </c>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209</v>
      </c>
      <c r="H35" s="260" t="s">
        <v>209</v>
      </c>
      <c r="I35" s="260" t="s">
        <v>209</v>
      </c>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x14ac:dyDescent="0.3">
      <c r="A36" s="138" t="s">
        <v>475</v>
      </c>
      <c r="B36" s="139" t="s">
        <v>476</v>
      </c>
      <c r="C36" s="235" t="s">
        <v>477</v>
      </c>
      <c r="D36" s="239"/>
      <c r="E36" s="239" t="s">
        <v>181</v>
      </c>
      <c r="F36" s="260" t="s">
        <v>181</v>
      </c>
      <c r="G36" s="260" t="s">
        <v>181</v>
      </c>
      <c r="H36" s="260" t="s">
        <v>181</v>
      </c>
      <c r="I36" s="260" t="s">
        <v>181</v>
      </c>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t="s">
        <v>209</v>
      </c>
      <c r="H37" s="260" t="s">
        <v>209</v>
      </c>
      <c r="I37" s="260" t="s">
        <v>209</v>
      </c>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t="s">
        <v>181</v>
      </c>
      <c r="H38" s="260" t="s">
        <v>181</v>
      </c>
      <c r="I38" s="260" t="s">
        <v>181</v>
      </c>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209</v>
      </c>
      <c r="H39" s="260" t="s">
        <v>209</v>
      </c>
      <c r="I39" s="260" t="s">
        <v>209</v>
      </c>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209</v>
      </c>
      <c r="H40" s="260" t="s">
        <v>209</v>
      </c>
      <c r="I40" s="260" t="s">
        <v>209</v>
      </c>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t="s">
        <v>209</v>
      </c>
      <c r="I41" s="260" t="s">
        <v>209</v>
      </c>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t="s">
        <v>209</v>
      </c>
      <c r="I42" s="260" t="s">
        <v>209</v>
      </c>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t="s">
        <v>209</v>
      </c>
      <c r="I43" s="260" t="s">
        <v>209</v>
      </c>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502</v>
      </c>
      <c r="G44" s="258" t="s">
        <v>502</v>
      </c>
      <c r="H44" s="258" t="s">
        <v>640</v>
      </c>
      <c r="I44" s="258" t="s">
        <v>640</v>
      </c>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714</v>
      </c>
      <c r="G45" s="262" t="s">
        <v>715</v>
      </c>
      <c r="H45" s="262" t="s">
        <v>716</v>
      </c>
      <c r="I45" s="262" t="s">
        <v>717</v>
      </c>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217</v>
      </c>
      <c r="G46" s="262" t="s">
        <v>217</v>
      </c>
      <c r="H46" s="262" t="s">
        <v>718</v>
      </c>
      <c r="I46" s="262" t="s">
        <v>719</v>
      </c>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85" x14ac:dyDescent="0.3">
      <c r="A47" s="138" t="s">
        <v>515</v>
      </c>
      <c r="B47" s="139" t="s">
        <v>516</v>
      </c>
      <c r="C47" s="235" t="s">
        <v>517</v>
      </c>
      <c r="D47" s="241" t="s">
        <v>217</v>
      </c>
      <c r="E47" s="241" t="s">
        <v>612</v>
      </c>
      <c r="F47" s="262" t="s">
        <v>720</v>
      </c>
      <c r="G47" s="262" t="s">
        <v>720</v>
      </c>
      <c r="H47" s="262" t="s">
        <v>721</v>
      </c>
      <c r="I47" s="262" t="s">
        <v>722</v>
      </c>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75" x14ac:dyDescent="0.3">
      <c r="A48" s="138" t="s">
        <v>520</v>
      </c>
      <c r="B48" s="139" t="s">
        <v>521</v>
      </c>
      <c r="C48" s="235" t="s">
        <v>522</v>
      </c>
      <c r="D48" s="242" t="s">
        <v>217</v>
      </c>
      <c r="E48" s="242" t="s">
        <v>523</v>
      </c>
      <c r="F48" s="264" t="s">
        <v>723</v>
      </c>
      <c r="G48" s="264" t="s">
        <v>724</v>
      </c>
      <c r="H48" s="264" t="s">
        <v>725</v>
      </c>
      <c r="I48" s="264" t="s">
        <v>726</v>
      </c>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50" x14ac:dyDescent="0.3">
      <c r="A49" s="138" t="s">
        <v>525</v>
      </c>
      <c r="B49" s="139" t="s">
        <v>526</v>
      </c>
      <c r="C49" s="227" t="s">
        <v>527</v>
      </c>
      <c r="D49" s="236" t="s">
        <v>529</v>
      </c>
      <c r="E49" s="236" t="s">
        <v>618</v>
      </c>
      <c r="F49" s="258" t="s">
        <v>727</v>
      </c>
      <c r="G49" s="258" t="s">
        <v>728</v>
      </c>
      <c r="H49" s="258" t="s">
        <v>729</v>
      </c>
      <c r="I49" s="258" t="s">
        <v>529</v>
      </c>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730</v>
      </c>
      <c r="G50" s="258" t="s">
        <v>731</v>
      </c>
      <c r="H50" s="258" t="s">
        <v>732</v>
      </c>
      <c r="I50" s="258" t="s">
        <v>636</v>
      </c>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640</v>
      </c>
      <c r="G51" s="258" t="s">
        <v>640</v>
      </c>
      <c r="H51" s="258" t="s">
        <v>640</v>
      </c>
      <c r="I51" s="258" t="s">
        <v>733</v>
      </c>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734</v>
      </c>
      <c r="G52" s="262" t="s">
        <v>735</v>
      </c>
      <c r="H52" s="262" t="s">
        <v>736</v>
      </c>
      <c r="I52" s="262" t="s">
        <v>737</v>
      </c>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55" x14ac:dyDescent="0.3">
      <c r="A53" s="138" t="s">
        <v>544</v>
      </c>
      <c r="B53" s="139" t="s">
        <v>545</v>
      </c>
      <c r="C53" s="235" t="s">
        <v>546</v>
      </c>
      <c r="D53" s="243" t="s">
        <v>547</v>
      </c>
      <c r="E53" s="243" t="s">
        <v>217</v>
      </c>
      <c r="F53" s="258" t="s">
        <v>738</v>
      </c>
      <c r="G53" s="258" t="s">
        <v>739</v>
      </c>
      <c r="H53" s="258" t="s">
        <v>740</v>
      </c>
      <c r="I53" s="258" t="s">
        <v>741</v>
      </c>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80" x14ac:dyDescent="0.3">
      <c r="A54" s="138" t="s">
        <v>550</v>
      </c>
      <c r="B54" s="139" t="s">
        <v>551</v>
      </c>
      <c r="C54" s="235" t="s">
        <v>552</v>
      </c>
      <c r="D54" s="243" t="s">
        <v>553</v>
      </c>
      <c r="E54" s="243" t="s">
        <v>217</v>
      </c>
      <c r="F54" s="258" t="s">
        <v>742</v>
      </c>
      <c r="G54" s="258" t="s">
        <v>743</v>
      </c>
      <c r="H54" s="258" t="s">
        <v>744</v>
      </c>
      <c r="I54" s="258" t="s">
        <v>636</v>
      </c>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t="s">
        <v>655</v>
      </c>
      <c r="H55" s="266" t="s">
        <v>655</v>
      </c>
      <c r="I55" s="266" t="s">
        <v>655</v>
      </c>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
  </protectedRanges>
  <customSheetViews>
    <customSheetView guid="{9D5E0675-E81B-4894-8C24-1BC7CFF98042}" scale="70" hiddenRows="1" hiddenColumns="1" topLeftCell="A31">
      <selection activeCell="F46" sqref="F46"/>
      <pageMargins left="0" right="0" top="0" bottom="0" header="0" footer="0"/>
    </customSheetView>
    <customSheetView guid="{C2870D4B-3185-40F5-B1E2-34D518E50A79}" scale="50" hiddenRows="1" hiddenColumns="1" topLeftCell="A51">
      <selection activeCell="C7" sqref="C7"/>
      <pageMargins left="0" right="0" top="0" bottom="0" header="0" footer="0"/>
    </customSheetView>
    <customSheetView guid="{B3F813C4-6DDE-44FA-88AB-CD545D2651A2}" scale="50" hiddenRows="1" hiddenColumns="1" topLeftCell="E13">
      <selection activeCell="D45" sqref="D45"/>
      <pageMargins left="0" right="0" top="0" bottom="0" header="0" footer="0"/>
    </customSheetView>
    <customSheetView guid="{52C21511-4E91-4712-98AA-765DAD4B9FC1}" scale="70" hiddenRows="1" hiddenColumns="1" topLeftCell="A46">
      <selection activeCell="F49" sqref="F49"/>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BDBC6F1E-C61D-41B3-9CCB-F81B6B6138D1}"/>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310FB-0719-4504-9CDE-411F7BD8E0CB}">
  <dimension ref="A1:BL55"/>
  <sheetViews>
    <sheetView topLeftCell="A19" zoomScale="50" zoomScaleNormal="50" workbookViewId="0">
      <selection activeCell="F27" sqref="F27"/>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4" width="42.88671875" style="159" customWidth="1"/>
    <col min="45" max="45" width="42.88671875" style="159" hidden="1"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745</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3"/>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309</v>
      </c>
      <c r="AD11" s="215" t="s">
        <v>309</v>
      </c>
      <c r="AE11" s="215" t="s">
        <v>309</v>
      </c>
      <c r="AF11" s="215" t="s">
        <v>310</v>
      </c>
      <c r="AG11" s="215" t="s">
        <v>310</v>
      </c>
      <c r="AH11" s="215" t="s">
        <v>310</v>
      </c>
      <c r="AI11" s="215" t="s">
        <v>310</v>
      </c>
      <c r="AJ11" s="215" t="s">
        <v>310</v>
      </c>
      <c r="AK11" s="215" t="s">
        <v>311</v>
      </c>
      <c r="AL11" s="215" t="s">
        <v>311</v>
      </c>
      <c r="AM11" s="215" t="s">
        <v>311</v>
      </c>
      <c r="AN11" s="215" t="s">
        <v>311</v>
      </c>
      <c r="AO11" s="215" t="s">
        <v>311</v>
      </c>
      <c r="AP11" s="215" t="s">
        <v>311</v>
      </c>
      <c r="AQ11" s="215" t="s">
        <v>311</v>
      </c>
      <c r="AR11" s="215" t="s">
        <v>311</v>
      </c>
      <c r="AS11" s="213"/>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667</v>
      </c>
      <c r="G12" s="216" t="s">
        <v>667</v>
      </c>
      <c r="H12" s="216" t="s">
        <v>667</v>
      </c>
      <c r="I12" s="216" t="s">
        <v>667</v>
      </c>
      <c r="J12" s="216" t="s">
        <v>667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327</v>
      </c>
      <c r="AD12" s="215" t="s">
        <v>328</v>
      </c>
      <c r="AE12" s="215" t="s">
        <v>329</v>
      </c>
      <c r="AF12" s="215" t="s">
        <v>330</v>
      </c>
      <c r="AG12" s="215" t="s">
        <v>331</v>
      </c>
      <c r="AH12" s="215" t="s">
        <v>332</v>
      </c>
      <c r="AI12" s="215" t="s">
        <v>333</v>
      </c>
      <c r="AJ12" s="215" t="s">
        <v>334</v>
      </c>
      <c r="AK12" s="215" t="s">
        <v>335</v>
      </c>
      <c r="AL12" s="215" t="s">
        <v>336</v>
      </c>
      <c r="AM12" s="215" t="s">
        <v>337</v>
      </c>
      <c r="AN12" s="215" t="s">
        <v>338</v>
      </c>
      <c r="AO12" s="215" t="s">
        <v>339</v>
      </c>
      <c r="AP12" s="215" t="s">
        <v>340</v>
      </c>
      <c r="AQ12" s="215" t="s">
        <v>341</v>
      </c>
      <c r="AR12" s="215" t="s">
        <v>342</v>
      </c>
      <c r="AS12" s="213"/>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349</v>
      </c>
      <c r="AD13" s="218" t="s">
        <v>350</v>
      </c>
      <c r="AE13" s="218"/>
      <c r="AF13" s="218"/>
      <c r="AG13" s="218"/>
      <c r="AH13" s="218"/>
      <c r="AI13" s="218" t="s">
        <v>189</v>
      </c>
      <c r="AJ13" s="218" t="s">
        <v>192</v>
      </c>
      <c r="AK13" s="218"/>
      <c r="AL13" s="218"/>
      <c r="AM13" s="218"/>
      <c r="AN13" s="218"/>
      <c r="AO13" s="218"/>
      <c r="AP13" s="218"/>
      <c r="AQ13" s="218"/>
      <c r="AR13" s="218"/>
      <c r="AS13" s="213"/>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356</v>
      </c>
      <c r="AD14" s="218" t="s">
        <v>356</v>
      </c>
      <c r="AE14" s="218" t="s">
        <v>356</v>
      </c>
      <c r="AF14" s="218" t="s">
        <v>356</v>
      </c>
      <c r="AG14" s="218" t="s">
        <v>356</v>
      </c>
      <c r="AH14" s="218" t="s">
        <v>356</v>
      </c>
      <c r="AI14" s="218" t="s">
        <v>354</v>
      </c>
      <c r="AJ14" s="218" t="s">
        <v>355</v>
      </c>
      <c r="AK14" s="218" t="s">
        <v>356</v>
      </c>
      <c r="AL14" s="218" t="s">
        <v>356</v>
      </c>
      <c r="AM14" s="218" t="s">
        <v>356</v>
      </c>
      <c r="AN14" s="218" t="s">
        <v>356</v>
      </c>
      <c r="AO14" s="218" t="s">
        <v>356</v>
      </c>
      <c r="AP14" s="218" t="s">
        <v>356</v>
      </c>
      <c r="AQ14" s="218" t="s">
        <v>356</v>
      </c>
      <c r="AR14" s="218" t="s">
        <v>356</v>
      </c>
      <c r="AS14" s="213"/>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668</v>
      </c>
      <c r="G15" s="221" t="s">
        <v>668</v>
      </c>
      <c r="H15" s="221" t="s">
        <v>668</v>
      </c>
      <c r="I15" s="221" t="s">
        <v>668</v>
      </c>
      <c r="J15" s="221" t="s">
        <v>668</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361</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13"/>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635</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636</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703</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640</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746</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747</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40" x14ac:dyDescent="0.3">
      <c r="A47" s="138" t="s">
        <v>515</v>
      </c>
      <c r="B47" s="139" t="s">
        <v>516</v>
      </c>
      <c r="C47" s="235" t="s">
        <v>517</v>
      </c>
      <c r="D47" s="241" t="s">
        <v>217</v>
      </c>
      <c r="E47" s="241" t="s">
        <v>612</v>
      </c>
      <c r="F47" s="262" t="s">
        <v>748</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60" x14ac:dyDescent="0.3">
      <c r="A48" s="138" t="s">
        <v>520</v>
      </c>
      <c r="B48" s="139" t="s">
        <v>521</v>
      </c>
      <c r="C48" s="235" t="s">
        <v>522</v>
      </c>
      <c r="D48" s="242" t="s">
        <v>217</v>
      </c>
      <c r="E48" s="242" t="s">
        <v>523</v>
      </c>
      <c r="F48" s="264" t="s">
        <v>705</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749</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707</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640</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663</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25" x14ac:dyDescent="0.3">
      <c r="A53" s="138" t="s">
        <v>544</v>
      </c>
      <c r="B53" s="139" t="s">
        <v>545</v>
      </c>
      <c r="C53" s="235" t="s">
        <v>546</v>
      </c>
      <c r="D53" s="243" t="s">
        <v>547</v>
      </c>
      <c r="E53" s="243" t="s">
        <v>217</v>
      </c>
      <c r="F53" s="258" t="s">
        <v>664</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65" x14ac:dyDescent="0.3">
      <c r="A54" s="138" t="s">
        <v>550</v>
      </c>
      <c r="B54" s="139" t="s">
        <v>551</v>
      </c>
      <c r="C54" s="235" t="s">
        <v>552</v>
      </c>
      <c r="D54" s="243" t="s">
        <v>553</v>
      </c>
      <c r="E54" s="243" t="s">
        <v>217</v>
      </c>
      <c r="F54" s="258" t="s">
        <v>665</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
  </protectedRanges>
  <customSheetViews>
    <customSheetView guid="{9D5E0675-E81B-4894-8C24-1BC7CFF98042}" scale="70" hiddenRows="1" hiddenColumns="1">
      <selection activeCell="F49" sqref="F49"/>
      <pageMargins left="0" right="0" top="0" bottom="0" header="0" footer="0"/>
      <pageSetup orientation="portrait" horizontalDpi="1200" verticalDpi="1200" r:id="rId1"/>
    </customSheetView>
    <customSheetView guid="{C2870D4B-3185-40F5-B1E2-34D518E50A79}" scale="50" hiddenRows="1" hiddenColumns="1" topLeftCell="A29">
      <selection activeCell="E45" sqref="E45"/>
      <pageMargins left="0" right="0" top="0" bottom="0" header="0" footer="0"/>
      <pageSetup orientation="portrait" horizontalDpi="1200" verticalDpi="1200" r:id="rId2"/>
    </customSheetView>
    <customSheetView guid="{B3F813C4-6DDE-44FA-88AB-CD545D2651A2}" scale="50" hiddenRows="1" hiddenColumns="1" topLeftCell="L1">
      <selection activeCell="D45" sqref="D45"/>
      <pageMargins left="0" right="0" top="0" bottom="0" header="0" footer="0"/>
    </customSheetView>
    <customSheetView guid="{52C21511-4E91-4712-98AA-765DAD4B9FC1}" scale="70" hiddenRows="1" hiddenColumns="1" topLeftCell="A47">
      <selection activeCell="F49" sqref="F49"/>
      <pageMargins left="0" right="0" top="0" bottom="0" header="0" footer="0"/>
      <pageSetup orientation="portrait" horizontalDpi="1200" verticalDpi="1200" r:id="rId3"/>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R12" xr:uid="{47B9E593-79CD-49C8-B121-97E6EDC98C3D}"/>
  </dataValidations>
  <pageMargins left="0.7" right="0.7" top="0.75" bottom="0.75" header="0.3" footer="0.3"/>
  <pageSetup orientation="portrait" horizontalDpi="1200" verticalDpi="1200"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386A5-392B-4A7D-918E-AF67975DCB59}">
  <dimension ref="A1:BL55"/>
  <sheetViews>
    <sheetView topLeftCell="A20" zoomScale="50" zoomScaleNormal="50" workbookViewId="0">
      <selection activeCell="F27" sqref="F27"/>
    </sheetView>
  </sheetViews>
  <sheetFormatPr defaultColWidth="0" defaultRowHeight="15.6" zeroHeight="1" x14ac:dyDescent="0.3"/>
  <cols>
    <col min="1" max="1" width="6.88671875" style="171" bestFit="1" customWidth="1"/>
    <col min="2" max="2" width="38.88671875" style="171" customWidth="1"/>
    <col min="3" max="3" width="83.109375" style="171" bestFit="1" customWidth="1"/>
    <col min="4" max="5" width="42.88671875" style="17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750</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387</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68" t="s">
        <v>751</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752</v>
      </c>
      <c r="G27" s="258" t="s">
        <v>710</v>
      </c>
      <c r="H27" s="258" t="s">
        <v>711</v>
      </c>
      <c r="I27" s="258" t="s">
        <v>712</v>
      </c>
      <c r="J27" s="258" t="s">
        <v>753</v>
      </c>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t="s">
        <v>450</v>
      </c>
      <c r="H28" s="258" t="s">
        <v>450</v>
      </c>
      <c r="I28" s="258" t="s">
        <v>450</v>
      </c>
      <c r="J28" s="258" t="s">
        <v>450</v>
      </c>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t="s">
        <v>604</v>
      </c>
      <c r="H29" s="258" t="s">
        <v>604</v>
      </c>
      <c r="I29" s="258" t="s">
        <v>604</v>
      </c>
      <c r="J29" s="258" t="s">
        <v>604</v>
      </c>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t="s">
        <v>181</v>
      </c>
      <c r="H30" s="260" t="s">
        <v>181</v>
      </c>
      <c r="I30" s="260" t="s">
        <v>181</v>
      </c>
      <c r="J30" s="260" t="s">
        <v>181</v>
      </c>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t="s">
        <v>181</v>
      </c>
      <c r="I31" s="260" t="s">
        <v>181</v>
      </c>
      <c r="J31" s="260" t="s">
        <v>181</v>
      </c>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t="s">
        <v>181</v>
      </c>
      <c r="I32" s="260" t="s">
        <v>181</v>
      </c>
      <c r="J32" s="260" t="s">
        <v>181</v>
      </c>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260" t="s">
        <v>181</v>
      </c>
      <c r="G33" s="260" t="s">
        <v>181</v>
      </c>
      <c r="H33" s="260" t="s">
        <v>181</v>
      </c>
      <c r="I33" s="260" t="s">
        <v>181</v>
      </c>
      <c r="J33" s="260" t="s">
        <v>181</v>
      </c>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t="s">
        <v>209</v>
      </c>
      <c r="I34" s="260" t="s">
        <v>209</v>
      </c>
      <c r="J34" s="260" t="s">
        <v>209</v>
      </c>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209</v>
      </c>
      <c r="H35" s="260" t="s">
        <v>209</v>
      </c>
      <c r="I35" s="260" t="s">
        <v>209</v>
      </c>
      <c r="J35" s="260" t="s">
        <v>209</v>
      </c>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x14ac:dyDescent="0.3">
      <c r="A36" s="138" t="s">
        <v>475</v>
      </c>
      <c r="B36" s="139" t="s">
        <v>476</v>
      </c>
      <c r="C36" s="235" t="s">
        <v>477</v>
      </c>
      <c r="D36" s="239"/>
      <c r="E36" s="239" t="s">
        <v>181</v>
      </c>
      <c r="F36" s="260" t="s">
        <v>181</v>
      </c>
      <c r="G36" s="260" t="s">
        <v>181</v>
      </c>
      <c r="H36" s="260" t="s">
        <v>181</v>
      </c>
      <c r="I36" s="260" t="s">
        <v>181</v>
      </c>
      <c r="J36" s="260" t="s">
        <v>181</v>
      </c>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t="s">
        <v>209</v>
      </c>
      <c r="H37" s="260" t="s">
        <v>209</v>
      </c>
      <c r="I37" s="260" t="s">
        <v>209</v>
      </c>
      <c r="J37" s="260" t="s">
        <v>209</v>
      </c>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t="s">
        <v>181</v>
      </c>
      <c r="H38" s="260" t="s">
        <v>181</v>
      </c>
      <c r="I38" s="260" t="s">
        <v>181</v>
      </c>
      <c r="J38" s="260" t="s">
        <v>181</v>
      </c>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209</v>
      </c>
      <c r="H39" s="260" t="s">
        <v>209</v>
      </c>
      <c r="I39" s="260" t="s">
        <v>209</v>
      </c>
      <c r="J39" s="260" t="s">
        <v>209</v>
      </c>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209</v>
      </c>
      <c r="H40" s="260" t="s">
        <v>209</v>
      </c>
      <c r="I40" s="260" t="s">
        <v>209</v>
      </c>
      <c r="J40" s="260" t="s">
        <v>209</v>
      </c>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t="s">
        <v>209</v>
      </c>
      <c r="I41" s="260" t="s">
        <v>209</v>
      </c>
      <c r="J41" s="260" t="s">
        <v>209</v>
      </c>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t="s">
        <v>209</v>
      </c>
      <c r="I42" s="260" t="s">
        <v>209</v>
      </c>
      <c r="J42" s="260" t="s">
        <v>209</v>
      </c>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t="s">
        <v>209</v>
      </c>
      <c r="I43" s="260" t="s">
        <v>209</v>
      </c>
      <c r="J43" s="260" t="s">
        <v>209</v>
      </c>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502</v>
      </c>
      <c r="G44" s="258" t="s">
        <v>502</v>
      </c>
      <c r="H44" s="258" t="s">
        <v>502</v>
      </c>
      <c r="I44" s="258" t="s">
        <v>640</v>
      </c>
      <c r="J44" s="258" t="s">
        <v>640</v>
      </c>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754</v>
      </c>
      <c r="G45" s="262" t="s">
        <v>755</v>
      </c>
      <c r="H45" s="262" t="s">
        <v>756</v>
      </c>
      <c r="I45" s="262" t="s">
        <v>716</v>
      </c>
      <c r="J45" s="262" t="s">
        <v>757</v>
      </c>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217</v>
      </c>
      <c r="G46" s="262" t="s">
        <v>217</v>
      </c>
      <c r="H46" s="262" t="s">
        <v>217</v>
      </c>
      <c r="I46" s="262" t="s">
        <v>758</v>
      </c>
      <c r="J46" s="262" t="s">
        <v>759</v>
      </c>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85" x14ac:dyDescent="0.3">
      <c r="A47" s="138" t="s">
        <v>515</v>
      </c>
      <c r="B47" s="139" t="s">
        <v>516</v>
      </c>
      <c r="C47" s="235" t="s">
        <v>517</v>
      </c>
      <c r="D47" s="241" t="s">
        <v>217</v>
      </c>
      <c r="E47" s="241" t="s">
        <v>612</v>
      </c>
      <c r="F47" s="262" t="s">
        <v>720</v>
      </c>
      <c r="G47" s="262" t="s">
        <v>720</v>
      </c>
      <c r="H47" s="262" t="s">
        <v>720</v>
      </c>
      <c r="I47" s="262" t="s">
        <v>721</v>
      </c>
      <c r="J47" s="262" t="s">
        <v>722</v>
      </c>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75" x14ac:dyDescent="0.3">
      <c r="A48" s="138" t="s">
        <v>520</v>
      </c>
      <c r="B48" s="139" t="s">
        <v>521</v>
      </c>
      <c r="C48" s="235" t="s">
        <v>522</v>
      </c>
      <c r="D48" s="242" t="s">
        <v>217</v>
      </c>
      <c r="E48" s="242" t="s">
        <v>523</v>
      </c>
      <c r="F48" s="264" t="s">
        <v>760</v>
      </c>
      <c r="G48" s="264" t="s">
        <v>723</v>
      </c>
      <c r="H48" s="264" t="s">
        <v>761</v>
      </c>
      <c r="I48" s="264" t="s">
        <v>725</v>
      </c>
      <c r="J48" s="264" t="s">
        <v>726</v>
      </c>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65" x14ac:dyDescent="0.3">
      <c r="A49" s="138" t="s">
        <v>525</v>
      </c>
      <c r="B49" s="139" t="s">
        <v>526</v>
      </c>
      <c r="C49" s="227" t="s">
        <v>527</v>
      </c>
      <c r="D49" s="236" t="s">
        <v>529</v>
      </c>
      <c r="E49" s="236" t="s">
        <v>618</v>
      </c>
      <c r="F49" s="258" t="s">
        <v>762</v>
      </c>
      <c r="G49" s="258" t="s">
        <v>763</v>
      </c>
      <c r="H49" s="258" t="s">
        <v>764</v>
      </c>
      <c r="I49" s="258" t="s">
        <v>765</v>
      </c>
      <c r="J49" s="258" t="s">
        <v>529</v>
      </c>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766</v>
      </c>
      <c r="G50" s="258" t="s">
        <v>730</v>
      </c>
      <c r="H50" s="258" t="s">
        <v>767</v>
      </c>
      <c r="I50" s="258" t="s">
        <v>732</v>
      </c>
      <c r="J50" s="258" t="s">
        <v>636</v>
      </c>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640</v>
      </c>
      <c r="G51" s="258" t="s">
        <v>640</v>
      </c>
      <c r="H51" s="258" t="s">
        <v>640</v>
      </c>
      <c r="I51" s="258" t="s">
        <v>640</v>
      </c>
      <c r="J51" s="258" t="s">
        <v>733</v>
      </c>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768</v>
      </c>
      <c r="G52" s="262" t="s">
        <v>734</v>
      </c>
      <c r="H52" s="262" t="s">
        <v>735</v>
      </c>
      <c r="I52" s="262" t="s">
        <v>736</v>
      </c>
      <c r="J52" s="262" t="s">
        <v>737</v>
      </c>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55" x14ac:dyDescent="0.3">
      <c r="A53" s="138" t="s">
        <v>544</v>
      </c>
      <c r="B53" s="139" t="s">
        <v>545</v>
      </c>
      <c r="C53" s="235" t="s">
        <v>546</v>
      </c>
      <c r="D53" s="243" t="s">
        <v>547</v>
      </c>
      <c r="E53" s="243" t="s">
        <v>217</v>
      </c>
      <c r="F53" s="258" t="s">
        <v>769</v>
      </c>
      <c r="G53" s="258" t="s">
        <v>738</v>
      </c>
      <c r="H53" s="258" t="s">
        <v>739</v>
      </c>
      <c r="I53" s="258" t="s">
        <v>770</v>
      </c>
      <c r="J53" s="258" t="s">
        <v>741</v>
      </c>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80" x14ac:dyDescent="0.3">
      <c r="A54" s="138" t="s">
        <v>550</v>
      </c>
      <c r="B54" s="139" t="s">
        <v>551</v>
      </c>
      <c r="C54" s="235" t="s">
        <v>552</v>
      </c>
      <c r="D54" s="243" t="s">
        <v>553</v>
      </c>
      <c r="E54" s="243" t="s">
        <v>217</v>
      </c>
      <c r="F54" s="258" t="s">
        <v>771</v>
      </c>
      <c r="G54" s="258" t="s">
        <v>742</v>
      </c>
      <c r="H54" s="258" t="s">
        <v>743</v>
      </c>
      <c r="I54" s="258" t="s">
        <v>744</v>
      </c>
      <c r="J54" s="258" t="s">
        <v>636</v>
      </c>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t="s">
        <v>655</v>
      </c>
      <c r="H55" s="266" t="s">
        <v>655</v>
      </c>
      <c r="I55" s="266" t="s">
        <v>655</v>
      </c>
      <c r="J55" s="266" t="s">
        <v>655</v>
      </c>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selection activeCell="A49" sqref="A49"/>
      <pageMargins left="0" right="0" top="0" bottom="0" header="0" footer="0"/>
      <pageSetup orientation="portrait" horizontalDpi="1200" verticalDpi="1200" r:id="rId1"/>
    </customSheetView>
    <customSheetView guid="{C2870D4B-3185-40F5-B1E2-34D518E50A79}" scale="60" hiddenRows="1" hiddenColumns="1" topLeftCell="A54">
      <selection activeCell="C7" sqref="C7"/>
      <pageMargins left="0" right="0" top="0" bottom="0" header="0" footer="0"/>
      <pageSetup orientation="portrait" horizontalDpi="1200" verticalDpi="1200" r:id="rId2"/>
    </customSheetView>
    <customSheetView guid="{B3F813C4-6DDE-44FA-88AB-CD545D2651A2}" scale="60" hiddenRows="1" hiddenColumns="1" topLeftCell="L1">
      <selection activeCell="D45" sqref="D45"/>
      <pageMargins left="0" right="0" top="0" bottom="0" header="0" footer="0"/>
      <pageSetup orientation="portrait" horizontalDpi="1200" verticalDpi="1200" r:id="rId3"/>
    </customSheetView>
    <customSheetView guid="{52C21511-4E91-4712-98AA-765DAD4B9FC1}" scale="70" hiddenRows="1" hiddenColumns="1" topLeftCell="A47">
      <selection activeCell="A49" sqref="A49"/>
      <pageMargins left="0" right="0" top="0" bottom="0" header="0" footer="0"/>
      <pageSetup orientation="portrait" horizontalDpi="1200" verticalDpi="1200" r:id="rId4"/>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6D403559-9B68-47F9-94E7-5CC336E61F77}"/>
  </dataValidations>
  <pageMargins left="0.7" right="0.7" top="0.75" bottom="0.75" header="0.3" footer="0.3"/>
  <pageSetup orientation="portrait" horizontalDpi="1200" verticalDpi="1200"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CFBAA-E0B5-46AE-B84B-61D7FEAA2199}">
  <dimension ref="A1:BL55"/>
  <sheetViews>
    <sheetView topLeftCell="A21" zoomScale="60" zoomScaleNormal="60" workbookViewId="0">
      <selection activeCell="F27" sqref="F27"/>
    </sheetView>
  </sheetViews>
  <sheetFormatPr defaultColWidth="0" defaultRowHeight="15.6" zeroHeight="1" x14ac:dyDescent="0.3"/>
  <cols>
    <col min="1" max="1" width="6.88671875" style="171" bestFit="1" customWidth="1"/>
    <col min="2" max="2" width="38.88671875" style="171" customWidth="1"/>
    <col min="3" max="3" width="110.5546875" style="171" customWidth="1"/>
    <col min="4" max="5" width="42.88671875" style="17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772</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387</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68" t="s">
        <v>773</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752</v>
      </c>
      <c r="G27" s="258" t="s">
        <v>710</v>
      </c>
      <c r="H27" s="258" t="s">
        <v>711</v>
      </c>
      <c r="I27" s="258" t="s">
        <v>712</v>
      </c>
      <c r="J27" s="258" t="s">
        <v>713</v>
      </c>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t="s">
        <v>450</v>
      </c>
      <c r="H28" s="258" t="s">
        <v>450</v>
      </c>
      <c r="I28" s="258" t="s">
        <v>450</v>
      </c>
      <c r="J28" s="258" t="s">
        <v>450</v>
      </c>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t="s">
        <v>604</v>
      </c>
      <c r="H29" s="258" t="s">
        <v>604</v>
      </c>
      <c r="I29" s="258" t="s">
        <v>604</v>
      </c>
      <c r="J29" s="258" t="s">
        <v>604</v>
      </c>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t="s">
        <v>181</v>
      </c>
      <c r="H30" s="260" t="s">
        <v>181</v>
      </c>
      <c r="I30" s="260" t="s">
        <v>181</v>
      </c>
      <c r="J30" s="260" t="s">
        <v>181</v>
      </c>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t="s">
        <v>181</v>
      </c>
      <c r="I31" s="260" t="s">
        <v>181</v>
      </c>
      <c r="J31" s="260" t="s">
        <v>181</v>
      </c>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t="s">
        <v>181</v>
      </c>
      <c r="I32" s="260" t="s">
        <v>181</v>
      </c>
      <c r="J32" s="260" t="s">
        <v>181</v>
      </c>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260" t="s">
        <v>181</v>
      </c>
      <c r="G33" s="260" t="s">
        <v>181</v>
      </c>
      <c r="H33" s="260" t="s">
        <v>181</v>
      </c>
      <c r="I33" s="260" t="s">
        <v>181</v>
      </c>
      <c r="J33" s="260" t="s">
        <v>181</v>
      </c>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t="s">
        <v>209</v>
      </c>
      <c r="I34" s="260" t="s">
        <v>209</v>
      </c>
      <c r="J34" s="260" t="s">
        <v>209</v>
      </c>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209</v>
      </c>
      <c r="H35" s="260" t="s">
        <v>209</v>
      </c>
      <c r="I35" s="260" t="s">
        <v>209</v>
      </c>
      <c r="J35" s="260" t="s">
        <v>209</v>
      </c>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x14ac:dyDescent="0.3">
      <c r="A36" s="138" t="s">
        <v>475</v>
      </c>
      <c r="B36" s="139" t="s">
        <v>476</v>
      </c>
      <c r="C36" s="235" t="s">
        <v>477</v>
      </c>
      <c r="D36" s="239"/>
      <c r="E36" s="239" t="s">
        <v>181</v>
      </c>
      <c r="F36" s="260" t="s">
        <v>181</v>
      </c>
      <c r="G36" s="260" t="s">
        <v>181</v>
      </c>
      <c r="H36" s="260" t="s">
        <v>181</v>
      </c>
      <c r="I36" s="260" t="s">
        <v>181</v>
      </c>
      <c r="J36" s="260" t="s">
        <v>181</v>
      </c>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t="s">
        <v>209</v>
      </c>
      <c r="H37" s="260" t="s">
        <v>209</v>
      </c>
      <c r="I37" s="260" t="s">
        <v>209</v>
      </c>
      <c r="J37" s="260" t="s">
        <v>209</v>
      </c>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t="s">
        <v>181</v>
      </c>
      <c r="H38" s="260" t="s">
        <v>181</v>
      </c>
      <c r="I38" s="260" t="s">
        <v>181</v>
      </c>
      <c r="J38" s="260" t="s">
        <v>181</v>
      </c>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209</v>
      </c>
      <c r="H39" s="260" t="s">
        <v>209</v>
      </c>
      <c r="I39" s="260" t="s">
        <v>209</v>
      </c>
      <c r="J39" s="260" t="s">
        <v>209</v>
      </c>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209</v>
      </c>
      <c r="H40" s="260" t="s">
        <v>209</v>
      </c>
      <c r="I40" s="260" t="s">
        <v>209</v>
      </c>
      <c r="J40" s="260" t="s">
        <v>209</v>
      </c>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t="s">
        <v>209</v>
      </c>
      <c r="I41" s="260" t="s">
        <v>209</v>
      </c>
      <c r="J41" s="260" t="s">
        <v>209</v>
      </c>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t="s">
        <v>209</v>
      </c>
      <c r="I42" s="260" t="s">
        <v>209</v>
      </c>
      <c r="J42" s="260" t="s">
        <v>209</v>
      </c>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t="s">
        <v>209</v>
      </c>
      <c r="I43" s="260" t="s">
        <v>209</v>
      </c>
      <c r="J43" s="260" t="s">
        <v>209</v>
      </c>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502</v>
      </c>
      <c r="G44" s="258" t="s">
        <v>502</v>
      </c>
      <c r="H44" s="258" t="s">
        <v>502</v>
      </c>
      <c r="I44" s="258" t="s">
        <v>640</v>
      </c>
      <c r="J44" s="258" t="s">
        <v>640</v>
      </c>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754</v>
      </c>
      <c r="G45" s="262" t="s">
        <v>755</v>
      </c>
      <c r="H45" s="262" t="s">
        <v>715</v>
      </c>
      <c r="I45" s="262" t="s">
        <v>716</v>
      </c>
      <c r="J45" s="262" t="s">
        <v>717</v>
      </c>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217</v>
      </c>
      <c r="G46" s="262" t="s">
        <v>217</v>
      </c>
      <c r="H46" s="262" t="s">
        <v>217</v>
      </c>
      <c r="I46" s="262" t="s">
        <v>774</v>
      </c>
      <c r="J46" s="262" t="s">
        <v>775</v>
      </c>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85" x14ac:dyDescent="0.3">
      <c r="A47" s="138" t="s">
        <v>515</v>
      </c>
      <c r="B47" s="139" t="s">
        <v>516</v>
      </c>
      <c r="C47" s="235" t="s">
        <v>517</v>
      </c>
      <c r="D47" s="241" t="s">
        <v>217</v>
      </c>
      <c r="E47" s="241" t="s">
        <v>612</v>
      </c>
      <c r="F47" s="262" t="s">
        <v>720</v>
      </c>
      <c r="G47" s="262" t="s">
        <v>720</v>
      </c>
      <c r="H47" s="262" t="s">
        <v>720</v>
      </c>
      <c r="I47" s="262" t="s">
        <v>721</v>
      </c>
      <c r="J47" s="262" t="s">
        <v>722</v>
      </c>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75" x14ac:dyDescent="0.3">
      <c r="A48" s="138" t="s">
        <v>520</v>
      </c>
      <c r="B48" s="139" t="s">
        <v>521</v>
      </c>
      <c r="C48" s="235" t="s">
        <v>522</v>
      </c>
      <c r="D48" s="242" t="s">
        <v>217</v>
      </c>
      <c r="E48" s="242" t="s">
        <v>523</v>
      </c>
      <c r="F48" s="264" t="s">
        <v>760</v>
      </c>
      <c r="G48" s="264" t="s">
        <v>723</v>
      </c>
      <c r="H48" s="264" t="s">
        <v>724</v>
      </c>
      <c r="I48" s="264" t="s">
        <v>725</v>
      </c>
      <c r="J48" s="264" t="s">
        <v>726</v>
      </c>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50" x14ac:dyDescent="0.3">
      <c r="A49" s="138" t="s">
        <v>525</v>
      </c>
      <c r="B49" s="139" t="s">
        <v>526</v>
      </c>
      <c r="C49" s="227" t="s">
        <v>527</v>
      </c>
      <c r="D49" s="236" t="s">
        <v>529</v>
      </c>
      <c r="E49" s="236" t="s">
        <v>618</v>
      </c>
      <c r="F49" s="258" t="s">
        <v>776</v>
      </c>
      <c r="G49" s="258" t="s">
        <v>777</v>
      </c>
      <c r="H49" s="258" t="s">
        <v>778</v>
      </c>
      <c r="I49" s="258" t="s">
        <v>779</v>
      </c>
      <c r="J49" s="258" t="s">
        <v>529</v>
      </c>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766</v>
      </c>
      <c r="G50" s="258" t="s">
        <v>730</v>
      </c>
      <c r="H50" s="258" t="s">
        <v>636</v>
      </c>
      <c r="I50" s="258" t="s">
        <v>732</v>
      </c>
      <c r="J50" s="258" t="s">
        <v>636</v>
      </c>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25" x14ac:dyDescent="0.3">
      <c r="A51" s="138" t="s">
        <v>536</v>
      </c>
      <c r="B51" s="139" t="s">
        <v>537</v>
      </c>
      <c r="C51" s="235" t="s">
        <v>538</v>
      </c>
      <c r="D51" s="238" t="s">
        <v>503</v>
      </c>
      <c r="E51" s="238" t="s">
        <v>502</v>
      </c>
      <c r="F51" s="258" t="s">
        <v>640</v>
      </c>
      <c r="G51" s="258" t="s">
        <v>640</v>
      </c>
      <c r="H51" s="258" t="s">
        <v>640</v>
      </c>
      <c r="I51" s="258" t="s">
        <v>640</v>
      </c>
      <c r="J51" s="258" t="s">
        <v>502</v>
      </c>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768</v>
      </c>
      <c r="G52" s="262" t="s">
        <v>734</v>
      </c>
      <c r="H52" s="262" t="s">
        <v>735</v>
      </c>
      <c r="I52" s="262" t="s">
        <v>736</v>
      </c>
      <c r="J52" s="262" t="s">
        <v>780</v>
      </c>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55" x14ac:dyDescent="0.3">
      <c r="A53" s="138" t="s">
        <v>544</v>
      </c>
      <c r="B53" s="139" t="s">
        <v>545</v>
      </c>
      <c r="C53" s="235" t="s">
        <v>546</v>
      </c>
      <c r="D53" s="243" t="s">
        <v>547</v>
      </c>
      <c r="E53" s="243" t="s">
        <v>217</v>
      </c>
      <c r="F53" s="258" t="s">
        <v>769</v>
      </c>
      <c r="G53" s="258" t="s">
        <v>738</v>
      </c>
      <c r="H53" s="258" t="s">
        <v>739</v>
      </c>
      <c r="I53" s="258" t="s">
        <v>770</v>
      </c>
      <c r="J53" s="258" t="s">
        <v>781</v>
      </c>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80" x14ac:dyDescent="0.3">
      <c r="A54" s="138" t="s">
        <v>550</v>
      </c>
      <c r="B54" s="139" t="s">
        <v>551</v>
      </c>
      <c r="C54" s="235" t="s">
        <v>552</v>
      </c>
      <c r="D54" s="243" t="s">
        <v>553</v>
      </c>
      <c r="E54" s="243" t="s">
        <v>217</v>
      </c>
      <c r="F54" s="258" t="s">
        <v>771</v>
      </c>
      <c r="G54" s="258" t="s">
        <v>742</v>
      </c>
      <c r="H54" s="258" t="s">
        <v>743</v>
      </c>
      <c r="I54" s="258" t="s">
        <v>744</v>
      </c>
      <c r="J54" s="258" t="s">
        <v>636</v>
      </c>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t="s">
        <v>655</v>
      </c>
      <c r="H55" s="266" t="s">
        <v>655</v>
      </c>
      <c r="I55" s="266" t="s">
        <v>655</v>
      </c>
      <c r="J55" s="266" t="s">
        <v>655</v>
      </c>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D45">
      <selection activeCell="F46" sqref="F46"/>
      <pageMargins left="0" right="0" top="0" bottom="0" header="0" footer="0"/>
    </customSheetView>
    <customSheetView guid="{C2870D4B-3185-40F5-B1E2-34D518E50A79}" scale="70" hiddenRows="1" hiddenColumns="1" topLeftCell="D53">
      <selection activeCell="C7" sqref="C7"/>
      <pageMargins left="0" right="0" top="0" bottom="0" header="0" footer="0"/>
    </customSheetView>
    <customSheetView guid="{B3F813C4-6DDE-44FA-88AB-CD545D2651A2}" scale="50" hiddenRows="1" hiddenColumns="1">
      <selection activeCell="D45" sqref="D45"/>
      <pageMargins left="0" right="0" top="0" bottom="0" header="0" footer="0"/>
    </customSheetView>
    <customSheetView guid="{52C21511-4E91-4712-98AA-765DAD4B9FC1}" scale="70" hiddenRows="1" hiddenColumns="1" topLeftCell="D45">
      <selection activeCell="F46" sqref="F46"/>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DFCE8445-EBFF-45B2-9B80-54AD5A01CA3B}"/>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180CD-0CC1-4068-AABC-972734E7235C}">
  <dimension ref="A1:BL55"/>
  <sheetViews>
    <sheetView zoomScale="50" zoomScaleNormal="50" workbookViewId="0">
      <selection activeCell="F20" sqref="F20"/>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782</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635</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636</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703</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640</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783</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784</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25" x14ac:dyDescent="0.3">
      <c r="A47" s="138" t="s">
        <v>515</v>
      </c>
      <c r="B47" s="139" t="s">
        <v>516</v>
      </c>
      <c r="C47" s="235" t="s">
        <v>517</v>
      </c>
      <c r="D47" s="241" t="s">
        <v>217</v>
      </c>
      <c r="E47" s="241" t="s">
        <v>612</v>
      </c>
      <c r="F47" s="262" t="s">
        <v>748</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60" x14ac:dyDescent="0.3">
      <c r="A48" s="138" t="s">
        <v>520</v>
      </c>
      <c r="B48" s="139" t="s">
        <v>521</v>
      </c>
      <c r="C48" s="235" t="s">
        <v>522</v>
      </c>
      <c r="D48" s="242" t="s">
        <v>217</v>
      </c>
      <c r="E48" s="242" t="s">
        <v>523</v>
      </c>
      <c r="F48" s="264" t="s">
        <v>705</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785</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707</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640</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663</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25" x14ac:dyDescent="0.3">
      <c r="A53" s="138" t="s">
        <v>544</v>
      </c>
      <c r="B53" s="139" t="s">
        <v>545</v>
      </c>
      <c r="C53" s="235" t="s">
        <v>546</v>
      </c>
      <c r="D53" s="243" t="s">
        <v>547</v>
      </c>
      <c r="E53" s="243" t="s">
        <v>217</v>
      </c>
      <c r="F53" s="258" t="s">
        <v>664</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65" x14ac:dyDescent="0.3">
      <c r="A54" s="138" t="s">
        <v>550</v>
      </c>
      <c r="B54" s="139" t="s">
        <v>551</v>
      </c>
      <c r="C54" s="235" t="s">
        <v>552</v>
      </c>
      <c r="D54" s="243" t="s">
        <v>553</v>
      </c>
      <c r="E54" s="243" t="s">
        <v>217</v>
      </c>
      <c r="F54" s="258" t="s">
        <v>665</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60" hiddenRows="1" hiddenColumns="1">
      <selection activeCell="A18" sqref="A18:C19"/>
      <pageMargins left="0" right="0" top="0" bottom="0" header="0" footer="0"/>
    </customSheetView>
    <customSheetView guid="{C2870D4B-3185-40F5-B1E2-34D518E50A79}" scale="60" hiddenRows="1" hiddenColumns="1" topLeftCell="A53">
      <selection activeCell="C7" sqref="C7"/>
      <pageMargins left="0" right="0" top="0" bottom="0" header="0" footer="0"/>
    </customSheetView>
    <customSheetView guid="{B3F813C4-6DDE-44FA-88AB-CD545D2651A2}" scale="60" hiddenRows="1" hiddenColumns="1" topLeftCell="K8">
      <selection activeCell="D45" sqref="D45"/>
      <pageMargins left="0" right="0" top="0" bottom="0" header="0" footer="0"/>
    </customSheetView>
    <customSheetView guid="{52C21511-4E91-4712-98AA-765DAD4B9FC1}" scale="60" hiddenRows="1" hiddenColumns="1" topLeftCell="A46">
      <selection activeCell="F50" sqref="F50"/>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053DB7FF-092A-401A-BF42-7391AAA31872}"/>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876CC-22BC-49C9-AE93-E41DD9EF0C4A}">
  <dimension ref="A1:BL55"/>
  <sheetViews>
    <sheetView topLeftCell="A11" zoomScale="50" zoomScaleNormal="50" workbookViewId="0">
      <selection activeCell="F27" sqref="F27"/>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786</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191" t="s">
        <v>262</v>
      </c>
      <c r="E10" s="191" t="s">
        <v>263</v>
      </c>
      <c r="F10" s="191" t="s">
        <v>264</v>
      </c>
      <c r="G10" s="191" t="s">
        <v>265</v>
      </c>
      <c r="H10" s="191" t="s">
        <v>266</v>
      </c>
      <c r="I10" s="191" t="s">
        <v>267</v>
      </c>
      <c r="J10" s="191" t="s">
        <v>268</v>
      </c>
      <c r="K10" s="191" t="s">
        <v>269</v>
      </c>
      <c r="L10" s="191" t="s">
        <v>270</v>
      </c>
      <c r="M10" s="191" t="s">
        <v>271</v>
      </c>
      <c r="N10" s="191" t="s">
        <v>272</v>
      </c>
      <c r="O10" s="191" t="s">
        <v>273</v>
      </c>
      <c r="P10" s="191" t="s">
        <v>274</v>
      </c>
      <c r="Q10" s="191" t="s">
        <v>275</v>
      </c>
      <c r="R10" s="191" t="s">
        <v>276</v>
      </c>
      <c r="S10" s="191" t="s">
        <v>277</v>
      </c>
      <c r="T10" s="191" t="s">
        <v>278</v>
      </c>
      <c r="U10" s="191" t="s">
        <v>279</v>
      </c>
      <c r="V10" s="191" t="s">
        <v>280</v>
      </c>
      <c r="W10" s="191" t="s">
        <v>281</v>
      </c>
      <c r="X10" s="191" t="s">
        <v>282</v>
      </c>
      <c r="Y10" s="191" t="s">
        <v>283</v>
      </c>
      <c r="Z10" s="191" t="s">
        <v>284</v>
      </c>
      <c r="AA10" s="191" t="s">
        <v>285</v>
      </c>
      <c r="AB10" s="191" t="s">
        <v>286</v>
      </c>
      <c r="AC10" s="191" t="s">
        <v>287</v>
      </c>
      <c r="AD10" s="191" t="s">
        <v>288</v>
      </c>
      <c r="AE10" s="191" t="s">
        <v>289</v>
      </c>
      <c r="AF10" s="191" t="s">
        <v>290</v>
      </c>
      <c r="AG10" s="191" t="s">
        <v>291</v>
      </c>
      <c r="AH10" s="191" t="s">
        <v>292</v>
      </c>
      <c r="AI10" s="191" t="s">
        <v>293</v>
      </c>
      <c r="AJ10" s="191" t="s">
        <v>294</v>
      </c>
      <c r="AK10" s="191" t="s">
        <v>295</v>
      </c>
      <c r="AL10" s="191" t="s">
        <v>296</v>
      </c>
      <c r="AM10" s="191" t="s">
        <v>297</v>
      </c>
      <c r="AN10" s="191" t="s">
        <v>298</v>
      </c>
      <c r="AO10" s="191" t="s">
        <v>299</v>
      </c>
      <c r="AP10" s="191" t="s">
        <v>300</v>
      </c>
      <c r="AQ10" s="191" t="s">
        <v>301</v>
      </c>
      <c r="AR10" s="191" t="s">
        <v>302</v>
      </c>
      <c r="AS10" s="191"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27" customFormat="1" ht="27.6" customHeight="1" x14ac:dyDescent="0.3">
      <c r="A12" s="192" t="s">
        <v>312</v>
      </c>
      <c r="B12" s="139" t="s">
        <v>313</v>
      </c>
      <c r="C12" s="214" t="s">
        <v>314</v>
      </c>
      <c r="D12" s="215" t="s">
        <v>315</v>
      </c>
      <c r="E12" s="215" t="s">
        <v>315</v>
      </c>
      <c r="F12" s="215" t="s">
        <v>702</v>
      </c>
      <c r="G12" s="215" t="s">
        <v>702</v>
      </c>
      <c r="H12" s="215" t="s">
        <v>702</v>
      </c>
      <c r="I12" s="215" t="s">
        <v>702</v>
      </c>
      <c r="J12" s="215" t="s">
        <v>702</v>
      </c>
      <c r="K12" s="215" t="s">
        <v>315</v>
      </c>
      <c r="L12" s="215"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591</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593</v>
      </c>
      <c r="G15" s="221" t="s">
        <v>593</v>
      </c>
      <c r="H15" s="221" t="s">
        <v>593</v>
      </c>
      <c r="I15" s="221" t="s">
        <v>593</v>
      </c>
      <c r="J15" s="221" t="s">
        <v>593</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593</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635</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636</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710</v>
      </c>
      <c r="G27" s="258" t="s">
        <v>703</v>
      </c>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t="s">
        <v>450</v>
      </c>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t="s">
        <v>604</v>
      </c>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t="s">
        <v>181</v>
      </c>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t="s">
        <v>181</v>
      </c>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209</v>
      </c>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t="s">
        <v>181</v>
      </c>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t="s">
        <v>209</v>
      </c>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t="s">
        <v>181</v>
      </c>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209</v>
      </c>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209</v>
      </c>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502</v>
      </c>
      <c r="G44" s="258" t="s">
        <v>640</v>
      </c>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787</v>
      </c>
      <c r="G45" s="262" t="s">
        <v>788</v>
      </c>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217</v>
      </c>
      <c r="G46" s="262" t="s">
        <v>789</v>
      </c>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40" x14ac:dyDescent="0.3">
      <c r="A47" s="138" t="s">
        <v>515</v>
      </c>
      <c r="B47" s="139" t="s">
        <v>516</v>
      </c>
      <c r="C47" s="235" t="s">
        <v>517</v>
      </c>
      <c r="D47" s="241" t="s">
        <v>217</v>
      </c>
      <c r="E47" s="241" t="s">
        <v>612</v>
      </c>
      <c r="F47" s="262" t="s">
        <v>720</v>
      </c>
      <c r="G47" s="262" t="s">
        <v>748</v>
      </c>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75" x14ac:dyDescent="0.3">
      <c r="A48" s="138" t="s">
        <v>520</v>
      </c>
      <c r="B48" s="139" t="s">
        <v>521</v>
      </c>
      <c r="C48" s="235" t="s">
        <v>522</v>
      </c>
      <c r="D48" s="242" t="s">
        <v>217</v>
      </c>
      <c r="E48" s="242" t="s">
        <v>523</v>
      </c>
      <c r="F48" s="264" t="s">
        <v>723</v>
      </c>
      <c r="G48" s="264" t="s">
        <v>705</v>
      </c>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50" x14ac:dyDescent="0.3">
      <c r="A49" s="138" t="s">
        <v>525</v>
      </c>
      <c r="B49" s="139" t="s">
        <v>526</v>
      </c>
      <c r="C49" s="227" t="s">
        <v>527</v>
      </c>
      <c r="D49" s="236" t="s">
        <v>529</v>
      </c>
      <c r="E49" s="236" t="s">
        <v>618</v>
      </c>
      <c r="F49" s="258" t="s">
        <v>790</v>
      </c>
      <c r="G49" s="258" t="s">
        <v>791</v>
      </c>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730</v>
      </c>
      <c r="G50" s="258" t="s">
        <v>707</v>
      </c>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640</v>
      </c>
      <c r="G51" s="258" t="s">
        <v>640</v>
      </c>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734</v>
      </c>
      <c r="G52" s="262" t="s">
        <v>663</v>
      </c>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55" x14ac:dyDescent="0.3">
      <c r="A53" s="138" t="s">
        <v>544</v>
      </c>
      <c r="B53" s="139" t="s">
        <v>545</v>
      </c>
      <c r="C53" s="235" t="s">
        <v>546</v>
      </c>
      <c r="D53" s="243" t="s">
        <v>547</v>
      </c>
      <c r="E53" s="243" t="s">
        <v>217</v>
      </c>
      <c r="F53" s="258" t="s">
        <v>738</v>
      </c>
      <c r="G53" s="258" t="s">
        <v>664</v>
      </c>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80" x14ac:dyDescent="0.3">
      <c r="A54" s="138" t="s">
        <v>550</v>
      </c>
      <c r="B54" s="139" t="s">
        <v>551</v>
      </c>
      <c r="C54" s="235" t="s">
        <v>552</v>
      </c>
      <c r="D54" s="243" t="s">
        <v>553</v>
      </c>
      <c r="E54" s="243" t="s">
        <v>217</v>
      </c>
      <c r="F54" s="258" t="s">
        <v>742</v>
      </c>
      <c r="G54" s="258" t="s">
        <v>665</v>
      </c>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t="s">
        <v>655</v>
      </c>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selection activeCell="F50" sqref="F50"/>
      <pageMargins left="0" right="0" top="0" bottom="0" header="0" footer="0"/>
    </customSheetView>
    <customSheetView guid="{C2870D4B-3185-40F5-B1E2-34D518E50A79}" scale="70" hiddenRows="1" hiddenColumns="1" topLeftCell="A50">
      <selection activeCell="C7" sqref="C7"/>
      <pageMargins left="0" right="0" top="0" bottom="0" header="0" footer="0"/>
    </customSheetView>
    <customSheetView guid="{B3F813C4-6DDE-44FA-88AB-CD545D2651A2}" scale="50" hiddenRows="1" hiddenColumns="1">
      <selection activeCell="D45" sqref="D45"/>
      <pageMargins left="0" right="0" top="0" bottom="0" header="0" footer="0"/>
    </customSheetView>
    <customSheetView guid="{52C21511-4E91-4712-98AA-765DAD4B9FC1}" scale="70" hiddenRows="1" hiddenColumns="1" topLeftCell="A47">
      <selection activeCell="F50" sqref="F50"/>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45105417-5910-4BA4-BA77-AF62D07898B7}"/>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592A2-A4B6-40C0-8CB3-259A1BB21C96}">
  <dimension ref="A1:BL55"/>
  <sheetViews>
    <sheetView topLeftCell="A18" zoomScale="50" zoomScaleNormal="50" workbookViewId="0">
      <selection activeCell="F27" sqref="F27"/>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792</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635</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636</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710</v>
      </c>
      <c r="G27" s="258" t="s">
        <v>703</v>
      </c>
      <c r="H27" s="258" t="s">
        <v>793</v>
      </c>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t="s">
        <v>450</v>
      </c>
      <c r="H28" s="258" t="s">
        <v>450</v>
      </c>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t="s">
        <v>604</v>
      </c>
      <c r="H29" s="258" t="s">
        <v>604</v>
      </c>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t="s">
        <v>181</v>
      </c>
      <c r="H30" s="260" t="s">
        <v>181</v>
      </c>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t="s">
        <v>181</v>
      </c>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t="s">
        <v>181</v>
      </c>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t="s">
        <v>181</v>
      </c>
      <c r="H33" s="260" t="s">
        <v>181</v>
      </c>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t="s">
        <v>209</v>
      </c>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209</v>
      </c>
      <c r="H35" s="260" t="s">
        <v>209</v>
      </c>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t="s">
        <v>181</v>
      </c>
      <c r="H36" s="260" t="s">
        <v>181</v>
      </c>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t="s">
        <v>209</v>
      </c>
      <c r="H37" s="260" t="s">
        <v>209</v>
      </c>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t="s">
        <v>181</v>
      </c>
      <c r="H38" s="260" t="s">
        <v>181</v>
      </c>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209</v>
      </c>
      <c r="H39" s="260" t="s">
        <v>209</v>
      </c>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209</v>
      </c>
      <c r="H40" s="260" t="s">
        <v>209</v>
      </c>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t="s">
        <v>209</v>
      </c>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t="s">
        <v>209</v>
      </c>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t="s">
        <v>209</v>
      </c>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502</v>
      </c>
      <c r="G44" s="258" t="s">
        <v>640</v>
      </c>
      <c r="H44" s="258" t="s">
        <v>502</v>
      </c>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794</v>
      </c>
      <c r="G45" s="262" t="s">
        <v>795</v>
      </c>
      <c r="H45" s="262" t="s">
        <v>796</v>
      </c>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217</v>
      </c>
      <c r="G46" s="262" t="s">
        <v>797</v>
      </c>
      <c r="H46" s="262" t="s">
        <v>217</v>
      </c>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40" x14ac:dyDescent="0.3">
      <c r="A47" s="138" t="s">
        <v>515</v>
      </c>
      <c r="B47" s="139" t="s">
        <v>516</v>
      </c>
      <c r="C47" s="235" t="s">
        <v>517</v>
      </c>
      <c r="D47" s="241" t="s">
        <v>217</v>
      </c>
      <c r="E47" s="241" t="s">
        <v>612</v>
      </c>
      <c r="F47" s="262" t="s">
        <v>720</v>
      </c>
      <c r="G47" s="262" t="s">
        <v>748</v>
      </c>
      <c r="H47" s="262" t="s">
        <v>720</v>
      </c>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75" x14ac:dyDescent="0.3">
      <c r="A48" s="138" t="s">
        <v>520</v>
      </c>
      <c r="B48" s="139" t="s">
        <v>521</v>
      </c>
      <c r="C48" s="235" t="s">
        <v>522</v>
      </c>
      <c r="D48" s="242" t="s">
        <v>217</v>
      </c>
      <c r="E48" s="242" t="s">
        <v>523</v>
      </c>
      <c r="F48" s="264" t="s">
        <v>723</v>
      </c>
      <c r="G48" s="264" t="s">
        <v>705</v>
      </c>
      <c r="H48" s="264" t="s">
        <v>798</v>
      </c>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799</v>
      </c>
      <c r="G49" s="258" t="s">
        <v>800</v>
      </c>
      <c r="H49" s="258" t="s">
        <v>801</v>
      </c>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730</v>
      </c>
      <c r="G50" s="258" t="s">
        <v>707</v>
      </c>
      <c r="H50" s="258" t="s">
        <v>802</v>
      </c>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640</v>
      </c>
      <c r="G51" s="258" t="s">
        <v>640</v>
      </c>
      <c r="H51" s="258" t="s">
        <v>640</v>
      </c>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734</v>
      </c>
      <c r="G52" s="262" t="s">
        <v>663</v>
      </c>
      <c r="H52" s="262" t="s">
        <v>803</v>
      </c>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55" x14ac:dyDescent="0.3">
      <c r="A53" s="138" t="s">
        <v>544</v>
      </c>
      <c r="B53" s="139" t="s">
        <v>545</v>
      </c>
      <c r="C53" s="235" t="s">
        <v>546</v>
      </c>
      <c r="D53" s="243" t="s">
        <v>547</v>
      </c>
      <c r="E53" s="243" t="s">
        <v>217</v>
      </c>
      <c r="F53" s="258" t="s">
        <v>738</v>
      </c>
      <c r="G53" s="258" t="s">
        <v>664</v>
      </c>
      <c r="H53" s="258" t="s">
        <v>804</v>
      </c>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80" x14ac:dyDescent="0.3">
      <c r="A54" s="138" t="s">
        <v>550</v>
      </c>
      <c r="B54" s="139" t="s">
        <v>551</v>
      </c>
      <c r="C54" s="235" t="s">
        <v>552</v>
      </c>
      <c r="D54" s="243" t="s">
        <v>553</v>
      </c>
      <c r="E54" s="243" t="s">
        <v>217</v>
      </c>
      <c r="F54" s="258" t="s">
        <v>742</v>
      </c>
      <c r="G54" s="258" t="s">
        <v>665</v>
      </c>
      <c r="H54" s="258" t="s">
        <v>805</v>
      </c>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t="s">
        <v>655</v>
      </c>
      <c r="H55" s="266" t="s">
        <v>655</v>
      </c>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9">
      <selection activeCell="F46" sqref="F46"/>
      <pageMargins left="0" right="0" top="0" bottom="0" header="0" footer="0"/>
      <pageSetup orientation="portrait" horizontalDpi="1200" verticalDpi="1200" r:id="rId1"/>
    </customSheetView>
    <customSheetView guid="{C2870D4B-3185-40F5-B1E2-34D518E50A79}" scale="50" hiddenRows="1" hiddenColumns="1" topLeftCell="A54">
      <selection activeCell="C7" sqref="C7"/>
      <pageMargins left="0" right="0" top="0" bottom="0" header="0" footer="0"/>
      <pageSetup orientation="portrait" horizontalDpi="1200" verticalDpi="1200" r:id="rId2"/>
    </customSheetView>
    <customSheetView guid="{B3F813C4-6DDE-44FA-88AB-CD545D2651A2}" hiddenRows="1" hiddenColumns="1" topLeftCell="E10">
      <selection activeCell="D45" sqref="D45"/>
      <pageMargins left="0" right="0" top="0" bottom="0" header="0" footer="0"/>
    </customSheetView>
    <customSheetView guid="{52C21511-4E91-4712-98AA-765DAD4B9FC1}" scale="70" hiddenRows="1" hiddenColumns="1" topLeftCell="A50">
      <selection activeCell="F50" sqref="F50"/>
      <pageMargins left="0" right="0" top="0" bottom="0" header="0" footer="0"/>
      <pageSetup orientation="portrait" horizontalDpi="1200" verticalDpi="1200" r:id="rId3"/>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36A4B9E4-6BD7-4FAF-9E1A-1F65E639DFCB}"/>
  </dataValidations>
  <pageMargins left="0.7" right="0.7" top="0.75" bottom="0.75" header="0.3" footer="0.3"/>
  <pageSetup orientation="portrait" horizontalDpi="1200" verticalDpi="1200"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4AF5-3EC6-4F70-8DFE-FCEE950F606E}">
  <dimension ref="A1:BL55"/>
  <sheetViews>
    <sheetView topLeftCell="A27" zoomScale="50" zoomScaleNormal="50" workbookViewId="0">
      <selection activeCell="F27" sqref="F27"/>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4" width="42.88671875" style="159" customWidth="1"/>
    <col min="45" max="45" width="42.88671875" style="159" hidden="1"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806</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3"/>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309</v>
      </c>
      <c r="AD11" s="215" t="s">
        <v>309</v>
      </c>
      <c r="AE11" s="215" t="s">
        <v>309</v>
      </c>
      <c r="AF11" s="215" t="s">
        <v>310</v>
      </c>
      <c r="AG11" s="215" t="s">
        <v>310</v>
      </c>
      <c r="AH11" s="215" t="s">
        <v>310</v>
      </c>
      <c r="AI11" s="215" t="s">
        <v>310</v>
      </c>
      <c r="AJ11" s="215" t="s">
        <v>310</v>
      </c>
      <c r="AK11" s="215" t="s">
        <v>311</v>
      </c>
      <c r="AL11" s="215" t="s">
        <v>311</v>
      </c>
      <c r="AM11" s="215" t="s">
        <v>311</v>
      </c>
      <c r="AN11" s="215" t="s">
        <v>311</v>
      </c>
      <c r="AO11" s="215" t="s">
        <v>311</v>
      </c>
      <c r="AP11" s="215" t="s">
        <v>311</v>
      </c>
      <c r="AQ11" s="215" t="s">
        <v>311</v>
      </c>
      <c r="AR11" s="215" t="s">
        <v>311</v>
      </c>
      <c r="AS11" s="213"/>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667</v>
      </c>
      <c r="G12" s="216" t="s">
        <v>667</v>
      </c>
      <c r="H12" s="216" t="s">
        <v>667</v>
      </c>
      <c r="I12" s="216" t="s">
        <v>667</v>
      </c>
      <c r="J12" s="216" t="s">
        <v>667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327</v>
      </c>
      <c r="AD12" s="215" t="s">
        <v>328</v>
      </c>
      <c r="AE12" s="215" t="s">
        <v>329</v>
      </c>
      <c r="AF12" s="215" t="s">
        <v>330</v>
      </c>
      <c r="AG12" s="215" t="s">
        <v>331</v>
      </c>
      <c r="AH12" s="215" t="s">
        <v>332</v>
      </c>
      <c r="AI12" s="215" t="s">
        <v>333</v>
      </c>
      <c r="AJ12" s="215" t="s">
        <v>334</v>
      </c>
      <c r="AK12" s="215" t="s">
        <v>335</v>
      </c>
      <c r="AL12" s="215" t="s">
        <v>336</v>
      </c>
      <c r="AM12" s="215" t="s">
        <v>337</v>
      </c>
      <c r="AN12" s="215" t="s">
        <v>338</v>
      </c>
      <c r="AO12" s="215" t="s">
        <v>339</v>
      </c>
      <c r="AP12" s="215" t="s">
        <v>340</v>
      </c>
      <c r="AQ12" s="215" t="s">
        <v>341</v>
      </c>
      <c r="AR12" s="215" t="s">
        <v>342</v>
      </c>
      <c r="AS12" s="213"/>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349</v>
      </c>
      <c r="AD13" s="218" t="s">
        <v>350</v>
      </c>
      <c r="AE13" s="218"/>
      <c r="AF13" s="218"/>
      <c r="AG13" s="218"/>
      <c r="AH13" s="218"/>
      <c r="AI13" s="218" t="s">
        <v>189</v>
      </c>
      <c r="AJ13" s="218" t="s">
        <v>192</v>
      </c>
      <c r="AK13" s="218"/>
      <c r="AL13" s="218"/>
      <c r="AM13" s="218"/>
      <c r="AN13" s="218"/>
      <c r="AO13" s="218"/>
      <c r="AP13" s="218"/>
      <c r="AQ13" s="218"/>
      <c r="AR13" s="218"/>
      <c r="AS13" s="213"/>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356</v>
      </c>
      <c r="AD14" s="218" t="s">
        <v>356</v>
      </c>
      <c r="AE14" s="218" t="s">
        <v>356</v>
      </c>
      <c r="AF14" s="218" t="s">
        <v>356</v>
      </c>
      <c r="AG14" s="218" t="s">
        <v>356</v>
      </c>
      <c r="AH14" s="218" t="s">
        <v>356</v>
      </c>
      <c r="AI14" s="218" t="s">
        <v>354</v>
      </c>
      <c r="AJ14" s="218" t="s">
        <v>355</v>
      </c>
      <c r="AK14" s="218" t="s">
        <v>356</v>
      </c>
      <c r="AL14" s="218" t="s">
        <v>356</v>
      </c>
      <c r="AM14" s="218" t="s">
        <v>356</v>
      </c>
      <c r="AN14" s="218" t="s">
        <v>356</v>
      </c>
      <c r="AO14" s="218" t="s">
        <v>356</v>
      </c>
      <c r="AP14" s="218" t="s">
        <v>356</v>
      </c>
      <c r="AQ14" s="218" t="s">
        <v>356</v>
      </c>
      <c r="AR14" s="218" t="s">
        <v>356</v>
      </c>
      <c r="AS14" s="213"/>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668</v>
      </c>
      <c r="G15" s="221" t="s">
        <v>668</v>
      </c>
      <c r="H15" s="221" t="s">
        <v>668</v>
      </c>
      <c r="I15" s="221" t="s">
        <v>668</v>
      </c>
      <c r="J15" s="221" t="s">
        <v>668</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361</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13"/>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635</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636</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807</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640</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808</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809</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55" x14ac:dyDescent="0.3">
      <c r="A47" s="138" t="s">
        <v>515</v>
      </c>
      <c r="B47" s="139" t="s">
        <v>516</v>
      </c>
      <c r="C47" s="235" t="s">
        <v>517</v>
      </c>
      <c r="D47" s="241" t="s">
        <v>217</v>
      </c>
      <c r="E47" s="241" t="s">
        <v>612</v>
      </c>
      <c r="F47" s="262" t="s">
        <v>810</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60" x14ac:dyDescent="0.3">
      <c r="A48" s="138" t="s">
        <v>520</v>
      </c>
      <c r="B48" s="139" t="s">
        <v>521</v>
      </c>
      <c r="C48" s="235" t="s">
        <v>522</v>
      </c>
      <c r="D48" s="242" t="s">
        <v>217</v>
      </c>
      <c r="E48" s="242" t="s">
        <v>523</v>
      </c>
      <c r="F48" s="264" t="s">
        <v>811</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812</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813</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640</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814</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25" x14ac:dyDescent="0.3">
      <c r="A53" s="138" t="s">
        <v>544</v>
      </c>
      <c r="B53" s="139" t="s">
        <v>545</v>
      </c>
      <c r="C53" s="235" t="s">
        <v>546</v>
      </c>
      <c r="D53" s="243" t="s">
        <v>547</v>
      </c>
      <c r="E53" s="243" t="s">
        <v>217</v>
      </c>
      <c r="F53" s="258" t="s">
        <v>815</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80" x14ac:dyDescent="0.3">
      <c r="A54" s="138" t="s">
        <v>550</v>
      </c>
      <c r="B54" s="139" t="s">
        <v>551</v>
      </c>
      <c r="C54" s="235" t="s">
        <v>552</v>
      </c>
      <c r="D54" s="243" t="s">
        <v>553</v>
      </c>
      <c r="E54" s="243" t="s">
        <v>217</v>
      </c>
      <c r="F54" s="258" t="s">
        <v>816</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47">
      <selection activeCell="F49" sqref="F49"/>
      <pageMargins left="0" right="0" top="0" bottom="0" header="0" footer="0"/>
      <pageSetup orientation="portrait" r:id="rId1"/>
    </customSheetView>
    <customSheetView guid="{C2870D4B-3185-40F5-B1E2-34D518E50A79}" scale="50" hiddenRows="1" hiddenColumns="1" topLeftCell="A53">
      <selection activeCell="C7" sqref="C7"/>
      <pageMargins left="0" right="0" top="0" bottom="0" header="0" footer="0"/>
      <pageSetup orientation="portrait" r:id="rId2"/>
    </customSheetView>
    <customSheetView guid="{B3F813C4-6DDE-44FA-88AB-CD545D2651A2}" scale="50" hiddenRows="1" hiddenColumns="1">
      <selection activeCell="D45" sqref="D45"/>
      <pageMargins left="0" right="0" top="0" bottom="0" header="0" footer="0"/>
    </customSheetView>
    <customSheetView guid="{52C21511-4E91-4712-98AA-765DAD4B9FC1}" scale="70" hiddenRows="1" hiddenColumns="1" topLeftCell="A47">
      <selection activeCell="F49" sqref="F49"/>
      <pageMargins left="0" right="0" top="0" bottom="0" header="0" footer="0"/>
      <pageSetup orientation="portrait" r:id="rId3"/>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R12" xr:uid="{FC4EBF87-E634-4343-B303-5F7255E50FF0}"/>
  </dataValidations>
  <pageMargins left="0.7" right="0.7" top="0.75" bottom="0.75" header="0.3" footer="0.3"/>
  <pageSetup orientation="portrait"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9BE6D-B4E0-4EF7-B367-5AB08124A479}">
  <dimension ref="A1:BL55"/>
  <sheetViews>
    <sheetView topLeftCell="A27" zoomScale="50" zoomScaleNormal="50" workbookViewId="0">
      <selection activeCell="F27" sqref="F27"/>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817</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635</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636</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818</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502</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819</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217</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120" x14ac:dyDescent="0.3">
      <c r="A47" s="138" t="s">
        <v>515</v>
      </c>
      <c r="B47" s="139" t="s">
        <v>516</v>
      </c>
      <c r="C47" s="235" t="s">
        <v>517</v>
      </c>
      <c r="D47" s="241" t="s">
        <v>217</v>
      </c>
      <c r="E47" s="241" t="s">
        <v>612</v>
      </c>
      <c r="F47" s="262" t="s">
        <v>720</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60" x14ac:dyDescent="0.3">
      <c r="A48" s="138" t="s">
        <v>520</v>
      </c>
      <c r="B48" s="139" t="s">
        <v>521</v>
      </c>
      <c r="C48" s="235" t="s">
        <v>522</v>
      </c>
      <c r="D48" s="242" t="s">
        <v>217</v>
      </c>
      <c r="E48" s="242" t="s">
        <v>523</v>
      </c>
      <c r="F48" s="264" t="s">
        <v>820</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821</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822</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502</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823</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120" x14ac:dyDescent="0.3">
      <c r="A53" s="138" t="s">
        <v>544</v>
      </c>
      <c r="B53" s="139" t="s">
        <v>545</v>
      </c>
      <c r="C53" s="235" t="s">
        <v>546</v>
      </c>
      <c r="D53" s="243" t="s">
        <v>547</v>
      </c>
      <c r="E53" s="243" t="s">
        <v>217</v>
      </c>
      <c r="F53" s="258" t="s">
        <v>636</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20" x14ac:dyDescent="0.3">
      <c r="A54" s="138" t="s">
        <v>550</v>
      </c>
      <c r="B54" s="139" t="s">
        <v>551</v>
      </c>
      <c r="C54" s="235" t="s">
        <v>552</v>
      </c>
      <c r="D54" s="243" t="s">
        <v>553</v>
      </c>
      <c r="E54" s="243" t="s">
        <v>217</v>
      </c>
      <c r="F54" s="258" t="s">
        <v>636</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60" hiddenRows="1" hiddenColumns="1" topLeftCell="A44">
      <selection activeCell="F46" sqref="F46"/>
      <pageMargins left="0" right="0" top="0" bottom="0" header="0" footer="0"/>
    </customSheetView>
    <customSheetView guid="{C2870D4B-3185-40F5-B1E2-34D518E50A79}" scale="60" hiddenRows="1" hiddenColumns="1" topLeftCell="A55">
      <selection activeCell="C7" sqref="C7"/>
      <pageMargins left="0" right="0" top="0" bottom="0" header="0" footer="0"/>
    </customSheetView>
    <customSheetView guid="{B3F813C4-6DDE-44FA-88AB-CD545D2651A2}" scale="80" hiddenRows="1" hiddenColumns="1" topLeftCell="A53">
      <selection activeCell="F50" sqref="F50:F55"/>
      <pageMargins left="0" right="0" top="0" bottom="0" header="0" footer="0"/>
    </customSheetView>
    <customSheetView guid="{52C21511-4E91-4712-98AA-765DAD4B9FC1}" scale="60" hiddenRows="1" hiddenColumns="1" topLeftCell="A44">
      <selection activeCell="F46" sqref="F46"/>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E3AC0B6E-89CF-4F22-BE18-F8CA45EA028B}"/>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C22B5-D9C9-4ED4-9A32-889433DB431C}">
  <dimension ref="A1:BK56"/>
  <sheetViews>
    <sheetView tabSelected="1" zoomScale="85" zoomScaleNormal="85" workbookViewId="0">
      <selection activeCell="E8" sqref="E8:F8"/>
    </sheetView>
  </sheetViews>
  <sheetFormatPr defaultColWidth="0" defaultRowHeight="14.4" zeroHeight="1" x14ac:dyDescent="0.3"/>
  <cols>
    <col min="1" max="1" width="7.88671875" style="51" customWidth="1"/>
    <col min="2" max="2" width="35.109375" style="51" customWidth="1"/>
    <col min="3" max="3" width="93.88671875" style="106" customWidth="1"/>
    <col min="4" max="6" width="34.44140625" style="106" customWidth="1"/>
    <col min="7" max="60" width="34.44140625" style="51" customWidth="1"/>
    <col min="61" max="61" width="34.44140625" hidden="1" customWidth="1"/>
    <col min="62" max="62" width="34.5546875" hidden="1" customWidth="1"/>
    <col min="63" max="63" width="34.44140625" hidden="1" customWidth="1"/>
    <col min="64" max="16384" width="9.109375" style="51" hidden="1"/>
  </cols>
  <sheetData>
    <row r="1" spans="1:63" s="47" customFormat="1" ht="23.4" thickBot="1" x14ac:dyDescent="0.35">
      <c r="A1" s="45" t="s">
        <v>9</v>
      </c>
      <c r="B1" s="46"/>
      <c r="C1" s="46"/>
      <c r="D1" s="46"/>
      <c r="E1" s="46"/>
      <c r="F1" s="46"/>
      <c r="BI1"/>
      <c r="BJ1"/>
      <c r="BK1"/>
    </row>
    <row r="2" spans="1:63" ht="35.25" customHeight="1" x14ac:dyDescent="0.4">
      <c r="A2" s="48" t="s">
        <v>10</v>
      </c>
      <c r="B2" s="49"/>
      <c r="C2" s="50"/>
      <c r="D2" s="50"/>
      <c r="E2" s="356" t="s">
        <v>11</v>
      </c>
      <c r="F2" s="357"/>
    </row>
    <row r="3" spans="1:63" s="54" customFormat="1" ht="15" customHeight="1" x14ac:dyDescent="0.3">
      <c r="A3" s="52" t="s">
        <v>12</v>
      </c>
      <c r="B3" s="52" t="s">
        <v>13</v>
      </c>
      <c r="C3" s="53" t="s">
        <v>14</v>
      </c>
      <c r="D3" s="53" t="s">
        <v>15</v>
      </c>
      <c r="E3" s="358" t="s">
        <v>16</v>
      </c>
      <c r="F3" s="359"/>
      <c r="BI3"/>
      <c r="BJ3"/>
      <c r="BK3"/>
    </row>
    <row r="4" spans="1:63" ht="16.5" customHeight="1" x14ac:dyDescent="0.3">
      <c r="A4" s="55" t="s">
        <v>17</v>
      </c>
      <c r="B4" s="56" t="s">
        <v>18</v>
      </c>
      <c r="C4" s="57" t="s">
        <v>19</v>
      </c>
      <c r="D4" s="58" t="s">
        <v>20</v>
      </c>
      <c r="E4" s="360" t="s">
        <v>21</v>
      </c>
      <c r="F4" s="361"/>
    </row>
    <row r="5" spans="1:63" ht="16.5" customHeight="1" x14ac:dyDescent="0.3">
      <c r="A5" s="55" t="s">
        <v>22</v>
      </c>
      <c r="B5" s="57" t="s">
        <v>23</v>
      </c>
      <c r="C5" s="57" t="s">
        <v>24</v>
      </c>
      <c r="D5" s="58" t="s">
        <v>20</v>
      </c>
      <c r="E5" s="362" t="s">
        <v>25</v>
      </c>
      <c r="F5" s="363"/>
    </row>
    <row r="6" spans="1:63" ht="16.5" customHeight="1" x14ac:dyDescent="0.3">
      <c r="A6" s="55" t="s">
        <v>26</v>
      </c>
      <c r="B6" s="56" t="s">
        <v>27</v>
      </c>
      <c r="C6" s="57" t="s">
        <v>28</v>
      </c>
      <c r="D6" s="59" t="s">
        <v>29</v>
      </c>
      <c r="E6" s="362" t="s">
        <v>16</v>
      </c>
      <c r="F6" s="363"/>
    </row>
    <row r="7" spans="1:63" ht="16.5" customHeight="1" x14ac:dyDescent="0.3">
      <c r="A7" s="55" t="s">
        <v>30</v>
      </c>
      <c r="B7" s="56" t="s">
        <v>31</v>
      </c>
      <c r="C7" s="57" t="s">
        <v>32</v>
      </c>
      <c r="D7" s="58" t="s">
        <v>20</v>
      </c>
      <c r="E7" s="354">
        <v>45471</v>
      </c>
      <c r="F7" s="355"/>
    </row>
    <row r="8" spans="1:63" ht="258" customHeight="1" x14ac:dyDescent="0.3">
      <c r="A8" s="55" t="s">
        <v>33</v>
      </c>
      <c r="B8" s="55" t="s">
        <v>34</v>
      </c>
      <c r="C8" s="60" t="s">
        <v>35</v>
      </c>
      <c r="D8" s="61" t="s">
        <v>36</v>
      </c>
      <c r="E8" s="345" t="s">
        <v>37</v>
      </c>
      <c r="F8" s="346"/>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row>
    <row r="9" spans="1:63" ht="84.75" customHeight="1" thickBot="1" x14ac:dyDescent="0.35">
      <c r="A9" s="63" t="s">
        <v>38</v>
      </c>
      <c r="B9" s="63" t="s">
        <v>39</v>
      </c>
      <c r="C9" s="64" t="s">
        <v>40</v>
      </c>
      <c r="D9" s="65" t="s">
        <v>20</v>
      </c>
      <c r="E9" s="347" t="s">
        <v>41</v>
      </c>
      <c r="F9" s="348"/>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row>
    <row r="10" spans="1:63" ht="15" hidden="1" customHeight="1" thickBot="1" x14ac:dyDescent="0.35">
      <c r="A10" s="66"/>
      <c r="B10" s="66"/>
      <c r="C10" s="67"/>
      <c r="D10" s="67"/>
      <c r="E10" s="66"/>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row>
    <row r="11" spans="1:63" ht="21" x14ac:dyDescent="0.4">
      <c r="A11" s="48" t="s">
        <v>42</v>
      </c>
      <c r="B11" s="49"/>
      <c r="C11" s="50"/>
      <c r="D11" s="68"/>
      <c r="E11" s="69" t="s">
        <v>43</v>
      </c>
      <c r="F11" s="70"/>
      <c r="G11" s="70"/>
      <c r="H11" s="70"/>
      <c r="I11" s="70"/>
      <c r="J11" s="70"/>
      <c r="K11" s="70"/>
      <c r="L11" s="70"/>
      <c r="M11" s="70"/>
      <c r="N11" s="70"/>
      <c r="O11" s="70"/>
      <c r="P11" s="70"/>
      <c r="Q11" s="70"/>
      <c r="R11" s="70"/>
      <c r="S11" s="70"/>
      <c r="T11" s="290"/>
      <c r="U11" s="290"/>
      <c r="V11" s="290"/>
      <c r="W11" s="290"/>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0"/>
    </row>
    <row r="12" spans="1:63" s="54" customFormat="1" ht="15" thickBot="1" x14ac:dyDescent="0.35">
      <c r="A12" s="71" t="s">
        <v>12</v>
      </c>
      <c r="B12" s="52" t="s">
        <v>13</v>
      </c>
      <c r="C12" s="53" t="s">
        <v>14</v>
      </c>
      <c r="D12" s="53" t="s">
        <v>15</v>
      </c>
      <c r="E12" s="72" t="s">
        <v>44</v>
      </c>
      <c r="F12" s="72" t="s">
        <v>45</v>
      </c>
      <c r="G12" s="72" t="s">
        <v>46</v>
      </c>
      <c r="H12" s="72" t="s">
        <v>47</v>
      </c>
      <c r="I12" s="72" t="s">
        <v>48</v>
      </c>
      <c r="J12" s="72" t="s">
        <v>49</v>
      </c>
      <c r="K12" s="72" t="s">
        <v>50</v>
      </c>
      <c r="L12" s="72" t="s">
        <v>51</v>
      </c>
      <c r="M12" s="72" t="s">
        <v>52</v>
      </c>
      <c r="N12" s="72" t="s">
        <v>53</v>
      </c>
      <c r="O12" s="72" t="s">
        <v>54</v>
      </c>
      <c r="P12" s="72" t="s">
        <v>55</v>
      </c>
      <c r="Q12" s="72" t="s">
        <v>56</v>
      </c>
      <c r="R12" s="72" t="s">
        <v>57</v>
      </c>
      <c r="S12" s="72" t="s">
        <v>58</v>
      </c>
      <c r="T12" s="72" t="s">
        <v>59</v>
      </c>
      <c r="U12" s="72" t="s">
        <v>60</v>
      </c>
      <c r="V12" s="72" t="s">
        <v>61</v>
      </c>
      <c r="W12" s="72" t="s">
        <v>62</v>
      </c>
      <c r="X12" s="72" t="s">
        <v>63</v>
      </c>
      <c r="Y12" s="72" t="s">
        <v>64</v>
      </c>
      <c r="Z12" s="72" t="s">
        <v>65</v>
      </c>
      <c r="AA12" s="72" t="s">
        <v>66</v>
      </c>
      <c r="AB12" s="72" t="s">
        <v>67</v>
      </c>
      <c r="AC12" s="72" t="s">
        <v>68</v>
      </c>
      <c r="AD12" s="72" t="s">
        <v>69</v>
      </c>
      <c r="AE12" s="72" t="s">
        <v>70</v>
      </c>
      <c r="AF12" s="72" t="s">
        <v>71</v>
      </c>
      <c r="AG12" s="72" t="s">
        <v>72</v>
      </c>
      <c r="AH12" s="72" t="s">
        <v>73</v>
      </c>
      <c r="AI12" s="72" t="s">
        <v>74</v>
      </c>
      <c r="AJ12" s="72" t="s">
        <v>75</v>
      </c>
      <c r="AK12" s="72" t="s">
        <v>76</v>
      </c>
      <c r="AL12" s="72" t="s">
        <v>77</v>
      </c>
      <c r="AM12" s="72" t="s">
        <v>78</v>
      </c>
      <c r="AN12" s="72" t="s">
        <v>79</v>
      </c>
      <c r="AO12" s="72" t="s">
        <v>80</v>
      </c>
      <c r="AP12" s="72" t="s">
        <v>81</v>
      </c>
      <c r="AQ12" s="72" t="s">
        <v>82</v>
      </c>
      <c r="AR12" s="72" t="s">
        <v>83</v>
      </c>
      <c r="AS12" s="72" t="s">
        <v>84</v>
      </c>
      <c r="AT12" s="72" t="s">
        <v>85</v>
      </c>
      <c r="AU12" s="72" t="s">
        <v>86</v>
      </c>
      <c r="AV12" s="72" t="s">
        <v>87</v>
      </c>
      <c r="AW12" s="72" t="s">
        <v>88</v>
      </c>
      <c r="AX12" s="72" t="s">
        <v>89</v>
      </c>
      <c r="AY12" s="72" t="s">
        <v>90</v>
      </c>
      <c r="AZ12" s="72" t="s">
        <v>91</v>
      </c>
      <c r="BA12" s="72" t="s">
        <v>92</v>
      </c>
      <c r="BB12" s="72" t="s">
        <v>93</v>
      </c>
      <c r="BC12" s="72" t="s">
        <v>94</v>
      </c>
      <c r="BD12" s="72" t="s">
        <v>95</v>
      </c>
      <c r="BE12" s="72" t="s">
        <v>96</v>
      </c>
      <c r="BF12" s="72" t="s">
        <v>97</v>
      </c>
      <c r="BG12" s="72" t="s">
        <v>98</v>
      </c>
      <c r="BH12" s="72" t="s">
        <v>99</v>
      </c>
      <c r="BI12"/>
      <c r="BJ12"/>
      <c r="BK12"/>
    </row>
    <row r="13" spans="1:63" s="107" customFormat="1" ht="87.75" customHeight="1" x14ac:dyDescent="0.3">
      <c r="A13" s="55" t="s">
        <v>100</v>
      </c>
      <c r="B13" s="57" t="s">
        <v>101</v>
      </c>
      <c r="C13" s="73" t="s">
        <v>102</v>
      </c>
      <c r="D13" s="58" t="s">
        <v>20</v>
      </c>
      <c r="E13" s="154" t="s">
        <v>103</v>
      </c>
      <c r="F13" s="154" t="s">
        <v>104</v>
      </c>
      <c r="G13" s="150" t="s">
        <v>105</v>
      </c>
      <c r="H13" s="108" t="s">
        <v>106</v>
      </c>
      <c r="I13" s="108" t="s">
        <v>107</v>
      </c>
      <c r="J13" s="108" t="s">
        <v>108</v>
      </c>
      <c r="K13" s="108" t="s">
        <v>109</v>
      </c>
      <c r="L13" s="108" t="s">
        <v>110</v>
      </c>
      <c r="M13" s="108" t="s">
        <v>111</v>
      </c>
      <c r="N13" s="108" t="s">
        <v>112</v>
      </c>
      <c r="O13" s="108" t="s">
        <v>113</v>
      </c>
      <c r="P13" s="108" t="s">
        <v>114</v>
      </c>
      <c r="Q13" s="108" t="s">
        <v>115</v>
      </c>
      <c r="R13" s="108" t="s">
        <v>116</v>
      </c>
      <c r="S13" s="108" t="s">
        <v>117</v>
      </c>
      <c r="T13" s="108" t="s">
        <v>118</v>
      </c>
      <c r="U13" s="108" t="s">
        <v>119</v>
      </c>
      <c r="V13" s="108" t="s">
        <v>120</v>
      </c>
      <c r="W13" s="108" t="s">
        <v>121</v>
      </c>
      <c r="X13" s="108" t="s">
        <v>122</v>
      </c>
      <c r="Y13" s="108" t="s">
        <v>123</v>
      </c>
      <c r="Z13" s="108" t="s">
        <v>124</v>
      </c>
      <c r="AA13" s="108" t="s">
        <v>125</v>
      </c>
      <c r="AB13" s="108" t="s">
        <v>126</v>
      </c>
      <c r="AC13" s="108" t="s">
        <v>127</v>
      </c>
      <c r="AD13" s="108" t="s">
        <v>128</v>
      </c>
      <c r="AE13" s="108" t="s">
        <v>129</v>
      </c>
      <c r="AF13" s="108" t="s">
        <v>130</v>
      </c>
      <c r="AG13" s="108" t="s">
        <v>131</v>
      </c>
      <c r="AH13" s="108" t="s">
        <v>132</v>
      </c>
      <c r="AI13" s="108" t="s">
        <v>133</v>
      </c>
      <c r="AJ13" s="108" t="s">
        <v>134</v>
      </c>
      <c r="AK13" s="108" t="s">
        <v>135</v>
      </c>
      <c r="AL13" s="108" t="s">
        <v>136</v>
      </c>
      <c r="AM13" s="108" t="s">
        <v>137</v>
      </c>
      <c r="AN13" s="108" t="s">
        <v>138</v>
      </c>
      <c r="AO13" s="108" t="s">
        <v>139</v>
      </c>
      <c r="AP13" s="108" t="s">
        <v>140</v>
      </c>
      <c r="AQ13" s="108" t="s">
        <v>141</v>
      </c>
      <c r="AR13" s="108" t="s">
        <v>142</v>
      </c>
      <c r="AS13" s="108" t="s">
        <v>143</v>
      </c>
      <c r="AT13" s="108" t="s">
        <v>144</v>
      </c>
      <c r="AU13" s="108" t="s">
        <v>145</v>
      </c>
      <c r="AV13" s="108" t="s">
        <v>146</v>
      </c>
      <c r="AW13" s="108" t="s">
        <v>147</v>
      </c>
      <c r="AX13" s="108" t="s">
        <v>148</v>
      </c>
      <c r="AY13" s="108" t="s">
        <v>149</v>
      </c>
      <c r="AZ13" s="108" t="s">
        <v>150</v>
      </c>
      <c r="BA13" s="108" t="s">
        <v>151</v>
      </c>
      <c r="BB13" s="108" t="s">
        <v>152</v>
      </c>
      <c r="BC13" s="108" t="s">
        <v>153</v>
      </c>
      <c r="BD13" s="108" t="s">
        <v>154</v>
      </c>
      <c r="BE13" s="108" t="s">
        <v>155</v>
      </c>
      <c r="BF13" s="108" t="s">
        <v>156</v>
      </c>
      <c r="BG13" s="108" t="s">
        <v>157</v>
      </c>
      <c r="BH13" s="108" t="s">
        <v>158</v>
      </c>
      <c r="BI13"/>
      <c r="BJ13"/>
      <c r="BK13"/>
    </row>
    <row r="14" spans="1:63" ht="78.75" customHeight="1" x14ac:dyDescent="0.3">
      <c r="A14" s="55" t="s">
        <v>159</v>
      </c>
      <c r="B14" s="60" t="s">
        <v>160</v>
      </c>
      <c r="C14" s="60" t="s">
        <v>161</v>
      </c>
      <c r="D14" s="75" t="s">
        <v>20</v>
      </c>
      <c r="E14" s="108" t="s">
        <v>162</v>
      </c>
      <c r="F14" s="108" t="s">
        <v>162</v>
      </c>
      <c r="G14" s="150" t="s">
        <v>162</v>
      </c>
      <c r="H14" s="108" t="s">
        <v>162</v>
      </c>
      <c r="I14" s="108" t="s">
        <v>162</v>
      </c>
      <c r="J14" s="108" t="s">
        <v>162</v>
      </c>
      <c r="K14" s="108" t="s">
        <v>162</v>
      </c>
      <c r="L14" s="108" t="s">
        <v>162</v>
      </c>
      <c r="M14" s="108" t="s">
        <v>162</v>
      </c>
      <c r="N14" s="108" t="s">
        <v>162</v>
      </c>
      <c r="O14" s="108" t="s">
        <v>162</v>
      </c>
      <c r="P14" s="108" t="s">
        <v>162</v>
      </c>
      <c r="Q14" s="108" t="s">
        <v>162</v>
      </c>
      <c r="R14" s="108" t="s">
        <v>162</v>
      </c>
      <c r="S14" s="108" t="s">
        <v>162</v>
      </c>
      <c r="T14" s="108" t="s">
        <v>162</v>
      </c>
      <c r="U14" s="108" t="s">
        <v>162</v>
      </c>
      <c r="V14" s="108" t="s">
        <v>162</v>
      </c>
      <c r="W14" s="108" t="s">
        <v>162</v>
      </c>
      <c r="X14" s="108" t="s">
        <v>162</v>
      </c>
      <c r="Y14" s="108" t="s">
        <v>162</v>
      </c>
      <c r="Z14" s="108" t="s">
        <v>162</v>
      </c>
      <c r="AA14" s="108" t="s">
        <v>162</v>
      </c>
      <c r="AB14" s="108" t="s">
        <v>162</v>
      </c>
      <c r="AC14" s="108" t="s">
        <v>162</v>
      </c>
      <c r="AD14" s="108" t="s">
        <v>162</v>
      </c>
      <c r="AE14" s="108" t="s">
        <v>162</v>
      </c>
      <c r="AF14" s="108" t="s">
        <v>162</v>
      </c>
      <c r="AG14" s="108" t="s">
        <v>162</v>
      </c>
      <c r="AH14" s="108" t="s">
        <v>162</v>
      </c>
      <c r="AI14" s="108" t="s">
        <v>162</v>
      </c>
      <c r="AJ14" s="108" t="s">
        <v>162</v>
      </c>
      <c r="AK14" s="108" t="s">
        <v>162</v>
      </c>
      <c r="AL14" s="108" t="s">
        <v>162</v>
      </c>
      <c r="AM14" s="108" t="s">
        <v>162</v>
      </c>
      <c r="AN14" s="108" t="s">
        <v>162</v>
      </c>
      <c r="AO14" s="108" t="s">
        <v>162</v>
      </c>
      <c r="AP14" s="108" t="s">
        <v>162</v>
      </c>
      <c r="AQ14" s="108" t="s">
        <v>162</v>
      </c>
      <c r="AR14" s="108" t="s">
        <v>162</v>
      </c>
      <c r="AS14" s="108" t="s">
        <v>162</v>
      </c>
      <c r="AT14" s="108" t="s">
        <v>162</v>
      </c>
      <c r="AU14" s="108" t="s">
        <v>162</v>
      </c>
      <c r="AV14" s="108" t="s">
        <v>162</v>
      </c>
      <c r="AW14" s="108" t="s">
        <v>162</v>
      </c>
      <c r="AX14" s="108" t="s">
        <v>162</v>
      </c>
      <c r="AY14" s="108" t="s">
        <v>162</v>
      </c>
      <c r="AZ14" s="108" t="s">
        <v>162</v>
      </c>
      <c r="BA14" s="108" t="s">
        <v>162</v>
      </c>
      <c r="BB14" s="108" t="s">
        <v>162</v>
      </c>
      <c r="BC14" s="108" t="s">
        <v>162</v>
      </c>
      <c r="BD14" s="108" t="s">
        <v>162</v>
      </c>
      <c r="BE14" s="108" t="s">
        <v>162</v>
      </c>
      <c r="BF14" s="108" t="s">
        <v>162</v>
      </c>
      <c r="BG14" s="108" t="s">
        <v>162</v>
      </c>
      <c r="BH14" s="108" t="s">
        <v>162</v>
      </c>
    </row>
    <row r="15" spans="1:63" ht="33.75" customHeight="1" x14ac:dyDescent="0.3">
      <c r="A15" s="55" t="s">
        <v>163</v>
      </c>
      <c r="B15" s="76" t="s">
        <v>164</v>
      </c>
      <c r="C15" s="77" t="s">
        <v>165</v>
      </c>
      <c r="D15" s="148" t="s">
        <v>29</v>
      </c>
      <c r="E15" s="74" t="s">
        <v>166</v>
      </c>
      <c r="F15" s="74" t="s">
        <v>166</v>
      </c>
      <c r="G15" s="289" t="s">
        <v>166</v>
      </c>
      <c r="H15" s="74" t="s">
        <v>166</v>
      </c>
      <c r="I15" s="74" t="s">
        <v>166</v>
      </c>
      <c r="J15" s="74" t="s">
        <v>166</v>
      </c>
      <c r="K15" s="74" t="s">
        <v>166</v>
      </c>
      <c r="L15" s="74" t="s">
        <v>166</v>
      </c>
      <c r="M15" s="74" t="s">
        <v>166</v>
      </c>
      <c r="N15" s="74" t="s">
        <v>166</v>
      </c>
      <c r="O15" s="74" t="s">
        <v>166</v>
      </c>
      <c r="P15" s="74" t="s">
        <v>166</v>
      </c>
      <c r="Q15" s="74" t="s">
        <v>166</v>
      </c>
      <c r="R15" s="74" t="s">
        <v>166</v>
      </c>
      <c r="S15" s="74" t="s">
        <v>166</v>
      </c>
      <c r="T15" s="74" t="s">
        <v>166</v>
      </c>
      <c r="U15" s="74" t="s">
        <v>166</v>
      </c>
      <c r="V15" s="74" t="s">
        <v>166</v>
      </c>
      <c r="W15" s="74" t="s">
        <v>166</v>
      </c>
      <c r="X15" s="74" t="s">
        <v>166</v>
      </c>
      <c r="Y15" s="74" t="s">
        <v>166</v>
      </c>
      <c r="Z15" s="74" t="s">
        <v>166</v>
      </c>
      <c r="AA15" s="74" t="s">
        <v>166</v>
      </c>
      <c r="AB15" s="74" t="s">
        <v>166</v>
      </c>
      <c r="AC15" s="74" t="s">
        <v>166</v>
      </c>
      <c r="AD15" s="74" t="s">
        <v>166</v>
      </c>
      <c r="AE15" s="74" t="s">
        <v>166</v>
      </c>
      <c r="AF15" s="74" t="s">
        <v>166</v>
      </c>
      <c r="AG15" s="74" t="s">
        <v>166</v>
      </c>
      <c r="AH15" s="74" t="s">
        <v>166</v>
      </c>
      <c r="AI15" s="74" t="s">
        <v>166</v>
      </c>
      <c r="AJ15" s="74" t="s">
        <v>166</v>
      </c>
      <c r="AK15" s="74" t="s">
        <v>166</v>
      </c>
      <c r="AL15" s="74" t="s">
        <v>166</v>
      </c>
      <c r="AM15" s="74" t="s">
        <v>166</v>
      </c>
      <c r="AN15" s="74" t="s">
        <v>166</v>
      </c>
      <c r="AO15" s="74" t="s">
        <v>166</v>
      </c>
      <c r="AP15" s="74" t="s">
        <v>166</v>
      </c>
      <c r="AQ15" s="74" t="s">
        <v>166</v>
      </c>
      <c r="AR15" s="74" t="s">
        <v>166</v>
      </c>
      <c r="AS15" s="74" t="s">
        <v>166</v>
      </c>
      <c r="AT15" s="74" t="s">
        <v>166</v>
      </c>
      <c r="AU15" s="74" t="s">
        <v>166</v>
      </c>
      <c r="AV15" s="74" t="s">
        <v>166</v>
      </c>
      <c r="AW15" s="74" t="s">
        <v>166</v>
      </c>
      <c r="AX15" s="74" t="s">
        <v>166</v>
      </c>
      <c r="AY15" s="74" t="s">
        <v>166</v>
      </c>
      <c r="AZ15" s="74" t="s">
        <v>166</v>
      </c>
      <c r="BA15" s="74" t="s">
        <v>166</v>
      </c>
      <c r="BB15" s="74" t="s">
        <v>166</v>
      </c>
      <c r="BC15" s="74" t="s">
        <v>166</v>
      </c>
      <c r="BD15" s="74" t="s">
        <v>166</v>
      </c>
      <c r="BE15" s="74" t="s">
        <v>166</v>
      </c>
      <c r="BF15" s="74" t="s">
        <v>166</v>
      </c>
      <c r="BG15" s="74" t="s">
        <v>166</v>
      </c>
      <c r="BH15" s="74" t="s">
        <v>166</v>
      </c>
    </row>
    <row r="16" spans="1:63" ht="105" customHeight="1" thickBot="1" x14ac:dyDescent="0.35">
      <c r="A16" s="349" t="s">
        <v>167</v>
      </c>
      <c r="B16" s="350"/>
      <c r="C16" s="351"/>
      <c r="D16" s="79" t="s">
        <v>168</v>
      </c>
      <c r="E16" s="144" t="s">
        <v>169</v>
      </c>
      <c r="F16" s="144" t="s">
        <v>169</v>
      </c>
      <c r="G16" s="151" t="s">
        <v>169</v>
      </c>
      <c r="H16" s="144" t="s">
        <v>169</v>
      </c>
      <c r="I16" s="144" t="s">
        <v>169</v>
      </c>
      <c r="J16" s="144" t="s">
        <v>169</v>
      </c>
      <c r="K16" s="144" t="s">
        <v>169</v>
      </c>
      <c r="L16" s="144" t="s">
        <v>169</v>
      </c>
      <c r="M16" s="144" t="s">
        <v>169</v>
      </c>
      <c r="N16" s="144" t="s">
        <v>169</v>
      </c>
      <c r="O16" s="144" t="s">
        <v>169</v>
      </c>
      <c r="P16" s="144" t="s">
        <v>169</v>
      </c>
      <c r="Q16" s="144" t="s">
        <v>169</v>
      </c>
      <c r="R16" s="144" t="s">
        <v>169</v>
      </c>
      <c r="S16" s="144" t="s">
        <v>169</v>
      </c>
      <c r="T16" s="144" t="s">
        <v>169</v>
      </c>
      <c r="U16" s="144" t="s">
        <v>169</v>
      </c>
      <c r="V16" s="144" t="s">
        <v>169</v>
      </c>
      <c r="W16" s="144" t="s">
        <v>169</v>
      </c>
      <c r="X16" s="144" t="s">
        <v>169</v>
      </c>
      <c r="Y16" s="144" t="s">
        <v>169</v>
      </c>
      <c r="Z16" s="144" t="s">
        <v>169</v>
      </c>
      <c r="AA16" s="144" t="s">
        <v>169</v>
      </c>
      <c r="AB16" s="144" t="s">
        <v>169</v>
      </c>
      <c r="AC16" s="144" t="s">
        <v>169</v>
      </c>
      <c r="AD16" s="144" t="s">
        <v>169</v>
      </c>
      <c r="AE16" s="144" t="s">
        <v>169</v>
      </c>
      <c r="AF16" s="144" t="s">
        <v>169</v>
      </c>
      <c r="AG16" s="144" t="s">
        <v>169</v>
      </c>
      <c r="AH16" s="144" t="s">
        <v>169</v>
      </c>
      <c r="AI16" s="144" t="s">
        <v>169</v>
      </c>
      <c r="AJ16" s="144" t="s">
        <v>169</v>
      </c>
      <c r="AK16" s="144" t="s">
        <v>169</v>
      </c>
      <c r="AL16" s="144" t="s">
        <v>169</v>
      </c>
      <c r="AM16" s="144" t="s">
        <v>169</v>
      </c>
      <c r="AN16" s="144" t="s">
        <v>169</v>
      </c>
      <c r="AO16" s="144" t="s">
        <v>169</v>
      </c>
      <c r="AP16" s="144" t="s">
        <v>169</v>
      </c>
      <c r="AQ16" s="144" t="s">
        <v>169</v>
      </c>
      <c r="AR16" s="144" t="s">
        <v>169</v>
      </c>
      <c r="AS16" s="144" t="s">
        <v>169</v>
      </c>
      <c r="AT16" s="144" t="s">
        <v>169</v>
      </c>
      <c r="AU16" s="144" t="s">
        <v>169</v>
      </c>
      <c r="AV16" s="144" t="s">
        <v>169</v>
      </c>
      <c r="AW16" s="144" t="s">
        <v>169</v>
      </c>
      <c r="AX16" s="144" t="s">
        <v>169</v>
      </c>
      <c r="AY16" s="144" t="s">
        <v>169</v>
      </c>
      <c r="AZ16" s="144" t="s">
        <v>169</v>
      </c>
      <c r="BA16" s="144" t="s">
        <v>169</v>
      </c>
      <c r="BB16" s="144" t="s">
        <v>169</v>
      </c>
      <c r="BC16" s="144" t="s">
        <v>169</v>
      </c>
      <c r="BD16" s="144" t="s">
        <v>169</v>
      </c>
      <c r="BE16" s="144" t="s">
        <v>169</v>
      </c>
      <c r="BF16" s="144" t="s">
        <v>169</v>
      </c>
      <c r="BG16" s="144" t="s">
        <v>169</v>
      </c>
      <c r="BH16" s="144" t="s">
        <v>169</v>
      </c>
    </row>
    <row r="17" spans="1:63" s="286" customFormat="1" ht="28.2" thickBot="1" x14ac:dyDescent="0.35">
      <c r="A17" s="55" t="s">
        <v>170</v>
      </c>
      <c r="B17" s="81" t="s">
        <v>171</v>
      </c>
      <c r="C17" s="82" t="s">
        <v>172</v>
      </c>
      <c r="D17" s="83" t="s">
        <v>173</v>
      </c>
      <c r="E17" s="288">
        <v>44927</v>
      </c>
      <c r="F17" s="288">
        <v>44927</v>
      </c>
      <c r="G17" s="288">
        <v>44927</v>
      </c>
      <c r="H17" s="288">
        <v>44927</v>
      </c>
      <c r="I17" s="288">
        <v>44927</v>
      </c>
      <c r="J17" s="288">
        <v>44927</v>
      </c>
      <c r="K17" s="288">
        <v>44927</v>
      </c>
      <c r="L17" s="288">
        <v>44927</v>
      </c>
      <c r="M17" s="288">
        <v>44927</v>
      </c>
      <c r="N17" s="288">
        <v>44927</v>
      </c>
      <c r="O17" s="288">
        <v>44927</v>
      </c>
      <c r="P17" s="288">
        <v>44927</v>
      </c>
      <c r="Q17" s="288">
        <v>44927</v>
      </c>
      <c r="R17" s="288">
        <v>44927</v>
      </c>
      <c r="S17" s="288">
        <v>44927</v>
      </c>
      <c r="T17" s="288">
        <v>44927</v>
      </c>
      <c r="U17" s="288">
        <v>44927</v>
      </c>
      <c r="V17" s="288">
        <v>44927</v>
      </c>
      <c r="W17" s="288">
        <v>44927</v>
      </c>
      <c r="X17" s="288">
        <v>44927</v>
      </c>
      <c r="Y17" s="288">
        <v>44927</v>
      </c>
      <c r="Z17" s="288">
        <v>44927</v>
      </c>
      <c r="AA17" s="288">
        <v>44927</v>
      </c>
      <c r="AB17" s="288">
        <v>44927</v>
      </c>
      <c r="AC17" s="288">
        <v>44927</v>
      </c>
      <c r="AD17" s="288">
        <v>44927</v>
      </c>
      <c r="AE17" s="288">
        <v>44927</v>
      </c>
      <c r="AF17" s="288">
        <v>44927</v>
      </c>
      <c r="AG17" s="288">
        <v>44927</v>
      </c>
      <c r="AH17" s="288">
        <v>44927</v>
      </c>
      <c r="AI17" s="288">
        <v>44927</v>
      </c>
      <c r="AJ17" s="288">
        <v>44927</v>
      </c>
      <c r="AK17" s="288">
        <v>44927</v>
      </c>
      <c r="AL17" s="288">
        <v>44927</v>
      </c>
      <c r="AM17" s="288">
        <v>44927</v>
      </c>
      <c r="AN17" s="288">
        <v>44927</v>
      </c>
      <c r="AO17" s="288">
        <v>44927</v>
      </c>
      <c r="AP17" s="288">
        <v>44927</v>
      </c>
      <c r="AQ17" s="288">
        <v>44927</v>
      </c>
      <c r="AR17" s="288">
        <v>44927</v>
      </c>
      <c r="AS17" s="288">
        <v>44927</v>
      </c>
      <c r="AT17" s="288">
        <v>44927</v>
      </c>
      <c r="AU17" s="288">
        <v>44927</v>
      </c>
      <c r="AV17" s="288">
        <v>44927</v>
      </c>
      <c r="AW17" s="288">
        <v>44927</v>
      </c>
      <c r="AX17" s="288">
        <v>44927</v>
      </c>
      <c r="AY17" s="288">
        <v>44927</v>
      </c>
      <c r="AZ17" s="288">
        <v>44927</v>
      </c>
      <c r="BA17" s="288">
        <v>44927</v>
      </c>
      <c r="BB17" s="288">
        <v>44927</v>
      </c>
      <c r="BC17" s="288">
        <v>44927</v>
      </c>
      <c r="BD17" s="288">
        <v>44927</v>
      </c>
      <c r="BE17" s="288">
        <v>44927</v>
      </c>
      <c r="BF17" s="288">
        <v>44927</v>
      </c>
      <c r="BG17" s="288">
        <v>44927</v>
      </c>
      <c r="BH17" s="288">
        <v>44927</v>
      </c>
      <c r="BI17" s="282"/>
      <c r="BJ17" s="282"/>
      <c r="BK17" s="282"/>
    </row>
    <row r="18" spans="1:63" s="286" customFormat="1" ht="28.2" thickBot="1" x14ac:dyDescent="0.35">
      <c r="A18" s="55" t="s">
        <v>174</v>
      </c>
      <c r="B18" s="81" t="s">
        <v>175</v>
      </c>
      <c r="C18" s="60" t="s">
        <v>176</v>
      </c>
      <c r="D18" s="75" t="s">
        <v>173</v>
      </c>
      <c r="E18" s="288">
        <v>45291</v>
      </c>
      <c r="F18" s="288">
        <v>45291</v>
      </c>
      <c r="G18" s="288">
        <v>45291</v>
      </c>
      <c r="H18" s="288">
        <v>45291</v>
      </c>
      <c r="I18" s="288">
        <v>45291</v>
      </c>
      <c r="J18" s="288">
        <v>45291</v>
      </c>
      <c r="K18" s="288">
        <v>45291</v>
      </c>
      <c r="L18" s="288">
        <v>45291</v>
      </c>
      <c r="M18" s="288">
        <v>45291</v>
      </c>
      <c r="N18" s="288">
        <v>45291</v>
      </c>
      <c r="O18" s="288">
        <v>45291</v>
      </c>
      <c r="P18" s="288">
        <v>45291</v>
      </c>
      <c r="Q18" s="288">
        <v>45291</v>
      </c>
      <c r="R18" s="288">
        <v>45291</v>
      </c>
      <c r="S18" s="288">
        <v>45291</v>
      </c>
      <c r="T18" s="288">
        <v>45291</v>
      </c>
      <c r="U18" s="288">
        <v>45291</v>
      </c>
      <c r="V18" s="288">
        <v>45291</v>
      </c>
      <c r="W18" s="288">
        <v>45291</v>
      </c>
      <c r="X18" s="288">
        <v>45291</v>
      </c>
      <c r="Y18" s="288">
        <v>45291</v>
      </c>
      <c r="Z18" s="288">
        <v>45291</v>
      </c>
      <c r="AA18" s="288">
        <v>45291</v>
      </c>
      <c r="AB18" s="288">
        <v>45291</v>
      </c>
      <c r="AC18" s="288">
        <v>45291</v>
      </c>
      <c r="AD18" s="288">
        <v>45291</v>
      </c>
      <c r="AE18" s="288">
        <v>45291</v>
      </c>
      <c r="AF18" s="288">
        <v>45291</v>
      </c>
      <c r="AG18" s="288">
        <v>45291</v>
      </c>
      <c r="AH18" s="288">
        <v>45291</v>
      </c>
      <c r="AI18" s="288">
        <v>45291</v>
      </c>
      <c r="AJ18" s="288">
        <v>45291</v>
      </c>
      <c r="AK18" s="288">
        <v>45291</v>
      </c>
      <c r="AL18" s="288">
        <v>45291</v>
      </c>
      <c r="AM18" s="288">
        <v>45291</v>
      </c>
      <c r="AN18" s="288">
        <v>45291</v>
      </c>
      <c r="AO18" s="288">
        <v>45291</v>
      </c>
      <c r="AP18" s="288">
        <v>45291</v>
      </c>
      <c r="AQ18" s="288">
        <v>45291</v>
      </c>
      <c r="AR18" s="288">
        <v>45291</v>
      </c>
      <c r="AS18" s="288">
        <v>45291</v>
      </c>
      <c r="AT18" s="288">
        <v>45291</v>
      </c>
      <c r="AU18" s="288">
        <v>45291</v>
      </c>
      <c r="AV18" s="288">
        <v>45291</v>
      </c>
      <c r="AW18" s="288">
        <v>45291</v>
      </c>
      <c r="AX18" s="288">
        <v>45291</v>
      </c>
      <c r="AY18" s="288">
        <v>45291</v>
      </c>
      <c r="AZ18" s="288">
        <v>45291</v>
      </c>
      <c r="BA18" s="288">
        <v>45291</v>
      </c>
      <c r="BB18" s="288">
        <v>45291</v>
      </c>
      <c r="BC18" s="288">
        <v>45291</v>
      </c>
      <c r="BD18" s="288">
        <v>45291</v>
      </c>
      <c r="BE18" s="288">
        <v>45291</v>
      </c>
      <c r="BF18" s="288">
        <v>45291</v>
      </c>
      <c r="BG18" s="288">
        <v>45291</v>
      </c>
      <c r="BH18" s="288">
        <v>45291</v>
      </c>
      <c r="BI18" s="282"/>
      <c r="BJ18" s="282"/>
      <c r="BK18" s="282"/>
    </row>
    <row r="19" spans="1:63" ht="29.25" customHeight="1" x14ac:dyDescent="0.3">
      <c r="A19" s="352" t="s">
        <v>177</v>
      </c>
      <c r="B19" s="352"/>
      <c r="C19" s="353"/>
      <c r="D19" s="84" t="s">
        <v>168</v>
      </c>
      <c r="E19" s="147" t="s">
        <v>169</v>
      </c>
      <c r="F19" s="147" t="s">
        <v>169</v>
      </c>
      <c r="G19" s="152" t="s">
        <v>169</v>
      </c>
      <c r="H19" s="147" t="s">
        <v>169</v>
      </c>
      <c r="I19" s="147" t="s">
        <v>169</v>
      </c>
      <c r="J19" s="147" t="s">
        <v>169</v>
      </c>
      <c r="K19" s="147" t="s">
        <v>169</v>
      </c>
      <c r="L19" s="147" t="s">
        <v>169</v>
      </c>
      <c r="M19" s="147" t="s">
        <v>169</v>
      </c>
      <c r="N19" s="147" t="s">
        <v>169</v>
      </c>
      <c r="O19" s="147" t="s">
        <v>169</v>
      </c>
      <c r="P19" s="147" t="s">
        <v>169</v>
      </c>
      <c r="Q19" s="147" t="s">
        <v>169</v>
      </c>
      <c r="R19" s="147" t="s">
        <v>169</v>
      </c>
      <c r="S19" s="147" t="s">
        <v>169</v>
      </c>
      <c r="T19" s="147" t="s">
        <v>169</v>
      </c>
      <c r="U19" s="147" t="s">
        <v>169</v>
      </c>
      <c r="V19" s="147" t="s">
        <v>169</v>
      </c>
      <c r="W19" s="147" t="s">
        <v>169</v>
      </c>
      <c r="X19" s="147" t="s">
        <v>169</v>
      </c>
      <c r="Y19" s="147" t="s">
        <v>169</v>
      </c>
      <c r="Z19" s="147" t="s">
        <v>169</v>
      </c>
      <c r="AA19" s="147" t="s">
        <v>169</v>
      </c>
      <c r="AB19" s="147" t="s">
        <v>169</v>
      </c>
      <c r="AC19" s="147" t="s">
        <v>169</v>
      </c>
      <c r="AD19" s="147" t="s">
        <v>169</v>
      </c>
      <c r="AE19" s="147" t="s">
        <v>169</v>
      </c>
      <c r="AF19" s="147" t="s">
        <v>169</v>
      </c>
      <c r="AG19" s="147" t="s">
        <v>169</v>
      </c>
      <c r="AH19" s="147" t="s">
        <v>169</v>
      </c>
      <c r="AI19" s="147" t="s">
        <v>169</v>
      </c>
      <c r="AJ19" s="147" t="s">
        <v>169</v>
      </c>
      <c r="AK19" s="147" t="s">
        <v>169</v>
      </c>
      <c r="AL19" s="147" t="s">
        <v>169</v>
      </c>
      <c r="AM19" s="147" t="s">
        <v>169</v>
      </c>
      <c r="AN19" s="147" t="s">
        <v>169</v>
      </c>
      <c r="AO19" s="147" t="s">
        <v>169</v>
      </c>
      <c r="AP19" s="147" t="s">
        <v>169</v>
      </c>
      <c r="AQ19" s="147" t="s">
        <v>169</v>
      </c>
      <c r="AR19" s="147" t="s">
        <v>169</v>
      </c>
      <c r="AS19" s="147" t="s">
        <v>169</v>
      </c>
      <c r="AT19" s="147" t="s">
        <v>169</v>
      </c>
      <c r="AU19" s="147" t="s">
        <v>169</v>
      </c>
      <c r="AV19" s="147" t="s">
        <v>169</v>
      </c>
      <c r="AW19" s="147" t="s">
        <v>169</v>
      </c>
      <c r="AX19" s="147" t="s">
        <v>169</v>
      </c>
      <c r="AY19" s="147" t="s">
        <v>169</v>
      </c>
      <c r="AZ19" s="147" t="s">
        <v>169</v>
      </c>
      <c r="BA19" s="147" t="s">
        <v>169</v>
      </c>
      <c r="BB19" s="147" t="s">
        <v>169</v>
      </c>
      <c r="BC19" s="147" t="s">
        <v>169</v>
      </c>
      <c r="BD19" s="147" t="s">
        <v>169</v>
      </c>
      <c r="BE19" s="147" t="s">
        <v>169</v>
      </c>
      <c r="BF19" s="147" t="s">
        <v>169</v>
      </c>
      <c r="BG19" s="147" t="s">
        <v>169</v>
      </c>
      <c r="BH19" s="147" t="s">
        <v>169</v>
      </c>
    </row>
    <row r="20" spans="1:63" x14ac:dyDescent="0.3">
      <c r="A20" s="81" t="s">
        <v>178</v>
      </c>
      <c r="B20" s="85" t="s">
        <v>179</v>
      </c>
      <c r="C20" s="77" t="s">
        <v>180</v>
      </c>
      <c r="D20" s="61" t="s">
        <v>29</v>
      </c>
      <c r="E20" s="74" t="s">
        <v>181</v>
      </c>
      <c r="F20" s="74" t="s">
        <v>181</v>
      </c>
      <c r="G20" s="289" t="s">
        <v>181</v>
      </c>
      <c r="H20" s="74" t="s">
        <v>181</v>
      </c>
      <c r="I20" s="74" t="s">
        <v>181</v>
      </c>
      <c r="J20" s="74" t="s">
        <v>181</v>
      </c>
      <c r="K20" s="74" t="s">
        <v>181</v>
      </c>
      <c r="L20" s="74" t="s">
        <v>181</v>
      </c>
      <c r="M20" s="74" t="s">
        <v>181</v>
      </c>
      <c r="N20" s="74" t="s">
        <v>181</v>
      </c>
      <c r="O20" s="74" t="s">
        <v>181</v>
      </c>
      <c r="P20" s="74" t="s">
        <v>181</v>
      </c>
      <c r="Q20" s="74" t="s">
        <v>181</v>
      </c>
      <c r="R20" s="74" t="s">
        <v>181</v>
      </c>
      <c r="S20" s="74" t="s">
        <v>181</v>
      </c>
      <c r="T20" s="74" t="s">
        <v>181</v>
      </c>
      <c r="U20" s="74" t="s">
        <v>181</v>
      </c>
      <c r="V20" s="74" t="s">
        <v>181</v>
      </c>
      <c r="W20" s="74" t="s">
        <v>181</v>
      </c>
      <c r="X20" s="74" t="s">
        <v>181</v>
      </c>
      <c r="Y20" s="74" t="s">
        <v>181</v>
      </c>
      <c r="Z20" s="74" t="s">
        <v>181</v>
      </c>
      <c r="AA20" s="74" t="s">
        <v>181</v>
      </c>
      <c r="AB20" s="74" t="s">
        <v>181</v>
      </c>
      <c r="AC20" s="74" t="s">
        <v>181</v>
      </c>
      <c r="AD20" s="74" t="s">
        <v>181</v>
      </c>
      <c r="AE20" s="74" t="s">
        <v>181</v>
      </c>
      <c r="AF20" s="74" t="s">
        <v>181</v>
      </c>
      <c r="AG20" s="74" t="s">
        <v>181</v>
      </c>
      <c r="AH20" s="74" t="s">
        <v>181</v>
      </c>
      <c r="AI20" s="74" t="s">
        <v>181</v>
      </c>
      <c r="AJ20" s="74" t="s">
        <v>181</v>
      </c>
      <c r="AK20" s="74" t="s">
        <v>181</v>
      </c>
      <c r="AL20" s="74" t="s">
        <v>181</v>
      </c>
      <c r="AM20" s="74" t="s">
        <v>181</v>
      </c>
      <c r="AN20" s="74" t="s">
        <v>181</v>
      </c>
      <c r="AO20" s="74" t="s">
        <v>181</v>
      </c>
      <c r="AP20" s="74" t="s">
        <v>181</v>
      </c>
      <c r="AQ20" s="74" t="s">
        <v>181</v>
      </c>
      <c r="AR20" s="74" t="s">
        <v>181</v>
      </c>
      <c r="AS20" s="74" t="s">
        <v>181</v>
      </c>
      <c r="AT20" s="74" t="s">
        <v>181</v>
      </c>
      <c r="AU20" s="74" t="s">
        <v>181</v>
      </c>
      <c r="AV20" s="74" t="s">
        <v>181</v>
      </c>
      <c r="AW20" s="74" t="s">
        <v>181</v>
      </c>
      <c r="AX20" s="74" t="s">
        <v>181</v>
      </c>
      <c r="AY20" s="74" t="s">
        <v>181</v>
      </c>
      <c r="AZ20" s="74" t="s">
        <v>181</v>
      </c>
      <c r="BA20" s="74" t="s">
        <v>181</v>
      </c>
      <c r="BB20" s="74" t="s">
        <v>181</v>
      </c>
      <c r="BC20" s="74" t="s">
        <v>181</v>
      </c>
      <c r="BD20" s="74" t="s">
        <v>181</v>
      </c>
      <c r="BE20" s="74" t="s">
        <v>181</v>
      </c>
      <c r="BF20" s="74" t="s">
        <v>181</v>
      </c>
      <c r="BG20" s="74" t="s">
        <v>181</v>
      </c>
      <c r="BH20" s="74" t="s">
        <v>181</v>
      </c>
    </row>
    <row r="21" spans="1:63" x14ac:dyDescent="0.3">
      <c r="A21" s="81" t="s">
        <v>182</v>
      </c>
      <c r="B21" s="85" t="s">
        <v>183</v>
      </c>
      <c r="C21" s="77" t="s">
        <v>184</v>
      </c>
      <c r="D21" s="61" t="s">
        <v>29</v>
      </c>
      <c r="E21" s="74" t="s">
        <v>181</v>
      </c>
      <c r="F21" s="74" t="s">
        <v>181</v>
      </c>
      <c r="G21" s="289" t="s">
        <v>181</v>
      </c>
      <c r="H21" s="74" t="s">
        <v>181</v>
      </c>
      <c r="I21" s="74" t="s">
        <v>181</v>
      </c>
      <c r="J21" s="74" t="s">
        <v>181</v>
      </c>
      <c r="K21" s="74" t="s">
        <v>181</v>
      </c>
      <c r="L21" s="74" t="s">
        <v>181</v>
      </c>
      <c r="M21" s="74" t="s">
        <v>181</v>
      </c>
      <c r="N21" s="74" t="s">
        <v>181</v>
      </c>
      <c r="O21" s="74" t="s">
        <v>181</v>
      </c>
      <c r="P21" s="74" t="s">
        <v>181</v>
      </c>
      <c r="Q21" s="74" t="s">
        <v>181</v>
      </c>
      <c r="R21" s="74" t="s">
        <v>181</v>
      </c>
      <c r="S21" s="74" t="s">
        <v>181</v>
      </c>
      <c r="T21" s="74" t="s">
        <v>181</v>
      </c>
      <c r="U21" s="74" t="s">
        <v>181</v>
      </c>
      <c r="V21" s="74" t="s">
        <v>181</v>
      </c>
      <c r="W21" s="74" t="s">
        <v>181</v>
      </c>
      <c r="X21" s="74" t="s">
        <v>181</v>
      </c>
      <c r="Y21" s="74" t="s">
        <v>181</v>
      </c>
      <c r="Z21" s="74" t="s">
        <v>181</v>
      </c>
      <c r="AA21" s="74" t="s">
        <v>181</v>
      </c>
      <c r="AB21" s="74" t="s">
        <v>181</v>
      </c>
      <c r="AC21" s="74" t="s">
        <v>181</v>
      </c>
      <c r="AD21" s="74" t="s">
        <v>181</v>
      </c>
      <c r="AE21" s="74" t="s">
        <v>181</v>
      </c>
      <c r="AF21" s="74" t="s">
        <v>181</v>
      </c>
      <c r="AG21" s="74" t="s">
        <v>181</v>
      </c>
      <c r="AH21" s="74" t="s">
        <v>181</v>
      </c>
      <c r="AI21" s="74" t="s">
        <v>181</v>
      </c>
      <c r="AJ21" s="74" t="s">
        <v>181</v>
      </c>
      <c r="AK21" s="74" t="s">
        <v>181</v>
      </c>
      <c r="AL21" s="74" t="s">
        <v>181</v>
      </c>
      <c r="AM21" s="74" t="s">
        <v>181</v>
      </c>
      <c r="AN21" s="74" t="s">
        <v>181</v>
      </c>
      <c r="AO21" s="74" t="s">
        <v>181</v>
      </c>
      <c r="AP21" s="74" t="s">
        <v>181</v>
      </c>
      <c r="AQ21" s="74" t="s">
        <v>181</v>
      </c>
      <c r="AR21" s="74" t="s">
        <v>181</v>
      </c>
      <c r="AS21" s="74" t="s">
        <v>181</v>
      </c>
      <c r="AT21" s="74" t="s">
        <v>181</v>
      </c>
      <c r="AU21" s="74" t="s">
        <v>181</v>
      </c>
      <c r="AV21" s="74" t="s">
        <v>181</v>
      </c>
      <c r="AW21" s="74" t="s">
        <v>181</v>
      </c>
      <c r="AX21" s="74" t="s">
        <v>181</v>
      </c>
      <c r="AY21" s="74" t="s">
        <v>181</v>
      </c>
      <c r="AZ21" s="74" t="s">
        <v>181</v>
      </c>
      <c r="BA21" s="74" t="s">
        <v>181</v>
      </c>
      <c r="BB21" s="74" t="s">
        <v>181</v>
      </c>
      <c r="BC21" s="74" t="s">
        <v>181</v>
      </c>
      <c r="BD21" s="74" t="s">
        <v>181</v>
      </c>
      <c r="BE21" s="74" t="s">
        <v>181</v>
      </c>
      <c r="BF21" s="74" t="s">
        <v>181</v>
      </c>
      <c r="BG21" s="74" t="s">
        <v>181</v>
      </c>
      <c r="BH21" s="74" t="s">
        <v>181</v>
      </c>
    </row>
    <row r="22" spans="1:63" x14ac:dyDescent="0.3">
      <c r="A22" s="81" t="s">
        <v>185</v>
      </c>
      <c r="B22" s="85" t="s">
        <v>186</v>
      </c>
      <c r="C22" s="77" t="s">
        <v>187</v>
      </c>
      <c r="D22" s="61" t="s">
        <v>29</v>
      </c>
      <c r="E22" s="74" t="s">
        <v>181</v>
      </c>
      <c r="F22" s="74" t="s">
        <v>181</v>
      </c>
      <c r="G22" s="289" t="s">
        <v>181</v>
      </c>
      <c r="H22" s="74" t="s">
        <v>181</v>
      </c>
      <c r="I22" s="74" t="s">
        <v>181</v>
      </c>
      <c r="J22" s="74" t="s">
        <v>181</v>
      </c>
      <c r="K22" s="74" t="s">
        <v>181</v>
      </c>
      <c r="L22" s="74" t="s">
        <v>181</v>
      </c>
      <c r="M22" s="74" t="s">
        <v>181</v>
      </c>
      <c r="N22" s="74" t="s">
        <v>181</v>
      </c>
      <c r="O22" s="74" t="s">
        <v>181</v>
      </c>
      <c r="P22" s="74" t="s">
        <v>181</v>
      </c>
      <c r="Q22" s="74" t="s">
        <v>181</v>
      </c>
      <c r="R22" s="74" t="s">
        <v>181</v>
      </c>
      <c r="S22" s="74" t="s">
        <v>181</v>
      </c>
      <c r="T22" s="74" t="s">
        <v>181</v>
      </c>
      <c r="U22" s="74" t="s">
        <v>181</v>
      </c>
      <c r="V22" s="74" t="s">
        <v>181</v>
      </c>
      <c r="W22" s="74" t="s">
        <v>181</v>
      </c>
      <c r="X22" s="74" t="s">
        <v>181</v>
      </c>
      <c r="Y22" s="74" t="s">
        <v>181</v>
      </c>
      <c r="Z22" s="74" t="s">
        <v>181</v>
      </c>
      <c r="AA22" s="74" t="s">
        <v>181</v>
      </c>
      <c r="AB22" s="74" t="s">
        <v>181</v>
      </c>
      <c r="AC22" s="74" t="s">
        <v>181</v>
      </c>
      <c r="AD22" s="74" t="s">
        <v>181</v>
      </c>
      <c r="AE22" s="74" t="s">
        <v>181</v>
      </c>
      <c r="AF22" s="74" t="s">
        <v>181</v>
      </c>
      <c r="AG22" s="74" t="s">
        <v>181</v>
      </c>
      <c r="AH22" s="74" t="s">
        <v>181</v>
      </c>
      <c r="AI22" s="74" t="s">
        <v>181</v>
      </c>
      <c r="AJ22" s="74" t="s">
        <v>181</v>
      </c>
      <c r="AK22" s="74" t="s">
        <v>181</v>
      </c>
      <c r="AL22" s="74" t="s">
        <v>181</v>
      </c>
      <c r="AM22" s="74" t="s">
        <v>181</v>
      </c>
      <c r="AN22" s="74" t="s">
        <v>181</v>
      </c>
      <c r="AO22" s="74" t="s">
        <v>181</v>
      </c>
      <c r="AP22" s="74" t="s">
        <v>181</v>
      </c>
      <c r="AQ22" s="74" t="s">
        <v>181</v>
      </c>
      <c r="AR22" s="74" t="s">
        <v>181</v>
      </c>
      <c r="AS22" s="74" t="s">
        <v>181</v>
      </c>
      <c r="AT22" s="74" t="s">
        <v>181</v>
      </c>
      <c r="AU22" s="74" t="s">
        <v>181</v>
      </c>
      <c r="AV22" s="74" t="s">
        <v>181</v>
      </c>
      <c r="AW22" s="74" t="s">
        <v>181</v>
      </c>
      <c r="AX22" s="74" t="s">
        <v>181</v>
      </c>
      <c r="AY22" s="74" t="s">
        <v>181</v>
      </c>
      <c r="AZ22" s="74" t="s">
        <v>181</v>
      </c>
      <c r="BA22" s="74" t="s">
        <v>181</v>
      </c>
      <c r="BB22" s="74" t="s">
        <v>181</v>
      </c>
      <c r="BC22" s="74" t="s">
        <v>181</v>
      </c>
      <c r="BD22" s="74" t="s">
        <v>181</v>
      </c>
      <c r="BE22" s="74" t="s">
        <v>181</v>
      </c>
      <c r="BF22" s="74" t="s">
        <v>181</v>
      </c>
      <c r="BG22" s="74" t="s">
        <v>181</v>
      </c>
      <c r="BH22" s="74" t="s">
        <v>181</v>
      </c>
    </row>
    <row r="23" spans="1:63" x14ac:dyDescent="0.3">
      <c r="A23" s="81" t="s">
        <v>188</v>
      </c>
      <c r="B23" s="85" t="s">
        <v>189</v>
      </c>
      <c r="C23" s="77" t="s">
        <v>190</v>
      </c>
      <c r="D23" s="61" t="s">
        <v>29</v>
      </c>
      <c r="E23" s="74" t="s">
        <v>181</v>
      </c>
      <c r="F23" s="74" t="s">
        <v>181</v>
      </c>
      <c r="G23" s="289" t="s">
        <v>181</v>
      </c>
      <c r="H23" s="74" t="s">
        <v>181</v>
      </c>
      <c r="I23" s="74" t="s">
        <v>181</v>
      </c>
      <c r="J23" s="74" t="s">
        <v>181</v>
      </c>
      <c r="K23" s="74" t="s">
        <v>181</v>
      </c>
      <c r="L23" s="74" t="s">
        <v>181</v>
      </c>
      <c r="M23" s="74" t="s">
        <v>181</v>
      </c>
      <c r="N23" s="74" t="s">
        <v>181</v>
      </c>
      <c r="O23" s="74" t="s">
        <v>181</v>
      </c>
      <c r="P23" s="74" t="s">
        <v>181</v>
      </c>
      <c r="Q23" s="74" t="s">
        <v>181</v>
      </c>
      <c r="R23" s="74" t="s">
        <v>181</v>
      </c>
      <c r="S23" s="74" t="s">
        <v>181</v>
      </c>
      <c r="T23" s="74" t="s">
        <v>181</v>
      </c>
      <c r="U23" s="74" t="s">
        <v>181</v>
      </c>
      <c r="V23" s="74" t="s">
        <v>181</v>
      </c>
      <c r="W23" s="74" t="s">
        <v>181</v>
      </c>
      <c r="X23" s="74" t="s">
        <v>181</v>
      </c>
      <c r="Y23" s="74" t="s">
        <v>181</v>
      </c>
      <c r="Z23" s="74" t="s">
        <v>181</v>
      </c>
      <c r="AA23" s="74" t="s">
        <v>181</v>
      </c>
      <c r="AB23" s="74" t="s">
        <v>181</v>
      </c>
      <c r="AC23" s="74" t="s">
        <v>181</v>
      </c>
      <c r="AD23" s="74" t="s">
        <v>181</v>
      </c>
      <c r="AE23" s="74" t="s">
        <v>181</v>
      </c>
      <c r="AF23" s="74" t="s">
        <v>181</v>
      </c>
      <c r="AG23" s="74" t="s">
        <v>181</v>
      </c>
      <c r="AH23" s="74" t="s">
        <v>181</v>
      </c>
      <c r="AI23" s="74" t="s">
        <v>181</v>
      </c>
      <c r="AJ23" s="74" t="s">
        <v>181</v>
      </c>
      <c r="AK23" s="74" t="s">
        <v>181</v>
      </c>
      <c r="AL23" s="74" t="s">
        <v>181</v>
      </c>
      <c r="AM23" s="74" t="s">
        <v>181</v>
      </c>
      <c r="AN23" s="74" t="s">
        <v>181</v>
      </c>
      <c r="AO23" s="74" t="s">
        <v>181</v>
      </c>
      <c r="AP23" s="74" t="s">
        <v>181</v>
      </c>
      <c r="AQ23" s="74" t="s">
        <v>181</v>
      </c>
      <c r="AR23" s="74" t="s">
        <v>181</v>
      </c>
      <c r="AS23" s="74" t="s">
        <v>181</v>
      </c>
      <c r="AT23" s="74" t="s">
        <v>181</v>
      </c>
      <c r="AU23" s="74" t="s">
        <v>181</v>
      </c>
      <c r="AV23" s="74" t="s">
        <v>181</v>
      </c>
      <c r="AW23" s="74" t="s">
        <v>181</v>
      </c>
      <c r="AX23" s="74" t="s">
        <v>181</v>
      </c>
      <c r="AY23" s="74" t="s">
        <v>181</v>
      </c>
      <c r="AZ23" s="74" t="s">
        <v>181</v>
      </c>
      <c r="BA23" s="74" t="s">
        <v>181</v>
      </c>
      <c r="BB23" s="74" t="s">
        <v>181</v>
      </c>
      <c r="BC23" s="74" t="s">
        <v>181</v>
      </c>
      <c r="BD23" s="74" t="s">
        <v>181</v>
      </c>
      <c r="BE23" s="74" t="s">
        <v>181</v>
      </c>
      <c r="BF23" s="74" t="s">
        <v>181</v>
      </c>
      <c r="BG23" s="74" t="s">
        <v>181</v>
      </c>
      <c r="BH23" s="74" t="s">
        <v>181</v>
      </c>
    </row>
    <row r="24" spans="1:63" x14ac:dyDescent="0.3">
      <c r="A24" s="81" t="s">
        <v>191</v>
      </c>
      <c r="B24" s="85" t="s">
        <v>192</v>
      </c>
      <c r="C24" s="77" t="s">
        <v>193</v>
      </c>
      <c r="D24" s="61" t="s">
        <v>29</v>
      </c>
      <c r="E24" s="74" t="s">
        <v>181</v>
      </c>
      <c r="F24" s="74" t="s">
        <v>181</v>
      </c>
      <c r="G24" s="289" t="s">
        <v>181</v>
      </c>
      <c r="H24" s="74" t="s">
        <v>181</v>
      </c>
      <c r="I24" s="74" t="s">
        <v>181</v>
      </c>
      <c r="J24" s="74" t="s">
        <v>181</v>
      </c>
      <c r="K24" s="74" t="s">
        <v>181</v>
      </c>
      <c r="L24" s="74" t="s">
        <v>181</v>
      </c>
      <c r="M24" s="74" t="s">
        <v>181</v>
      </c>
      <c r="N24" s="74" t="s">
        <v>181</v>
      </c>
      <c r="O24" s="74" t="s">
        <v>181</v>
      </c>
      <c r="P24" s="74" t="s">
        <v>181</v>
      </c>
      <c r="Q24" s="74" t="s">
        <v>181</v>
      </c>
      <c r="R24" s="74" t="s">
        <v>181</v>
      </c>
      <c r="S24" s="74" t="s">
        <v>181</v>
      </c>
      <c r="T24" s="74" t="s">
        <v>181</v>
      </c>
      <c r="U24" s="74" t="s">
        <v>181</v>
      </c>
      <c r="V24" s="74" t="s">
        <v>181</v>
      </c>
      <c r="W24" s="74" t="s">
        <v>181</v>
      </c>
      <c r="X24" s="74" t="s">
        <v>181</v>
      </c>
      <c r="Y24" s="74" t="s">
        <v>181</v>
      </c>
      <c r="Z24" s="74" t="s">
        <v>181</v>
      </c>
      <c r="AA24" s="74" t="s">
        <v>181</v>
      </c>
      <c r="AB24" s="74" t="s">
        <v>181</v>
      </c>
      <c r="AC24" s="74" t="s">
        <v>181</v>
      </c>
      <c r="AD24" s="74" t="s">
        <v>181</v>
      </c>
      <c r="AE24" s="74" t="s">
        <v>181</v>
      </c>
      <c r="AF24" s="74" t="s">
        <v>181</v>
      </c>
      <c r="AG24" s="74" t="s">
        <v>181</v>
      </c>
      <c r="AH24" s="74" t="s">
        <v>181</v>
      </c>
      <c r="AI24" s="74" t="s">
        <v>181</v>
      </c>
      <c r="AJ24" s="74" t="s">
        <v>181</v>
      </c>
      <c r="AK24" s="74" t="s">
        <v>181</v>
      </c>
      <c r="AL24" s="74" t="s">
        <v>181</v>
      </c>
      <c r="AM24" s="74" t="s">
        <v>181</v>
      </c>
      <c r="AN24" s="74" t="s">
        <v>181</v>
      </c>
      <c r="AO24" s="74" t="s">
        <v>181</v>
      </c>
      <c r="AP24" s="74" t="s">
        <v>181</v>
      </c>
      <c r="AQ24" s="74" t="s">
        <v>181</v>
      </c>
      <c r="AR24" s="74" t="s">
        <v>181</v>
      </c>
      <c r="AS24" s="74" t="s">
        <v>181</v>
      </c>
      <c r="AT24" s="74" t="s">
        <v>181</v>
      </c>
      <c r="AU24" s="74" t="s">
        <v>181</v>
      </c>
      <c r="AV24" s="74" t="s">
        <v>181</v>
      </c>
      <c r="AW24" s="74" t="s">
        <v>181</v>
      </c>
      <c r="AX24" s="74" t="s">
        <v>181</v>
      </c>
      <c r="AY24" s="74" t="s">
        <v>181</v>
      </c>
      <c r="AZ24" s="74" t="s">
        <v>181</v>
      </c>
      <c r="BA24" s="74" t="s">
        <v>181</v>
      </c>
      <c r="BB24" s="74" t="s">
        <v>181</v>
      </c>
      <c r="BC24" s="74" t="s">
        <v>181</v>
      </c>
      <c r="BD24" s="74" t="s">
        <v>181</v>
      </c>
      <c r="BE24" s="74" t="s">
        <v>181</v>
      </c>
      <c r="BF24" s="74" t="s">
        <v>181</v>
      </c>
      <c r="BG24" s="74" t="s">
        <v>181</v>
      </c>
      <c r="BH24" s="74" t="s">
        <v>181</v>
      </c>
    </row>
    <row r="25" spans="1:63" x14ac:dyDescent="0.3">
      <c r="A25" s="81" t="s">
        <v>194</v>
      </c>
      <c r="B25" s="85" t="s">
        <v>195</v>
      </c>
      <c r="C25" s="77" t="s">
        <v>196</v>
      </c>
      <c r="D25" s="61" t="s">
        <v>29</v>
      </c>
      <c r="E25" s="74" t="s">
        <v>181</v>
      </c>
      <c r="F25" s="74" t="s">
        <v>181</v>
      </c>
      <c r="G25" s="289" t="s">
        <v>181</v>
      </c>
      <c r="H25" s="74" t="s">
        <v>181</v>
      </c>
      <c r="I25" s="74" t="s">
        <v>181</v>
      </c>
      <c r="J25" s="74" t="s">
        <v>181</v>
      </c>
      <c r="K25" s="74" t="s">
        <v>181</v>
      </c>
      <c r="L25" s="74" t="s">
        <v>181</v>
      </c>
      <c r="M25" s="74" t="s">
        <v>181</v>
      </c>
      <c r="N25" s="74" t="s">
        <v>181</v>
      </c>
      <c r="O25" s="74" t="s">
        <v>181</v>
      </c>
      <c r="P25" s="74" t="s">
        <v>181</v>
      </c>
      <c r="Q25" s="74" t="s">
        <v>181</v>
      </c>
      <c r="R25" s="74" t="s">
        <v>181</v>
      </c>
      <c r="S25" s="74" t="s">
        <v>181</v>
      </c>
      <c r="T25" s="74" t="s">
        <v>181</v>
      </c>
      <c r="U25" s="74" t="s">
        <v>181</v>
      </c>
      <c r="V25" s="74" t="s">
        <v>181</v>
      </c>
      <c r="W25" s="74" t="s">
        <v>181</v>
      </c>
      <c r="X25" s="74" t="s">
        <v>181</v>
      </c>
      <c r="Y25" s="74" t="s">
        <v>181</v>
      </c>
      <c r="Z25" s="74" t="s">
        <v>181</v>
      </c>
      <c r="AA25" s="74" t="s">
        <v>181</v>
      </c>
      <c r="AB25" s="74" t="s">
        <v>181</v>
      </c>
      <c r="AC25" s="74" t="s">
        <v>181</v>
      </c>
      <c r="AD25" s="74" t="s">
        <v>181</v>
      </c>
      <c r="AE25" s="74" t="s">
        <v>181</v>
      </c>
      <c r="AF25" s="74" t="s">
        <v>181</v>
      </c>
      <c r="AG25" s="74" t="s">
        <v>181</v>
      </c>
      <c r="AH25" s="74" t="s">
        <v>181</v>
      </c>
      <c r="AI25" s="74" t="s">
        <v>181</v>
      </c>
      <c r="AJ25" s="74" t="s">
        <v>181</v>
      </c>
      <c r="AK25" s="74" t="s">
        <v>181</v>
      </c>
      <c r="AL25" s="74" t="s">
        <v>181</v>
      </c>
      <c r="AM25" s="74" t="s">
        <v>181</v>
      </c>
      <c r="AN25" s="74" t="s">
        <v>181</v>
      </c>
      <c r="AO25" s="74" t="s">
        <v>181</v>
      </c>
      <c r="AP25" s="74" t="s">
        <v>181</v>
      </c>
      <c r="AQ25" s="74" t="s">
        <v>181</v>
      </c>
      <c r="AR25" s="74" t="s">
        <v>181</v>
      </c>
      <c r="AS25" s="74" t="s">
        <v>181</v>
      </c>
      <c r="AT25" s="74" t="s">
        <v>181</v>
      </c>
      <c r="AU25" s="74" t="s">
        <v>181</v>
      </c>
      <c r="AV25" s="74" t="s">
        <v>181</v>
      </c>
      <c r="AW25" s="74" t="s">
        <v>181</v>
      </c>
      <c r="AX25" s="74" t="s">
        <v>181</v>
      </c>
      <c r="AY25" s="74" t="s">
        <v>181</v>
      </c>
      <c r="AZ25" s="74" t="s">
        <v>181</v>
      </c>
      <c r="BA25" s="74" t="s">
        <v>181</v>
      </c>
      <c r="BB25" s="74" t="s">
        <v>181</v>
      </c>
      <c r="BC25" s="74" t="s">
        <v>181</v>
      </c>
      <c r="BD25" s="74" t="s">
        <v>181</v>
      </c>
      <c r="BE25" s="74" t="s">
        <v>181</v>
      </c>
      <c r="BF25" s="74" t="s">
        <v>181</v>
      </c>
      <c r="BG25" s="74" t="s">
        <v>181</v>
      </c>
      <c r="BH25" s="74" t="s">
        <v>181</v>
      </c>
    </row>
    <row r="26" spans="1:63" x14ac:dyDescent="0.3">
      <c r="A26" s="81" t="s">
        <v>197</v>
      </c>
      <c r="B26" s="85" t="s">
        <v>198</v>
      </c>
      <c r="C26" s="77" t="s">
        <v>199</v>
      </c>
      <c r="D26" s="61" t="s">
        <v>29</v>
      </c>
      <c r="E26" s="74" t="s">
        <v>181</v>
      </c>
      <c r="F26" s="74" t="s">
        <v>181</v>
      </c>
      <c r="G26" s="289" t="s">
        <v>181</v>
      </c>
      <c r="H26" s="74" t="s">
        <v>181</v>
      </c>
      <c r="I26" s="74" t="s">
        <v>181</v>
      </c>
      <c r="J26" s="74" t="s">
        <v>181</v>
      </c>
      <c r="K26" s="74" t="s">
        <v>181</v>
      </c>
      <c r="L26" s="74" t="s">
        <v>181</v>
      </c>
      <c r="M26" s="74" t="s">
        <v>181</v>
      </c>
      <c r="N26" s="74" t="s">
        <v>181</v>
      </c>
      <c r="O26" s="74" t="s">
        <v>181</v>
      </c>
      <c r="P26" s="74" t="s">
        <v>181</v>
      </c>
      <c r="Q26" s="74" t="s">
        <v>181</v>
      </c>
      <c r="R26" s="74" t="s">
        <v>181</v>
      </c>
      <c r="S26" s="74" t="s">
        <v>181</v>
      </c>
      <c r="T26" s="74" t="s">
        <v>181</v>
      </c>
      <c r="U26" s="74" t="s">
        <v>181</v>
      </c>
      <c r="V26" s="74" t="s">
        <v>181</v>
      </c>
      <c r="W26" s="74" t="s">
        <v>181</v>
      </c>
      <c r="X26" s="74" t="s">
        <v>181</v>
      </c>
      <c r="Y26" s="74" t="s">
        <v>181</v>
      </c>
      <c r="Z26" s="74" t="s">
        <v>181</v>
      </c>
      <c r="AA26" s="74" t="s">
        <v>181</v>
      </c>
      <c r="AB26" s="74" t="s">
        <v>181</v>
      </c>
      <c r="AC26" s="74" t="s">
        <v>181</v>
      </c>
      <c r="AD26" s="74" t="s">
        <v>181</v>
      </c>
      <c r="AE26" s="74" t="s">
        <v>181</v>
      </c>
      <c r="AF26" s="74" t="s">
        <v>181</v>
      </c>
      <c r="AG26" s="74" t="s">
        <v>181</v>
      </c>
      <c r="AH26" s="74" t="s">
        <v>181</v>
      </c>
      <c r="AI26" s="74" t="s">
        <v>181</v>
      </c>
      <c r="AJ26" s="74" t="s">
        <v>181</v>
      </c>
      <c r="AK26" s="74" t="s">
        <v>181</v>
      </c>
      <c r="AL26" s="74" t="s">
        <v>181</v>
      </c>
      <c r="AM26" s="74" t="s">
        <v>181</v>
      </c>
      <c r="AN26" s="74" t="s">
        <v>181</v>
      </c>
      <c r="AO26" s="74" t="s">
        <v>181</v>
      </c>
      <c r="AP26" s="74" t="s">
        <v>181</v>
      </c>
      <c r="AQ26" s="74" t="s">
        <v>181</v>
      </c>
      <c r="AR26" s="74" t="s">
        <v>181</v>
      </c>
      <c r="AS26" s="74" t="s">
        <v>181</v>
      </c>
      <c r="AT26" s="74" t="s">
        <v>181</v>
      </c>
      <c r="AU26" s="74" t="s">
        <v>181</v>
      </c>
      <c r="AV26" s="74" t="s">
        <v>181</v>
      </c>
      <c r="AW26" s="74" t="s">
        <v>181</v>
      </c>
      <c r="AX26" s="74" t="s">
        <v>181</v>
      </c>
      <c r="AY26" s="74" t="s">
        <v>181</v>
      </c>
      <c r="AZ26" s="74" t="s">
        <v>181</v>
      </c>
      <c r="BA26" s="74" t="s">
        <v>181</v>
      </c>
      <c r="BB26" s="74" t="s">
        <v>181</v>
      </c>
      <c r="BC26" s="74" t="s">
        <v>181</v>
      </c>
      <c r="BD26" s="74" t="s">
        <v>181</v>
      </c>
      <c r="BE26" s="74" t="s">
        <v>181</v>
      </c>
      <c r="BF26" s="74" t="s">
        <v>181</v>
      </c>
      <c r="BG26" s="74" t="s">
        <v>181</v>
      </c>
      <c r="BH26" s="74" t="s">
        <v>181</v>
      </c>
    </row>
    <row r="27" spans="1:63" x14ac:dyDescent="0.3">
      <c r="A27" s="81" t="s">
        <v>200</v>
      </c>
      <c r="B27" s="85" t="s">
        <v>201</v>
      </c>
      <c r="C27" s="77" t="s">
        <v>202</v>
      </c>
      <c r="D27" s="61" t="s">
        <v>29</v>
      </c>
      <c r="E27" s="74" t="s">
        <v>181</v>
      </c>
      <c r="F27" s="74" t="s">
        <v>181</v>
      </c>
      <c r="G27" s="289" t="s">
        <v>181</v>
      </c>
      <c r="H27" s="74" t="s">
        <v>181</v>
      </c>
      <c r="I27" s="74" t="s">
        <v>181</v>
      </c>
      <c r="J27" s="74" t="s">
        <v>181</v>
      </c>
      <c r="K27" s="74" t="s">
        <v>181</v>
      </c>
      <c r="L27" s="74" t="s">
        <v>181</v>
      </c>
      <c r="M27" s="74" t="s">
        <v>181</v>
      </c>
      <c r="N27" s="74" t="s">
        <v>181</v>
      </c>
      <c r="O27" s="74" t="s">
        <v>181</v>
      </c>
      <c r="P27" s="74" t="s">
        <v>181</v>
      </c>
      <c r="Q27" s="74" t="s">
        <v>181</v>
      </c>
      <c r="R27" s="74" t="s">
        <v>181</v>
      </c>
      <c r="S27" s="74" t="s">
        <v>181</v>
      </c>
      <c r="T27" s="74" t="s">
        <v>181</v>
      </c>
      <c r="U27" s="74" t="s">
        <v>181</v>
      </c>
      <c r="V27" s="74" t="s">
        <v>181</v>
      </c>
      <c r="W27" s="74" t="s">
        <v>181</v>
      </c>
      <c r="X27" s="74" t="s">
        <v>181</v>
      </c>
      <c r="Y27" s="74" t="s">
        <v>181</v>
      </c>
      <c r="Z27" s="74" t="s">
        <v>181</v>
      </c>
      <c r="AA27" s="74" t="s">
        <v>181</v>
      </c>
      <c r="AB27" s="74" t="s">
        <v>181</v>
      </c>
      <c r="AC27" s="74" t="s">
        <v>181</v>
      </c>
      <c r="AD27" s="74" t="s">
        <v>181</v>
      </c>
      <c r="AE27" s="74" t="s">
        <v>181</v>
      </c>
      <c r="AF27" s="74" t="s">
        <v>181</v>
      </c>
      <c r="AG27" s="74" t="s">
        <v>181</v>
      </c>
      <c r="AH27" s="74" t="s">
        <v>181</v>
      </c>
      <c r="AI27" s="74" t="s">
        <v>181</v>
      </c>
      <c r="AJ27" s="74" t="s">
        <v>181</v>
      </c>
      <c r="AK27" s="74" t="s">
        <v>181</v>
      </c>
      <c r="AL27" s="74" t="s">
        <v>181</v>
      </c>
      <c r="AM27" s="74" t="s">
        <v>181</v>
      </c>
      <c r="AN27" s="74" t="s">
        <v>181</v>
      </c>
      <c r="AO27" s="74" t="s">
        <v>181</v>
      </c>
      <c r="AP27" s="74" t="s">
        <v>181</v>
      </c>
      <c r="AQ27" s="74" t="s">
        <v>181</v>
      </c>
      <c r="AR27" s="74" t="s">
        <v>181</v>
      </c>
      <c r="AS27" s="74" t="s">
        <v>181</v>
      </c>
      <c r="AT27" s="74" t="s">
        <v>181</v>
      </c>
      <c r="AU27" s="74" t="s">
        <v>181</v>
      </c>
      <c r="AV27" s="74" t="s">
        <v>181</v>
      </c>
      <c r="AW27" s="74" t="s">
        <v>181</v>
      </c>
      <c r="AX27" s="74" t="s">
        <v>181</v>
      </c>
      <c r="AY27" s="74" t="s">
        <v>181</v>
      </c>
      <c r="AZ27" s="74" t="s">
        <v>181</v>
      </c>
      <c r="BA27" s="74" t="s">
        <v>181</v>
      </c>
      <c r="BB27" s="74" t="s">
        <v>181</v>
      </c>
      <c r="BC27" s="74" t="s">
        <v>181</v>
      </c>
      <c r="BD27" s="74" t="s">
        <v>181</v>
      </c>
      <c r="BE27" s="74" t="s">
        <v>181</v>
      </c>
      <c r="BF27" s="74" t="s">
        <v>181</v>
      </c>
      <c r="BG27" s="74" t="s">
        <v>181</v>
      </c>
      <c r="BH27" s="74" t="s">
        <v>181</v>
      </c>
    </row>
    <row r="28" spans="1:63" x14ac:dyDescent="0.3">
      <c r="A28" s="81" t="s">
        <v>203</v>
      </c>
      <c r="B28" s="85" t="s">
        <v>204</v>
      </c>
      <c r="C28" s="77" t="s">
        <v>205</v>
      </c>
      <c r="D28" s="61" t="s">
        <v>29</v>
      </c>
      <c r="E28" s="74" t="s">
        <v>181</v>
      </c>
      <c r="F28" s="74" t="s">
        <v>181</v>
      </c>
      <c r="G28" s="289" t="s">
        <v>181</v>
      </c>
      <c r="H28" s="74" t="s">
        <v>181</v>
      </c>
      <c r="I28" s="74" t="s">
        <v>181</v>
      </c>
      <c r="J28" s="74" t="s">
        <v>181</v>
      </c>
      <c r="K28" s="74" t="s">
        <v>181</v>
      </c>
      <c r="L28" s="74" t="s">
        <v>181</v>
      </c>
      <c r="M28" s="74" t="s">
        <v>181</v>
      </c>
      <c r="N28" s="74" t="s">
        <v>181</v>
      </c>
      <c r="O28" s="74" t="s">
        <v>181</v>
      </c>
      <c r="P28" s="74" t="s">
        <v>181</v>
      </c>
      <c r="Q28" s="74" t="s">
        <v>181</v>
      </c>
      <c r="R28" s="74" t="s">
        <v>181</v>
      </c>
      <c r="S28" s="74" t="s">
        <v>181</v>
      </c>
      <c r="T28" s="74" t="s">
        <v>181</v>
      </c>
      <c r="U28" s="74" t="s">
        <v>181</v>
      </c>
      <c r="V28" s="74" t="s">
        <v>181</v>
      </c>
      <c r="W28" s="74" t="s">
        <v>181</v>
      </c>
      <c r="X28" s="74" t="s">
        <v>181</v>
      </c>
      <c r="Y28" s="74" t="s">
        <v>181</v>
      </c>
      <c r="Z28" s="74" t="s">
        <v>181</v>
      </c>
      <c r="AA28" s="74" t="s">
        <v>181</v>
      </c>
      <c r="AB28" s="74" t="s">
        <v>181</v>
      </c>
      <c r="AC28" s="74" t="s">
        <v>181</v>
      </c>
      <c r="AD28" s="74" t="s">
        <v>181</v>
      </c>
      <c r="AE28" s="74" t="s">
        <v>181</v>
      </c>
      <c r="AF28" s="74" t="s">
        <v>181</v>
      </c>
      <c r="AG28" s="74" t="s">
        <v>181</v>
      </c>
      <c r="AH28" s="74" t="s">
        <v>181</v>
      </c>
      <c r="AI28" s="74" t="s">
        <v>181</v>
      </c>
      <c r="AJ28" s="74" t="s">
        <v>181</v>
      </c>
      <c r="AK28" s="74" t="s">
        <v>181</v>
      </c>
      <c r="AL28" s="74" t="s">
        <v>181</v>
      </c>
      <c r="AM28" s="74" t="s">
        <v>181</v>
      </c>
      <c r="AN28" s="74" t="s">
        <v>181</v>
      </c>
      <c r="AO28" s="74" t="s">
        <v>181</v>
      </c>
      <c r="AP28" s="74" t="s">
        <v>181</v>
      </c>
      <c r="AQ28" s="74" t="s">
        <v>181</v>
      </c>
      <c r="AR28" s="74" t="s">
        <v>181</v>
      </c>
      <c r="AS28" s="74" t="s">
        <v>181</v>
      </c>
      <c r="AT28" s="74" t="s">
        <v>181</v>
      </c>
      <c r="AU28" s="74" t="s">
        <v>181</v>
      </c>
      <c r="AV28" s="74" t="s">
        <v>181</v>
      </c>
      <c r="AW28" s="74" t="s">
        <v>181</v>
      </c>
      <c r="AX28" s="74" t="s">
        <v>181</v>
      </c>
      <c r="AY28" s="74" t="s">
        <v>181</v>
      </c>
      <c r="AZ28" s="74" t="s">
        <v>181</v>
      </c>
      <c r="BA28" s="74" t="s">
        <v>181</v>
      </c>
      <c r="BB28" s="74" t="s">
        <v>181</v>
      </c>
      <c r="BC28" s="74" t="s">
        <v>181</v>
      </c>
      <c r="BD28" s="74" t="s">
        <v>181</v>
      </c>
      <c r="BE28" s="74" t="s">
        <v>181</v>
      </c>
      <c r="BF28" s="74" t="s">
        <v>181</v>
      </c>
      <c r="BG28" s="74" t="s">
        <v>181</v>
      </c>
      <c r="BH28" s="74" t="s">
        <v>181</v>
      </c>
    </row>
    <row r="29" spans="1:63" x14ac:dyDescent="0.3">
      <c r="A29" s="81" t="s">
        <v>206</v>
      </c>
      <c r="B29" s="85" t="s">
        <v>207</v>
      </c>
      <c r="C29" s="77" t="s">
        <v>208</v>
      </c>
      <c r="D29" s="61" t="s">
        <v>29</v>
      </c>
      <c r="E29" s="74" t="s">
        <v>209</v>
      </c>
      <c r="F29" s="74" t="s">
        <v>209</v>
      </c>
      <c r="G29" s="289" t="s">
        <v>209</v>
      </c>
      <c r="H29" s="74" t="s">
        <v>209</v>
      </c>
      <c r="I29" s="74" t="s">
        <v>209</v>
      </c>
      <c r="J29" s="74" t="s">
        <v>209</v>
      </c>
      <c r="K29" s="74" t="s">
        <v>209</v>
      </c>
      <c r="L29" s="74" t="s">
        <v>209</v>
      </c>
      <c r="M29" s="74" t="s">
        <v>209</v>
      </c>
      <c r="N29" s="74" t="s">
        <v>209</v>
      </c>
      <c r="O29" s="74" t="s">
        <v>209</v>
      </c>
      <c r="P29" s="74" t="s">
        <v>209</v>
      </c>
      <c r="Q29" s="74" t="s">
        <v>209</v>
      </c>
      <c r="R29" s="74" t="s">
        <v>209</v>
      </c>
      <c r="S29" s="74" t="s">
        <v>209</v>
      </c>
      <c r="T29" s="74" t="s">
        <v>209</v>
      </c>
      <c r="U29" s="74" t="s">
        <v>209</v>
      </c>
      <c r="V29" s="74" t="s">
        <v>209</v>
      </c>
      <c r="W29" s="74" t="s">
        <v>209</v>
      </c>
      <c r="X29" s="74" t="s">
        <v>209</v>
      </c>
      <c r="Y29" s="74" t="s">
        <v>209</v>
      </c>
      <c r="Z29" s="74" t="s">
        <v>209</v>
      </c>
      <c r="AA29" s="74" t="s">
        <v>209</v>
      </c>
      <c r="AB29" s="74" t="s">
        <v>209</v>
      </c>
      <c r="AC29" s="74" t="s">
        <v>209</v>
      </c>
      <c r="AD29" s="74" t="s">
        <v>209</v>
      </c>
      <c r="AE29" s="74" t="s">
        <v>209</v>
      </c>
      <c r="AF29" s="74" t="s">
        <v>209</v>
      </c>
      <c r="AG29" s="74" t="s">
        <v>209</v>
      </c>
      <c r="AH29" s="74" t="s">
        <v>209</v>
      </c>
      <c r="AI29" s="74" t="s">
        <v>209</v>
      </c>
      <c r="AJ29" s="74" t="s">
        <v>209</v>
      </c>
      <c r="AK29" s="74" t="s">
        <v>209</v>
      </c>
      <c r="AL29" s="74" t="s">
        <v>209</v>
      </c>
      <c r="AM29" s="74" t="s">
        <v>209</v>
      </c>
      <c r="AN29" s="74" t="s">
        <v>209</v>
      </c>
      <c r="AO29" s="74" t="s">
        <v>209</v>
      </c>
      <c r="AP29" s="74" t="s">
        <v>209</v>
      </c>
      <c r="AQ29" s="74" t="s">
        <v>209</v>
      </c>
      <c r="AR29" s="74" t="s">
        <v>181</v>
      </c>
      <c r="AS29" s="74" t="s">
        <v>209</v>
      </c>
      <c r="AT29" s="74" t="s">
        <v>209</v>
      </c>
      <c r="AU29" s="74" t="s">
        <v>209</v>
      </c>
      <c r="AV29" s="74" t="s">
        <v>209</v>
      </c>
      <c r="AW29" s="74" t="s">
        <v>209</v>
      </c>
      <c r="AX29" s="74" t="s">
        <v>209</v>
      </c>
      <c r="AY29" s="74" t="s">
        <v>209</v>
      </c>
      <c r="AZ29" s="74" t="s">
        <v>209</v>
      </c>
      <c r="BA29" s="74" t="s">
        <v>209</v>
      </c>
      <c r="BB29" s="74" t="s">
        <v>209</v>
      </c>
      <c r="BC29" s="74" t="s">
        <v>209</v>
      </c>
      <c r="BD29" s="74" t="s">
        <v>209</v>
      </c>
      <c r="BE29" s="74" t="s">
        <v>209</v>
      </c>
      <c r="BF29" s="74" t="s">
        <v>209</v>
      </c>
      <c r="BG29" s="74" t="s">
        <v>209</v>
      </c>
      <c r="BH29" s="74" t="s">
        <v>209</v>
      </c>
    </row>
    <row r="30" spans="1:63" x14ac:dyDescent="0.3">
      <c r="A30" s="81" t="s">
        <v>210</v>
      </c>
      <c r="B30" s="85" t="s">
        <v>211</v>
      </c>
      <c r="C30" s="77" t="s">
        <v>212</v>
      </c>
      <c r="D30" s="61" t="s">
        <v>29</v>
      </c>
      <c r="E30" s="74" t="s">
        <v>181</v>
      </c>
      <c r="F30" s="74" t="s">
        <v>181</v>
      </c>
      <c r="G30" s="289" t="s">
        <v>181</v>
      </c>
      <c r="H30" s="74" t="s">
        <v>181</v>
      </c>
      <c r="I30" s="74" t="s">
        <v>181</v>
      </c>
      <c r="J30" s="74" t="s">
        <v>181</v>
      </c>
      <c r="K30" s="74" t="s">
        <v>181</v>
      </c>
      <c r="L30" s="74" t="s">
        <v>181</v>
      </c>
      <c r="M30" s="74" t="s">
        <v>181</v>
      </c>
      <c r="N30" s="74" t="s">
        <v>181</v>
      </c>
      <c r="O30" s="74" t="s">
        <v>181</v>
      </c>
      <c r="P30" s="74" t="s">
        <v>181</v>
      </c>
      <c r="Q30" s="74" t="s">
        <v>181</v>
      </c>
      <c r="R30" s="74" t="s">
        <v>181</v>
      </c>
      <c r="S30" s="74" t="s">
        <v>181</v>
      </c>
      <c r="T30" s="74" t="s">
        <v>181</v>
      </c>
      <c r="U30" s="74" t="s">
        <v>181</v>
      </c>
      <c r="V30" s="74" t="s">
        <v>181</v>
      </c>
      <c r="W30" s="74" t="s">
        <v>181</v>
      </c>
      <c r="X30" s="74" t="s">
        <v>181</v>
      </c>
      <c r="Y30" s="74" t="s">
        <v>181</v>
      </c>
      <c r="Z30" s="74" t="s">
        <v>181</v>
      </c>
      <c r="AA30" s="74" t="s">
        <v>181</v>
      </c>
      <c r="AB30" s="74" t="s">
        <v>181</v>
      </c>
      <c r="AC30" s="74" t="s">
        <v>181</v>
      </c>
      <c r="AD30" s="74" t="s">
        <v>181</v>
      </c>
      <c r="AE30" s="74" t="s">
        <v>181</v>
      </c>
      <c r="AF30" s="74" t="s">
        <v>181</v>
      </c>
      <c r="AG30" s="74" t="s">
        <v>181</v>
      </c>
      <c r="AH30" s="74" t="s">
        <v>181</v>
      </c>
      <c r="AI30" s="74" t="s">
        <v>181</v>
      </c>
      <c r="AJ30" s="74" t="s">
        <v>181</v>
      </c>
      <c r="AK30" s="74" t="s">
        <v>181</v>
      </c>
      <c r="AL30" s="74" t="s">
        <v>181</v>
      </c>
      <c r="AM30" s="74" t="s">
        <v>181</v>
      </c>
      <c r="AN30" s="74" t="s">
        <v>181</v>
      </c>
      <c r="AO30" s="74" t="s">
        <v>181</v>
      </c>
      <c r="AP30" s="74" t="s">
        <v>181</v>
      </c>
      <c r="AQ30" s="74" t="s">
        <v>181</v>
      </c>
      <c r="AR30" s="74" t="s">
        <v>181</v>
      </c>
      <c r="AS30" s="74" t="s">
        <v>181</v>
      </c>
      <c r="AT30" s="74" t="s">
        <v>181</v>
      </c>
      <c r="AU30" s="74" t="s">
        <v>181</v>
      </c>
      <c r="AV30" s="74" t="s">
        <v>181</v>
      </c>
      <c r="AW30" s="74" t="s">
        <v>181</v>
      </c>
      <c r="AX30" s="74" t="s">
        <v>181</v>
      </c>
      <c r="AY30" s="74" t="s">
        <v>181</v>
      </c>
      <c r="AZ30" s="74" t="s">
        <v>181</v>
      </c>
      <c r="BA30" s="74" t="s">
        <v>181</v>
      </c>
      <c r="BB30" s="74" t="s">
        <v>181</v>
      </c>
      <c r="BC30" s="74" t="s">
        <v>181</v>
      </c>
      <c r="BD30" s="74" t="s">
        <v>181</v>
      </c>
      <c r="BE30" s="74" t="s">
        <v>181</v>
      </c>
      <c r="BF30" s="74" t="s">
        <v>181</v>
      </c>
      <c r="BG30" s="74" t="s">
        <v>181</v>
      </c>
      <c r="BH30" s="74" t="s">
        <v>181</v>
      </c>
    </row>
    <row r="31" spans="1:63" ht="42" thickBot="1" x14ac:dyDescent="0.35">
      <c r="A31" s="86" t="s">
        <v>213</v>
      </c>
      <c r="B31" s="87" t="s">
        <v>214</v>
      </c>
      <c r="C31" s="88" t="s">
        <v>215</v>
      </c>
      <c r="D31" s="149" t="s">
        <v>216</v>
      </c>
      <c r="E31" s="89" t="s">
        <v>217</v>
      </c>
      <c r="F31" s="89" t="s">
        <v>217</v>
      </c>
      <c r="G31" s="153" t="s">
        <v>217</v>
      </c>
      <c r="H31" s="89" t="s">
        <v>217</v>
      </c>
      <c r="I31" s="89" t="s">
        <v>217</v>
      </c>
      <c r="J31" s="89" t="s">
        <v>217</v>
      </c>
      <c r="K31" s="89" t="s">
        <v>217</v>
      </c>
      <c r="L31" s="89" t="s">
        <v>217</v>
      </c>
      <c r="M31" s="89" t="s">
        <v>217</v>
      </c>
      <c r="N31" s="89" t="s">
        <v>217</v>
      </c>
      <c r="O31" s="89" t="s">
        <v>217</v>
      </c>
      <c r="P31" s="89" t="s">
        <v>217</v>
      </c>
      <c r="Q31" s="89" t="s">
        <v>217</v>
      </c>
      <c r="R31" s="89" t="s">
        <v>217</v>
      </c>
      <c r="S31" s="89" t="s">
        <v>217</v>
      </c>
      <c r="T31" s="89" t="s">
        <v>217</v>
      </c>
      <c r="U31" s="89" t="s">
        <v>217</v>
      </c>
      <c r="V31" s="89" t="s">
        <v>217</v>
      </c>
      <c r="W31" s="89" t="s">
        <v>217</v>
      </c>
      <c r="X31" s="89" t="s">
        <v>217</v>
      </c>
      <c r="Y31" s="89" t="s">
        <v>217</v>
      </c>
      <c r="Z31" s="89" t="s">
        <v>217</v>
      </c>
      <c r="AA31" s="89" t="s">
        <v>217</v>
      </c>
      <c r="AB31" s="89" t="s">
        <v>217</v>
      </c>
      <c r="AC31" s="89" t="s">
        <v>217</v>
      </c>
      <c r="AD31" s="89" t="s">
        <v>217</v>
      </c>
      <c r="AE31" s="89" t="s">
        <v>217</v>
      </c>
      <c r="AF31" s="89" t="s">
        <v>217</v>
      </c>
      <c r="AG31" s="89" t="s">
        <v>217</v>
      </c>
      <c r="AH31" s="89" t="s">
        <v>217</v>
      </c>
      <c r="AI31" s="89" t="s">
        <v>217</v>
      </c>
      <c r="AJ31" s="89" t="s">
        <v>217</v>
      </c>
      <c r="AK31" s="89" t="s">
        <v>217</v>
      </c>
      <c r="AL31" s="89" t="s">
        <v>217</v>
      </c>
      <c r="AM31" s="89" t="s">
        <v>217</v>
      </c>
      <c r="AN31" s="89" t="s">
        <v>217</v>
      </c>
      <c r="AO31" s="89" t="s">
        <v>217</v>
      </c>
      <c r="AP31" s="89" t="s">
        <v>217</v>
      </c>
      <c r="AQ31" s="89" t="s">
        <v>217</v>
      </c>
      <c r="AR31" s="89" t="s">
        <v>217</v>
      </c>
      <c r="AS31" s="89" t="s">
        <v>217</v>
      </c>
      <c r="AT31" s="89" t="s">
        <v>217</v>
      </c>
      <c r="AU31" s="89" t="s">
        <v>217</v>
      </c>
      <c r="AV31" s="89" t="s">
        <v>217</v>
      </c>
      <c r="AW31" s="89" t="s">
        <v>217</v>
      </c>
      <c r="AX31" s="89" t="s">
        <v>217</v>
      </c>
      <c r="AY31" s="89" t="s">
        <v>217</v>
      </c>
      <c r="AZ31" s="89" t="s">
        <v>217</v>
      </c>
      <c r="BA31" s="89" t="s">
        <v>217</v>
      </c>
      <c r="BB31" s="89" t="s">
        <v>217</v>
      </c>
      <c r="BC31" s="89" t="s">
        <v>217</v>
      </c>
      <c r="BD31" s="89" t="s">
        <v>217</v>
      </c>
      <c r="BE31" s="89" t="s">
        <v>217</v>
      </c>
      <c r="BF31" s="89" t="s">
        <v>217</v>
      </c>
      <c r="BG31" s="89" t="s">
        <v>217</v>
      </c>
      <c r="BH31" s="89" t="s">
        <v>217</v>
      </c>
    </row>
    <row r="32" spans="1:63" s="93" customFormat="1" ht="15" hidden="1" thickBot="1" x14ac:dyDescent="0.35">
      <c r="A32" s="90"/>
      <c r="B32" s="91"/>
      <c r="C32" s="92"/>
      <c r="D32" s="9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c r="BJ32"/>
      <c r="BK32"/>
    </row>
    <row r="33" spans="1:63" ht="21" x14ac:dyDescent="0.4">
      <c r="A33" s="48" t="s">
        <v>218</v>
      </c>
      <c r="B33" s="49"/>
      <c r="C33" s="50"/>
      <c r="D33" s="68"/>
      <c r="E33" s="69" t="s">
        <v>43</v>
      </c>
      <c r="F33" s="70"/>
      <c r="G33" s="70"/>
      <c r="H33" s="70"/>
      <c r="I33" s="70"/>
      <c r="J33" s="70"/>
      <c r="K33" s="70"/>
      <c r="L33" s="70"/>
      <c r="M33" s="70"/>
      <c r="N33" s="70"/>
      <c r="O33" s="70"/>
      <c r="P33" s="70"/>
      <c r="Q33" s="70"/>
      <c r="R33" s="70"/>
      <c r="S33" s="7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290"/>
      <c r="BD33" s="290"/>
      <c r="BE33" s="290"/>
      <c r="BF33" s="290"/>
      <c r="BG33" s="290"/>
      <c r="BH33" s="290"/>
    </row>
    <row r="34" spans="1:63" s="54" customFormat="1" ht="41.4" x14ac:dyDescent="0.3">
      <c r="A34" s="71" t="s">
        <v>12</v>
      </c>
      <c r="B34" s="52" t="s">
        <v>13</v>
      </c>
      <c r="C34" s="53" t="s">
        <v>14</v>
      </c>
      <c r="D34" s="53" t="s">
        <v>15</v>
      </c>
      <c r="E34" s="72" t="str">
        <f>IF(E13="","[Program 1]",E13)</f>
        <v>Aetna Better Health of California - Sacramento County</v>
      </c>
      <c r="F34" s="72" t="str">
        <f>IF(F13="","[Program 2]",F13)</f>
        <v>Aetna Better Health of California - San Diego County</v>
      </c>
      <c r="G34" s="72" t="str">
        <f>IF(G13="","[Program 3]",G13)</f>
        <v>Alameda Alliance for Health - Alameda County</v>
      </c>
      <c r="H34" s="72" t="str">
        <f>IF(H13="","[Program 4]",H13)</f>
        <v>Anthem Blue Cross Partnership Plan - Alameda County</v>
      </c>
      <c r="I34" s="72" t="str">
        <f>IF(I13="","[Program 5]",I13)</f>
        <v>Anthem Blue Cross Partnership Plan - Butte County</v>
      </c>
      <c r="J34" s="72" t="str">
        <f>IF(J13="","[Program 6]",J13)</f>
        <v>Anthem Blue Cross Partnership Plan - Colusa County</v>
      </c>
      <c r="K34" s="72" t="str">
        <f>IF(K13="","[Program 6]",K13)</f>
        <v>Anthem Blue Cross Partnership Plan - Contra Costa County</v>
      </c>
      <c r="L34" s="72" t="str">
        <f>IF(L13="","[Program 7]",L13)</f>
        <v>Anthem Blue Cross Partnership Plan - El Dorado County</v>
      </c>
      <c r="M34" s="72" t="str">
        <f>IF(M13="","[Program 8]",M13)</f>
        <v>Anthem Blue Cross Partnership Plan - Fresno County</v>
      </c>
      <c r="N34" s="72" t="str">
        <f>IF(N13="","[Program 9]",N13)</f>
        <v>Anthem Blue Cross Partnership Plan - Glenn County</v>
      </c>
      <c r="O34" s="72" t="str">
        <f>IF(O13="","[Program 10]",O13)</f>
        <v>Anthem Blue Cross Partnership Plan - Kings County</v>
      </c>
      <c r="P34" s="72" t="str">
        <f>IF(P13="","[Program 11]",P13)</f>
        <v>Anthem Blue Cross Partnership Plan - Madera County</v>
      </c>
      <c r="Q34" s="72" t="str">
        <f>IF(Q13="","[Program 12]",Q13)</f>
        <v>Anthem Blue Cross Partnership Plan - Nevada County</v>
      </c>
      <c r="R34" s="72" t="str">
        <f>IF(R13="","[Program 13]",R13)</f>
        <v>Anthem Blue Cross Partnership Plan - Placer County</v>
      </c>
      <c r="S34" s="72" t="str">
        <f>IF(S13="","[Program 14]",S13)</f>
        <v>Anthem Blue Cross Partnership Plan - Sacramento County</v>
      </c>
      <c r="T34" s="72" t="str">
        <f>IF(T13="","[Program 15]",T13)</f>
        <v>Anthem Blue Cross Partnership Plan - San Benito County</v>
      </c>
      <c r="U34" s="72" t="str">
        <f>IF(U13="","[Program 16]",U13)</f>
        <v>Anthem Blue Cross Partnership Plan - San Francisco County</v>
      </c>
      <c r="V34" s="72" t="str">
        <f>IF(V13="","[Program 17]",V13)</f>
        <v>Anthem Blue Cross Partnership Plan - Santa Clara County</v>
      </c>
      <c r="W34" s="72" t="str">
        <f>IF(W13="","[Program 18]",W13)</f>
        <v>Anthem Blue Cross Partnership Plan - Sierra County</v>
      </c>
      <c r="X34" s="72" t="str">
        <f>IF(X13="","[Program 19]",X13)</f>
        <v>Anthem Blue Cross Partnership Plan - Sutter County</v>
      </c>
      <c r="Y34" s="72" t="str">
        <f>IF(Y13="","[Program 21]",Y13)</f>
        <v>Anthem Blue Cross Partnership Plan - Tulare County</v>
      </c>
      <c r="Z34" s="72" t="str">
        <f>IF(Z13="","[Program 22]",Z13)</f>
        <v>Anthem Blue Cross Partnership Plan - Yuba County</v>
      </c>
      <c r="AA34" s="72" t="str">
        <f>IF(AA13="","[Program 23]",AA13)</f>
        <v>Blue Shield Promise Health Plan - San Diego County</v>
      </c>
      <c r="AB34" s="72" t="str">
        <f>IF(AB13="","[Program 24]",AB13)</f>
        <v>California Health and Wellness - Imperial County</v>
      </c>
      <c r="AC34" s="72" t="str">
        <f>IF(AC13="","[Program 25]",AC13)</f>
        <v>CalOptima - Orange County</v>
      </c>
      <c r="AD34" s="72" t="str">
        <f>IF(AD13="","[Program 26]",AD13)</f>
        <v>CalViva Health - Fresno County</v>
      </c>
      <c r="AE34" s="72" t="str">
        <f>IF(AE13="","[Program 27]",AE13)</f>
        <v>CalViva Health - Kings County</v>
      </c>
      <c r="AF34" s="72" t="str">
        <f>IF(AF13="","[Program 28]",AF13)</f>
        <v>CalViva Health - Madera County</v>
      </c>
      <c r="AG34" s="72" t="str">
        <f>IF(AG13="","[Program 29]",AG13)</f>
        <v>Community Health Group Partnership Plan - San Diego County</v>
      </c>
      <c r="AH34" s="72" t="str">
        <f>IF(AH13="","[Program 30]",AH13)</f>
        <v>Contra Costa Health Plan - Contra Costa County</v>
      </c>
      <c r="AI34" s="72" t="str">
        <f>IF(AI13="","[Program 31]",AI13)</f>
        <v>Gold Coast Health Plan - Ventura County</v>
      </c>
      <c r="AJ34" s="72" t="str">
        <f>IF(AJ13="","[Program 32]",AJ13)</f>
        <v>Health Net Community Solutions, Inc. - Kern County</v>
      </c>
      <c r="AK34" s="72" t="str">
        <f>IF(AK13="","[Program 33]",AK13)</f>
        <v>Health Net Community Solutions, Inc. - Los Angeles County</v>
      </c>
      <c r="AL34" s="72" t="str">
        <f>IF(AL13="","[Program 34]",AL13)</f>
        <v>Health Net Community Solutions, Inc. - Sacramento County</v>
      </c>
      <c r="AM34" s="72" t="str">
        <f>IF(AM13="","[Program 35]",AM13)</f>
        <v>Health Net Community Solutions, Inc. - San Diego County</v>
      </c>
      <c r="AN34" s="72" t="str">
        <f>IF(AN13="","[Program 36]",AN13)</f>
        <v>Health Net Community Solutions, Inc. - San Joaquin County</v>
      </c>
      <c r="AO34" s="72" t="str">
        <f>IF(AO13="","[Program 37]",AO13)</f>
        <v>Health Net Community Solutions, Inc. - Stanislaus County</v>
      </c>
      <c r="AP34" s="72" t="str">
        <f>IF(AP13="","[Program 38]",AP13)</f>
        <v>Health Net Community Solutions, Inc. - Tulare County</v>
      </c>
      <c r="AQ34" s="72" t="str">
        <f>IF(AQ13="","[Program 39]",AQ13)</f>
        <v>Health Plan of San Joaquin - San Joaquin County</v>
      </c>
      <c r="AR34" s="72" t="str">
        <f>IF(AR13="","[Program 40]",AR13)</f>
        <v>Health Plan of San Mateo - San Mateo County</v>
      </c>
      <c r="AS34" s="72" t="str">
        <f>IF(AS13="","[Program 41]",AS13)</f>
        <v>Inland Empire Health Plan - Riverside County</v>
      </c>
      <c r="AT34" s="72" t="str">
        <f>IF(AT13="","[Program 42]",AT13)</f>
        <v>Inland Empire Health Plan - San Bernardino County</v>
      </c>
      <c r="AU34" s="72" t="str">
        <f>IF(AU13="","[Program 43]",AU13)</f>
        <v>Kern Family Health Services - Kern County</v>
      </c>
      <c r="AV34" s="72" t="str">
        <f>IF(AV13="","[Program 44]",AV13)</f>
        <v>LA Care Health Plan - Los Angeles County</v>
      </c>
      <c r="AW34" s="72" t="str">
        <f>IF(AW13="","[Program 45]",AW13)</f>
        <v>Molina Healthcare of California Partner Plan, Inc. - Imperial County</v>
      </c>
      <c r="AX34" s="72" t="str">
        <f>IF(AX13="","[Program 46]",AX13)</f>
        <v>Molina Healthcare of California Partner Plan, Inc. - Riverside County</v>
      </c>
      <c r="AY34" s="72" t="str">
        <f>IF(AY13="","[Program 47]",AY13)</f>
        <v>Molina Healthcare of California Partner Plan, Inc. - Sacramento County</v>
      </c>
      <c r="AZ34" s="72" t="str">
        <f>IF(AZ13="","[Program 48]",AZ13)</f>
        <v>Molina Healthcare of California Partner Plan, Inc. - San Bernardino County</v>
      </c>
      <c r="BA34" s="72" t="str">
        <f>IF(BA13="","[Program 49]",BA13)</f>
        <v>Molina Healthcare of California Partner Plan, Inc. - San Diego County</v>
      </c>
      <c r="BB34" s="72" t="str">
        <f>IF(BB13="","[Program 50]",BB13)</f>
        <v>Partnership Health Plan of California - Marin County</v>
      </c>
      <c r="BC34" s="72" t="str">
        <f>IF(BC13="","[Program 51]",BC13)</f>
        <v>Partnership Health Plan of California  - Napa County</v>
      </c>
      <c r="BD34" s="72" t="str">
        <f>IF(BD13="","[Program 52]",BD13)</f>
        <v>Partnership Health Plan of California  - Solano County</v>
      </c>
      <c r="BE34" s="72" t="str">
        <f>IF(BE13="","[Program 53]",BE13)</f>
        <v>Partnership Health Plan of California  - Sonoma County</v>
      </c>
      <c r="BF34" s="72" t="str">
        <f>IF(BF13="","[Program 54]",BF13)</f>
        <v>Partnership Health Plan of California  - Yolo County</v>
      </c>
      <c r="BG34" s="72" t="str">
        <f>IF(BG13="","[Program 55]",BG13)</f>
        <v>San Francisco Health Plan - San Francisco County</v>
      </c>
      <c r="BH34" s="72" t="str">
        <f>IF(BH13="","[Program 56]",BH13)</f>
        <v>Santa Clara Family Health Plan - Santa Clara County</v>
      </c>
      <c r="BI34"/>
      <c r="BJ34"/>
      <c r="BK34"/>
    </row>
    <row r="35" spans="1:63" ht="148.5" customHeight="1" x14ac:dyDescent="0.3">
      <c r="A35" s="352" t="s">
        <v>219</v>
      </c>
      <c r="B35" s="352"/>
      <c r="C35" s="352"/>
      <c r="D35" s="94" t="s">
        <v>168</v>
      </c>
      <c r="E35" s="80" t="s">
        <v>169</v>
      </c>
      <c r="F35" s="80" t="s">
        <v>169</v>
      </c>
      <c r="G35" s="80" t="s">
        <v>169</v>
      </c>
      <c r="H35" s="80" t="s">
        <v>169</v>
      </c>
      <c r="I35" s="80" t="s">
        <v>169</v>
      </c>
      <c r="J35" s="80" t="s">
        <v>169</v>
      </c>
      <c r="K35" s="80" t="s">
        <v>169</v>
      </c>
      <c r="L35" s="80" t="s">
        <v>169</v>
      </c>
      <c r="M35" s="80" t="s">
        <v>169</v>
      </c>
      <c r="N35" s="80" t="s">
        <v>169</v>
      </c>
      <c r="O35" s="80" t="s">
        <v>169</v>
      </c>
      <c r="P35" s="80" t="s">
        <v>169</v>
      </c>
      <c r="Q35" s="80" t="s">
        <v>169</v>
      </c>
      <c r="R35" s="80" t="s">
        <v>169</v>
      </c>
      <c r="S35" s="80" t="s">
        <v>169</v>
      </c>
      <c r="T35" s="80" t="s">
        <v>169</v>
      </c>
      <c r="U35" s="80" t="s">
        <v>169</v>
      </c>
      <c r="V35" s="80" t="s">
        <v>169</v>
      </c>
      <c r="W35" s="80" t="s">
        <v>169</v>
      </c>
      <c r="X35" s="80" t="s">
        <v>169</v>
      </c>
      <c r="Y35" s="80" t="s">
        <v>169</v>
      </c>
      <c r="Z35" s="80" t="s">
        <v>169</v>
      </c>
      <c r="AA35" s="80" t="s">
        <v>169</v>
      </c>
      <c r="AB35" s="80" t="s">
        <v>169</v>
      </c>
      <c r="AC35" s="80" t="s">
        <v>169</v>
      </c>
      <c r="AD35" s="80" t="s">
        <v>169</v>
      </c>
      <c r="AE35" s="80" t="s">
        <v>169</v>
      </c>
      <c r="AF35" s="80" t="s">
        <v>169</v>
      </c>
      <c r="AG35" s="80" t="s">
        <v>169</v>
      </c>
      <c r="AH35" s="80" t="s">
        <v>169</v>
      </c>
      <c r="AI35" s="80" t="s">
        <v>169</v>
      </c>
      <c r="AJ35" s="80" t="s">
        <v>169</v>
      </c>
      <c r="AK35" s="80" t="s">
        <v>169</v>
      </c>
      <c r="AL35" s="80" t="s">
        <v>169</v>
      </c>
      <c r="AM35" s="80" t="s">
        <v>169</v>
      </c>
      <c r="AN35" s="80" t="s">
        <v>169</v>
      </c>
      <c r="AO35" s="80" t="s">
        <v>169</v>
      </c>
      <c r="AP35" s="80" t="s">
        <v>169</v>
      </c>
      <c r="AQ35" s="80" t="s">
        <v>169</v>
      </c>
      <c r="AR35" s="80" t="s">
        <v>169</v>
      </c>
      <c r="AS35" s="80" t="s">
        <v>169</v>
      </c>
      <c r="AT35" s="80" t="s">
        <v>169</v>
      </c>
      <c r="AU35" s="80" t="s">
        <v>169</v>
      </c>
      <c r="AV35" s="80" t="s">
        <v>169</v>
      </c>
      <c r="AW35" s="80" t="s">
        <v>169</v>
      </c>
      <c r="AX35" s="80" t="s">
        <v>169</v>
      </c>
      <c r="AY35" s="80" t="s">
        <v>169</v>
      </c>
      <c r="AZ35" s="80" t="s">
        <v>169</v>
      </c>
      <c r="BA35" s="80" t="s">
        <v>169</v>
      </c>
      <c r="BB35" s="80" t="s">
        <v>169</v>
      </c>
      <c r="BC35" s="80" t="s">
        <v>169</v>
      </c>
      <c r="BD35" s="80" t="s">
        <v>169</v>
      </c>
      <c r="BE35" s="80" t="s">
        <v>169</v>
      </c>
      <c r="BF35" s="80" t="s">
        <v>169</v>
      </c>
      <c r="BG35" s="80" t="s">
        <v>169</v>
      </c>
      <c r="BH35" s="80" t="s">
        <v>169</v>
      </c>
    </row>
    <row r="36" spans="1:63" ht="59.25" customHeight="1" x14ac:dyDescent="0.3">
      <c r="A36" s="55" t="s">
        <v>220</v>
      </c>
      <c r="B36" s="60" t="s">
        <v>221</v>
      </c>
      <c r="C36" s="60" t="s">
        <v>222</v>
      </c>
      <c r="D36" s="78" t="s">
        <v>29</v>
      </c>
      <c r="E36" s="96" t="s">
        <v>181</v>
      </c>
      <c r="F36" s="96" t="s">
        <v>181</v>
      </c>
      <c r="G36" s="96" t="s">
        <v>181</v>
      </c>
      <c r="H36" s="96" t="s">
        <v>181</v>
      </c>
      <c r="I36" s="96" t="s">
        <v>181</v>
      </c>
      <c r="J36" s="96" t="s">
        <v>181</v>
      </c>
      <c r="K36" s="96" t="s">
        <v>181</v>
      </c>
      <c r="L36" s="96" t="s">
        <v>181</v>
      </c>
      <c r="M36" s="96" t="s">
        <v>181</v>
      </c>
      <c r="N36" s="96" t="s">
        <v>181</v>
      </c>
      <c r="O36" s="96" t="s">
        <v>181</v>
      </c>
      <c r="P36" s="96" t="s">
        <v>181</v>
      </c>
      <c r="Q36" s="96" t="s">
        <v>181</v>
      </c>
      <c r="R36" s="96" t="s">
        <v>181</v>
      </c>
      <c r="S36" s="96" t="s">
        <v>181</v>
      </c>
      <c r="T36" s="96" t="s">
        <v>181</v>
      </c>
      <c r="U36" s="96" t="s">
        <v>181</v>
      </c>
      <c r="V36" s="96" t="s">
        <v>181</v>
      </c>
      <c r="W36" s="96" t="s">
        <v>181</v>
      </c>
      <c r="X36" s="96" t="s">
        <v>181</v>
      </c>
      <c r="Y36" s="96" t="s">
        <v>181</v>
      </c>
      <c r="Z36" s="96" t="s">
        <v>181</v>
      </c>
      <c r="AA36" s="96" t="s">
        <v>181</v>
      </c>
      <c r="AB36" s="96" t="s">
        <v>217</v>
      </c>
      <c r="AC36" s="281" t="s">
        <v>217</v>
      </c>
      <c r="AD36" s="96" t="s">
        <v>181</v>
      </c>
      <c r="AE36" s="96" t="s">
        <v>181</v>
      </c>
      <c r="AF36" s="96" t="s">
        <v>181</v>
      </c>
      <c r="AG36" s="96" t="s">
        <v>181</v>
      </c>
      <c r="AH36" s="96" t="s">
        <v>217</v>
      </c>
      <c r="AI36" s="96" t="s">
        <v>217</v>
      </c>
      <c r="AJ36" s="96" t="s">
        <v>217</v>
      </c>
      <c r="AK36" s="96" t="s">
        <v>217</v>
      </c>
      <c r="AL36" s="96" t="s">
        <v>217</v>
      </c>
      <c r="AM36" s="96" t="s">
        <v>217</v>
      </c>
      <c r="AN36" s="96" t="s">
        <v>217</v>
      </c>
      <c r="AO36" s="96" t="s">
        <v>217</v>
      </c>
      <c r="AP36" s="96" t="s">
        <v>217</v>
      </c>
      <c r="AQ36" s="96" t="s">
        <v>181</v>
      </c>
      <c r="AR36" s="96" t="s">
        <v>181</v>
      </c>
      <c r="AS36" s="96" t="s">
        <v>181</v>
      </c>
      <c r="AT36" s="96" t="s">
        <v>181</v>
      </c>
      <c r="AU36" s="96" t="s">
        <v>217</v>
      </c>
      <c r="AV36" s="96" t="s">
        <v>181</v>
      </c>
      <c r="AW36" s="96" t="s">
        <v>217</v>
      </c>
      <c r="AX36" s="96" t="s">
        <v>217</v>
      </c>
      <c r="AY36" s="96" t="s">
        <v>217</v>
      </c>
      <c r="AZ36" s="96" t="s">
        <v>217</v>
      </c>
      <c r="BA36" s="96" t="s">
        <v>217</v>
      </c>
      <c r="BB36" s="96" t="s">
        <v>181</v>
      </c>
      <c r="BC36" s="96" t="s">
        <v>181</v>
      </c>
      <c r="BD36" s="96" t="s">
        <v>181</v>
      </c>
      <c r="BE36" s="96" t="s">
        <v>181</v>
      </c>
      <c r="BF36" s="96" t="s">
        <v>181</v>
      </c>
      <c r="BG36" s="96" t="s">
        <v>217</v>
      </c>
      <c r="BH36" s="96" t="s">
        <v>181</v>
      </c>
    </row>
    <row r="37" spans="1:63" s="284" customFormat="1" ht="59.25" customHeight="1" x14ac:dyDescent="0.3">
      <c r="A37" s="60" t="s">
        <v>223</v>
      </c>
      <c r="B37" s="60" t="s">
        <v>224</v>
      </c>
      <c r="C37" s="60" t="s">
        <v>225</v>
      </c>
      <c r="D37" s="95" t="s">
        <v>20</v>
      </c>
      <c r="E37" s="281" t="s">
        <v>226</v>
      </c>
      <c r="F37" s="281" t="s">
        <v>226</v>
      </c>
      <c r="G37" s="281" t="s">
        <v>226</v>
      </c>
      <c r="H37" s="281" t="s">
        <v>226</v>
      </c>
      <c r="I37" s="281" t="s">
        <v>226</v>
      </c>
      <c r="J37" s="281" t="s">
        <v>226</v>
      </c>
      <c r="K37" s="281" t="s">
        <v>226</v>
      </c>
      <c r="L37" s="281" t="s">
        <v>226</v>
      </c>
      <c r="M37" s="281" t="s">
        <v>226</v>
      </c>
      <c r="N37" s="281" t="s">
        <v>226</v>
      </c>
      <c r="O37" s="281" t="s">
        <v>226</v>
      </c>
      <c r="P37" s="281" t="s">
        <v>226</v>
      </c>
      <c r="Q37" s="281" t="s">
        <v>226</v>
      </c>
      <c r="R37" s="281" t="s">
        <v>226</v>
      </c>
      <c r="S37" s="281" t="s">
        <v>226</v>
      </c>
      <c r="T37" s="281" t="s">
        <v>226</v>
      </c>
      <c r="U37" s="281" t="s">
        <v>226</v>
      </c>
      <c r="V37" s="281" t="s">
        <v>226</v>
      </c>
      <c r="W37" s="281" t="s">
        <v>226</v>
      </c>
      <c r="X37" s="281" t="s">
        <v>226</v>
      </c>
      <c r="Y37" s="281" t="s">
        <v>226</v>
      </c>
      <c r="Z37" s="281" t="s">
        <v>226</v>
      </c>
      <c r="AA37" s="281" t="s">
        <v>226</v>
      </c>
      <c r="AB37" s="281" t="s">
        <v>217</v>
      </c>
      <c r="AC37" s="281" t="s">
        <v>217</v>
      </c>
      <c r="AD37" s="281" t="s">
        <v>226</v>
      </c>
      <c r="AE37" s="281" t="s">
        <v>226</v>
      </c>
      <c r="AF37" s="281" t="s">
        <v>226</v>
      </c>
      <c r="AG37" s="281" t="s">
        <v>226</v>
      </c>
      <c r="AH37" s="281" t="s">
        <v>217</v>
      </c>
      <c r="AI37" s="281" t="s">
        <v>217</v>
      </c>
      <c r="AJ37" s="281" t="s">
        <v>217</v>
      </c>
      <c r="AK37" s="281" t="s">
        <v>217</v>
      </c>
      <c r="AL37" s="281" t="s">
        <v>217</v>
      </c>
      <c r="AM37" s="281" t="s">
        <v>217</v>
      </c>
      <c r="AN37" s="281" t="s">
        <v>217</v>
      </c>
      <c r="AO37" s="281" t="s">
        <v>217</v>
      </c>
      <c r="AP37" s="281" t="s">
        <v>217</v>
      </c>
      <c r="AQ37" s="281" t="s">
        <v>226</v>
      </c>
      <c r="AR37" s="281" t="s">
        <v>226</v>
      </c>
      <c r="AS37" s="281" t="s">
        <v>226</v>
      </c>
      <c r="AT37" s="281" t="s">
        <v>226</v>
      </c>
      <c r="AU37" s="281" t="s">
        <v>217</v>
      </c>
      <c r="AV37" s="281" t="s">
        <v>226</v>
      </c>
      <c r="AW37" s="281" t="s">
        <v>217</v>
      </c>
      <c r="AX37" s="281" t="s">
        <v>217</v>
      </c>
      <c r="AY37" s="281" t="s">
        <v>217</v>
      </c>
      <c r="AZ37" s="281" t="s">
        <v>217</v>
      </c>
      <c r="BA37" s="281" t="s">
        <v>217</v>
      </c>
      <c r="BB37" s="281" t="s">
        <v>226</v>
      </c>
      <c r="BC37" s="281" t="s">
        <v>226</v>
      </c>
      <c r="BD37" s="281" t="s">
        <v>226</v>
      </c>
      <c r="BE37" s="281" t="s">
        <v>226</v>
      </c>
      <c r="BF37" s="281" t="s">
        <v>226</v>
      </c>
      <c r="BG37" s="281" t="s">
        <v>217</v>
      </c>
      <c r="BH37" s="281" t="s">
        <v>226</v>
      </c>
      <c r="BI37" s="282"/>
      <c r="BJ37" s="283"/>
      <c r="BK37" s="283"/>
    </row>
    <row r="38" spans="1:63" s="286" customFormat="1" ht="59.25" customHeight="1" x14ac:dyDescent="0.3">
      <c r="A38" s="55" t="s">
        <v>227</v>
      </c>
      <c r="B38" s="60" t="s">
        <v>228</v>
      </c>
      <c r="C38" s="60" t="s">
        <v>229</v>
      </c>
      <c r="D38" s="95" t="s">
        <v>20</v>
      </c>
      <c r="E38" s="285">
        <v>45397</v>
      </c>
      <c r="F38" s="285">
        <v>45397</v>
      </c>
      <c r="G38" s="285">
        <v>45397</v>
      </c>
      <c r="H38" s="285">
        <v>45397</v>
      </c>
      <c r="I38" s="285">
        <v>45397</v>
      </c>
      <c r="J38" s="285">
        <v>45397</v>
      </c>
      <c r="K38" s="285">
        <v>45397</v>
      </c>
      <c r="L38" s="285">
        <v>45397</v>
      </c>
      <c r="M38" s="285">
        <v>45397</v>
      </c>
      <c r="N38" s="285">
        <v>45397</v>
      </c>
      <c r="O38" s="285">
        <v>45397</v>
      </c>
      <c r="P38" s="285">
        <v>45397</v>
      </c>
      <c r="Q38" s="285">
        <v>45397</v>
      </c>
      <c r="R38" s="285">
        <v>45397</v>
      </c>
      <c r="S38" s="285">
        <v>45397</v>
      </c>
      <c r="T38" s="285">
        <v>45397</v>
      </c>
      <c r="U38" s="285">
        <v>45397</v>
      </c>
      <c r="V38" s="285">
        <v>45397</v>
      </c>
      <c r="W38" s="285">
        <v>45397</v>
      </c>
      <c r="X38" s="285">
        <v>45397</v>
      </c>
      <c r="Y38" s="285">
        <v>45397</v>
      </c>
      <c r="Z38" s="285">
        <v>45397</v>
      </c>
      <c r="AA38" s="285">
        <v>45397</v>
      </c>
      <c r="AB38" s="281" t="s">
        <v>217</v>
      </c>
      <c r="AC38" s="281" t="s">
        <v>217</v>
      </c>
      <c r="AD38" s="285">
        <v>45397</v>
      </c>
      <c r="AE38" s="285">
        <v>45397</v>
      </c>
      <c r="AF38" s="285">
        <v>45397</v>
      </c>
      <c r="AG38" s="285">
        <v>45397</v>
      </c>
      <c r="AH38" s="281" t="s">
        <v>217</v>
      </c>
      <c r="AI38" s="281" t="s">
        <v>217</v>
      </c>
      <c r="AJ38" s="281" t="s">
        <v>217</v>
      </c>
      <c r="AK38" s="281" t="s">
        <v>217</v>
      </c>
      <c r="AL38" s="281" t="s">
        <v>217</v>
      </c>
      <c r="AM38" s="281" t="s">
        <v>217</v>
      </c>
      <c r="AN38" s="281" t="s">
        <v>217</v>
      </c>
      <c r="AO38" s="281" t="s">
        <v>217</v>
      </c>
      <c r="AP38" s="281" t="s">
        <v>217</v>
      </c>
      <c r="AQ38" s="285">
        <v>45397</v>
      </c>
      <c r="AR38" s="285">
        <v>45397</v>
      </c>
      <c r="AS38" s="285">
        <v>45397</v>
      </c>
      <c r="AT38" s="285">
        <v>45397</v>
      </c>
      <c r="AU38" s="281" t="s">
        <v>217</v>
      </c>
      <c r="AV38" s="285">
        <v>45397</v>
      </c>
      <c r="AW38" s="281" t="s">
        <v>217</v>
      </c>
      <c r="AX38" s="281" t="s">
        <v>217</v>
      </c>
      <c r="AY38" s="281" t="s">
        <v>217</v>
      </c>
      <c r="AZ38" s="281" t="s">
        <v>217</v>
      </c>
      <c r="BA38" s="281" t="s">
        <v>217</v>
      </c>
      <c r="BB38" s="285">
        <v>45397</v>
      </c>
      <c r="BC38" s="285">
        <v>45397</v>
      </c>
      <c r="BD38" s="285">
        <v>45397</v>
      </c>
      <c r="BE38" s="285">
        <v>45397</v>
      </c>
      <c r="BF38" s="285">
        <v>45397</v>
      </c>
      <c r="BG38" s="281" t="s">
        <v>217</v>
      </c>
      <c r="BH38" s="285">
        <v>45397</v>
      </c>
      <c r="BI38" s="282"/>
      <c r="BJ38" s="282"/>
      <c r="BK38" s="282"/>
    </row>
    <row r="39" spans="1:63" s="284" customFormat="1" ht="63" customHeight="1" thickBot="1" x14ac:dyDescent="0.35">
      <c r="A39" s="64" t="s">
        <v>230</v>
      </c>
      <c r="B39" s="64" t="s">
        <v>231</v>
      </c>
      <c r="C39" s="64" t="s">
        <v>232</v>
      </c>
      <c r="D39" s="97" t="s">
        <v>20</v>
      </c>
      <c r="E39" s="287" t="s">
        <v>233</v>
      </c>
      <c r="F39" s="287" t="s">
        <v>233</v>
      </c>
      <c r="G39" s="287" t="s">
        <v>233</v>
      </c>
      <c r="H39" s="287" t="s">
        <v>233</v>
      </c>
      <c r="I39" s="287" t="s">
        <v>233</v>
      </c>
      <c r="J39" s="287" t="s">
        <v>233</v>
      </c>
      <c r="K39" s="287" t="s">
        <v>233</v>
      </c>
      <c r="L39" s="287" t="s">
        <v>233</v>
      </c>
      <c r="M39" s="287" t="s">
        <v>233</v>
      </c>
      <c r="N39" s="287" t="s">
        <v>233</v>
      </c>
      <c r="O39" s="287" t="s">
        <v>233</v>
      </c>
      <c r="P39" s="287" t="s">
        <v>233</v>
      </c>
      <c r="Q39" s="287" t="s">
        <v>233</v>
      </c>
      <c r="R39" s="287" t="s">
        <v>233</v>
      </c>
      <c r="S39" s="287" t="s">
        <v>233</v>
      </c>
      <c r="T39" s="287" t="s">
        <v>233</v>
      </c>
      <c r="U39" s="287" t="s">
        <v>233</v>
      </c>
      <c r="V39" s="287" t="s">
        <v>233</v>
      </c>
      <c r="W39" s="287" t="s">
        <v>233</v>
      </c>
      <c r="X39" s="287" t="s">
        <v>233</v>
      </c>
      <c r="Y39" s="287" t="s">
        <v>233</v>
      </c>
      <c r="Z39" s="287" t="s">
        <v>233</v>
      </c>
      <c r="AA39" s="287" t="s">
        <v>233</v>
      </c>
      <c r="AB39" s="287" t="s">
        <v>217</v>
      </c>
      <c r="AC39" s="287" t="s">
        <v>217</v>
      </c>
      <c r="AD39" s="287" t="s">
        <v>233</v>
      </c>
      <c r="AE39" s="287" t="s">
        <v>233</v>
      </c>
      <c r="AF39" s="287" t="s">
        <v>233</v>
      </c>
      <c r="AG39" s="287" t="s">
        <v>233</v>
      </c>
      <c r="AH39" s="287" t="s">
        <v>217</v>
      </c>
      <c r="AI39" s="287" t="s">
        <v>217</v>
      </c>
      <c r="AJ39" s="287" t="s">
        <v>217</v>
      </c>
      <c r="AK39" s="287" t="s">
        <v>217</v>
      </c>
      <c r="AL39" s="287" t="s">
        <v>217</v>
      </c>
      <c r="AM39" s="287" t="s">
        <v>217</v>
      </c>
      <c r="AN39" s="287" t="s">
        <v>217</v>
      </c>
      <c r="AO39" s="287" t="s">
        <v>217</v>
      </c>
      <c r="AP39" s="287" t="s">
        <v>217</v>
      </c>
      <c r="AQ39" s="287" t="s">
        <v>233</v>
      </c>
      <c r="AR39" s="287" t="s">
        <v>233</v>
      </c>
      <c r="AS39" s="287" t="s">
        <v>233</v>
      </c>
      <c r="AT39" s="287" t="s">
        <v>233</v>
      </c>
      <c r="AU39" s="287" t="s">
        <v>217</v>
      </c>
      <c r="AV39" s="287" t="s">
        <v>233</v>
      </c>
      <c r="AW39" s="287" t="s">
        <v>217</v>
      </c>
      <c r="AX39" s="287" t="s">
        <v>217</v>
      </c>
      <c r="AY39" s="287" t="s">
        <v>217</v>
      </c>
      <c r="AZ39" s="287" t="s">
        <v>217</v>
      </c>
      <c r="BA39" s="287" t="s">
        <v>217</v>
      </c>
      <c r="BB39" s="287" t="s">
        <v>233</v>
      </c>
      <c r="BC39" s="287" t="s">
        <v>233</v>
      </c>
      <c r="BD39" s="287" t="s">
        <v>233</v>
      </c>
      <c r="BE39" s="287" t="s">
        <v>233</v>
      </c>
      <c r="BF39" s="287" t="s">
        <v>233</v>
      </c>
      <c r="BG39" s="287" t="s">
        <v>217</v>
      </c>
      <c r="BH39" s="287" t="s">
        <v>233</v>
      </c>
      <c r="BI39" s="282"/>
      <c r="BJ39" s="283"/>
      <c r="BK39" s="283"/>
    </row>
    <row r="40" spans="1:63" s="93" customFormat="1" hidden="1" x14ac:dyDescent="0.3">
      <c r="A40" s="90"/>
      <c r="B40" s="91"/>
      <c r="C40" s="92"/>
      <c r="D40" s="9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c r="BJ40"/>
      <c r="BK40"/>
    </row>
    <row r="41" spans="1:63" s="99" customFormat="1" hidden="1" x14ac:dyDescent="0.3">
      <c r="A41" s="98" t="s">
        <v>234</v>
      </c>
      <c r="C41" s="100"/>
      <c r="D41" s="100"/>
      <c r="E41" s="100"/>
      <c r="F41" s="100"/>
      <c r="BI41"/>
      <c r="BJ41"/>
      <c r="BK41"/>
    </row>
    <row r="42" spans="1:63" s="99" customFormat="1" hidden="1" x14ac:dyDescent="0.3">
      <c r="D42" s="101" t="s">
        <v>235</v>
      </c>
      <c r="E42" s="102"/>
      <c r="F42" s="100"/>
      <c r="BI42"/>
      <c r="BJ42"/>
      <c r="BK42"/>
    </row>
    <row r="43" spans="1:63" s="99" customFormat="1" hidden="1" x14ac:dyDescent="0.3">
      <c r="D43" s="103" t="s">
        <v>236</v>
      </c>
      <c r="E43" s="99" t="str">
        <f t="shared" ref="E43:E53" si="0">IF(E20="Covered",(CONCATENATE($B20,"-")),"")</f>
        <v/>
      </c>
      <c r="F43" s="99" t="str">
        <f t="shared" ref="F43:T53" si="1">IF(F20="Yes",(CONCATENATE($B20,"-")),"")</f>
        <v>Adult primary care-</v>
      </c>
      <c r="G43" s="99" t="str">
        <f t="shared" si="1"/>
        <v>Adult primary care-</v>
      </c>
      <c r="H43" s="99" t="str">
        <f t="shared" si="1"/>
        <v>Adult primary care-</v>
      </c>
      <c r="I43" s="99" t="str">
        <f t="shared" si="1"/>
        <v>Adult primary care-</v>
      </c>
      <c r="J43" s="99" t="str">
        <f t="shared" ref="J43:J53" si="2">IF(J20="Yes",(CONCATENATE($B20,"-")),"")</f>
        <v>Adult primary care-</v>
      </c>
      <c r="K43" s="99" t="str">
        <f t="shared" si="1"/>
        <v>Adult primary care-</v>
      </c>
      <c r="L43" s="99" t="str">
        <f t="shared" si="1"/>
        <v>Adult primary care-</v>
      </c>
      <c r="M43" s="99" t="str">
        <f t="shared" si="1"/>
        <v>Adult primary care-</v>
      </c>
      <c r="N43" s="99" t="str">
        <f t="shared" si="1"/>
        <v>Adult primary care-</v>
      </c>
      <c r="O43" s="99" t="str">
        <f t="shared" si="1"/>
        <v>Adult primary care-</v>
      </c>
      <c r="P43" s="99" t="str">
        <f t="shared" si="1"/>
        <v>Adult primary care-</v>
      </c>
      <c r="Q43" s="99" t="str">
        <f t="shared" si="1"/>
        <v>Adult primary care-</v>
      </c>
      <c r="R43" s="99" t="str">
        <f t="shared" si="1"/>
        <v>Adult primary care-</v>
      </c>
      <c r="S43" s="99" t="str">
        <f t="shared" si="1"/>
        <v>Adult primary care-</v>
      </c>
      <c r="T43" s="99" t="str">
        <f t="shared" si="1"/>
        <v>Adult primary care-</v>
      </c>
      <c r="U43" s="99" t="str">
        <f t="shared" ref="U43:AO43" si="3">IF(U20="Yes",(CONCATENATE($B20,"-")),"")</f>
        <v>Adult primary care-</v>
      </c>
      <c r="V43" s="99" t="str">
        <f t="shared" si="3"/>
        <v>Adult primary care-</v>
      </c>
      <c r="W43" s="99" t="str">
        <f t="shared" si="3"/>
        <v>Adult primary care-</v>
      </c>
      <c r="X43" s="99" t="str">
        <f t="shared" si="3"/>
        <v>Adult primary care-</v>
      </c>
      <c r="Y43" s="99" t="str">
        <f t="shared" si="3"/>
        <v>Adult primary care-</v>
      </c>
      <c r="Z43" s="99" t="str">
        <f t="shared" si="3"/>
        <v>Adult primary care-</v>
      </c>
      <c r="AA43" s="99" t="str">
        <f t="shared" si="3"/>
        <v>Adult primary care-</v>
      </c>
      <c r="AB43" s="99" t="str">
        <f t="shared" si="3"/>
        <v>Adult primary care-</v>
      </c>
      <c r="AC43" s="99" t="str">
        <f t="shared" si="3"/>
        <v>Adult primary care-</v>
      </c>
      <c r="AD43" s="99" t="str">
        <f t="shared" si="3"/>
        <v>Adult primary care-</v>
      </c>
      <c r="AE43" s="99" t="str">
        <f t="shared" si="3"/>
        <v>Adult primary care-</v>
      </c>
      <c r="AF43" s="99" t="str">
        <f t="shared" si="3"/>
        <v>Adult primary care-</v>
      </c>
      <c r="AG43" s="99" t="str">
        <f t="shared" si="3"/>
        <v>Adult primary care-</v>
      </c>
      <c r="AH43" s="99" t="str">
        <f t="shared" si="3"/>
        <v>Adult primary care-</v>
      </c>
      <c r="AI43" s="99" t="str">
        <f t="shared" si="3"/>
        <v>Adult primary care-</v>
      </c>
      <c r="AJ43" s="99" t="str">
        <f t="shared" si="3"/>
        <v>Adult primary care-</v>
      </c>
      <c r="AK43" s="99" t="str">
        <f t="shared" si="3"/>
        <v>Adult primary care-</v>
      </c>
      <c r="AL43" s="99" t="str">
        <f t="shared" si="3"/>
        <v>Adult primary care-</v>
      </c>
      <c r="AM43" s="99" t="str">
        <f t="shared" si="3"/>
        <v>Adult primary care-</v>
      </c>
      <c r="AN43" s="99" t="str">
        <f t="shared" si="3"/>
        <v>Adult primary care-</v>
      </c>
      <c r="AO43" s="99" t="str">
        <f t="shared" si="3"/>
        <v>Adult primary care-</v>
      </c>
      <c r="AP43" s="99" t="str">
        <f t="shared" ref="AP43:BH43" si="4">IF(AP20="Yes",(CONCATENATE($B20,"-")),"")</f>
        <v>Adult primary care-</v>
      </c>
      <c r="AQ43" s="99" t="str">
        <f t="shared" si="4"/>
        <v>Adult primary care-</v>
      </c>
      <c r="AR43" s="99" t="str">
        <f t="shared" si="4"/>
        <v>Adult primary care-</v>
      </c>
      <c r="AS43" s="99" t="str">
        <f t="shared" si="4"/>
        <v>Adult primary care-</v>
      </c>
      <c r="AT43" s="99" t="str">
        <f t="shared" si="4"/>
        <v>Adult primary care-</v>
      </c>
      <c r="AU43" s="99" t="str">
        <f t="shared" si="4"/>
        <v>Adult primary care-</v>
      </c>
      <c r="AV43" s="99" t="str">
        <f t="shared" si="4"/>
        <v>Adult primary care-</v>
      </c>
      <c r="AW43" s="99" t="str">
        <f t="shared" si="4"/>
        <v>Adult primary care-</v>
      </c>
      <c r="AX43" s="99" t="str">
        <f t="shared" si="4"/>
        <v>Adult primary care-</v>
      </c>
      <c r="AY43" s="99" t="str">
        <f t="shared" si="4"/>
        <v>Adult primary care-</v>
      </c>
      <c r="AZ43" s="99" t="str">
        <f t="shared" si="4"/>
        <v>Adult primary care-</v>
      </c>
      <c r="BA43" s="99" t="str">
        <f t="shared" si="4"/>
        <v>Adult primary care-</v>
      </c>
      <c r="BB43" s="99" t="str">
        <f t="shared" si="4"/>
        <v>Adult primary care-</v>
      </c>
      <c r="BC43" s="99" t="str">
        <f t="shared" si="4"/>
        <v>Adult primary care-</v>
      </c>
      <c r="BD43" s="99" t="str">
        <f t="shared" si="4"/>
        <v>Adult primary care-</v>
      </c>
      <c r="BE43" s="99" t="str">
        <f t="shared" si="4"/>
        <v>Adult primary care-</v>
      </c>
      <c r="BF43" s="99" t="str">
        <f t="shared" si="4"/>
        <v>Adult primary care-</v>
      </c>
      <c r="BG43" s="99" t="str">
        <f t="shared" si="4"/>
        <v>Adult primary care-</v>
      </c>
      <c r="BH43" s="99" t="str">
        <f t="shared" si="4"/>
        <v>Adult primary care-</v>
      </c>
      <c r="BI43"/>
      <c r="BJ43"/>
      <c r="BK43"/>
    </row>
    <row r="44" spans="1:63" s="99" customFormat="1" hidden="1" x14ac:dyDescent="0.3">
      <c r="D44" s="103" t="s">
        <v>237</v>
      </c>
      <c r="E44" s="99" t="str">
        <f t="shared" si="0"/>
        <v/>
      </c>
      <c r="F44" s="99" t="str">
        <f t="shared" si="1"/>
        <v>Pediatric primary care-</v>
      </c>
      <c r="G44" s="99" t="str">
        <f t="shared" si="1"/>
        <v>Pediatric primary care-</v>
      </c>
      <c r="H44" s="99" t="str">
        <f t="shared" si="1"/>
        <v>Pediatric primary care-</v>
      </c>
      <c r="I44" s="99" t="str">
        <f t="shared" si="1"/>
        <v>Pediatric primary care-</v>
      </c>
      <c r="J44" s="99" t="str">
        <f t="shared" si="2"/>
        <v>Pediatric primary care-</v>
      </c>
      <c r="K44" s="99" t="str">
        <f t="shared" si="1"/>
        <v>Pediatric primary care-</v>
      </c>
      <c r="L44" s="99" t="str">
        <f t="shared" si="1"/>
        <v>Pediatric primary care-</v>
      </c>
      <c r="M44" s="99" t="str">
        <f t="shared" si="1"/>
        <v>Pediatric primary care-</v>
      </c>
      <c r="N44" s="99" t="str">
        <f t="shared" si="1"/>
        <v>Pediatric primary care-</v>
      </c>
      <c r="O44" s="99" t="str">
        <f t="shared" si="1"/>
        <v>Pediatric primary care-</v>
      </c>
      <c r="P44" s="99" t="str">
        <f t="shared" si="1"/>
        <v>Pediatric primary care-</v>
      </c>
      <c r="Q44" s="99" t="str">
        <f t="shared" si="1"/>
        <v>Pediatric primary care-</v>
      </c>
      <c r="R44" s="99" t="str">
        <f t="shared" si="1"/>
        <v>Pediatric primary care-</v>
      </c>
      <c r="S44" s="99" t="str">
        <f t="shared" si="1"/>
        <v>Pediatric primary care-</v>
      </c>
      <c r="T44" s="99" t="str">
        <f t="shared" si="1"/>
        <v>Pediatric primary care-</v>
      </c>
      <c r="U44" s="99" t="str">
        <f t="shared" ref="U44:AO44" si="5">IF(U21="Yes",(CONCATENATE($B21,"-")),"")</f>
        <v>Pediatric primary care-</v>
      </c>
      <c r="V44" s="99" t="str">
        <f t="shared" si="5"/>
        <v>Pediatric primary care-</v>
      </c>
      <c r="W44" s="99" t="str">
        <f t="shared" si="5"/>
        <v>Pediatric primary care-</v>
      </c>
      <c r="X44" s="99" t="str">
        <f t="shared" si="5"/>
        <v>Pediatric primary care-</v>
      </c>
      <c r="Y44" s="99" t="str">
        <f t="shared" si="5"/>
        <v>Pediatric primary care-</v>
      </c>
      <c r="Z44" s="99" t="str">
        <f t="shared" si="5"/>
        <v>Pediatric primary care-</v>
      </c>
      <c r="AA44" s="99" t="str">
        <f t="shared" si="5"/>
        <v>Pediatric primary care-</v>
      </c>
      <c r="AB44" s="99" t="str">
        <f t="shared" si="5"/>
        <v>Pediatric primary care-</v>
      </c>
      <c r="AC44" s="99" t="str">
        <f t="shared" si="5"/>
        <v>Pediatric primary care-</v>
      </c>
      <c r="AD44" s="99" t="str">
        <f t="shared" si="5"/>
        <v>Pediatric primary care-</v>
      </c>
      <c r="AE44" s="99" t="str">
        <f t="shared" si="5"/>
        <v>Pediatric primary care-</v>
      </c>
      <c r="AF44" s="99" t="str">
        <f t="shared" si="5"/>
        <v>Pediatric primary care-</v>
      </c>
      <c r="AG44" s="99" t="str">
        <f t="shared" si="5"/>
        <v>Pediatric primary care-</v>
      </c>
      <c r="AH44" s="99" t="str">
        <f t="shared" si="5"/>
        <v>Pediatric primary care-</v>
      </c>
      <c r="AI44" s="99" t="str">
        <f t="shared" si="5"/>
        <v>Pediatric primary care-</v>
      </c>
      <c r="AJ44" s="99" t="str">
        <f t="shared" si="5"/>
        <v>Pediatric primary care-</v>
      </c>
      <c r="AK44" s="99" t="str">
        <f t="shared" si="5"/>
        <v>Pediatric primary care-</v>
      </c>
      <c r="AL44" s="99" t="str">
        <f t="shared" si="5"/>
        <v>Pediatric primary care-</v>
      </c>
      <c r="AM44" s="99" t="str">
        <f t="shared" si="5"/>
        <v>Pediatric primary care-</v>
      </c>
      <c r="AN44" s="99" t="str">
        <f t="shared" si="5"/>
        <v>Pediatric primary care-</v>
      </c>
      <c r="AO44" s="99" t="str">
        <f t="shared" si="5"/>
        <v>Pediatric primary care-</v>
      </c>
      <c r="AP44" s="99" t="str">
        <f t="shared" ref="AP44:BH44" si="6">IF(AP21="Yes",(CONCATENATE($B21,"-")),"")</f>
        <v>Pediatric primary care-</v>
      </c>
      <c r="AQ44" s="99" t="str">
        <f t="shared" si="6"/>
        <v>Pediatric primary care-</v>
      </c>
      <c r="AR44" s="99" t="str">
        <f t="shared" si="6"/>
        <v>Pediatric primary care-</v>
      </c>
      <c r="AS44" s="99" t="str">
        <f t="shared" si="6"/>
        <v>Pediatric primary care-</v>
      </c>
      <c r="AT44" s="99" t="str">
        <f t="shared" si="6"/>
        <v>Pediatric primary care-</v>
      </c>
      <c r="AU44" s="99" t="str">
        <f t="shared" si="6"/>
        <v>Pediatric primary care-</v>
      </c>
      <c r="AV44" s="99" t="str">
        <f t="shared" si="6"/>
        <v>Pediatric primary care-</v>
      </c>
      <c r="AW44" s="99" t="str">
        <f t="shared" si="6"/>
        <v>Pediatric primary care-</v>
      </c>
      <c r="AX44" s="99" t="str">
        <f t="shared" si="6"/>
        <v>Pediatric primary care-</v>
      </c>
      <c r="AY44" s="99" t="str">
        <f t="shared" si="6"/>
        <v>Pediatric primary care-</v>
      </c>
      <c r="AZ44" s="99" t="str">
        <f t="shared" si="6"/>
        <v>Pediatric primary care-</v>
      </c>
      <c r="BA44" s="99" t="str">
        <f t="shared" si="6"/>
        <v>Pediatric primary care-</v>
      </c>
      <c r="BB44" s="99" t="str">
        <f t="shared" si="6"/>
        <v>Pediatric primary care-</v>
      </c>
      <c r="BC44" s="99" t="str">
        <f t="shared" si="6"/>
        <v>Pediatric primary care-</v>
      </c>
      <c r="BD44" s="99" t="str">
        <f t="shared" si="6"/>
        <v>Pediatric primary care-</v>
      </c>
      <c r="BE44" s="99" t="str">
        <f t="shared" si="6"/>
        <v>Pediatric primary care-</v>
      </c>
      <c r="BF44" s="99" t="str">
        <f t="shared" si="6"/>
        <v>Pediatric primary care-</v>
      </c>
      <c r="BG44" s="99" t="str">
        <f t="shared" si="6"/>
        <v>Pediatric primary care-</v>
      </c>
      <c r="BH44" s="99" t="str">
        <f t="shared" si="6"/>
        <v>Pediatric primary care-</v>
      </c>
      <c r="BI44"/>
      <c r="BJ44"/>
      <c r="BK44"/>
    </row>
    <row r="45" spans="1:63" s="99" customFormat="1" hidden="1" x14ac:dyDescent="0.3">
      <c r="D45" s="103" t="s">
        <v>238</v>
      </c>
      <c r="E45" s="99" t="str">
        <f t="shared" si="0"/>
        <v/>
      </c>
      <c r="F45" s="99" t="str">
        <f t="shared" si="1"/>
        <v>OB/GYN-</v>
      </c>
      <c r="G45" s="99" t="str">
        <f t="shared" si="1"/>
        <v>OB/GYN-</v>
      </c>
      <c r="H45" s="99" t="str">
        <f t="shared" si="1"/>
        <v>OB/GYN-</v>
      </c>
      <c r="I45" s="99" t="str">
        <f t="shared" si="1"/>
        <v>OB/GYN-</v>
      </c>
      <c r="J45" s="99" t="str">
        <f t="shared" si="2"/>
        <v>OB/GYN-</v>
      </c>
      <c r="K45" s="99" t="str">
        <f t="shared" si="1"/>
        <v>OB/GYN-</v>
      </c>
      <c r="L45" s="99" t="str">
        <f t="shared" si="1"/>
        <v>OB/GYN-</v>
      </c>
      <c r="M45" s="99" t="str">
        <f t="shared" si="1"/>
        <v>OB/GYN-</v>
      </c>
      <c r="N45" s="99" t="str">
        <f t="shared" si="1"/>
        <v>OB/GYN-</v>
      </c>
      <c r="O45" s="99" t="str">
        <f t="shared" si="1"/>
        <v>OB/GYN-</v>
      </c>
      <c r="P45" s="99" t="str">
        <f t="shared" si="1"/>
        <v>OB/GYN-</v>
      </c>
      <c r="Q45" s="99" t="str">
        <f t="shared" si="1"/>
        <v>OB/GYN-</v>
      </c>
      <c r="R45" s="99" t="str">
        <f t="shared" si="1"/>
        <v>OB/GYN-</v>
      </c>
      <c r="S45" s="99" t="str">
        <f t="shared" si="1"/>
        <v>OB/GYN-</v>
      </c>
      <c r="T45" s="99" t="str">
        <f t="shared" si="1"/>
        <v>OB/GYN-</v>
      </c>
      <c r="U45" s="99" t="str">
        <f t="shared" ref="U45:AO45" si="7">IF(U22="Yes",(CONCATENATE($B22,"-")),"")</f>
        <v>OB/GYN-</v>
      </c>
      <c r="V45" s="99" t="str">
        <f t="shared" si="7"/>
        <v>OB/GYN-</v>
      </c>
      <c r="W45" s="99" t="str">
        <f t="shared" si="7"/>
        <v>OB/GYN-</v>
      </c>
      <c r="X45" s="99" t="str">
        <f t="shared" si="7"/>
        <v>OB/GYN-</v>
      </c>
      <c r="Y45" s="99" t="str">
        <f t="shared" si="7"/>
        <v>OB/GYN-</v>
      </c>
      <c r="Z45" s="99" t="str">
        <f t="shared" si="7"/>
        <v>OB/GYN-</v>
      </c>
      <c r="AA45" s="99" t="str">
        <f t="shared" si="7"/>
        <v>OB/GYN-</v>
      </c>
      <c r="AB45" s="99" t="str">
        <f t="shared" si="7"/>
        <v>OB/GYN-</v>
      </c>
      <c r="AC45" s="99" t="str">
        <f t="shared" si="7"/>
        <v>OB/GYN-</v>
      </c>
      <c r="AD45" s="99" t="str">
        <f t="shared" si="7"/>
        <v>OB/GYN-</v>
      </c>
      <c r="AE45" s="99" t="str">
        <f t="shared" si="7"/>
        <v>OB/GYN-</v>
      </c>
      <c r="AF45" s="99" t="str">
        <f t="shared" si="7"/>
        <v>OB/GYN-</v>
      </c>
      <c r="AG45" s="99" t="str">
        <f t="shared" si="7"/>
        <v>OB/GYN-</v>
      </c>
      <c r="AH45" s="99" t="str">
        <f t="shared" si="7"/>
        <v>OB/GYN-</v>
      </c>
      <c r="AI45" s="99" t="str">
        <f t="shared" si="7"/>
        <v>OB/GYN-</v>
      </c>
      <c r="AJ45" s="99" t="str">
        <f t="shared" si="7"/>
        <v>OB/GYN-</v>
      </c>
      <c r="AK45" s="99" t="str">
        <f t="shared" si="7"/>
        <v>OB/GYN-</v>
      </c>
      <c r="AL45" s="99" t="str">
        <f t="shared" si="7"/>
        <v>OB/GYN-</v>
      </c>
      <c r="AM45" s="99" t="str">
        <f t="shared" si="7"/>
        <v>OB/GYN-</v>
      </c>
      <c r="AN45" s="99" t="str">
        <f t="shared" si="7"/>
        <v>OB/GYN-</v>
      </c>
      <c r="AO45" s="99" t="str">
        <f t="shared" si="7"/>
        <v>OB/GYN-</v>
      </c>
      <c r="AP45" s="99" t="str">
        <f t="shared" ref="AP45:BH45" si="8">IF(AP22="Yes",(CONCATENATE($B22,"-")),"")</f>
        <v>OB/GYN-</v>
      </c>
      <c r="AQ45" s="99" t="str">
        <f t="shared" si="8"/>
        <v>OB/GYN-</v>
      </c>
      <c r="AR45" s="99" t="str">
        <f t="shared" si="8"/>
        <v>OB/GYN-</v>
      </c>
      <c r="AS45" s="99" t="str">
        <f t="shared" si="8"/>
        <v>OB/GYN-</v>
      </c>
      <c r="AT45" s="99" t="str">
        <f t="shared" si="8"/>
        <v>OB/GYN-</v>
      </c>
      <c r="AU45" s="99" t="str">
        <f t="shared" si="8"/>
        <v>OB/GYN-</v>
      </c>
      <c r="AV45" s="99" t="str">
        <f t="shared" si="8"/>
        <v>OB/GYN-</v>
      </c>
      <c r="AW45" s="99" t="str">
        <f t="shared" si="8"/>
        <v>OB/GYN-</v>
      </c>
      <c r="AX45" s="99" t="str">
        <f t="shared" si="8"/>
        <v>OB/GYN-</v>
      </c>
      <c r="AY45" s="99" t="str">
        <f t="shared" si="8"/>
        <v>OB/GYN-</v>
      </c>
      <c r="AZ45" s="99" t="str">
        <f t="shared" si="8"/>
        <v>OB/GYN-</v>
      </c>
      <c r="BA45" s="99" t="str">
        <f t="shared" si="8"/>
        <v>OB/GYN-</v>
      </c>
      <c r="BB45" s="99" t="str">
        <f t="shared" si="8"/>
        <v>OB/GYN-</v>
      </c>
      <c r="BC45" s="99" t="str">
        <f t="shared" si="8"/>
        <v>OB/GYN-</v>
      </c>
      <c r="BD45" s="99" t="str">
        <f t="shared" si="8"/>
        <v>OB/GYN-</v>
      </c>
      <c r="BE45" s="99" t="str">
        <f t="shared" si="8"/>
        <v>OB/GYN-</v>
      </c>
      <c r="BF45" s="99" t="str">
        <f t="shared" si="8"/>
        <v>OB/GYN-</v>
      </c>
      <c r="BG45" s="99" t="str">
        <f t="shared" si="8"/>
        <v>OB/GYN-</v>
      </c>
      <c r="BH45" s="99" t="str">
        <f t="shared" si="8"/>
        <v>OB/GYN-</v>
      </c>
      <c r="BI45"/>
      <c r="BJ45"/>
      <c r="BK45"/>
    </row>
    <row r="46" spans="1:63" s="99" customFormat="1" hidden="1" x14ac:dyDescent="0.3">
      <c r="D46" s="103" t="s">
        <v>239</v>
      </c>
      <c r="E46" s="99" t="str">
        <f t="shared" si="0"/>
        <v/>
      </c>
      <c r="F46" s="99" t="str">
        <f t="shared" si="1"/>
        <v>Adult behavioral health-</v>
      </c>
      <c r="G46" s="99" t="str">
        <f t="shared" si="1"/>
        <v>Adult behavioral health-</v>
      </c>
      <c r="H46" s="99" t="str">
        <f t="shared" si="1"/>
        <v>Adult behavioral health-</v>
      </c>
      <c r="I46" s="99" t="str">
        <f t="shared" si="1"/>
        <v>Adult behavioral health-</v>
      </c>
      <c r="J46" s="99" t="str">
        <f t="shared" si="2"/>
        <v>Adult behavioral health-</v>
      </c>
      <c r="K46" s="99" t="str">
        <f t="shared" si="1"/>
        <v>Adult behavioral health-</v>
      </c>
      <c r="L46" s="99" t="str">
        <f t="shared" si="1"/>
        <v>Adult behavioral health-</v>
      </c>
      <c r="M46" s="99" t="str">
        <f t="shared" si="1"/>
        <v>Adult behavioral health-</v>
      </c>
      <c r="N46" s="99" t="str">
        <f t="shared" si="1"/>
        <v>Adult behavioral health-</v>
      </c>
      <c r="O46" s="99" t="str">
        <f t="shared" si="1"/>
        <v>Adult behavioral health-</v>
      </c>
      <c r="P46" s="99" t="str">
        <f t="shared" si="1"/>
        <v>Adult behavioral health-</v>
      </c>
      <c r="Q46" s="99" t="str">
        <f t="shared" si="1"/>
        <v>Adult behavioral health-</v>
      </c>
      <c r="R46" s="99" t="str">
        <f t="shared" si="1"/>
        <v>Adult behavioral health-</v>
      </c>
      <c r="S46" s="99" t="str">
        <f t="shared" si="1"/>
        <v>Adult behavioral health-</v>
      </c>
      <c r="T46" s="99" t="str">
        <f t="shared" si="1"/>
        <v>Adult behavioral health-</v>
      </c>
      <c r="U46" s="99" t="str">
        <f t="shared" ref="U46:AO46" si="9">IF(U23="Yes",(CONCATENATE($B23,"-")),"")</f>
        <v>Adult behavioral health-</v>
      </c>
      <c r="V46" s="99" t="str">
        <f t="shared" si="9"/>
        <v>Adult behavioral health-</v>
      </c>
      <c r="W46" s="99" t="str">
        <f t="shared" si="9"/>
        <v>Adult behavioral health-</v>
      </c>
      <c r="X46" s="99" t="str">
        <f t="shared" si="9"/>
        <v>Adult behavioral health-</v>
      </c>
      <c r="Y46" s="99" t="str">
        <f t="shared" si="9"/>
        <v>Adult behavioral health-</v>
      </c>
      <c r="Z46" s="99" t="str">
        <f t="shared" si="9"/>
        <v>Adult behavioral health-</v>
      </c>
      <c r="AA46" s="99" t="str">
        <f t="shared" si="9"/>
        <v>Adult behavioral health-</v>
      </c>
      <c r="AB46" s="99" t="str">
        <f t="shared" si="9"/>
        <v>Adult behavioral health-</v>
      </c>
      <c r="AC46" s="99" t="str">
        <f t="shared" si="9"/>
        <v>Adult behavioral health-</v>
      </c>
      <c r="AD46" s="99" t="str">
        <f t="shared" si="9"/>
        <v>Adult behavioral health-</v>
      </c>
      <c r="AE46" s="99" t="str">
        <f t="shared" si="9"/>
        <v>Adult behavioral health-</v>
      </c>
      <c r="AF46" s="99" t="str">
        <f t="shared" si="9"/>
        <v>Adult behavioral health-</v>
      </c>
      <c r="AG46" s="99" t="str">
        <f t="shared" si="9"/>
        <v>Adult behavioral health-</v>
      </c>
      <c r="AH46" s="99" t="str">
        <f t="shared" si="9"/>
        <v>Adult behavioral health-</v>
      </c>
      <c r="AI46" s="99" t="str">
        <f t="shared" si="9"/>
        <v>Adult behavioral health-</v>
      </c>
      <c r="AJ46" s="99" t="str">
        <f t="shared" si="9"/>
        <v>Adult behavioral health-</v>
      </c>
      <c r="AK46" s="99" t="str">
        <f t="shared" si="9"/>
        <v>Adult behavioral health-</v>
      </c>
      <c r="AL46" s="99" t="str">
        <f t="shared" si="9"/>
        <v>Adult behavioral health-</v>
      </c>
      <c r="AM46" s="99" t="str">
        <f t="shared" si="9"/>
        <v>Adult behavioral health-</v>
      </c>
      <c r="AN46" s="99" t="str">
        <f t="shared" si="9"/>
        <v>Adult behavioral health-</v>
      </c>
      <c r="AO46" s="99" t="str">
        <f t="shared" si="9"/>
        <v>Adult behavioral health-</v>
      </c>
      <c r="AP46" s="99" t="str">
        <f t="shared" ref="AP46:BH46" si="10">IF(AP23="Yes",(CONCATENATE($B23,"-")),"")</f>
        <v>Adult behavioral health-</v>
      </c>
      <c r="AQ46" s="99" t="str">
        <f t="shared" si="10"/>
        <v>Adult behavioral health-</v>
      </c>
      <c r="AR46" s="99" t="str">
        <f t="shared" si="10"/>
        <v>Adult behavioral health-</v>
      </c>
      <c r="AS46" s="99" t="str">
        <f t="shared" si="10"/>
        <v>Adult behavioral health-</v>
      </c>
      <c r="AT46" s="99" t="str">
        <f t="shared" si="10"/>
        <v>Adult behavioral health-</v>
      </c>
      <c r="AU46" s="99" t="str">
        <f t="shared" si="10"/>
        <v>Adult behavioral health-</v>
      </c>
      <c r="AV46" s="99" t="str">
        <f t="shared" si="10"/>
        <v>Adult behavioral health-</v>
      </c>
      <c r="AW46" s="99" t="str">
        <f t="shared" si="10"/>
        <v>Adult behavioral health-</v>
      </c>
      <c r="AX46" s="99" t="str">
        <f t="shared" si="10"/>
        <v>Adult behavioral health-</v>
      </c>
      <c r="AY46" s="99" t="str">
        <f t="shared" si="10"/>
        <v>Adult behavioral health-</v>
      </c>
      <c r="AZ46" s="99" t="str">
        <f t="shared" si="10"/>
        <v>Adult behavioral health-</v>
      </c>
      <c r="BA46" s="99" t="str">
        <f t="shared" si="10"/>
        <v>Adult behavioral health-</v>
      </c>
      <c r="BB46" s="99" t="str">
        <f t="shared" si="10"/>
        <v>Adult behavioral health-</v>
      </c>
      <c r="BC46" s="99" t="str">
        <f t="shared" si="10"/>
        <v>Adult behavioral health-</v>
      </c>
      <c r="BD46" s="99" t="str">
        <f t="shared" si="10"/>
        <v>Adult behavioral health-</v>
      </c>
      <c r="BE46" s="99" t="str">
        <f t="shared" si="10"/>
        <v>Adult behavioral health-</v>
      </c>
      <c r="BF46" s="99" t="str">
        <f t="shared" si="10"/>
        <v>Adult behavioral health-</v>
      </c>
      <c r="BG46" s="99" t="str">
        <f t="shared" si="10"/>
        <v>Adult behavioral health-</v>
      </c>
      <c r="BH46" s="99" t="str">
        <f t="shared" si="10"/>
        <v>Adult behavioral health-</v>
      </c>
      <c r="BI46"/>
      <c r="BJ46"/>
      <c r="BK46"/>
    </row>
    <row r="47" spans="1:63" s="99" customFormat="1" hidden="1" x14ac:dyDescent="0.3">
      <c r="D47" s="103" t="s">
        <v>240</v>
      </c>
      <c r="E47" s="99" t="str">
        <f t="shared" si="0"/>
        <v/>
      </c>
      <c r="F47" s="99" t="str">
        <f t="shared" si="1"/>
        <v>Pediatric behavioral health-</v>
      </c>
      <c r="G47" s="99" t="str">
        <f t="shared" si="1"/>
        <v>Pediatric behavioral health-</v>
      </c>
      <c r="H47" s="99" t="str">
        <f t="shared" si="1"/>
        <v>Pediatric behavioral health-</v>
      </c>
      <c r="I47" s="99" t="str">
        <f t="shared" si="1"/>
        <v>Pediatric behavioral health-</v>
      </c>
      <c r="J47" s="99" t="str">
        <f t="shared" si="2"/>
        <v>Pediatric behavioral health-</v>
      </c>
      <c r="K47" s="99" t="str">
        <f t="shared" si="1"/>
        <v>Pediatric behavioral health-</v>
      </c>
      <c r="L47" s="99" t="str">
        <f t="shared" si="1"/>
        <v>Pediatric behavioral health-</v>
      </c>
      <c r="M47" s="99" t="str">
        <f t="shared" si="1"/>
        <v>Pediatric behavioral health-</v>
      </c>
      <c r="N47" s="99" t="str">
        <f t="shared" si="1"/>
        <v>Pediatric behavioral health-</v>
      </c>
      <c r="O47" s="99" t="str">
        <f t="shared" si="1"/>
        <v>Pediatric behavioral health-</v>
      </c>
      <c r="P47" s="99" t="str">
        <f t="shared" si="1"/>
        <v>Pediatric behavioral health-</v>
      </c>
      <c r="Q47" s="99" t="str">
        <f t="shared" si="1"/>
        <v>Pediatric behavioral health-</v>
      </c>
      <c r="R47" s="99" t="str">
        <f t="shared" si="1"/>
        <v>Pediatric behavioral health-</v>
      </c>
      <c r="S47" s="99" t="str">
        <f t="shared" si="1"/>
        <v>Pediatric behavioral health-</v>
      </c>
      <c r="T47" s="99" t="str">
        <f t="shared" si="1"/>
        <v>Pediatric behavioral health-</v>
      </c>
      <c r="U47" s="99" t="str">
        <f t="shared" ref="U47:AO47" si="11">IF(U24="Yes",(CONCATENATE($B24,"-")),"")</f>
        <v>Pediatric behavioral health-</v>
      </c>
      <c r="V47" s="99" t="str">
        <f t="shared" si="11"/>
        <v>Pediatric behavioral health-</v>
      </c>
      <c r="W47" s="99" t="str">
        <f t="shared" si="11"/>
        <v>Pediatric behavioral health-</v>
      </c>
      <c r="X47" s="99" t="str">
        <f t="shared" si="11"/>
        <v>Pediatric behavioral health-</v>
      </c>
      <c r="Y47" s="99" t="str">
        <f t="shared" si="11"/>
        <v>Pediatric behavioral health-</v>
      </c>
      <c r="Z47" s="99" t="str">
        <f t="shared" si="11"/>
        <v>Pediatric behavioral health-</v>
      </c>
      <c r="AA47" s="99" t="str">
        <f t="shared" si="11"/>
        <v>Pediatric behavioral health-</v>
      </c>
      <c r="AB47" s="99" t="str">
        <f t="shared" si="11"/>
        <v>Pediatric behavioral health-</v>
      </c>
      <c r="AC47" s="99" t="str">
        <f t="shared" si="11"/>
        <v>Pediatric behavioral health-</v>
      </c>
      <c r="AD47" s="99" t="str">
        <f t="shared" si="11"/>
        <v>Pediatric behavioral health-</v>
      </c>
      <c r="AE47" s="99" t="str">
        <f t="shared" si="11"/>
        <v>Pediatric behavioral health-</v>
      </c>
      <c r="AF47" s="99" t="str">
        <f t="shared" si="11"/>
        <v>Pediatric behavioral health-</v>
      </c>
      <c r="AG47" s="99" t="str">
        <f t="shared" si="11"/>
        <v>Pediatric behavioral health-</v>
      </c>
      <c r="AH47" s="99" t="str">
        <f t="shared" si="11"/>
        <v>Pediatric behavioral health-</v>
      </c>
      <c r="AI47" s="99" t="str">
        <f t="shared" si="11"/>
        <v>Pediatric behavioral health-</v>
      </c>
      <c r="AJ47" s="99" t="str">
        <f t="shared" si="11"/>
        <v>Pediatric behavioral health-</v>
      </c>
      <c r="AK47" s="99" t="str">
        <f t="shared" si="11"/>
        <v>Pediatric behavioral health-</v>
      </c>
      <c r="AL47" s="99" t="str">
        <f t="shared" si="11"/>
        <v>Pediatric behavioral health-</v>
      </c>
      <c r="AM47" s="99" t="str">
        <f t="shared" si="11"/>
        <v>Pediatric behavioral health-</v>
      </c>
      <c r="AN47" s="99" t="str">
        <f t="shared" si="11"/>
        <v>Pediatric behavioral health-</v>
      </c>
      <c r="AO47" s="99" t="str">
        <f t="shared" si="11"/>
        <v>Pediatric behavioral health-</v>
      </c>
      <c r="AP47" s="99" t="str">
        <f t="shared" ref="AP47:BH47" si="12">IF(AP24="Yes",(CONCATENATE($B24,"-")),"")</f>
        <v>Pediatric behavioral health-</v>
      </c>
      <c r="AQ47" s="99" t="str">
        <f t="shared" si="12"/>
        <v>Pediatric behavioral health-</v>
      </c>
      <c r="AR47" s="99" t="str">
        <f t="shared" si="12"/>
        <v>Pediatric behavioral health-</v>
      </c>
      <c r="AS47" s="99" t="str">
        <f t="shared" si="12"/>
        <v>Pediatric behavioral health-</v>
      </c>
      <c r="AT47" s="99" t="str">
        <f t="shared" si="12"/>
        <v>Pediatric behavioral health-</v>
      </c>
      <c r="AU47" s="99" t="str">
        <f t="shared" si="12"/>
        <v>Pediatric behavioral health-</v>
      </c>
      <c r="AV47" s="99" t="str">
        <f t="shared" si="12"/>
        <v>Pediatric behavioral health-</v>
      </c>
      <c r="AW47" s="99" t="str">
        <f t="shared" si="12"/>
        <v>Pediatric behavioral health-</v>
      </c>
      <c r="AX47" s="99" t="str">
        <f t="shared" si="12"/>
        <v>Pediatric behavioral health-</v>
      </c>
      <c r="AY47" s="99" t="str">
        <f t="shared" si="12"/>
        <v>Pediatric behavioral health-</v>
      </c>
      <c r="AZ47" s="99" t="str">
        <f t="shared" si="12"/>
        <v>Pediatric behavioral health-</v>
      </c>
      <c r="BA47" s="99" t="str">
        <f t="shared" si="12"/>
        <v>Pediatric behavioral health-</v>
      </c>
      <c r="BB47" s="99" t="str">
        <f t="shared" si="12"/>
        <v>Pediatric behavioral health-</v>
      </c>
      <c r="BC47" s="99" t="str">
        <f t="shared" si="12"/>
        <v>Pediatric behavioral health-</v>
      </c>
      <c r="BD47" s="99" t="str">
        <f t="shared" si="12"/>
        <v>Pediatric behavioral health-</v>
      </c>
      <c r="BE47" s="99" t="str">
        <f t="shared" si="12"/>
        <v>Pediatric behavioral health-</v>
      </c>
      <c r="BF47" s="99" t="str">
        <f t="shared" si="12"/>
        <v>Pediatric behavioral health-</v>
      </c>
      <c r="BG47" s="99" t="str">
        <f t="shared" si="12"/>
        <v>Pediatric behavioral health-</v>
      </c>
      <c r="BH47" s="99" t="str">
        <f t="shared" si="12"/>
        <v>Pediatric behavioral health-</v>
      </c>
      <c r="BI47"/>
      <c r="BJ47"/>
      <c r="BK47"/>
    </row>
    <row r="48" spans="1:63" s="99" customFormat="1" hidden="1" x14ac:dyDescent="0.3">
      <c r="D48" s="103" t="s">
        <v>241</v>
      </c>
      <c r="E48" s="99" t="str">
        <f t="shared" si="0"/>
        <v/>
      </c>
      <c r="F48" s="99" t="str">
        <f t="shared" si="1"/>
        <v>Adult specialist-</v>
      </c>
      <c r="G48" s="99" t="str">
        <f t="shared" si="1"/>
        <v>Adult specialist-</v>
      </c>
      <c r="H48" s="99" t="str">
        <f t="shared" si="1"/>
        <v>Adult specialist-</v>
      </c>
      <c r="I48" s="99" t="str">
        <f t="shared" si="1"/>
        <v>Adult specialist-</v>
      </c>
      <c r="J48" s="99" t="str">
        <f t="shared" si="2"/>
        <v>Adult specialist-</v>
      </c>
      <c r="K48" s="99" t="str">
        <f t="shared" si="1"/>
        <v>Adult specialist-</v>
      </c>
      <c r="L48" s="99" t="str">
        <f t="shared" si="1"/>
        <v>Adult specialist-</v>
      </c>
      <c r="M48" s="99" t="str">
        <f t="shared" si="1"/>
        <v>Adult specialist-</v>
      </c>
      <c r="N48" s="99" t="str">
        <f t="shared" si="1"/>
        <v>Adult specialist-</v>
      </c>
      <c r="O48" s="99" t="str">
        <f t="shared" si="1"/>
        <v>Adult specialist-</v>
      </c>
      <c r="P48" s="99" t="str">
        <f t="shared" si="1"/>
        <v>Adult specialist-</v>
      </c>
      <c r="Q48" s="99" t="str">
        <f t="shared" si="1"/>
        <v>Adult specialist-</v>
      </c>
      <c r="R48" s="99" t="str">
        <f t="shared" si="1"/>
        <v>Adult specialist-</v>
      </c>
      <c r="S48" s="99" t="str">
        <f t="shared" si="1"/>
        <v>Adult specialist-</v>
      </c>
      <c r="T48" s="99" t="str">
        <f t="shared" si="1"/>
        <v>Adult specialist-</v>
      </c>
      <c r="U48" s="99" t="str">
        <f t="shared" ref="U48:AO48" si="13">IF(U25="Yes",(CONCATENATE($B25,"-")),"")</f>
        <v>Adult specialist-</v>
      </c>
      <c r="V48" s="99" t="str">
        <f t="shared" si="13"/>
        <v>Adult specialist-</v>
      </c>
      <c r="W48" s="99" t="str">
        <f t="shared" si="13"/>
        <v>Adult specialist-</v>
      </c>
      <c r="X48" s="99" t="str">
        <f t="shared" si="13"/>
        <v>Adult specialist-</v>
      </c>
      <c r="Y48" s="99" t="str">
        <f t="shared" si="13"/>
        <v>Adult specialist-</v>
      </c>
      <c r="Z48" s="99" t="str">
        <f t="shared" si="13"/>
        <v>Adult specialist-</v>
      </c>
      <c r="AA48" s="99" t="str">
        <f t="shared" si="13"/>
        <v>Adult specialist-</v>
      </c>
      <c r="AB48" s="99" t="str">
        <f t="shared" si="13"/>
        <v>Adult specialist-</v>
      </c>
      <c r="AC48" s="99" t="str">
        <f t="shared" si="13"/>
        <v>Adult specialist-</v>
      </c>
      <c r="AD48" s="99" t="str">
        <f t="shared" si="13"/>
        <v>Adult specialist-</v>
      </c>
      <c r="AE48" s="99" t="str">
        <f t="shared" si="13"/>
        <v>Adult specialist-</v>
      </c>
      <c r="AF48" s="99" t="str">
        <f t="shared" si="13"/>
        <v>Adult specialist-</v>
      </c>
      <c r="AG48" s="99" t="str">
        <f t="shared" si="13"/>
        <v>Adult specialist-</v>
      </c>
      <c r="AH48" s="99" t="str">
        <f t="shared" si="13"/>
        <v>Adult specialist-</v>
      </c>
      <c r="AI48" s="99" t="str">
        <f t="shared" si="13"/>
        <v>Adult specialist-</v>
      </c>
      <c r="AJ48" s="99" t="str">
        <f t="shared" si="13"/>
        <v>Adult specialist-</v>
      </c>
      <c r="AK48" s="99" t="str">
        <f t="shared" si="13"/>
        <v>Adult specialist-</v>
      </c>
      <c r="AL48" s="99" t="str">
        <f t="shared" si="13"/>
        <v>Adult specialist-</v>
      </c>
      <c r="AM48" s="99" t="str">
        <f t="shared" si="13"/>
        <v>Adult specialist-</v>
      </c>
      <c r="AN48" s="99" t="str">
        <f t="shared" si="13"/>
        <v>Adult specialist-</v>
      </c>
      <c r="AO48" s="99" t="str">
        <f t="shared" si="13"/>
        <v>Adult specialist-</v>
      </c>
      <c r="AP48" s="99" t="str">
        <f t="shared" ref="AP48:BH48" si="14">IF(AP25="Yes",(CONCATENATE($B25,"-")),"")</f>
        <v>Adult specialist-</v>
      </c>
      <c r="AQ48" s="99" t="str">
        <f t="shared" si="14"/>
        <v>Adult specialist-</v>
      </c>
      <c r="AR48" s="99" t="str">
        <f t="shared" si="14"/>
        <v>Adult specialist-</v>
      </c>
      <c r="AS48" s="99" t="str">
        <f t="shared" si="14"/>
        <v>Adult specialist-</v>
      </c>
      <c r="AT48" s="99" t="str">
        <f t="shared" si="14"/>
        <v>Adult specialist-</v>
      </c>
      <c r="AU48" s="99" t="str">
        <f t="shared" si="14"/>
        <v>Adult specialist-</v>
      </c>
      <c r="AV48" s="99" t="str">
        <f t="shared" si="14"/>
        <v>Adult specialist-</v>
      </c>
      <c r="AW48" s="99" t="str">
        <f t="shared" si="14"/>
        <v>Adult specialist-</v>
      </c>
      <c r="AX48" s="99" t="str">
        <f t="shared" si="14"/>
        <v>Adult specialist-</v>
      </c>
      <c r="AY48" s="99" t="str">
        <f t="shared" si="14"/>
        <v>Adult specialist-</v>
      </c>
      <c r="AZ48" s="99" t="str">
        <f t="shared" si="14"/>
        <v>Adult specialist-</v>
      </c>
      <c r="BA48" s="99" t="str">
        <f t="shared" si="14"/>
        <v>Adult specialist-</v>
      </c>
      <c r="BB48" s="99" t="str">
        <f t="shared" si="14"/>
        <v>Adult specialist-</v>
      </c>
      <c r="BC48" s="99" t="str">
        <f t="shared" si="14"/>
        <v>Adult specialist-</v>
      </c>
      <c r="BD48" s="99" t="str">
        <f t="shared" si="14"/>
        <v>Adult specialist-</v>
      </c>
      <c r="BE48" s="99" t="str">
        <f t="shared" si="14"/>
        <v>Adult specialist-</v>
      </c>
      <c r="BF48" s="99" t="str">
        <f t="shared" si="14"/>
        <v>Adult specialist-</v>
      </c>
      <c r="BG48" s="99" t="str">
        <f t="shared" si="14"/>
        <v>Adult specialist-</v>
      </c>
      <c r="BH48" s="99" t="str">
        <f t="shared" si="14"/>
        <v>Adult specialist-</v>
      </c>
      <c r="BI48"/>
      <c r="BJ48"/>
      <c r="BK48"/>
    </row>
    <row r="49" spans="4:63" s="99" customFormat="1" hidden="1" x14ac:dyDescent="0.3">
      <c r="D49" s="103" t="s">
        <v>242</v>
      </c>
      <c r="E49" s="99" t="str">
        <f t="shared" si="0"/>
        <v/>
      </c>
      <c r="F49" s="99" t="str">
        <f t="shared" si="1"/>
        <v>Pediatric specialist-</v>
      </c>
      <c r="G49" s="99" t="str">
        <f t="shared" si="1"/>
        <v>Pediatric specialist-</v>
      </c>
      <c r="H49" s="99" t="str">
        <f t="shared" si="1"/>
        <v>Pediatric specialist-</v>
      </c>
      <c r="I49" s="99" t="str">
        <f t="shared" si="1"/>
        <v>Pediatric specialist-</v>
      </c>
      <c r="J49" s="99" t="str">
        <f t="shared" si="2"/>
        <v>Pediatric specialist-</v>
      </c>
      <c r="K49" s="99" t="str">
        <f t="shared" si="1"/>
        <v>Pediatric specialist-</v>
      </c>
      <c r="L49" s="99" t="str">
        <f t="shared" si="1"/>
        <v>Pediatric specialist-</v>
      </c>
      <c r="M49" s="99" t="str">
        <f t="shared" si="1"/>
        <v>Pediatric specialist-</v>
      </c>
      <c r="N49" s="99" t="str">
        <f t="shared" si="1"/>
        <v>Pediatric specialist-</v>
      </c>
      <c r="O49" s="99" t="str">
        <f t="shared" si="1"/>
        <v>Pediatric specialist-</v>
      </c>
      <c r="P49" s="99" t="str">
        <f t="shared" si="1"/>
        <v>Pediatric specialist-</v>
      </c>
      <c r="Q49" s="99" t="str">
        <f t="shared" si="1"/>
        <v>Pediatric specialist-</v>
      </c>
      <c r="R49" s="99" t="str">
        <f t="shared" si="1"/>
        <v>Pediatric specialist-</v>
      </c>
      <c r="S49" s="99" t="str">
        <f t="shared" si="1"/>
        <v>Pediatric specialist-</v>
      </c>
      <c r="T49" s="99" t="str">
        <f t="shared" si="1"/>
        <v>Pediatric specialist-</v>
      </c>
      <c r="U49" s="99" t="str">
        <f t="shared" ref="U49:AO49" si="15">IF(U26="Yes",(CONCATENATE($B26,"-")),"")</f>
        <v>Pediatric specialist-</v>
      </c>
      <c r="V49" s="99" t="str">
        <f t="shared" si="15"/>
        <v>Pediatric specialist-</v>
      </c>
      <c r="W49" s="99" t="str">
        <f t="shared" si="15"/>
        <v>Pediatric specialist-</v>
      </c>
      <c r="X49" s="99" t="str">
        <f t="shared" si="15"/>
        <v>Pediatric specialist-</v>
      </c>
      <c r="Y49" s="99" t="str">
        <f t="shared" si="15"/>
        <v>Pediatric specialist-</v>
      </c>
      <c r="Z49" s="99" t="str">
        <f t="shared" si="15"/>
        <v>Pediatric specialist-</v>
      </c>
      <c r="AA49" s="99" t="str">
        <f t="shared" si="15"/>
        <v>Pediatric specialist-</v>
      </c>
      <c r="AB49" s="99" t="str">
        <f t="shared" si="15"/>
        <v>Pediatric specialist-</v>
      </c>
      <c r="AC49" s="99" t="str">
        <f t="shared" si="15"/>
        <v>Pediatric specialist-</v>
      </c>
      <c r="AD49" s="99" t="str">
        <f t="shared" si="15"/>
        <v>Pediatric specialist-</v>
      </c>
      <c r="AE49" s="99" t="str">
        <f t="shared" si="15"/>
        <v>Pediatric specialist-</v>
      </c>
      <c r="AF49" s="99" t="str">
        <f t="shared" si="15"/>
        <v>Pediatric specialist-</v>
      </c>
      <c r="AG49" s="99" t="str">
        <f t="shared" si="15"/>
        <v>Pediatric specialist-</v>
      </c>
      <c r="AH49" s="99" t="str">
        <f t="shared" si="15"/>
        <v>Pediatric specialist-</v>
      </c>
      <c r="AI49" s="99" t="str">
        <f t="shared" si="15"/>
        <v>Pediatric specialist-</v>
      </c>
      <c r="AJ49" s="99" t="str">
        <f t="shared" si="15"/>
        <v>Pediatric specialist-</v>
      </c>
      <c r="AK49" s="99" t="str">
        <f t="shared" si="15"/>
        <v>Pediatric specialist-</v>
      </c>
      <c r="AL49" s="99" t="str">
        <f t="shared" si="15"/>
        <v>Pediatric specialist-</v>
      </c>
      <c r="AM49" s="99" t="str">
        <f t="shared" si="15"/>
        <v>Pediatric specialist-</v>
      </c>
      <c r="AN49" s="99" t="str">
        <f t="shared" si="15"/>
        <v>Pediatric specialist-</v>
      </c>
      <c r="AO49" s="99" t="str">
        <f t="shared" si="15"/>
        <v>Pediatric specialist-</v>
      </c>
      <c r="AP49" s="99" t="str">
        <f t="shared" ref="AP49:BH49" si="16">IF(AP26="Yes",(CONCATENATE($B26,"-")),"")</f>
        <v>Pediatric specialist-</v>
      </c>
      <c r="AQ49" s="99" t="str">
        <f t="shared" si="16"/>
        <v>Pediatric specialist-</v>
      </c>
      <c r="AR49" s="99" t="str">
        <f t="shared" si="16"/>
        <v>Pediatric specialist-</v>
      </c>
      <c r="AS49" s="99" t="str">
        <f t="shared" si="16"/>
        <v>Pediatric specialist-</v>
      </c>
      <c r="AT49" s="99" t="str">
        <f t="shared" si="16"/>
        <v>Pediatric specialist-</v>
      </c>
      <c r="AU49" s="99" t="str">
        <f t="shared" si="16"/>
        <v>Pediatric specialist-</v>
      </c>
      <c r="AV49" s="99" t="str">
        <f t="shared" si="16"/>
        <v>Pediatric specialist-</v>
      </c>
      <c r="AW49" s="99" t="str">
        <f t="shared" si="16"/>
        <v>Pediatric specialist-</v>
      </c>
      <c r="AX49" s="99" t="str">
        <f t="shared" si="16"/>
        <v>Pediatric specialist-</v>
      </c>
      <c r="AY49" s="99" t="str">
        <f t="shared" si="16"/>
        <v>Pediatric specialist-</v>
      </c>
      <c r="AZ49" s="99" t="str">
        <f t="shared" si="16"/>
        <v>Pediatric specialist-</v>
      </c>
      <c r="BA49" s="99" t="str">
        <f t="shared" si="16"/>
        <v>Pediatric specialist-</v>
      </c>
      <c r="BB49" s="99" t="str">
        <f t="shared" si="16"/>
        <v>Pediatric specialist-</v>
      </c>
      <c r="BC49" s="99" t="str">
        <f t="shared" si="16"/>
        <v>Pediatric specialist-</v>
      </c>
      <c r="BD49" s="99" t="str">
        <f t="shared" si="16"/>
        <v>Pediatric specialist-</v>
      </c>
      <c r="BE49" s="99" t="str">
        <f t="shared" si="16"/>
        <v>Pediatric specialist-</v>
      </c>
      <c r="BF49" s="99" t="str">
        <f t="shared" si="16"/>
        <v>Pediatric specialist-</v>
      </c>
      <c r="BG49" s="99" t="str">
        <f t="shared" si="16"/>
        <v>Pediatric specialist-</v>
      </c>
      <c r="BH49" s="99" t="str">
        <f t="shared" si="16"/>
        <v>Pediatric specialist-</v>
      </c>
      <c r="BI49"/>
      <c r="BJ49"/>
      <c r="BK49"/>
    </row>
    <row r="50" spans="4:63" s="99" customFormat="1" hidden="1" x14ac:dyDescent="0.3">
      <c r="D50" s="103" t="s">
        <v>243</v>
      </c>
      <c r="E50" s="99" t="str">
        <f t="shared" si="0"/>
        <v/>
      </c>
      <c r="F50" s="99" t="str">
        <f t="shared" si="1"/>
        <v>Hospital-</v>
      </c>
      <c r="G50" s="99" t="str">
        <f t="shared" si="1"/>
        <v>Hospital-</v>
      </c>
      <c r="H50" s="99" t="str">
        <f t="shared" si="1"/>
        <v>Hospital-</v>
      </c>
      <c r="I50" s="99" t="str">
        <f t="shared" si="1"/>
        <v>Hospital-</v>
      </c>
      <c r="J50" s="99" t="str">
        <f t="shared" si="2"/>
        <v>Hospital-</v>
      </c>
      <c r="K50" s="99" t="str">
        <f t="shared" si="1"/>
        <v>Hospital-</v>
      </c>
      <c r="L50" s="99" t="str">
        <f t="shared" si="1"/>
        <v>Hospital-</v>
      </c>
      <c r="M50" s="99" t="str">
        <f t="shared" si="1"/>
        <v>Hospital-</v>
      </c>
      <c r="N50" s="99" t="str">
        <f t="shared" si="1"/>
        <v>Hospital-</v>
      </c>
      <c r="O50" s="99" t="str">
        <f t="shared" si="1"/>
        <v>Hospital-</v>
      </c>
      <c r="P50" s="99" t="str">
        <f t="shared" si="1"/>
        <v>Hospital-</v>
      </c>
      <c r="Q50" s="99" t="str">
        <f t="shared" si="1"/>
        <v>Hospital-</v>
      </c>
      <c r="R50" s="99" t="str">
        <f t="shared" si="1"/>
        <v>Hospital-</v>
      </c>
      <c r="S50" s="99" t="str">
        <f t="shared" si="1"/>
        <v>Hospital-</v>
      </c>
      <c r="T50" s="99" t="str">
        <f t="shared" si="1"/>
        <v>Hospital-</v>
      </c>
      <c r="U50" s="99" t="str">
        <f t="shared" ref="U50:AO50" si="17">IF(U27="Yes",(CONCATENATE($B27,"-")),"")</f>
        <v>Hospital-</v>
      </c>
      <c r="V50" s="99" t="str">
        <f t="shared" si="17"/>
        <v>Hospital-</v>
      </c>
      <c r="W50" s="99" t="str">
        <f t="shared" si="17"/>
        <v>Hospital-</v>
      </c>
      <c r="X50" s="99" t="str">
        <f t="shared" si="17"/>
        <v>Hospital-</v>
      </c>
      <c r="Y50" s="99" t="str">
        <f t="shared" si="17"/>
        <v>Hospital-</v>
      </c>
      <c r="Z50" s="99" t="str">
        <f t="shared" si="17"/>
        <v>Hospital-</v>
      </c>
      <c r="AA50" s="99" t="str">
        <f t="shared" si="17"/>
        <v>Hospital-</v>
      </c>
      <c r="AB50" s="99" t="str">
        <f t="shared" si="17"/>
        <v>Hospital-</v>
      </c>
      <c r="AC50" s="99" t="str">
        <f t="shared" si="17"/>
        <v>Hospital-</v>
      </c>
      <c r="AD50" s="99" t="str">
        <f t="shared" si="17"/>
        <v>Hospital-</v>
      </c>
      <c r="AE50" s="99" t="str">
        <f t="shared" si="17"/>
        <v>Hospital-</v>
      </c>
      <c r="AF50" s="99" t="str">
        <f t="shared" si="17"/>
        <v>Hospital-</v>
      </c>
      <c r="AG50" s="99" t="str">
        <f t="shared" si="17"/>
        <v>Hospital-</v>
      </c>
      <c r="AH50" s="99" t="str">
        <f t="shared" si="17"/>
        <v>Hospital-</v>
      </c>
      <c r="AI50" s="99" t="str">
        <f t="shared" si="17"/>
        <v>Hospital-</v>
      </c>
      <c r="AJ50" s="99" t="str">
        <f t="shared" si="17"/>
        <v>Hospital-</v>
      </c>
      <c r="AK50" s="99" t="str">
        <f t="shared" si="17"/>
        <v>Hospital-</v>
      </c>
      <c r="AL50" s="99" t="str">
        <f t="shared" si="17"/>
        <v>Hospital-</v>
      </c>
      <c r="AM50" s="99" t="str">
        <f t="shared" si="17"/>
        <v>Hospital-</v>
      </c>
      <c r="AN50" s="99" t="str">
        <f t="shared" si="17"/>
        <v>Hospital-</v>
      </c>
      <c r="AO50" s="99" t="str">
        <f t="shared" si="17"/>
        <v>Hospital-</v>
      </c>
      <c r="AP50" s="99" t="str">
        <f t="shared" ref="AP50:BH50" si="18">IF(AP27="Yes",(CONCATENATE($B27,"-")),"")</f>
        <v>Hospital-</v>
      </c>
      <c r="AQ50" s="99" t="str">
        <f t="shared" si="18"/>
        <v>Hospital-</v>
      </c>
      <c r="AR50" s="99" t="str">
        <f t="shared" si="18"/>
        <v>Hospital-</v>
      </c>
      <c r="AS50" s="99" t="str">
        <f t="shared" si="18"/>
        <v>Hospital-</v>
      </c>
      <c r="AT50" s="99" t="str">
        <f t="shared" si="18"/>
        <v>Hospital-</v>
      </c>
      <c r="AU50" s="99" t="str">
        <f t="shared" si="18"/>
        <v>Hospital-</v>
      </c>
      <c r="AV50" s="99" t="str">
        <f t="shared" si="18"/>
        <v>Hospital-</v>
      </c>
      <c r="AW50" s="99" t="str">
        <f t="shared" si="18"/>
        <v>Hospital-</v>
      </c>
      <c r="AX50" s="99" t="str">
        <f t="shared" si="18"/>
        <v>Hospital-</v>
      </c>
      <c r="AY50" s="99" t="str">
        <f t="shared" si="18"/>
        <v>Hospital-</v>
      </c>
      <c r="AZ50" s="99" t="str">
        <f t="shared" si="18"/>
        <v>Hospital-</v>
      </c>
      <c r="BA50" s="99" t="str">
        <f t="shared" si="18"/>
        <v>Hospital-</v>
      </c>
      <c r="BB50" s="99" t="str">
        <f t="shared" si="18"/>
        <v>Hospital-</v>
      </c>
      <c r="BC50" s="99" t="str">
        <f t="shared" si="18"/>
        <v>Hospital-</v>
      </c>
      <c r="BD50" s="99" t="str">
        <f t="shared" si="18"/>
        <v>Hospital-</v>
      </c>
      <c r="BE50" s="99" t="str">
        <f t="shared" si="18"/>
        <v>Hospital-</v>
      </c>
      <c r="BF50" s="99" t="str">
        <f t="shared" si="18"/>
        <v>Hospital-</v>
      </c>
      <c r="BG50" s="99" t="str">
        <f t="shared" si="18"/>
        <v>Hospital-</v>
      </c>
      <c r="BH50" s="99" t="str">
        <f t="shared" si="18"/>
        <v>Hospital-</v>
      </c>
      <c r="BI50"/>
      <c r="BJ50"/>
      <c r="BK50"/>
    </row>
    <row r="51" spans="4:63" s="99" customFormat="1" hidden="1" x14ac:dyDescent="0.3">
      <c r="D51" s="103" t="s">
        <v>244</v>
      </c>
      <c r="E51" s="99" t="str">
        <f t="shared" si="0"/>
        <v/>
      </c>
      <c r="F51" s="99" t="str">
        <f t="shared" si="1"/>
        <v>Pharmacy-</v>
      </c>
      <c r="G51" s="99" t="str">
        <f t="shared" si="1"/>
        <v>Pharmacy-</v>
      </c>
      <c r="H51" s="99" t="str">
        <f t="shared" si="1"/>
        <v>Pharmacy-</v>
      </c>
      <c r="I51" s="99" t="str">
        <f t="shared" si="1"/>
        <v>Pharmacy-</v>
      </c>
      <c r="J51" s="99" t="str">
        <f t="shared" si="2"/>
        <v>Pharmacy-</v>
      </c>
      <c r="K51" s="99" t="str">
        <f t="shared" si="1"/>
        <v>Pharmacy-</v>
      </c>
      <c r="L51" s="99" t="str">
        <f t="shared" si="1"/>
        <v>Pharmacy-</v>
      </c>
      <c r="M51" s="99" t="str">
        <f t="shared" si="1"/>
        <v>Pharmacy-</v>
      </c>
      <c r="N51" s="99" t="str">
        <f t="shared" si="1"/>
        <v>Pharmacy-</v>
      </c>
      <c r="O51" s="99" t="str">
        <f t="shared" si="1"/>
        <v>Pharmacy-</v>
      </c>
      <c r="P51" s="99" t="str">
        <f t="shared" si="1"/>
        <v>Pharmacy-</v>
      </c>
      <c r="Q51" s="99" t="str">
        <f t="shared" si="1"/>
        <v>Pharmacy-</v>
      </c>
      <c r="R51" s="99" t="str">
        <f t="shared" si="1"/>
        <v>Pharmacy-</v>
      </c>
      <c r="S51" s="99" t="str">
        <f t="shared" si="1"/>
        <v>Pharmacy-</v>
      </c>
      <c r="T51" s="99" t="str">
        <f t="shared" si="1"/>
        <v>Pharmacy-</v>
      </c>
      <c r="U51" s="99" t="str">
        <f t="shared" ref="U51:AO51" si="19">IF(U28="Yes",(CONCATENATE($B28,"-")),"")</f>
        <v>Pharmacy-</v>
      </c>
      <c r="V51" s="99" t="str">
        <f t="shared" si="19"/>
        <v>Pharmacy-</v>
      </c>
      <c r="W51" s="99" t="str">
        <f t="shared" si="19"/>
        <v>Pharmacy-</v>
      </c>
      <c r="X51" s="99" t="str">
        <f t="shared" si="19"/>
        <v>Pharmacy-</v>
      </c>
      <c r="Y51" s="99" t="str">
        <f t="shared" si="19"/>
        <v>Pharmacy-</v>
      </c>
      <c r="Z51" s="99" t="str">
        <f t="shared" si="19"/>
        <v>Pharmacy-</v>
      </c>
      <c r="AA51" s="99" t="str">
        <f t="shared" si="19"/>
        <v>Pharmacy-</v>
      </c>
      <c r="AB51" s="99" t="str">
        <f t="shared" si="19"/>
        <v>Pharmacy-</v>
      </c>
      <c r="AC51" s="99" t="str">
        <f t="shared" si="19"/>
        <v>Pharmacy-</v>
      </c>
      <c r="AD51" s="99" t="str">
        <f t="shared" si="19"/>
        <v>Pharmacy-</v>
      </c>
      <c r="AE51" s="99" t="str">
        <f t="shared" si="19"/>
        <v>Pharmacy-</v>
      </c>
      <c r="AF51" s="99" t="str">
        <f t="shared" si="19"/>
        <v>Pharmacy-</v>
      </c>
      <c r="AG51" s="99" t="str">
        <f t="shared" si="19"/>
        <v>Pharmacy-</v>
      </c>
      <c r="AH51" s="99" t="str">
        <f t="shared" si="19"/>
        <v>Pharmacy-</v>
      </c>
      <c r="AI51" s="99" t="str">
        <f t="shared" si="19"/>
        <v>Pharmacy-</v>
      </c>
      <c r="AJ51" s="99" t="str">
        <f t="shared" si="19"/>
        <v>Pharmacy-</v>
      </c>
      <c r="AK51" s="99" t="str">
        <f t="shared" si="19"/>
        <v>Pharmacy-</v>
      </c>
      <c r="AL51" s="99" t="str">
        <f t="shared" si="19"/>
        <v>Pharmacy-</v>
      </c>
      <c r="AM51" s="99" t="str">
        <f t="shared" si="19"/>
        <v>Pharmacy-</v>
      </c>
      <c r="AN51" s="99" t="str">
        <f t="shared" si="19"/>
        <v>Pharmacy-</v>
      </c>
      <c r="AO51" s="99" t="str">
        <f t="shared" si="19"/>
        <v>Pharmacy-</v>
      </c>
      <c r="AP51" s="99" t="str">
        <f t="shared" ref="AP51:BH51" si="20">IF(AP28="Yes",(CONCATENATE($B28,"-")),"")</f>
        <v>Pharmacy-</v>
      </c>
      <c r="AQ51" s="99" t="str">
        <f t="shared" si="20"/>
        <v>Pharmacy-</v>
      </c>
      <c r="AR51" s="99" t="str">
        <f t="shared" si="20"/>
        <v>Pharmacy-</v>
      </c>
      <c r="AS51" s="99" t="str">
        <f t="shared" si="20"/>
        <v>Pharmacy-</v>
      </c>
      <c r="AT51" s="99" t="str">
        <f t="shared" si="20"/>
        <v>Pharmacy-</v>
      </c>
      <c r="AU51" s="99" t="str">
        <f t="shared" si="20"/>
        <v>Pharmacy-</v>
      </c>
      <c r="AV51" s="99" t="str">
        <f t="shared" si="20"/>
        <v>Pharmacy-</v>
      </c>
      <c r="AW51" s="99" t="str">
        <f t="shared" si="20"/>
        <v>Pharmacy-</v>
      </c>
      <c r="AX51" s="99" t="str">
        <f t="shared" si="20"/>
        <v>Pharmacy-</v>
      </c>
      <c r="AY51" s="99" t="str">
        <f t="shared" si="20"/>
        <v>Pharmacy-</v>
      </c>
      <c r="AZ51" s="99" t="str">
        <f t="shared" si="20"/>
        <v>Pharmacy-</v>
      </c>
      <c r="BA51" s="99" t="str">
        <f t="shared" si="20"/>
        <v>Pharmacy-</v>
      </c>
      <c r="BB51" s="99" t="str">
        <f t="shared" si="20"/>
        <v>Pharmacy-</v>
      </c>
      <c r="BC51" s="99" t="str">
        <f t="shared" si="20"/>
        <v>Pharmacy-</v>
      </c>
      <c r="BD51" s="99" t="str">
        <f t="shared" si="20"/>
        <v>Pharmacy-</v>
      </c>
      <c r="BE51" s="99" t="str">
        <f t="shared" si="20"/>
        <v>Pharmacy-</v>
      </c>
      <c r="BF51" s="99" t="str">
        <f t="shared" si="20"/>
        <v>Pharmacy-</v>
      </c>
      <c r="BG51" s="99" t="str">
        <f t="shared" si="20"/>
        <v>Pharmacy-</v>
      </c>
      <c r="BH51" s="99" t="str">
        <f t="shared" si="20"/>
        <v>Pharmacy-</v>
      </c>
      <c r="BI51"/>
      <c r="BJ51"/>
      <c r="BK51"/>
    </row>
    <row r="52" spans="4:63" s="99" customFormat="1" hidden="1" x14ac:dyDescent="0.3">
      <c r="D52" s="103" t="s">
        <v>245</v>
      </c>
      <c r="E52" s="99" t="str">
        <f t="shared" si="0"/>
        <v/>
      </c>
      <c r="F52" s="99" t="str">
        <f t="shared" si="1"/>
        <v/>
      </c>
      <c r="G52" s="99" t="str">
        <f t="shared" si="1"/>
        <v/>
      </c>
      <c r="H52" s="99" t="str">
        <f t="shared" si="1"/>
        <v/>
      </c>
      <c r="I52" s="99" t="str">
        <f t="shared" si="1"/>
        <v/>
      </c>
      <c r="J52" s="99" t="str">
        <f t="shared" si="2"/>
        <v/>
      </c>
      <c r="K52" s="99" t="str">
        <f t="shared" si="1"/>
        <v/>
      </c>
      <c r="L52" s="99" t="str">
        <f t="shared" si="1"/>
        <v/>
      </c>
      <c r="M52" s="99" t="str">
        <f t="shared" si="1"/>
        <v/>
      </c>
      <c r="N52" s="99" t="str">
        <f t="shared" si="1"/>
        <v/>
      </c>
      <c r="O52" s="99" t="str">
        <f t="shared" si="1"/>
        <v/>
      </c>
      <c r="P52" s="99" t="str">
        <f t="shared" si="1"/>
        <v/>
      </c>
      <c r="Q52" s="99" t="str">
        <f t="shared" si="1"/>
        <v/>
      </c>
      <c r="R52" s="99" t="str">
        <f t="shared" si="1"/>
        <v/>
      </c>
      <c r="S52" s="99" t="str">
        <f t="shared" si="1"/>
        <v/>
      </c>
      <c r="T52" s="99" t="str">
        <f t="shared" si="1"/>
        <v/>
      </c>
      <c r="U52" s="99" t="str">
        <f t="shared" ref="U52:AO52" si="21">IF(U29="Yes",(CONCATENATE($B29,"-")),"")</f>
        <v/>
      </c>
      <c r="V52" s="99" t="str">
        <f t="shared" si="21"/>
        <v/>
      </c>
      <c r="W52" s="99" t="str">
        <f t="shared" si="21"/>
        <v/>
      </c>
      <c r="X52" s="99" t="str">
        <f t="shared" si="21"/>
        <v/>
      </c>
      <c r="Y52" s="99" t="str">
        <f t="shared" si="21"/>
        <v/>
      </c>
      <c r="Z52" s="99" t="str">
        <f t="shared" si="21"/>
        <v/>
      </c>
      <c r="AA52" s="99" t="str">
        <f t="shared" si="21"/>
        <v/>
      </c>
      <c r="AB52" s="99" t="str">
        <f t="shared" si="21"/>
        <v/>
      </c>
      <c r="AC52" s="99" t="str">
        <f t="shared" si="21"/>
        <v/>
      </c>
      <c r="AD52" s="99" t="str">
        <f t="shared" si="21"/>
        <v/>
      </c>
      <c r="AE52" s="99" t="str">
        <f t="shared" si="21"/>
        <v/>
      </c>
      <c r="AF52" s="99" t="str">
        <f t="shared" si="21"/>
        <v/>
      </c>
      <c r="AG52" s="99" t="str">
        <f t="shared" si="21"/>
        <v/>
      </c>
      <c r="AH52" s="99" t="str">
        <f t="shared" si="21"/>
        <v/>
      </c>
      <c r="AI52" s="99" t="str">
        <f t="shared" si="21"/>
        <v/>
      </c>
      <c r="AJ52" s="99" t="str">
        <f t="shared" si="21"/>
        <v/>
      </c>
      <c r="AK52" s="99" t="str">
        <f t="shared" si="21"/>
        <v/>
      </c>
      <c r="AL52" s="99" t="str">
        <f t="shared" si="21"/>
        <v/>
      </c>
      <c r="AM52" s="99" t="str">
        <f t="shared" si="21"/>
        <v/>
      </c>
      <c r="AN52" s="99" t="str">
        <f t="shared" si="21"/>
        <v/>
      </c>
      <c r="AO52" s="99" t="str">
        <f t="shared" si="21"/>
        <v/>
      </c>
      <c r="AP52" s="99" t="str">
        <f t="shared" ref="AP52:BH52" si="22">IF(AP29="Yes",(CONCATENATE($B29,"-")),"")</f>
        <v/>
      </c>
      <c r="AQ52" s="99" t="str">
        <f t="shared" si="22"/>
        <v/>
      </c>
      <c r="AR52" s="99" t="str">
        <f t="shared" si="22"/>
        <v>Pediatric dental-</v>
      </c>
      <c r="AS52" s="99" t="str">
        <f t="shared" si="22"/>
        <v/>
      </c>
      <c r="AT52" s="99" t="str">
        <f t="shared" si="22"/>
        <v/>
      </c>
      <c r="AU52" s="99" t="str">
        <f t="shared" si="22"/>
        <v/>
      </c>
      <c r="AV52" s="99" t="str">
        <f t="shared" si="22"/>
        <v/>
      </c>
      <c r="AW52" s="99" t="str">
        <f t="shared" si="22"/>
        <v/>
      </c>
      <c r="AX52" s="99" t="str">
        <f t="shared" si="22"/>
        <v/>
      </c>
      <c r="AY52" s="99" t="str">
        <f t="shared" si="22"/>
        <v/>
      </c>
      <c r="AZ52" s="99" t="str">
        <f t="shared" si="22"/>
        <v/>
      </c>
      <c r="BA52" s="99" t="str">
        <f t="shared" si="22"/>
        <v/>
      </c>
      <c r="BB52" s="99" t="str">
        <f t="shared" si="22"/>
        <v/>
      </c>
      <c r="BC52" s="99" t="str">
        <f t="shared" si="22"/>
        <v/>
      </c>
      <c r="BD52" s="99" t="str">
        <f t="shared" si="22"/>
        <v/>
      </c>
      <c r="BE52" s="99" t="str">
        <f t="shared" si="22"/>
        <v/>
      </c>
      <c r="BF52" s="99" t="str">
        <f t="shared" si="22"/>
        <v/>
      </c>
      <c r="BG52" s="99" t="str">
        <f t="shared" si="22"/>
        <v/>
      </c>
      <c r="BH52" s="99" t="str">
        <f t="shared" si="22"/>
        <v/>
      </c>
      <c r="BI52"/>
      <c r="BJ52"/>
      <c r="BK52"/>
    </row>
    <row r="53" spans="4:63" s="99" customFormat="1" hidden="1" x14ac:dyDescent="0.3">
      <c r="D53" s="103" t="s">
        <v>246</v>
      </c>
      <c r="E53" s="99" t="str">
        <f t="shared" si="0"/>
        <v/>
      </c>
      <c r="F53" s="99" t="str">
        <f t="shared" si="1"/>
        <v>LTSS-</v>
      </c>
      <c r="G53" s="99" t="str">
        <f t="shared" si="1"/>
        <v>LTSS-</v>
      </c>
      <c r="H53" s="99" t="str">
        <f t="shared" si="1"/>
        <v>LTSS-</v>
      </c>
      <c r="I53" s="99" t="str">
        <f t="shared" si="1"/>
        <v>LTSS-</v>
      </c>
      <c r="J53" s="99" t="str">
        <f t="shared" si="2"/>
        <v>LTSS-</v>
      </c>
      <c r="K53" s="99" t="str">
        <f t="shared" si="1"/>
        <v>LTSS-</v>
      </c>
      <c r="L53" s="99" t="str">
        <f t="shared" si="1"/>
        <v>LTSS-</v>
      </c>
      <c r="M53" s="99" t="str">
        <f t="shared" si="1"/>
        <v>LTSS-</v>
      </c>
      <c r="N53" s="99" t="str">
        <f t="shared" si="1"/>
        <v>LTSS-</v>
      </c>
      <c r="O53" s="99" t="str">
        <f t="shared" si="1"/>
        <v>LTSS-</v>
      </c>
      <c r="P53" s="99" t="str">
        <f t="shared" si="1"/>
        <v>LTSS-</v>
      </c>
      <c r="Q53" s="99" t="str">
        <f t="shared" si="1"/>
        <v>LTSS-</v>
      </c>
      <c r="R53" s="99" t="str">
        <f t="shared" si="1"/>
        <v>LTSS-</v>
      </c>
      <c r="S53" s="99" t="str">
        <f t="shared" si="1"/>
        <v>LTSS-</v>
      </c>
      <c r="T53" s="99" t="str">
        <f t="shared" si="1"/>
        <v>LTSS-</v>
      </c>
      <c r="U53" s="99" t="str">
        <f t="shared" ref="U53:AO53" si="23">IF(U30="Yes",(CONCATENATE($B30,"-")),"")</f>
        <v>LTSS-</v>
      </c>
      <c r="V53" s="99" t="str">
        <f t="shared" si="23"/>
        <v>LTSS-</v>
      </c>
      <c r="W53" s="99" t="str">
        <f t="shared" si="23"/>
        <v>LTSS-</v>
      </c>
      <c r="X53" s="99" t="str">
        <f t="shared" si="23"/>
        <v>LTSS-</v>
      </c>
      <c r="Y53" s="99" t="str">
        <f t="shared" si="23"/>
        <v>LTSS-</v>
      </c>
      <c r="Z53" s="99" t="str">
        <f t="shared" si="23"/>
        <v>LTSS-</v>
      </c>
      <c r="AA53" s="99" t="str">
        <f t="shared" si="23"/>
        <v>LTSS-</v>
      </c>
      <c r="AB53" s="99" t="str">
        <f t="shared" si="23"/>
        <v>LTSS-</v>
      </c>
      <c r="AC53" s="99" t="str">
        <f t="shared" si="23"/>
        <v>LTSS-</v>
      </c>
      <c r="AD53" s="99" t="str">
        <f t="shared" si="23"/>
        <v>LTSS-</v>
      </c>
      <c r="AE53" s="99" t="str">
        <f t="shared" si="23"/>
        <v>LTSS-</v>
      </c>
      <c r="AF53" s="99" t="str">
        <f t="shared" si="23"/>
        <v>LTSS-</v>
      </c>
      <c r="AG53" s="99" t="str">
        <f t="shared" si="23"/>
        <v>LTSS-</v>
      </c>
      <c r="AH53" s="99" t="str">
        <f t="shared" si="23"/>
        <v>LTSS-</v>
      </c>
      <c r="AI53" s="99" t="str">
        <f t="shared" si="23"/>
        <v>LTSS-</v>
      </c>
      <c r="AJ53" s="99" t="str">
        <f t="shared" si="23"/>
        <v>LTSS-</v>
      </c>
      <c r="AK53" s="99" t="str">
        <f t="shared" si="23"/>
        <v>LTSS-</v>
      </c>
      <c r="AL53" s="99" t="str">
        <f t="shared" si="23"/>
        <v>LTSS-</v>
      </c>
      <c r="AM53" s="99" t="str">
        <f t="shared" si="23"/>
        <v>LTSS-</v>
      </c>
      <c r="AN53" s="99" t="str">
        <f t="shared" si="23"/>
        <v>LTSS-</v>
      </c>
      <c r="AO53" s="99" t="str">
        <f t="shared" si="23"/>
        <v>LTSS-</v>
      </c>
      <c r="AP53" s="99" t="str">
        <f t="shared" ref="AP53:BH53" si="24">IF(AP30="Yes",(CONCATENATE($B30,"-")),"")</f>
        <v>LTSS-</v>
      </c>
      <c r="AQ53" s="99" t="str">
        <f t="shared" si="24"/>
        <v>LTSS-</v>
      </c>
      <c r="AR53" s="99" t="str">
        <f t="shared" si="24"/>
        <v>LTSS-</v>
      </c>
      <c r="AS53" s="99" t="str">
        <f t="shared" si="24"/>
        <v>LTSS-</v>
      </c>
      <c r="AT53" s="99" t="str">
        <f t="shared" si="24"/>
        <v>LTSS-</v>
      </c>
      <c r="AU53" s="99" t="str">
        <f t="shared" si="24"/>
        <v>LTSS-</v>
      </c>
      <c r="AV53" s="99" t="str">
        <f t="shared" si="24"/>
        <v>LTSS-</v>
      </c>
      <c r="AW53" s="99" t="str">
        <f t="shared" si="24"/>
        <v>LTSS-</v>
      </c>
      <c r="AX53" s="99" t="str">
        <f t="shared" si="24"/>
        <v>LTSS-</v>
      </c>
      <c r="AY53" s="99" t="str">
        <f t="shared" si="24"/>
        <v>LTSS-</v>
      </c>
      <c r="AZ53" s="99" t="str">
        <f t="shared" si="24"/>
        <v>LTSS-</v>
      </c>
      <c r="BA53" s="99" t="str">
        <f t="shared" si="24"/>
        <v>LTSS-</v>
      </c>
      <c r="BB53" s="99" t="str">
        <f t="shared" si="24"/>
        <v>LTSS-</v>
      </c>
      <c r="BC53" s="99" t="str">
        <f t="shared" si="24"/>
        <v>LTSS-</v>
      </c>
      <c r="BD53" s="99" t="str">
        <f t="shared" si="24"/>
        <v>LTSS-</v>
      </c>
      <c r="BE53" s="99" t="str">
        <f t="shared" si="24"/>
        <v>LTSS-</v>
      </c>
      <c r="BF53" s="99" t="str">
        <f t="shared" si="24"/>
        <v>LTSS-</v>
      </c>
      <c r="BG53" s="99" t="str">
        <f t="shared" si="24"/>
        <v>LTSS-</v>
      </c>
      <c r="BH53" s="99" t="str">
        <f t="shared" si="24"/>
        <v>LTSS-</v>
      </c>
      <c r="BI53"/>
      <c r="BJ53"/>
      <c r="BK53"/>
    </row>
    <row r="54" spans="4:63" s="99" customFormat="1" hidden="1" x14ac:dyDescent="0.3">
      <c r="D54" s="103" t="s">
        <v>247</v>
      </c>
      <c r="E54" s="99" t="str">
        <f t="shared" ref="E54:T54" si="25">IF(E31&lt;&gt;"","other services","")</f>
        <v>other services</v>
      </c>
      <c r="F54" s="99" t="str">
        <f t="shared" si="25"/>
        <v>other services</v>
      </c>
      <c r="G54" s="99" t="str">
        <f t="shared" si="25"/>
        <v>other services</v>
      </c>
      <c r="H54" s="99" t="str">
        <f t="shared" si="25"/>
        <v>other services</v>
      </c>
      <c r="I54" s="99" t="str">
        <f t="shared" si="25"/>
        <v>other services</v>
      </c>
      <c r="J54" s="99" t="str">
        <f>IF(J31&lt;&gt;"","other services","")</f>
        <v>other services</v>
      </c>
      <c r="K54" s="99" t="str">
        <f t="shared" si="25"/>
        <v>other services</v>
      </c>
      <c r="L54" s="99" t="str">
        <f t="shared" si="25"/>
        <v>other services</v>
      </c>
      <c r="M54" s="99" t="str">
        <f t="shared" si="25"/>
        <v>other services</v>
      </c>
      <c r="N54" s="99" t="str">
        <f t="shared" si="25"/>
        <v>other services</v>
      </c>
      <c r="O54" s="99" t="str">
        <f t="shared" si="25"/>
        <v>other services</v>
      </c>
      <c r="P54" s="99" t="str">
        <f t="shared" si="25"/>
        <v>other services</v>
      </c>
      <c r="Q54" s="99" t="str">
        <f t="shared" si="25"/>
        <v>other services</v>
      </c>
      <c r="R54" s="99" t="str">
        <f t="shared" si="25"/>
        <v>other services</v>
      </c>
      <c r="S54" s="99" t="str">
        <f t="shared" si="25"/>
        <v>other services</v>
      </c>
      <c r="T54" s="99" t="str">
        <f t="shared" si="25"/>
        <v>other services</v>
      </c>
      <c r="U54" s="99" t="str">
        <f t="shared" ref="U54:AO54" si="26">IF(U31&lt;&gt;"","other services","")</f>
        <v>other services</v>
      </c>
      <c r="V54" s="99" t="str">
        <f t="shared" si="26"/>
        <v>other services</v>
      </c>
      <c r="W54" s="99" t="str">
        <f t="shared" si="26"/>
        <v>other services</v>
      </c>
      <c r="X54" s="99" t="str">
        <f t="shared" si="26"/>
        <v>other services</v>
      </c>
      <c r="Y54" s="99" t="str">
        <f t="shared" si="26"/>
        <v>other services</v>
      </c>
      <c r="Z54" s="99" t="str">
        <f t="shared" si="26"/>
        <v>other services</v>
      </c>
      <c r="AA54" s="99" t="str">
        <f t="shared" si="26"/>
        <v>other services</v>
      </c>
      <c r="AB54" s="99" t="str">
        <f t="shared" si="26"/>
        <v>other services</v>
      </c>
      <c r="AC54" s="99" t="str">
        <f t="shared" si="26"/>
        <v>other services</v>
      </c>
      <c r="AD54" s="99" t="str">
        <f t="shared" si="26"/>
        <v>other services</v>
      </c>
      <c r="AE54" s="99" t="str">
        <f t="shared" si="26"/>
        <v>other services</v>
      </c>
      <c r="AF54" s="99" t="str">
        <f t="shared" si="26"/>
        <v>other services</v>
      </c>
      <c r="AG54" s="99" t="str">
        <f t="shared" si="26"/>
        <v>other services</v>
      </c>
      <c r="AH54" s="99" t="str">
        <f t="shared" si="26"/>
        <v>other services</v>
      </c>
      <c r="AI54" s="99" t="str">
        <f t="shared" si="26"/>
        <v>other services</v>
      </c>
      <c r="AJ54" s="99" t="str">
        <f t="shared" si="26"/>
        <v>other services</v>
      </c>
      <c r="AK54" s="99" t="str">
        <f t="shared" si="26"/>
        <v>other services</v>
      </c>
      <c r="AL54" s="99" t="str">
        <f t="shared" si="26"/>
        <v>other services</v>
      </c>
      <c r="AM54" s="99" t="str">
        <f t="shared" si="26"/>
        <v>other services</v>
      </c>
      <c r="AN54" s="99" t="str">
        <f t="shared" si="26"/>
        <v>other services</v>
      </c>
      <c r="AO54" s="99" t="str">
        <f t="shared" si="26"/>
        <v>other services</v>
      </c>
      <c r="AP54" s="99" t="str">
        <f t="shared" ref="AP54:BH54" si="27">IF(AP31&lt;&gt;"","other services","")</f>
        <v>other services</v>
      </c>
      <c r="AQ54" s="99" t="str">
        <f t="shared" si="27"/>
        <v>other services</v>
      </c>
      <c r="AR54" s="99" t="str">
        <f t="shared" si="27"/>
        <v>other services</v>
      </c>
      <c r="AS54" s="99" t="str">
        <f t="shared" si="27"/>
        <v>other services</v>
      </c>
      <c r="AT54" s="99" t="str">
        <f t="shared" si="27"/>
        <v>other services</v>
      </c>
      <c r="AU54" s="99" t="str">
        <f t="shared" si="27"/>
        <v>other services</v>
      </c>
      <c r="AV54" s="99" t="str">
        <f t="shared" si="27"/>
        <v>other services</v>
      </c>
      <c r="AW54" s="99" t="str">
        <f t="shared" si="27"/>
        <v>other services</v>
      </c>
      <c r="AX54" s="99" t="str">
        <f t="shared" si="27"/>
        <v>other services</v>
      </c>
      <c r="AY54" s="99" t="str">
        <f t="shared" si="27"/>
        <v>other services</v>
      </c>
      <c r="AZ54" s="99" t="str">
        <f t="shared" si="27"/>
        <v>other services</v>
      </c>
      <c r="BA54" s="99" t="str">
        <f t="shared" si="27"/>
        <v>other services</v>
      </c>
      <c r="BB54" s="99" t="str">
        <f t="shared" si="27"/>
        <v>other services</v>
      </c>
      <c r="BC54" s="99" t="str">
        <f t="shared" si="27"/>
        <v>other services</v>
      </c>
      <c r="BD54" s="99" t="str">
        <f t="shared" si="27"/>
        <v>other services</v>
      </c>
      <c r="BE54" s="99" t="str">
        <f t="shared" si="27"/>
        <v>other services</v>
      </c>
      <c r="BF54" s="99" t="str">
        <f t="shared" si="27"/>
        <v>other services</v>
      </c>
      <c r="BG54" s="99" t="str">
        <f t="shared" si="27"/>
        <v>other services</v>
      </c>
      <c r="BH54" s="99" t="str">
        <f t="shared" si="27"/>
        <v>other services</v>
      </c>
      <c r="BI54"/>
      <c r="BJ54"/>
      <c r="BK54"/>
    </row>
    <row r="55" spans="4:63" s="99" customFormat="1" hidden="1" x14ac:dyDescent="0.3">
      <c r="D55" s="104" t="s">
        <v>248</v>
      </c>
      <c r="E55" s="99" t="str">
        <f>_xlfn.TEXTJOIN(CHAR(10),TRUE,E43:E54)</f>
        <v>other services</v>
      </c>
      <c r="F55" s="99" t="str">
        <f t="shared" ref="F55:T55" si="28">_xlfn.TEXTJOIN(CHAR(10),TRUE,F43:F54)</f>
        <v>Adult primary care-
Pediatric primary care-
OB/GYN-
Adult behavioral health-
Pediatric behavioral health-
Adult specialist-
Pediatric specialist-
Hospital-
Pharmacy-
LTSS-
other services</v>
      </c>
      <c r="G55" s="99" t="str">
        <f t="shared" si="28"/>
        <v>Adult primary care-
Pediatric primary care-
OB/GYN-
Adult behavioral health-
Pediatric behavioral health-
Adult specialist-
Pediatric specialist-
Hospital-
Pharmacy-
LTSS-
other services</v>
      </c>
      <c r="H55" s="99" t="str">
        <f t="shared" si="28"/>
        <v>Adult primary care-
Pediatric primary care-
OB/GYN-
Adult behavioral health-
Pediatric behavioral health-
Adult specialist-
Pediatric specialist-
Hospital-
Pharmacy-
LTSS-
other services</v>
      </c>
      <c r="I55" s="99" t="str">
        <f t="shared" si="28"/>
        <v>Adult primary care-
Pediatric primary care-
OB/GYN-
Adult behavioral health-
Pediatric behavioral health-
Adult specialist-
Pediatric specialist-
Hospital-
Pharmacy-
LTSS-
other services</v>
      </c>
      <c r="J55" s="99" t="str">
        <f>_xlfn.TEXTJOIN(CHAR(10),TRUE,J43:J54)</f>
        <v>Adult primary care-
Pediatric primary care-
OB/GYN-
Adult behavioral health-
Pediatric behavioral health-
Adult specialist-
Pediatric specialist-
Hospital-
Pharmacy-
LTSS-
other services</v>
      </c>
      <c r="K55" s="99" t="str">
        <f t="shared" si="28"/>
        <v>Adult primary care-
Pediatric primary care-
OB/GYN-
Adult behavioral health-
Pediatric behavioral health-
Adult specialist-
Pediatric specialist-
Hospital-
Pharmacy-
LTSS-
other services</v>
      </c>
      <c r="L55" s="99" t="str">
        <f t="shared" si="28"/>
        <v>Adult primary care-
Pediatric primary care-
OB/GYN-
Adult behavioral health-
Pediatric behavioral health-
Adult specialist-
Pediatric specialist-
Hospital-
Pharmacy-
LTSS-
other services</v>
      </c>
      <c r="M55" s="99" t="str">
        <f t="shared" si="28"/>
        <v>Adult primary care-
Pediatric primary care-
OB/GYN-
Adult behavioral health-
Pediatric behavioral health-
Adult specialist-
Pediatric specialist-
Hospital-
Pharmacy-
LTSS-
other services</v>
      </c>
      <c r="N55" s="99" t="str">
        <f t="shared" si="28"/>
        <v>Adult primary care-
Pediatric primary care-
OB/GYN-
Adult behavioral health-
Pediatric behavioral health-
Adult specialist-
Pediatric specialist-
Hospital-
Pharmacy-
LTSS-
other services</v>
      </c>
      <c r="O55" s="99" t="str">
        <f t="shared" si="28"/>
        <v>Adult primary care-
Pediatric primary care-
OB/GYN-
Adult behavioral health-
Pediatric behavioral health-
Adult specialist-
Pediatric specialist-
Hospital-
Pharmacy-
LTSS-
other services</v>
      </c>
      <c r="P55" s="99" t="str">
        <f t="shared" si="28"/>
        <v>Adult primary care-
Pediatric primary care-
OB/GYN-
Adult behavioral health-
Pediatric behavioral health-
Adult specialist-
Pediatric specialist-
Hospital-
Pharmacy-
LTSS-
other services</v>
      </c>
      <c r="Q55" s="99" t="str">
        <f t="shared" si="28"/>
        <v>Adult primary care-
Pediatric primary care-
OB/GYN-
Adult behavioral health-
Pediatric behavioral health-
Adult specialist-
Pediatric specialist-
Hospital-
Pharmacy-
LTSS-
other services</v>
      </c>
      <c r="R55" s="99" t="str">
        <f t="shared" si="28"/>
        <v>Adult primary care-
Pediatric primary care-
OB/GYN-
Adult behavioral health-
Pediatric behavioral health-
Adult specialist-
Pediatric specialist-
Hospital-
Pharmacy-
LTSS-
other services</v>
      </c>
      <c r="S55" s="99" t="str">
        <f t="shared" si="28"/>
        <v>Adult primary care-
Pediatric primary care-
OB/GYN-
Adult behavioral health-
Pediatric behavioral health-
Adult specialist-
Pediatric specialist-
Hospital-
Pharmacy-
LTSS-
other services</v>
      </c>
      <c r="T55" s="99" t="str">
        <f t="shared" si="28"/>
        <v>Adult primary care-
Pediatric primary care-
OB/GYN-
Adult behavioral health-
Pediatric behavioral health-
Adult specialist-
Pediatric specialist-
Hospital-
Pharmacy-
LTSS-
other services</v>
      </c>
      <c r="U55" s="99" t="str">
        <f t="shared" ref="U55:AO55" si="29">_xlfn.TEXTJOIN(CHAR(10),TRUE,U43:U54)</f>
        <v>Adult primary care-
Pediatric primary care-
OB/GYN-
Adult behavioral health-
Pediatric behavioral health-
Adult specialist-
Pediatric specialist-
Hospital-
Pharmacy-
LTSS-
other services</v>
      </c>
      <c r="V55" s="99" t="str">
        <f t="shared" si="29"/>
        <v>Adult primary care-
Pediatric primary care-
OB/GYN-
Adult behavioral health-
Pediatric behavioral health-
Adult specialist-
Pediatric specialist-
Hospital-
Pharmacy-
LTSS-
other services</v>
      </c>
      <c r="W55" s="99" t="str">
        <f t="shared" si="29"/>
        <v>Adult primary care-
Pediatric primary care-
OB/GYN-
Adult behavioral health-
Pediatric behavioral health-
Adult specialist-
Pediatric specialist-
Hospital-
Pharmacy-
LTSS-
other services</v>
      </c>
      <c r="X55" s="99" t="str">
        <f t="shared" si="29"/>
        <v>Adult primary care-
Pediatric primary care-
OB/GYN-
Adult behavioral health-
Pediatric behavioral health-
Adult specialist-
Pediatric specialist-
Hospital-
Pharmacy-
LTSS-
other services</v>
      </c>
      <c r="Y55" s="99" t="str">
        <f t="shared" si="29"/>
        <v>Adult primary care-
Pediatric primary care-
OB/GYN-
Adult behavioral health-
Pediatric behavioral health-
Adult specialist-
Pediatric specialist-
Hospital-
Pharmacy-
LTSS-
other services</v>
      </c>
      <c r="Z55" s="99" t="str">
        <f t="shared" si="29"/>
        <v>Adult primary care-
Pediatric primary care-
OB/GYN-
Adult behavioral health-
Pediatric behavioral health-
Adult specialist-
Pediatric specialist-
Hospital-
Pharmacy-
LTSS-
other services</v>
      </c>
      <c r="AA55" s="99" t="str">
        <f t="shared" si="29"/>
        <v>Adult primary care-
Pediatric primary care-
OB/GYN-
Adult behavioral health-
Pediatric behavioral health-
Adult specialist-
Pediatric specialist-
Hospital-
Pharmacy-
LTSS-
other services</v>
      </c>
      <c r="AB55" s="99" t="str">
        <f t="shared" si="29"/>
        <v>Adult primary care-
Pediatric primary care-
OB/GYN-
Adult behavioral health-
Pediatric behavioral health-
Adult specialist-
Pediatric specialist-
Hospital-
Pharmacy-
LTSS-
other services</v>
      </c>
      <c r="AC55" s="99" t="str">
        <f t="shared" si="29"/>
        <v>Adult primary care-
Pediatric primary care-
OB/GYN-
Adult behavioral health-
Pediatric behavioral health-
Adult specialist-
Pediatric specialist-
Hospital-
Pharmacy-
LTSS-
other services</v>
      </c>
      <c r="AD55" s="99" t="str">
        <f t="shared" si="29"/>
        <v>Adult primary care-
Pediatric primary care-
OB/GYN-
Adult behavioral health-
Pediatric behavioral health-
Adult specialist-
Pediatric specialist-
Hospital-
Pharmacy-
LTSS-
other services</v>
      </c>
      <c r="AE55" s="99" t="str">
        <f t="shared" si="29"/>
        <v>Adult primary care-
Pediatric primary care-
OB/GYN-
Adult behavioral health-
Pediatric behavioral health-
Adult specialist-
Pediatric specialist-
Hospital-
Pharmacy-
LTSS-
other services</v>
      </c>
      <c r="AF55" s="99" t="str">
        <f t="shared" si="29"/>
        <v>Adult primary care-
Pediatric primary care-
OB/GYN-
Adult behavioral health-
Pediatric behavioral health-
Adult specialist-
Pediatric specialist-
Hospital-
Pharmacy-
LTSS-
other services</v>
      </c>
      <c r="AG55" s="99" t="str">
        <f t="shared" si="29"/>
        <v>Adult primary care-
Pediatric primary care-
OB/GYN-
Adult behavioral health-
Pediatric behavioral health-
Adult specialist-
Pediatric specialist-
Hospital-
Pharmacy-
LTSS-
other services</v>
      </c>
      <c r="AH55" s="99" t="str">
        <f t="shared" si="29"/>
        <v>Adult primary care-
Pediatric primary care-
OB/GYN-
Adult behavioral health-
Pediatric behavioral health-
Adult specialist-
Pediatric specialist-
Hospital-
Pharmacy-
LTSS-
other services</v>
      </c>
      <c r="AI55" s="99" t="str">
        <f t="shared" si="29"/>
        <v>Adult primary care-
Pediatric primary care-
OB/GYN-
Adult behavioral health-
Pediatric behavioral health-
Adult specialist-
Pediatric specialist-
Hospital-
Pharmacy-
LTSS-
other services</v>
      </c>
      <c r="AJ55" s="99" t="str">
        <f t="shared" si="29"/>
        <v>Adult primary care-
Pediatric primary care-
OB/GYN-
Adult behavioral health-
Pediatric behavioral health-
Adult specialist-
Pediatric specialist-
Hospital-
Pharmacy-
LTSS-
other services</v>
      </c>
      <c r="AK55" s="99" t="str">
        <f t="shared" si="29"/>
        <v>Adult primary care-
Pediatric primary care-
OB/GYN-
Adult behavioral health-
Pediatric behavioral health-
Adult specialist-
Pediatric specialist-
Hospital-
Pharmacy-
LTSS-
other services</v>
      </c>
      <c r="AL55" s="99" t="str">
        <f t="shared" si="29"/>
        <v>Adult primary care-
Pediatric primary care-
OB/GYN-
Adult behavioral health-
Pediatric behavioral health-
Adult specialist-
Pediatric specialist-
Hospital-
Pharmacy-
LTSS-
other services</v>
      </c>
      <c r="AM55" s="99" t="str">
        <f t="shared" si="29"/>
        <v>Adult primary care-
Pediatric primary care-
OB/GYN-
Adult behavioral health-
Pediatric behavioral health-
Adult specialist-
Pediatric specialist-
Hospital-
Pharmacy-
LTSS-
other services</v>
      </c>
      <c r="AN55" s="99" t="str">
        <f t="shared" si="29"/>
        <v>Adult primary care-
Pediatric primary care-
OB/GYN-
Adult behavioral health-
Pediatric behavioral health-
Adult specialist-
Pediatric specialist-
Hospital-
Pharmacy-
LTSS-
other services</v>
      </c>
      <c r="AO55" s="99" t="str">
        <f t="shared" si="29"/>
        <v>Adult primary care-
Pediatric primary care-
OB/GYN-
Adult behavioral health-
Pediatric behavioral health-
Adult specialist-
Pediatric specialist-
Hospital-
Pharmacy-
LTSS-
other services</v>
      </c>
      <c r="AP55" s="99" t="str">
        <f t="shared" ref="AP55:BH55" si="30">_xlfn.TEXTJOIN(CHAR(10),TRUE,AP43:AP54)</f>
        <v>Adult primary care-
Pediatric primary care-
OB/GYN-
Adult behavioral health-
Pediatric behavioral health-
Adult specialist-
Pediatric specialist-
Hospital-
Pharmacy-
LTSS-
other services</v>
      </c>
      <c r="AQ55" s="99" t="str">
        <f t="shared" si="30"/>
        <v>Adult primary care-
Pediatric primary care-
OB/GYN-
Adult behavioral health-
Pediatric behavioral health-
Adult specialist-
Pediatric specialist-
Hospital-
Pharmacy-
LTSS-
other services</v>
      </c>
      <c r="AR55" s="99" t="str">
        <f t="shared" si="30"/>
        <v>Adult primary care-
Pediatric primary care-
OB/GYN-
Adult behavioral health-
Pediatric behavioral health-
Adult specialist-
Pediatric specialist-
Hospital-
Pharmacy-
Pediatric dental-
LTSS-
other services</v>
      </c>
      <c r="AS55" s="99" t="str">
        <f t="shared" si="30"/>
        <v>Adult primary care-
Pediatric primary care-
OB/GYN-
Adult behavioral health-
Pediatric behavioral health-
Adult specialist-
Pediatric specialist-
Hospital-
Pharmacy-
LTSS-
other services</v>
      </c>
      <c r="AT55" s="99" t="str">
        <f t="shared" si="30"/>
        <v>Adult primary care-
Pediatric primary care-
OB/GYN-
Adult behavioral health-
Pediatric behavioral health-
Adult specialist-
Pediatric specialist-
Hospital-
Pharmacy-
LTSS-
other services</v>
      </c>
      <c r="AU55" s="99" t="str">
        <f t="shared" si="30"/>
        <v>Adult primary care-
Pediatric primary care-
OB/GYN-
Adult behavioral health-
Pediatric behavioral health-
Adult specialist-
Pediatric specialist-
Hospital-
Pharmacy-
LTSS-
other services</v>
      </c>
      <c r="AV55" s="99" t="str">
        <f t="shared" si="30"/>
        <v>Adult primary care-
Pediatric primary care-
OB/GYN-
Adult behavioral health-
Pediatric behavioral health-
Adult specialist-
Pediatric specialist-
Hospital-
Pharmacy-
LTSS-
other services</v>
      </c>
      <c r="AW55" s="99" t="str">
        <f t="shared" si="30"/>
        <v>Adult primary care-
Pediatric primary care-
OB/GYN-
Adult behavioral health-
Pediatric behavioral health-
Adult specialist-
Pediatric specialist-
Hospital-
Pharmacy-
LTSS-
other services</v>
      </c>
      <c r="AX55" s="99" t="str">
        <f t="shared" si="30"/>
        <v>Adult primary care-
Pediatric primary care-
OB/GYN-
Adult behavioral health-
Pediatric behavioral health-
Adult specialist-
Pediatric specialist-
Hospital-
Pharmacy-
LTSS-
other services</v>
      </c>
      <c r="AY55" s="99" t="str">
        <f t="shared" si="30"/>
        <v>Adult primary care-
Pediatric primary care-
OB/GYN-
Adult behavioral health-
Pediatric behavioral health-
Adult specialist-
Pediatric specialist-
Hospital-
Pharmacy-
LTSS-
other services</v>
      </c>
      <c r="AZ55" s="99" t="str">
        <f t="shared" si="30"/>
        <v>Adult primary care-
Pediatric primary care-
OB/GYN-
Adult behavioral health-
Pediatric behavioral health-
Adult specialist-
Pediatric specialist-
Hospital-
Pharmacy-
LTSS-
other services</v>
      </c>
      <c r="BA55" s="99" t="str">
        <f t="shared" si="30"/>
        <v>Adult primary care-
Pediatric primary care-
OB/GYN-
Adult behavioral health-
Pediatric behavioral health-
Adult specialist-
Pediatric specialist-
Hospital-
Pharmacy-
LTSS-
other services</v>
      </c>
      <c r="BB55" s="99" t="str">
        <f t="shared" si="30"/>
        <v>Adult primary care-
Pediatric primary care-
OB/GYN-
Adult behavioral health-
Pediatric behavioral health-
Adult specialist-
Pediatric specialist-
Hospital-
Pharmacy-
LTSS-
other services</v>
      </c>
      <c r="BC55" s="99" t="str">
        <f t="shared" si="30"/>
        <v>Adult primary care-
Pediatric primary care-
OB/GYN-
Adult behavioral health-
Pediatric behavioral health-
Adult specialist-
Pediatric specialist-
Hospital-
Pharmacy-
LTSS-
other services</v>
      </c>
      <c r="BD55" s="99" t="str">
        <f t="shared" si="30"/>
        <v>Adult primary care-
Pediatric primary care-
OB/GYN-
Adult behavioral health-
Pediatric behavioral health-
Adult specialist-
Pediatric specialist-
Hospital-
Pharmacy-
LTSS-
other services</v>
      </c>
      <c r="BE55" s="99" t="str">
        <f t="shared" si="30"/>
        <v>Adult primary care-
Pediatric primary care-
OB/GYN-
Adult behavioral health-
Pediatric behavioral health-
Adult specialist-
Pediatric specialist-
Hospital-
Pharmacy-
LTSS-
other services</v>
      </c>
      <c r="BF55" s="99" t="str">
        <f t="shared" si="30"/>
        <v>Adult primary care-
Pediatric primary care-
OB/GYN-
Adult behavioral health-
Pediatric behavioral health-
Adult specialist-
Pediatric specialist-
Hospital-
Pharmacy-
LTSS-
other services</v>
      </c>
      <c r="BG55" s="99" t="str">
        <f t="shared" si="30"/>
        <v>Adult primary care-
Pediatric primary care-
OB/GYN-
Adult behavioral health-
Pediatric behavioral health-
Adult specialist-
Pediatric specialist-
Hospital-
Pharmacy-
LTSS-
other services</v>
      </c>
      <c r="BH55" s="99" t="str">
        <f t="shared" si="30"/>
        <v>Adult primary care-
Pediatric primary care-
OB/GYN-
Adult behavioral health-
Pediatric behavioral health-
Adult specialist-
Pediatric specialist-
Hospital-
Pharmacy-
LTSS-
other services</v>
      </c>
      <c r="BI55"/>
      <c r="BJ55"/>
      <c r="BK55"/>
    </row>
    <row r="56" spans="4:63" s="99" customFormat="1" hidden="1" x14ac:dyDescent="0.3">
      <c r="D56" s="105" t="s">
        <v>249</v>
      </c>
      <c r="E56" s="99" t="str">
        <f>SUBSTITUTE(E55,"-",", ")</f>
        <v>other services</v>
      </c>
      <c r="F56" s="99" t="str">
        <f t="shared" ref="F56:T56" si="31">SUBSTITUTE(F55,"-",", ")</f>
        <v>Adult primary care, 
Pediatric primary care, 
OB/GYN, 
Adult behavioral health, 
Pediatric behavioral health, 
Adult specialist, 
Pediatric specialist, 
Hospital, 
Pharmacy, 
LTSS, 
other services</v>
      </c>
      <c r="G56" s="99" t="str">
        <f t="shared" si="31"/>
        <v>Adult primary care, 
Pediatric primary care, 
OB/GYN, 
Adult behavioral health, 
Pediatric behavioral health, 
Adult specialist, 
Pediatric specialist, 
Hospital, 
Pharmacy, 
LTSS, 
other services</v>
      </c>
      <c r="H56" s="99" t="str">
        <f t="shared" si="31"/>
        <v>Adult primary care, 
Pediatric primary care, 
OB/GYN, 
Adult behavioral health, 
Pediatric behavioral health, 
Adult specialist, 
Pediatric specialist, 
Hospital, 
Pharmacy, 
LTSS, 
other services</v>
      </c>
      <c r="I56" s="99" t="str">
        <f t="shared" si="31"/>
        <v>Adult primary care, 
Pediatric primary care, 
OB/GYN, 
Adult behavioral health, 
Pediatric behavioral health, 
Adult specialist, 
Pediatric specialist, 
Hospital, 
Pharmacy, 
LTSS, 
other services</v>
      </c>
      <c r="J56" s="99" t="str">
        <f>SUBSTITUTE(J55,"-",", ")</f>
        <v>Adult primary care, 
Pediatric primary care, 
OB/GYN, 
Adult behavioral health, 
Pediatric behavioral health, 
Adult specialist, 
Pediatric specialist, 
Hospital, 
Pharmacy, 
LTSS, 
other services</v>
      </c>
      <c r="K56" s="99" t="str">
        <f t="shared" si="31"/>
        <v>Adult primary care, 
Pediatric primary care, 
OB/GYN, 
Adult behavioral health, 
Pediatric behavioral health, 
Adult specialist, 
Pediatric specialist, 
Hospital, 
Pharmacy, 
LTSS, 
other services</v>
      </c>
      <c r="L56" s="99" t="str">
        <f t="shared" si="31"/>
        <v>Adult primary care, 
Pediatric primary care, 
OB/GYN, 
Adult behavioral health, 
Pediatric behavioral health, 
Adult specialist, 
Pediatric specialist, 
Hospital, 
Pharmacy, 
LTSS, 
other services</v>
      </c>
      <c r="M56" s="99" t="str">
        <f t="shared" si="31"/>
        <v>Adult primary care, 
Pediatric primary care, 
OB/GYN, 
Adult behavioral health, 
Pediatric behavioral health, 
Adult specialist, 
Pediatric specialist, 
Hospital, 
Pharmacy, 
LTSS, 
other services</v>
      </c>
      <c r="N56" s="99" t="str">
        <f t="shared" si="31"/>
        <v>Adult primary care, 
Pediatric primary care, 
OB/GYN, 
Adult behavioral health, 
Pediatric behavioral health, 
Adult specialist, 
Pediatric specialist, 
Hospital, 
Pharmacy, 
LTSS, 
other services</v>
      </c>
      <c r="O56" s="99" t="str">
        <f t="shared" si="31"/>
        <v>Adult primary care, 
Pediatric primary care, 
OB/GYN, 
Adult behavioral health, 
Pediatric behavioral health, 
Adult specialist, 
Pediatric specialist, 
Hospital, 
Pharmacy, 
LTSS, 
other services</v>
      </c>
      <c r="P56" s="99" t="str">
        <f t="shared" si="31"/>
        <v>Adult primary care, 
Pediatric primary care, 
OB/GYN, 
Adult behavioral health, 
Pediatric behavioral health, 
Adult specialist, 
Pediatric specialist, 
Hospital, 
Pharmacy, 
LTSS, 
other services</v>
      </c>
      <c r="Q56" s="99" t="str">
        <f t="shared" si="31"/>
        <v>Adult primary care, 
Pediatric primary care, 
OB/GYN, 
Adult behavioral health, 
Pediatric behavioral health, 
Adult specialist, 
Pediatric specialist, 
Hospital, 
Pharmacy, 
LTSS, 
other services</v>
      </c>
      <c r="R56" s="99" t="str">
        <f t="shared" si="31"/>
        <v>Adult primary care, 
Pediatric primary care, 
OB/GYN, 
Adult behavioral health, 
Pediatric behavioral health, 
Adult specialist, 
Pediatric specialist, 
Hospital, 
Pharmacy, 
LTSS, 
other services</v>
      </c>
      <c r="S56" s="99" t="str">
        <f t="shared" si="31"/>
        <v>Adult primary care, 
Pediatric primary care, 
OB/GYN, 
Adult behavioral health, 
Pediatric behavioral health, 
Adult specialist, 
Pediatric specialist, 
Hospital, 
Pharmacy, 
LTSS, 
other services</v>
      </c>
      <c r="T56" s="99" t="str">
        <f t="shared" si="31"/>
        <v>Adult primary care, 
Pediatric primary care, 
OB/GYN, 
Adult behavioral health, 
Pediatric behavioral health, 
Adult specialist, 
Pediatric specialist, 
Hospital, 
Pharmacy, 
LTSS, 
other services</v>
      </c>
      <c r="U56" s="99" t="str">
        <f t="shared" ref="U56:AO56" si="32">SUBSTITUTE(U55,"-",", ")</f>
        <v>Adult primary care, 
Pediatric primary care, 
OB/GYN, 
Adult behavioral health, 
Pediatric behavioral health, 
Adult specialist, 
Pediatric specialist, 
Hospital, 
Pharmacy, 
LTSS, 
other services</v>
      </c>
      <c r="V56" s="99" t="str">
        <f t="shared" si="32"/>
        <v>Adult primary care, 
Pediatric primary care, 
OB/GYN, 
Adult behavioral health, 
Pediatric behavioral health, 
Adult specialist, 
Pediatric specialist, 
Hospital, 
Pharmacy, 
LTSS, 
other services</v>
      </c>
      <c r="W56" s="99" t="str">
        <f t="shared" si="32"/>
        <v>Adult primary care, 
Pediatric primary care, 
OB/GYN, 
Adult behavioral health, 
Pediatric behavioral health, 
Adult specialist, 
Pediatric specialist, 
Hospital, 
Pharmacy, 
LTSS, 
other services</v>
      </c>
      <c r="X56" s="99" t="str">
        <f t="shared" si="32"/>
        <v>Adult primary care, 
Pediatric primary care, 
OB/GYN, 
Adult behavioral health, 
Pediatric behavioral health, 
Adult specialist, 
Pediatric specialist, 
Hospital, 
Pharmacy, 
LTSS, 
other services</v>
      </c>
      <c r="Y56" s="99" t="str">
        <f t="shared" si="32"/>
        <v>Adult primary care, 
Pediatric primary care, 
OB/GYN, 
Adult behavioral health, 
Pediatric behavioral health, 
Adult specialist, 
Pediatric specialist, 
Hospital, 
Pharmacy, 
LTSS, 
other services</v>
      </c>
      <c r="Z56" s="99" t="str">
        <f t="shared" si="32"/>
        <v>Adult primary care, 
Pediatric primary care, 
OB/GYN, 
Adult behavioral health, 
Pediatric behavioral health, 
Adult specialist, 
Pediatric specialist, 
Hospital, 
Pharmacy, 
LTSS, 
other services</v>
      </c>
      <c r="AA56" s="99" t="str">
        <f t="shared" si="32"/>
        <v>Adult primary care, 
Pediatric primary care, 
OB/GYN, 
Adult behavioral health, 
Pediatric behavioral health, 
Adult specialist, 
Pediatric specialist, 
Hospital, 
Pharmacy, 
LTSS, 
other services</v>
      </c>
      <c r="AB56" s="99" t="str">
        <f t="shared" si="32"/>
        <v>Adult primary care, 
Pediatric primary care, 
OB/GYN, 
Adult behavioral health, 
Pediatric behavioral health, 
Adult specialist, 
Pediatric specialist, 
Hospital, 
Pharmacy, 
LTSS, 
other services</v>
      </c>
      <c r="AC56" s="99" t="str">
        <f t="shared" si="32"/>
        <v>Adult primary care, 
Pediatric primary care, 
OB/GYN, 
Adult behavioral health, 
Pediatric behavioral health, 
Adult specialist, 
Pediatric specialist, 
Hospital, 
Pharmacy, 
LTSS, 
other services</v>
      </c>
      <c r="AD56" s="99" t="str">
        <f t="shared" si="32"/>
        <v>Adult primary care, 
Pediatric primary care, 
OB/GYN, 
Adult behavioral health, 
Pediatric behavioral health, 
Adult specialist, 
Pediatric specialist, 
Hospital, 
Pharmacy, 
LTSS, 
other services</v>
      </c>
      <c r="AE56" s="99" t="str">
        <f t="shared" si="32"/>
        <v>Adult primary care, 
Pediatric primary care, 
OB/GYN, 
Adult behavioral health, 
Pediatric behavioral health, 
Adult specialist, 
Pediatric specialist, 
Hospital, 
Pharmacy, 
LTSS, 
other services</v>
      </c>
      <c r="AF56" s="99" t="str">
        <f t="shared" si="32"/>
        <v>Adult primary care, 
Pediatric primary care, 
OB/GYN, 
Adult behavioral health, 
Pediatric behavioral health, 
Adult specialist, 
Pediatric specialist, 
Hospital, 
Pharmacy, 
LTSS, 
other services</v>
      </c>
      <c r="AG56" s="99" t="str">
        <f t="shared" si="32"/>
        <v>Adult primary care, 
Pediatric primary care, 
OB/GYN, 
Adult behavioral health, 
Pediatric behavioral health, 
Adult specialist, 
Pediatric specialist, 
Hospital, 
Pharmacy, 
LTSS, 
other services</v>
      </c>
      <c r="AH56" s="99" t="str">
        <f t="shared" si="32"/>
        <v>Adult primary care, 
Pediatric primary care, 
OB/GYN, 
Adult behavioral health, 
Pediatric behavioral health, 
Adult specialist, 
Pediatric specialist, 
Hospital, 
Pharmacy, 
LTSS, 
other services</v>
      </c>
      <c r="AI56" s="99" t="str">
        <f t="shared" si="32"/>
        <v>Adult primary care, 
Pediatric primary care, 
OB/GYN, 
Adult behavioral health, 
Pediatric behavioral health, 
Adult specialist, 
Pediatric specialist, 
Hospital, 
Pharmacy, 
LTSS, 
other services</v>
      </c>
      <c r="AJ56" s="99" t="str">
        <f t="shared" si="32"/>
        <v>Adult primary care, 
Pediatric primary care, 
OB/GYN, 
Adult behavioral health, 
Pediatric behavioral health, 
Adult specialist, 
Pediatric specialist, 
Hospital, 
Pharmacy, 
LTSS, 
other services</v>
      </c>
      <c r="AK56" s="99" t="str">
        <f t="shared" si="32"/>
        <v>Adult primary care, 
Pediatric primary care, 
OB/GYN, 
Adult behavioral health, 
Pediatric behavioral health, 
Adult specialist, 
Pediatric specialist, 
Hospital, 
Pharmacy, 
LTSS, 
other services</v>
      </c>
      <c r="AL56" s="99" t="str">
        <f t="shared" si="32"/>
        <v>Adult primary care, 
Pediatric primary care, 
OB/GYN, 
Adult behavioral health, 
Pediatric behavioral health, 
Adult specialist, 
Pediatric specialist, 
Hospital, 
Pharmacy, 
LTSS, 
other services</v>
      </c>
      <c r="AM56" s="99" t="str">
        <f t="shared" si="32"/>
        <v>Adult primary care, 
Pediatric primary care, 
OB/GYN, 
Adult behavioral health, 
Pediatric behavioral health, 
Adult specialist, 
Pediatric specialist, 
Hospital, 
Pharmacy, 
LTSS, 
other services</v>
      </c>
      <c r="AN56" s="99" t="str">
        <f t="shared" si="32"/>
        <v>Adult primary care, 
Pediatric primary care, 
OB/GYN, 
Adult behavioral health, 
Pediatric behavioral health, 
Adult specialist, 
Pediatric specialist, 
Hospital, 
Pharmacy, 
LTSS, 
other services</v>
      </c>
      <c r="AO56" s="99" t="str">
        <f t="shared" si="32"/>
        <v>Adult primary care, 
Pediatric primary care, 
OB/GYN, 
Adult behavioral health, 
Pediatric behavioral health, 
Adult specialist, 
Pediatric specialist, 
Hospital, 
Pharmacy, 
LTSS, 
other services</v>
      </c>
      <c r="AP56" s="99" t="str">
        <f t="shared" ref="AP56:BH56" si="33">SUBSTITUTE(AP55,"-",", ")</f>
        <v>Adult primary care, 
Pediatric primary care, 
OB/GYN, 
Adult behavioral health, 
Pediatric behavioral health, 
Adult specialist, 
Pediatric specialist, 
Hospital, 
Pharmacy, 
LTSS, 
other services</v>
      </c>
      <c r="AQ56" s="99" t="str">
        <f t="shared" si="33"/>
        <v>Adult primary care, 
Pediatric primary care, 
OB/GYN, 
Adult behavioral health, 
Pediatric behavioral health, 
Adult specialist, 
Pediatric specialist, 
Hospital, 
Pharmacy, 
LTSS, 
other services</v>
      </c>
      <c r="AR56" s="99" t="str">
        <f t="shared" si="33"/>
        <v>Adult primary care, 
Pediatric primary care, 
OB/GYN, 
Adult behavioral health, 
Pediatric behavioral health, 
Adult specialist, 
Pediatric specialist, 
Hospital, 
Pharmacy, 
Pediatric dental, 
LTSS, 
other services</v>
      </c>
      <c r="AS56" s="99" t="str">
        <f t="shared" si="33"/>
        <v>Adult primary care, 
Pediatric primary care, 
OB/GYN, 
Adult behavioral health, 
Pediatric behavioral health, 
Adult specialist, 
Pediatric specialist, 
Hospital, 
Pharmacy, 
LTSS, 
other services</v>
      </c>
      <c r="AT56" s="99" t="str">
        <f t="shared" si="33"/>
        <v>Adult primary care, 
Pediatric primary care, 
OB/GYN, 
Adult behavioral health, 
Pediatric behavioral health, 
Adult specialist, 
Pediatric specialist, 
Hospital, 
Pharmacy, 
LTSS, 
other services</v>
      </c>
      <c r="AU56" s="99" t="str">
        <f t="shared" si="33"/>
        <v>Adult primary care, 
Pediatric primary care, 
OB/GYN, 
Adult behavioral health, 
Pediatric behavioral health, 
Adult specialist, 
Pediatric specialist, 
Hospital, 
Pharmacy, 
LTSS, 
other services</v>
      </c>
      <c r="AV56" s="99" t="str">
        <f t="shared" si="33"/>
        <v>Adult primary care, 
Pediatric primary care, 
OB/GYN, 
Adult behavioral health, 
Pediatric behavioral health, 
Adult specialist, 
Pediatric specialist, 
Hospital, 
Pharmacy, 
LTSS, 
other services</v>
      </c>
      <c r="AW56" s="99" t="str">
        <f t="shared" si="33"/>
        <v>Adult primary care, 
Pediatric primary care, 
OB/GYN, 
Adult behavioral health, 
Pediatric behavioral health, 
Adult specialist, 
Pediatric specialist, 
Hospital, 
Pharmacy, 
LTSS, 
other services</v>
      </c>
      <c r="AX56" s="99" t="str">
        <f t="shared" si="33"/>
        <v>Adult primary care, 
Pediatric primary care, 
OB/GYN, 
Adult behavioral health, 
Pediatric behavioral health, 
Adult specialist, 
Pediatric specialist, 
Hospital, 
Pharmacy, 
LTSS, 
other services</v>
      </c>
      <c r="AY56" s="99" t="str">
        <f t="shared" si="33"/>
        <v>Adult primary care, 
Pediatric primary care, 
OB/GYN, 
Adult behavioral health, 
Pediatric behavioral health, 
Adult specialist, 
Pediatric specialist, 
Hospital, 
Pharmacy, 
LTSS, 
other services</v>
      </c>
      <c r="AZ56" s="99" t="str">
        <f t="shared" si="33"/>
        <v>Adult primary care, 
Pediatric primary care, 
OB/GYN, 
Adult behavioral health, 
Pediatric behavioral health, 
Adult specialist, 
Pediatric specialist, 
Hospital, 
Pharmacy, 
LTSS, 
other services</v>
      </c>
      <c r="BA56" s="99" t="str">
        <f t="shared" si="33"/>
        <v>Adult primary care, 
Pediatric primary care, 
OB/GYN, 
Adult behavioral health, 
Pediatric behavioral health, 
Adult specialist, 
Pediatric specialist, 
Hospital, 
Pharmacy, 
LTSS, 
other services</v>
      </c>
      <c r="BB56" s="99" t="str">
        <f t="shared" si="33"/>
        <v>Adult primary care, 
Pediatric primary care, 
OB/GYN, 
Adult behavioral health, 
Pediatric behavioral health, 
Adult specialist, 
Pediatric specialist, 
Hospital, 
Pharmacy, 
LTSS, 
other services</v>
      </c>
      <c r="BC56" s="99" t="str">
        <f t="shared" si="33"/>
        <v>Adult primary care, 
Pediatric primary care, 
OB/GYN, 
Adult behavioral health, 
Pediatric behavioral health, 
Adult specialist, 
Pediatric specialist, 
Hospital, 
Pharmacy, 
LTSS, 
other services</v>
      </c>
      <c r="BD56" s="99" t="str">
        <f t="shared" si="33"/>
        <v>Adult primary care, 
Pediatric primary care, 
OB/GYN, 
Adult behavioral health, 
Pediatric behavioral health, 
Adult specialist, 
Pediatric specialist, 
Hospital, 
Pharmacy, 
LTSS, 
other services</v>
      </c>
      <c r="BE56" s="99" t="str">
        <f t="shared" si="33"/>
        <v>Adult primary care, 
Pediatric primary care, 
OB/GYN, 
Adult behavioral health, 
Pediatric behavioral health, 
Adult specialist, 
Pediatric specialist, 
Hospital, 
Pharmacy, 
LTSS, 
other services</v>
      </c>
      <c r="BF56" s="99" t="str">
        <f t="shared" si="33"/>
        <v>Adult primary care, 
Pediatric primary care, 
OB/GYN, 
Adult behavioral health, 
Pediatric behavioral health, 
Adult specialist, 
Pediatric specialist, 
Hospital, 
Pharmacy, 
LTSS, 
other services</v>
      </c>
      <c r="BG56" s="99" t="str">
        <f t="shared" si="33"/>
        <v>Adult primary care, 
Pediatric primary care, 
OB/GYN, 
Adult behavioral health, 
Pediatric behavioral health, 
Adult specialist, 
Pediatric specialist, 
Hospital, 
Pharmacy, 
LTSS, 
other services</v>
      </c>
      <c r="BH56" s="99" t="str">
        <f t="shared" si="33"/>
        <v>Adult primary care, 
Pediatric primary care, 
OB/GYN, 
Adult behavioral health, 
Pediatric behavioral health, 
Adult specialist, 
Pediatric specialist, 
Hospital, 
Pharmacy, 
LTSS, 
other services</v>
      </c>
      <c r="BI56"/>
      <c r="BJ56"/>
      <c r="BK56"/>
    </row>
  </sheetData>
  <sheetProtection sheet="1" objects="1" scenarios="1" selectLockedCells="1"/>
  <protectedRanges>
    <protectedRange sqref="E4:F10 E13:BK15 E17:BK18 E20:BK32 E36:BK40" name="Range1"/>
  </protectedRanges>
  <customSheetViews>
    <customSheetView guid="{9D5E0675-E81B-4894-8C24-1BC7CFF98042}" scale="85" hiddenRows="1" topLeftCell="D8">
      <selection activeCell="G24" sqref="G24"/>
      <pageMargins left="0" right="0" top="0" bottom="0" header="0" footer="0"/>
      <pageSetup orientation="portrait" horizontalDpi="1200" verticalDpi="1200" r:id="rId1"/>
    </customSheetView>
    <customSheetView guid="{C2870D4B-3185-40F5-B1E2-34D518E50A79}" scale="85" hiddenRows="1">
      <selection activeCell="C11" sqref="C11"/>
      <pageMargins left="0" right="0" top="0" bottom="0" header="0" footer="0"/>
      <pageSetup orientation="portrait" horizontalDpi="1200" verticalDpi="1200" r:id="rId2"/>
    </customSheetView>
    <customSheetView guid="{B3F813C4-6DDE-44FA-88AB-CD545D2651A2}" scale="85" hiddenRows="1">
      <selection activeCell="C8" sqref="C8"/>
      <pageMargins left="0" right="0" top="0" bottom="0" header="0" footer="0"/>
    </customSheetView>
    <customSheetView guid="{52C21511-4E91-4712-98AA-765DAD4B9FC1}" scale="85" hiddenRows="1" topLeftCell="E9">
      <selection activeCell="G13" sqref="G13"/>
      <pageMargins left="0" right="0" top="0" bottom="0" header="0" footer="0"/>
      <pageSetup orientation="portrait" horizontalDpi="1200" verticalDpi="1200" r:id="rId3"/>
    </customSheetView>
  </customSheetViews>
  <mergeCells count="11">
    <mergeCell ref="E7:F7"/>
    <mergeCell ref="E2:F2"/>
    <mergeCell ref="E3:F3"/>
    <mergeCell ref="E4:F4"/>
    <mergeCell ref="E5:F5"/>
    <mergeCell ref="E6:F6"/>
    <mergeCell ref="E8:F8"/>
    <mergeCell ref="E9:F9"/>
    <mergeCell ref="A16:C16"/>
    <mergeCell ref="A19:C19"/>
    <mergeCell ref="A35:C35"/>
  </mergeCells>
  <phoneticPr fontId="19" type="noConversion"/>
  <dataValidations count="3">
    <dataValidation allowBlank="1" showInputMessage="1" errorTitle="Date" error="Please enter a date in MM/DD/YYYY format." sqref="E9" xr:uid="{78E0D0D0-60A8-4274-B6CA-6559F4B8E900}"/>
    <dataValidation allowBlank="1" showInputMessage="1" showErrorMessage="1" errorTitle="Date" error="Please enter a date in MM/DD/YYYY format." sqref="E10:F10 E7" xr:uid="{63DB88E4-C5E9-4AF6-9965-D4DAB3D42730}"/>
    <dataValidation type="list" allowBlank="1" showInputMessage="1" showErrorMessage="1" sqref="E15:BH15" xr:uid="{5D7C423F-FB11-47D9-BBE8-112653F40C1A}">
      <formula1>"MCO, PIHP, PAHP"</formula1>
    </dataValidation>
  </dataValidations>
  <hyperlinks>
    <hyperlink ref="E5" r:id="rId4" display="JSmith@state.gov" xr:uid="{19F47DD8-4742-4807-ABFD-681D01C52CD7}"/>
  </hyperlinks>
  <pageMargins left="0.7" right="0.7" top="0.75" bottom="0.75" header="0.3" footer="0.3"/>
  <pageSetup orientation="portrait" horizontalDpi="1200" verticalDpi="1200"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C5527-3CC8-4ED1-8221-30BE3B0DEFCB}">
  <dimension ref="A1:BL55"/>
  <sheetViews>
    <sheetView zoomScale="50" zoomScaleNormal="50" workbookViewId="0">
      <selection activeCell="F19" sqref="F19"/>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824</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635</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636</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825</v>
      </c>
      <c r="G27" s="258" t="s">
        <v>826</v>
      </c>
      <c r="H27" s="258" t="s">
        <v>827</v>
      </c>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t="s">
        <v>450</v>
      </c>
      <c r="H28" s="258" t="s">
        <v>450</v>
      </c>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t="s">
        <v>604</v>
      </c>
      <c r="H29" s="258" t="s">
        <v>604</v>
      </c>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t="s">
        <v>181</v>
      </c>
      <c r="H30" s="260" t="s">
        <v>181</v>
      </c>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t="s">
        <v>181</v>
      </c>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t="s">
        <v>181</v>
      </c>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260" t="s">
        <v>181</v>
      </c>
      <c r="G33" s="260" t="s">
        <v>181</v>
      </c>
      <c r="H33" s="260" t="s">
        <v>181</v>
      </c>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t="s">
        <v>209</v>
      </c>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209</v>
      </c>
      <c r="H35" s="260" t="s">
        <v>209</v>
      </c>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x14ac:dyDescent="0.3">
      <c r="A36" s="138" t="s">
        <v>475</v>
      </c>
      <c r="B36" s="139" t="s">
        <v>476</v>
      </c>
      <c r="C36" s="235" t="s">
        <v>477</v>
      </c>
      <c r="D36" s="239"/>
      <c r="E36" s="239" t="s">
        <v>181</v>
      </c>
      <c r="F36" s="260" t="s">
        <v>181</v>
      </c>
      <c r="G36" s="260" t="s">
        <v>181</v>
      </c>
      <c r="H36" s="260" t="s">
        <v>181</v>
      </c>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t="s">
        <v>209</v>
      </c>
      <c r="H37" s="260" t="s">
        <v>209</v>
      </c>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t="s">
        <v>181</v>
      </c>
      <c r="H38" s="260" t="s">
        <v>181</v>
      </c>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209</v>
      </c>
      <c r="H39" s="260" t="s">
        <v>209</v>
      </c>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209</v>
      </c>
      <c r="H40" s="260" t="s">
        <v>209</v>
      </c>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t="s">
        <v>209</v>
      </c>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t="s">
        <v>209</v>
      </c>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t="s">
        <v>209</v>
      </c>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502</v>
      </c>
      <c r="G44" s="258" t="s">
        <v>502</v>
      </c>
      <c r="H44" s="258" t="s">
        <v>640</v>
      </c>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828</v>
      </c>
      <c r="G45" s="262" t="s">
        <v>829</v>
      </c>
      <c r="H45" s="262" t="s">
        <v>830</v>
      </c>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217</v>
      </c>
      <c r="G46" s="262" t="s">
        <v>217</v>
      </c>
      <c r="H46" s="262" t="s">
        <v>831</v>
      </c>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300" x14ac:dyDescent="0.3">
      <c r="A47" s="138" t="s">
        <v>515</v>
      </c>
      <c r="B47" s="139" t="s">
        <v>516</v>
      </c>
      <c r="C47" s="235" t="s">
        <v>517</v>
      </c>
      <c r="D47" s="241" t="s">
        <v>217</v>
      </c>
      <c r="E47" s="241" t="s">
        <v>612</v>
      </c>
      <c r="F47" s="262" t="s">
        <v>720</v>
      </c>
      <c r="G47" s="262" t="s">
        <v>720</v>
      </c>
      <c r="H47" s="262" t="s">
        <v>832</v>
      </c>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75" x14ac:dyDescent="0.3">
      <c r="A48" s="138" t="s">
        <v>520</v>
      </c>
      <c r="B48" s="139" t="s">
        <v>521</v>
      </c>
      <c r="C48" s="235" t="s">
        <v>522</v>
      </c>
      <c r="D48" s="242" t="s">
        <v>217</v>
      </c>
      <c r="E48" s="242" t="s">
        <v>523</v>
      </c>
      <c r="F48" s="264" t="s">
        <v>833</v>
      </c>
      <c r="G48" s="264" t="s">
        <v>834</v>
      </c>
      <c r="H48" s="264" t="s">
        <v>835</v>
      </c>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50" x14ac:dyDescent="0.3">
      <c r="A49" s="138" t="s">
        <v>525</v>
      </c>
      <c r="B49" s="139" t="s">
        <v>526</v>
      </c>
      <c r="C49" s="227" t="s">
        <v>527</v>
      </c>
      <c r="D49" s="236" t="s">
        <v>529</v>
      </c>
      <c r="E49" s="236" t="s">
        <v>618</v>
      </c>
      <c r="F49" s="258" t="s">
        <v>836</v>
      </c>
      <c r="G49" s="258" t="s">
        <v>837</v>
      </c>
      <c r="H49" s="258" t="s">
        <v>838</v>
      </c>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839</v>
      </c>
      <c r="G50" s="258" t="s">
        <v>840</v>
      </c>
      <c r="H50" s="258" t="s">
        <v>841</v>
      </c>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842</v>
      </c>
      <c r="G51" s="258" t="s">
        <v>640</v>
      </c>
      <c r="H51" s="258" t="s">
        <v>640</v>
      </c>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843</v>
      </c>
      <c r="G52" s="262" t="s">
        <v>844</v>
      </c>
      <c r="H52" s="262" t="s">
        <v>845</v>
      </c>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25" x14ac:dyDescent="0.3">
      <c r="A53" s="138" t="s">
        <v>544</v>
      </c>
      <c r="B53" s="139" t="s">
        <v>545</v>
      </c>
      <c r="C53" s="235" t="s">
        <v>546</v>
      </c>
      <c r="D53" s="243" t="s">
        <v>547</v>
      </c>
      <c r="E53" s="243" t="s">
        <v>217</v>
      </c>
      <c r="F53" s="258" t="s">
        <v>846</v>
      </c>
      <c r="G53" s="258" t="s">
        <v>847</v>
      </c>
      <c r="H53" s="258" t="s">
        <v>848</v>
      </c>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80" x14ac:dyDescent="0.3">
      <c r="A54" s="138" t="s">
        <v>550</v>
      </c>
      <c r="B54" s="139" t="s">
        <v>551</v>
      </c>
      <c r="C54" s="235" t="s">
        <v>552</v>
      </c>
      <c r="D54" s="243" t="s">
        <v>553</v>
      </c>
      <c r="E54" s="243" t="s">
        <v>217</v>
      </c>
      <c r="F54" s="258" t="s">
        <v>849</v>
      </c>
      <c r="G54" s="258" t="s">
        <v>850</v>
      </c>
      <c r="H54" s="258" t="s">
        <v>851</v>
      </c>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t="s">
        <v>655</v>
      </c>
      <c r="H55" s="266" t="s">
        <v>655</v>
      </c>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45">
      <selection activeCell="H46" sqref="H46"/>
      <pageMargins left="0" right="0" top="0" bottom="0" header="0" footer="0"/>
    </customSheetView>
    <customSheetView guid="{C2870D4B-3185-40F5-B1E2-34D518E50A79}" scale="70" hiddenRows="1" hiddenColumns="1" topLeftCell="A53">
      <selection activeCell="C7" sqref="C7"/>
      <pageMargins left="0" right="0" top="0" bottom="0" header="0" footer="0"/>
    </customSheetView>
    <customSheetView guid="{B3F813C4-6DDE-44FA-88AB-CD545D2651A2}" scale="80" hiddenRows="1" hiddenColumns="1" topLeftCell="D11">
      <selection activeCell="F55" sqref="F55"/>
      <pageMargins left="0" right="0" top="0" bottom="0" header="0" footer="0"/>
    </customSheetView>
    <customSheetView guid="{52C21511-4E91-4712-98AA-765DAD4B9FC1}" scale="70" hiddenRows="1" hiddenColumns="1" topLeftCell="A45">
      <selection activeCell="H46" sqref="H46"/>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DA4C13D8-0390-4C38-9103-38B1A93C6545}"/>
  </dataValidation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10465-6692-46D1-8234-0CDF0387379B}">
  <dimension ref="A1:BL55"/>
  <sheetViews>
    <sheetView zoomScale="50" zoomScaleNormal="50" workbookViewId="0">
      <selection activeCell="F27" sqref="F27"/>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4" width="42.88671875" style="159" customWidth="1"/>
    <col min="45" max="45" width="42.88671875" style="159" hidden="1"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852</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3"/>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309</v>
      </c>
      <c r="AD11" s="215" t="s">
        <v>309</v>
      </c>
      <c r="AE11" s="215" t="s">
        <v>309</v>
      </c>
      <c r="AF11" s="215" t="s">
        <v>310</v>
      </c>
      <c r="AG11" s="215" t="s">
        <v>310</v>
      </c>
      <c r="AH11" s="215" t="s">
        <v>310</v>
      </c>
      <c r="AI11" s="215" t="s">
        <v>310</v>
      </c>
      <c r="AJ11" s="215" t="s">
        <v>310</v>
      </c>
      <c r="AK11" s="215" t="s">
        <v>311</v>
      </c>
      <c r="AL11" s="215" t="s">
        <v>311</v>
      </c>
      <c r="AM11" s="215" t="s">
        <v>311</v>
      </c>
      <c r="AN11" s="215" t="s">
        <v>311</v>
      </c>
      <c r="AO11" s="215" t="s">
        <v>311</v>
      </c>
      <c r="AP11" s="215" t="s">
        <v>311</v>
      </c>
      <c r="AQ11" s="215" t="s">
        <v>311</v>
      </c>
      <c r="AR11" s="215" t="s">
        <v>311</v>
      </c>
      <c r="AS11" s="213"/>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667</v>
      </c>
      <c r="G12" s="216" t="s">
        <v>667</v>
      </c>
      <c r="H12" s="216" t="s">
        <v>667</v>
      </c>
      <c r="I12" s="216" t="s">
        <v>667</v>
      </c>
      <c r="J12" s="216" t="s">
        <v>667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327</v>
      </c>
      <c r="AD12" s="215" t="s">
        <v>328</v>
      </c>
      <c r="AE12" s="215" t="s">
        <v>329</v>
      </c>
      <c r="AF12" s="215" t="s">
        <v>330</v>
      </c>
      <c r="AG12" s="215" t="s">
        <v>331</v>
      </c>
      <c r="AH12" s="215" t="s">
        <v>332</v>
      </c>
      <c r="AI12" s="215" t="s">
        <v>333</v>
      </c>
      <c r="AJ12" s="215" t="s">
        <v>334</v>
      </c>
      <c r="AK12" s="215" t="s">
        <v>335</v>
      </c>
      <c r="AL12" s="215" t="s">
        <v>336</v>
      </c>
      <c r="AM12" s="215" t="s">
        <v>337</v>
      </c>
      <c r="AN12" s="215" t="s">
        <v>338</v>
      </c>
      <c r="AO12" s="215" t="s">
        <v>339</v>
      </c>
      <c r="AP12" s="215" t="s">
        <v>340</v>
      </c>
      <c r="AQ12" s="215" t="s">
        <v>341</v>
      </c>
      <c r="AR12" s="215" t="s">
        <v>342</v>
      </c>
      <c r="AS12" s="213"/>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349</v>
      </c>
      <c r="AD13" s="218" t="s">
        <v>350</v>
      </c>
      <c r="AE13" s="218"/>
      <c r="AF13" s="218"/>
      <c r="AG13" s="218"/>
      <c r="AH13" s="218"/>
      <c r="AI13" s="218" t="s">
        <v>189</v>
      </c>
      <c r="AJ13" s="218" t="s">
        <v>192</v>
      </c>
      <c r="AK13" s="218"/>
      <c r="AL13" s="218"/>
      <c r="AM13" s="218"/>
      <c r="AN13" s="218"/>
      <c r="AO13" s="218"/>
      <c r="AP13" s="218"/>
      <c r="AQ13" s="218"/>
      <c r="AR13" s="218"/>
      <c r="AS13" s="213"/>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356</v>
      </c>
      <c r="AD14" s="218" t="s">
        <v>356</v>
      </c>
      <c r="AE14" s="218" t="s">
        <v>356</v>
      </c>
      <c r="AF14" s="218" t="s">
        <v>356</v>
      </c>
      <c r="AG14" s="218" t="s">
        <v>356</v>
      </c>
      <c r="AH14" s="218" t="s">
        <v>356</v>
      </c>
      <c r="AI14" s="218" t="s">
        <v>354</v>
      </c>
      <c r="AJ14" s="218" t="s">
        <v>355</v>
      </c>
      <c r="AK14" s="218" t="s">
        <v>356</v>
      </c>
      <c r="AL14" s="218" t="s">
        <v>356</v>
      </c>
      <c r="AM14" s="218" t="s">
        <v>356</v>
      </c>
      <c r="AN14" s="218" t="s">
        <v>356</v>
      </c>
      <c r="AO14" s="218" t="s">
        <v>356</v>
      </c>
      <c r="AP14" s="218" t="s">
        <v>356</v>
      </c>
      <c r="AQ14" s="218" t="s">
        <v>356</v>
      </c>
      <c r="AR14" s="218" t="s">
        <v>356</v>
      </c>
      <c r="AS14" s="213"/>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668</v>
      </c>
      <c r="G15" s="221" t="s">
        <v>668</v>
      </c>
      <c r="H15" s="221" t="s">
        <v>668</v>
      </c>
      <c r="I15" s="221" t="s">
        <v>668</v>
      </c>
      <c r="J15" s="221" t="s">
        <v>668</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361</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13"/>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635</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636</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703</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640</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746</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853</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40" x14ac:dyDescent="0.3">
      <c r="A47" s="138" t="s">
        <v>515</v>
      </c>
      <c r="B47" s="139" t="s">
        <v>516</v>
      </c>
      <c r="C47" s="235" t="s">
        <v>517</v>
      </c>
      <c r="D47" s="241" t="s">
        <v>217</v>
      </c>
      <c r="E47" s="241" t="s">
        <v>612</v>
      </c>
      <c r="F47" s="262" t="s">
        <v>748</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60" x14ac:dyDescent="0.3">
      <c r="A48" s="138" t="s">
        <v>520</v>
      </c>
      <c r="B48" s="139" t="s">
        <v>521</v>
      </c>
      <c r="C48" s="235" t="s">
        <v>522</v>
      </c>
      <c r="D48" s="242" t="s">
        <v>217</v>
      </c>
      <c r="E48" s="242" t="s">
        <v>523</v>
      </c>
      <c r="F48" s="264" t="s">
        <v>705</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854</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707</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640</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663</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25" x14ac:dyDescent="0.3">
      <c r="A53" s="138" t="s">
        <v>544</v>
      </c>
      <c r="B53" s="139" t="s">
        <v>545</v>
      </c>
      <c r="C53" s="235" t="s">
        <v>546</v>
      </c>
      <c r="D53" s="243" t="s">
        <v>547</v>
      </c>
      <c r="E53" s="243" t="s">
        <v>217</v>
      </c>
      <c r="F53" s="258" t="s">
        <v>664</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65" x14ac:dyDescent="0.3">
      <c r="A54" s="138" t="s">
        <v>550</v>
      </c>
      <c r="B54" s="139" t="s">
        <v>551</v>
      </c>
      <c r="C54" s="235" t="s">
        <v>552</v>
      </c>
      <c r="D54" s="243" t="s">
        <v>553</v>
      </c>
      <c r="E54" s="243" t="s">
        <v>217</v>
      </c>
      <c r="F54" s="258" t="s">
        <v>665</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48">
      <selection activeCell="F51" sqref="F51"/>
      <pageMargins left="0" right="0" top="0" bottom="0" header="0" footer="0"/>
    </customSheetView>
    <customSheetView guid="{C2870D4B-3185-40F5-B1E2-34D518E50A79}" scale="50" hiddenRows="1" hiddenColumns="1" topLeftCell="A53">
      <selection activeCell="C7" sqref="C7"/>
      <pageMargins left="0" right="0" top="0" bottom="0" header="0" footer="0"/>
    </customSheetView>
    <customSheetView guid="{B3F813C4-6DDE-44FA-88AB-CD545D2651A2}" scale="50" hiddenRows="1" hiddenColumns="1" topLeftCell="G1">
      <selection activeCell="D45" sqref="D45"/>
      <pageMargins left="0" right="0" top="0" bottom="0" header="0" footer="0"/>
    </customSheetView>
    <customSheetView guid="{52C21511-4E91-4712-98AA-765DAD4B9FC1}" scale="70" hiddenRows="1" hiddenColumns="1" topLeftCell="A48">
      <selection activeCell="F51" sqref="F51"/>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R12" xr:uid="{66B06EEF-1D59-4803-BC46-47672FAE12A0}"/>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41579-BDF9-4A71-B794-53013BC0C676}">
  <dimension ref="A1:BL55"/>
  <sheetViews>
    <sheetView topLeftCell="A15" zoomScale="50" zoomScaleNormal="50" workbookViewId="0">
      <selection activeCell="F27" sqref="F27"/>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855</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25"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635</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636</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703</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640</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783</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856</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40" x14ac:dyDescent="0.3">
      <c r="A47" s="138" t="s">
        <v>515</v>
      </c>
      <c r="B47" s="139" t="s">
        <v>516</v>
      </c>
      <c r="C47" s="235" t="s">
        <v>517</v>
      </c>
      <c r="D47" s="241" t="s">
        <v>217</v>
      </c>
      <c r="E47" s="241" t="s">
        <v>612</v>
      </c>
      <c r="F47" s="262" t="s">
        <v>748</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60" x14ac:dyDescent="0.3">
      <c r="A48" s="138" t="s">
        <v>520</v>
      </c>
      <c r="B48" s="139" t="s">
        <v>521</v>
      </c>
      <c r="C48" s="235" t="s">
        <v>522</v>
      </c>
      <c r="D48" s="242" t="s">
        <v>217</v>
      </c>
      <c r="E48" s="242" t="s">
        <v>523</v>
      </c>
      <c r="F48" s="264" t="s">
        <v>705</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857</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707</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640</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663</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25" x14ac:dyDescent="0.3">
      <c r="A53" s="138" t="s">
        <v>544</v>
      </c>
      <c r="B53" s="139" t="s">
        <v>545</v>
      </c>
      <c r="C53" s="235" t="s">
        <v>546</v>
      </c>
      <c r="D53" s="243" t="s">
        <v>547</v>
      </c>
      <c r="E53" s="243" t="s">
        <v>217</v>
      </c>
      <c r="F53" s="258" t="s">
        <v>664</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65" x14ac:dyDescent="0.3">
      <c r="A54" s="138" t="s">
        <v>550</v>
      </c>
      <c r="B54" s="139" t="s">
        <v>551</v>
      </c>
      <c r="C54" s="235" t="s">
        <v>552</v>
      </c>
      <c r="D54" s="243" t="s">
        <v>553</v>
      </c>
      <c r="E54" s="243" t="s">
        <v>217</v>
      </c>
      <c r="F54" s="258" t="s">
        <v>665</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60" hiddenRows="1" hiddenColumns="1" topLeftCell="A46">
      <selection activeCell="F49" sqref="F49"/>
      <pageMargins left="0" right="0" top="0" bottom="0" header="0" footer="0"/>
    </customSheetView>
    <customSheetView guid="{C2870D4B-3185-40F5-B1E2-34D518E50A79}" scale="60" hiddenRows="1" hiddenColumns="1" topLeftCell="A53">
      <selection activeCell="C7" sqref="C7"/>
      <pageMargins left="0" right="0" top="0" bottom="0" header="0" footer="0"/>
    </customSheetView>
    <customSheetView guid="{B3F813C4-6DDE-44FA-88AB-CD545D2651A2}" scale="60" hiddenRows="1" hiddenColumns="1">
      <selection activeCell="D45" sqref="D45"/>
      <pageMargins left="0" right="0" top="0" bottom="0" header="0" footer="0"/>
    </customSheetView>
    <customSheetView guid="{52C21511-4E91-4712-98AA-765DAD4B9FC1}" scale="60" hiddenRows="1" hiddenColumns="1" topLeftCell="A46">
      <selection activeCell="F49" sqref="F49"/>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2A014895-8A5B-489D-A6A0-5732F75AF2DF}"/>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9ADB4-1410-454F-B36D-BC639C66407A}">
  <dimension ref="A1:BL55"/>
  <sheetViews>
    <sheetView zoomScale="50" zoomScaleNormal="50" workbookViewId="0">
      <selection activeCell="F27" sqref="F27"/>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858</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387</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68" t="s">
        <v>859</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752</v>
      </c>
      <c r="G27" s="258" t="s">
        <v>860</v>
      </c>
      <c r="H27" s="258" t="s">
        <v>711</v>
      </c>
      <c r="I27" s="258" t="s">
        <v>753</v>
      </c>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t="s">
        <v>450</v>
      </c>
      <c r="H28" s="258" t="s">
        <v>450</v>
      </c>
      <c r="I28" s="258" t="s">
        <v>450</v>
      </c>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t="s">
        <v>604</v>
      </c>
      <c r="H29" s="258" t="s">
        <v>604</v>
      </c>
      <c r="I29" s="258" t="s">
        <v>604</v>
      </c>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t="s">
        <v>181</v>
      </c>
      <c r="H30" s="260" t="s">
        <v>181</v>
      </c>
      <c r="I30" s="260" t="s">
        <v>181</v>
      </c>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t="s">
        <v>181</v>
      </c>
      <c r="I31" s="260" t="s">
        <v>181</v>
      </c>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t="s">
        <v>181</v>
      </c>
      <c r="I32" s="260" t="s">
        <v>181</v>
      </c>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t="s">
        <v>181</v>
      </c>
      <c r="H33" s="260" t="s">
        <v>181</v>
      </c>
      <c r="I33" s="260" t="s">
        <v>181</v>
      </c>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t="s">
        <v>209</v>
      </c>
      <c r="I34" s="260" t="s">
        <v>209</v>
      </c>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209</v>
      </c>
      <c r="H35" s="260" t="s">
        <v>209</v>
      </c>
      <c r="I35" s="260" t="s">
        <v>209</v>
      </c>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t="s">
        <v>181</v>
      </c>
      <c r="H36" s="260" t="s">
        <v>181</v>
      </c>
      <c r="I36" s="260" t="s">
        <v>181</v>
      </c>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t="s">
        <v>209</v>
      </c>
      <c r="H37" s="260" t="s">
        <v>209</v>
      </c>
      <c r="I37" s="260" t="s">
        <v>209</v>
      </c>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t="s">
        <v>181</v>
      </c>
      <c r="H38" s="260" t="s">
        <v>181</v>
      </c>
      <c r="I38" s="260" t="s">
        <v>181</v>
      </c>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209</v>
      </c>
      <c r="H39" s="260" t="s">
        <v>209</v>
      </c>
      <c r="I39" s="260" t="s">
        <v>209</v>
      </c>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209</v>
      </c>
      <c r="H40" s="260" t="s">
        <v>209</v>
      </c>
      <c r="I40" s="260" t="s">
        <v>209</v>
      </c>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t="s">
        <v>209</v>
      </c>
      <c r="I41" s="260" t="s">
        <v>209</v>
      </c>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t="s">
        <v>209</v>
      </c>
      <c r="I42" s="260" t="s">
        <v>209</v>
      </c>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t="s">
        <v>209</v>
      </c>
      <c r="I43" s="260" t="s">
        <v>209</v>
      </c>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502</v>
      </c>
      <c r="G44" s="258" t="s">
        <v>502</v>
      </c>
      <c r="H44" s="258" t="s">
        <v>502</v>
      </c>
      <c r="I44" s="258" t="s">
        <v>640</v>
      </c>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754</v>
      </c>
      <c r="G45" s="262" t="s">
        <v>861</v>
      </c>
      <c r="H45" s="262" t="s">
        <v>715</v>
      </c>
      <c r="I45" s="262" t="s">
        <v>717</v>
      </c>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217</v>
      </c>
      <c r="G46" s="262" t="s">
        <v>217</v>
      </c>
      <c r="H46" s="262" t="s">
        <v>217</v>
      </c>
      <c r="I46" s="262" t="s">
        <v>862</v>
      </c>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40" x14ac:dyDescent="0.3">
      <c r="A47" s="138" t="s">
        <v>515</v>
      </c>
      <c r="B47" s="139" t="s">
        <v>516</v>
      </c>
      <c r="C47" s="235" t="s">
        <v>517</v>
      </c>
      <c r="D47" s="241" t="s">
        <v>217</v>
      </c>
      <c r="E47" s="241" t="s">
        <v>612</v>
      </c>
      <c r="F47" s="262" t="s">
        <v>720</v>
      </c>
      <c r="G47" s="262" t="s">
        <v>720</v>
      </c>
      <c r="H47" s="262" t="s">
        <v>720</v>
      </c>
      <c r="I47" s="262" t="s">
        <v>722</v>
      </c>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60" x14ac:dyDescent="0.3">
      <c r="A48" s="138" t="s">
        <v>520</v>
      </c>
      <c r="B48" s="139" t="s">
        <v>521</v>
      </c>
      <c r="C48" s="235" t="s">
        <v>522</v>
      </c>
      <c r="D48" s="242" t="s">
        <v>217</v>
      </c>
      <c r="E48" s="242" t="s">
        <v>523</v>
      </c>
      <c r="F48" s="264" t="s">
        <v>760</v>
      </c>
      <c r="G48" s="264" t="s">
        <v>863</v>
      </c>
      <c r="H48" s="264" t="s">
        <v>724</v>
      </c>
      <c r="I48" s="264" t="s">
        <v>726</v>
      </c>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864</v>
      </c>
      <c r="G49" s="258" t="s">
        <v>865</v>
      </c>
      <c r="H49" s="258" t="s">
        <v>866</v>
      </c>
      <c r="I49" s="258" t="s">
        <v>529</v>
      </c>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766</v>
      </c>
      <c r="G50" s="258" t="s">
        <v>867</v>
      </c>
      <c r="H50" s="258" t="s">
        <v>731</v>
      </c>
      <c r="I50" s="258" t="s">
        <v>636</v>
      </c>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640</v>
      </c>
      <c r="G51" s="258" t="s">
        <v>640</v>
      </c>
      <c r="H51" s="258" t="s">
        <v>640</v>
      </c>
      <c r="I51" s="258" t="s">
        <v>502</v>
      </c>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768</v>
      </c>
      <c r="G52" s="262" t="s">
        <v>868</v>
      </c>
      <c r="H52" s="262" t="s">
        <v>735</v>
      </c>
      <c r="I52" s="262" t="s">
        <v>780</v>
      </c>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25" x14ac:dyDescent="0.3">
      <c r="A53" s="138" t="s">
        <v>544</v>
      </c>
      <c r="B53" s="139" t="s">
        <v>545</v>
      </c>
      <c r="C53" s="235" t="s">
        <v>546</v>
      </c>
      <c r="D53" s="243" t="s">
        <v>547</v>
      </c>
      <c r="E53" s="243" t="s">
        <v>217</v>
      </c>
      <c r="F53" s="258" t="s">
        <v>769</v>
      </c>
      <c r="G53" s="258" t="s">
        <v>869</v>
      </c>
      <c r="H53" s="258" t="s">
        <v>739</v>
      </c>
      <c r="I53" s="258" t="s">
        <v>781</v>
      </c>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80" x14ac:dyDescent="0.3">
      <c r="A54" s="138" t="s">
        <v>550</v>
      </c>
      <c r="B54" s="139" t="s">
        <v>551</v>
      </c>
      <c r="C54" s="235" t="s">
        <v>552</v>
      </c>
      <c r="D54" s="243" t="s">
        <v>553</v>
      </c>
      <c r="E54" s="243" t="s">
        <v>217</v>
      </c>
      <c r="F54" s="258" t="s">
        <v>771</v>
      </c>
      <c r="G54" s="258" t="s">
        <v>870</v>
      </c>
      <c r="H54" s="258" t="s">
        <v>743</v>
      </c>
      <c r="I54" s="258" t="s">
        <v>636</v>
      </c>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t="s">
        <v>655</v>
      </c>
      <c r="H55" s="266" t="s">
        <v>655</v>
      </c>
      <c r="I55" s="266" t="s">
        <v>655</v>
      </c>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24">
      <selection activeCell="F46" sqref="F46"/>
      <pageMargins left="0" right="0" top="0" bottom="0" header="0" footer="0"/>
    </customSheetView>
    <customSheetView guid="{C2870D4B-3185-40F5-B1E2-34D518E50A79}" scale="50" hiddenRows="1" hiddenColumns="1" topLeftCell="A49">
      <selection activeCell="C7" sqref="C7"/>
      <pageMargins left="0" right="0" top="0" bottom="0" header="0" footer="0"/>
    </customSheetView>
    <customSheetView guid="{B3F813C4-6DDE-44FA-88AB-CD545D2651A2}" scale="50" hiddenRows="1" hiddenColumns="1" topLeftCell="G5">
      <selection activeCell="D45" sqref="D45"/>
      <pageMargins left="0" right="0" top="0" bottom="0" header="0" footer="0"/>
    </customSheetView>
    <customSheetView guid="{52C21511-4E91-4712-98AA-765DAD4B9FC1}" scale="70" hiddenRows="1" hiddenColumns="1" topLeftCell="A45">
      <selection activeCell="F46" sqref="F46"/>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B28CCF5C-0191-4CFB-AEEA-2DA4C5182A2C}"/>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5DD20-A510-4126-926A-34BDDFB19952}">
  <dimension ref="A1:BL55"/>
  <sheetViews>
    <sheetView zoomScale="50" zoomScaleNormal="50" workbookViewId="0">
      <selection activeCell="F27" sqref="F27"/>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871</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635</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636</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703</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640</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872</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873</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40" x14ac:dyDescent="0.3">
      <c r="A47" s="138" t="s">
        <v>515</v>
      </c>
      <c r="B47" s="139" t="s">
        <v>516</v>
      </c>
      <c r="C47" s="235" t="s">
        <v>517</v>
      </c>
      <c r="D47" s="241" t="s">
        <v>217</v>
      </c>
      <c r="E47" s="241" t="s">
        <v>612</v>
      </c>
      <c r="F47" s="262" t="s">
        <v>748</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60" x14ac:dyDescent="0.3">
      <c r="A48" s="138" t="s">
        <v>520</v>
      </c>
      <c r="B48" s="139" t="s">
        <v>521</v>
      </c>
      <c r="C48" s="235" t="s">
        <v>522</v>
      </c>
      <c r="D48" s="242" t="s">
        <v>217</v>
      </c>
      <c r="E48" s="242" t="s">
        <v>523</v>
      </c>
      <c r="F48" s="264" t="s">
        <v>705</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874</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707</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640</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663</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25" x14ac:dyDescent="0.3">
      <c r="A53" s="138" t="s">
        <v>544</v>
      </c>
      <c r="B53" s="139" t="s">
        <v>545</v>
      </c>
      <c r="C53" s="235" t="s">
        <v>546</v>
      </c>
      <c r="D53" s="243" t="s">
        <v>547</v>
      </c>
      <c r="E53" s="243" t="s">
        <v>217</v>
      </c>
      <c r="F53" s="258" t="s">
        <v>664</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65" x14ac:dyDescent="0.3">
      <c r="A54" s="138" t="s">
        <v>550</v>
      </c>
      <c r="B54" s="139" t="s">
        <v>551</v>
      </c>
      <c r="C54" s="235" t="s">
        <v>552</v>
      </c>
      <c r="D54" s="243" t="s">
        <v>553</v>
      </c>
      <c r="E54" s="243" t="s">
        <v>217</v>
      </c>
      <c r="F54" s="258" t="s">
        <v>665</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46">
      <selection activeCell="F46" sqref="F46"/>
      <pageMargins left="0" right="0" top="0" bottom="0" header="0" footer="0"/>
    </customSheetView>
    <customSheetView guid="{C2870D4B-3185-40F5-B1E2-34D518E50A79}" scale="70" hiddenRows="1" hiddenColumns="1" topLeftCell="A43">
      <selection activeCell="C7" sqref="C7"/>
      <pageMargins left="0" right="0" top="0" bottom="0" header="0" footer="0"/>
    </customSheetView>
    <customSheetView guid="{B3F813C4-6DDE-44FA-88AB-CD545D2651A2}" scale="70" hiddenRows="1" hiddenColumns="1" topLeftCell="A20">
      <selection activeCell="D45" sqref="D45"/>
      <pageMargins left="0" right="0" top="0" bottom="0" header="0" footer="0"/>
    </customSheetView>
    <customSheetView guid="{52C21511-4E91-4712-98AA-765DAD4B9FC1}" scale="70" hiddenRows="1" hiddenColumns="1" topLeftCell="A46">
      <selection activeCell="F46" sqref="F46"/>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DA8778FB-ABA0-4A87-AACC-A22A329763AB}"/>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1BB93-81C1-45F8-897A-2B66FB63414E}">
  <dimension ref="A1:BL55"/>
  <sheetViews>
    <sheetView zoomScale="50" zoomScaleNormal="50" workbookViewId="0">
      <selection activeCell="F27" sqref="F27"/>
    </sheetView>
  </sheetViews>
  <sheetFormatPr defaultColWidth="0" defaultRowHeight="15.6" zeroHeight="1" x14ac:dyDescent="0.3"/>
  <cols>
    <col min="1" max="1" width="6.88671875" style="171" bestFit="1" customWidth="1"/>
    <col min="2" max="2" width="38.6640625" style="171" customWidth="1"/>
    <col min="3" max="3" width="82" style="171" customWidth="1"/>
    <col min="4" max="5" width="42.6640625" style="171" hidden="1" customWidth="1"/>
    <col min="6" max="6" width="77.88671875" style="159" customWidth="1"/>
    <col min="7" max="7" width="75.5546875" style="159" customWidth="1"/>
    <col min="8" max="8" width="65.88671875" style="159" customWidth="1"/>
    <col min="9" max="10" width="67.88671875" style="159" customWidth="1"/>
    <col min="11" max="11" width="90" style="159" customWidth="1"/>
    <col min="12" max="45" width="42.6640625" style="159" customWidth="1"/>
    <col min="46" max="64" width="42.664062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875</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876</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878</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95" customHeight="1" x14ac:dyDescent="0.3">
      <c r="A20" s="138" t="s">
        <v>376</v>
      </c>
      <c r="B20" s="139" t="s">
        <v>377</v>
      </c>
      <c r="C20" s="217" t="s">
        <v>378</v>
      </c>
      <c r="D20" s="226" t="s">
        <v>379</v>
      </c>
      <c r="E20" s="226" t="s">
        <v>380</v>
      </c>
      <c r="F20" s="254" t="s">
        <v>380</v>
      </c>
      <c r="G20" s="254" t="s">
        <v>381</v>
      </c>
      <c r="H20" s="254" t="s">
        <v>381</v>
      </c>
      <c r="I20" s="254" t="s">
        <v>381</v>
      </c>
      <c r="J20" s="254" t="s">
        <v>381</v>
      </c>
      <c r="K20" s="254" t="s">
        <v>379</v>
      </c>
      <c r="L20" s="254" t="s">
        <v>382</v>
      </c>
      <c r="M20" s="254" t="s">
        <v>379</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95" customHeight="1" x14ac:dyDescent="0.3">
      <c r="A21" s="169" t="s">
        <v>383</v>
      </c>
      <c r="B21" s="170" t="s">
        <v>384</v>
      </c>
      <c r="C21" s="227" t="s">
        <v>385</v>
      </c>
      <c r="D21" s="228" t="s">
        <v>386</v>
      </c>
      <c r="E21" s="228" t="s">
        <v>387</v>
      </c>
      <c r="F21" s="256" t="s">
        <v>386</v>
      </c>
      <c r="G21" s="256" t="s">
        <v>388</v>
      </c>
      <c r="H21" s="256" t="s">
        <v>388</v>
      </c>
      <c r="I21" s="256" t="s">
        <v>388</v>
      </c>
      <c r="J21" s="256" t="s">
        <v>388</v>
      </c>
      <c r="K21" s="256" t="s">
        <v>386</v>
      </c>
      <c r="L21" s="256" t="s">
        <v>386</v>
      </c>
      <c r="M21" s="256"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9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217</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879</v>
      </c>
      <c r="G27" s="258" t="s">
        <v>880</v>
      </c>
      <c r="H27" s="258" t="s">
        <v>881</v>
      </c>
      <c r="I27" s="258" t="s">
        <v>560</v>
      </c>
      <c r="J27" s="258" t="s">
        <v>882</v>
      </c>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112" t="s">
        <v>450</v>
      </c>
      <c r="G28" s="112" t="s">
        <v>450</v>
      </c>
      <c r="H28" s="112" t="s">
        <v>450</v>
      </c>
      <c r="I28" s="112" t="s">
        <v>602</v>
      </c>
      <c r="J28" s="258" t="s">
        <v>450</v>
      </c>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95" customHeight="1" x14ac:dyDescent="0.3">
      <c r="A29" s="138" t="s">
        <v>452</v>
      </c>
      <c r="B29" s="139" t="s">
        <v>453</v>
      </c>
      <c r="C29" s="235" t="s">
        <v>603</v>
      </c>
      <c r="D29" s="238" t="s">
        <v>455</v>
      </c>
      <c r="E29" s="238" t="s">
        <v>456</v>
      </c>
      <c r="F29" s="112" t="s">
        <v>456</v>
      </c>
      <c r="G29" s="112" t="s">
        <v>456</v>
      </c>
      <c r="H29" s="112" t="s">
        <v>456</v>
      </c>
      <c r="I29" s="112" t="s">
        <v>456</v>
      </c>
      <c r="J29" s="258" t="s">
        <v>456</v>
      </c>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113" t="s">
        <v>181</v>
      </c>
      <c r="G30" s="113" t="s">
        <v>181</v>
      </c>
      <c r="H30" s="113" t="s">
        <v>181</v>
      </c>
      <c r="I30" s="113" t="s">
        <v>209</v>
      </c>
      <c r="J30" s="260" t="s">
        <v>181</v>
      </c>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113" t="s">
        <v>181</v>
      </c>
      <c r="G31" s="113" t="s">
        <v>181</v>
      </c>
      <c r="H31" s="113" t="s">
        <v>181</v>
      </c>
      <c r="I31" s="113" t="s">
        <v>181</v>
      </c>
      <c r="J31" s="260" t="s">
        <v>181</v>
      </c>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113" t="s">
        <v>181</v>
      </c>
      <c r="G32" s="113" t="s">
        <v>181</v>
      </c>
      <c r="H32" s="113" t="s">
        <v>181</v>
      </c>
      <c r="I32" s="113" t="s">
        <v>209</v>
      </c>
      <c r="J32" s="260" t="s">
        <v>181</v>
      </c>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15.6" customHeight="1" x14ac:dyDescent="0.3">
      <c r="A33" s="138" t="s">
        <v>466</v>
      </c>
      <c r="B33" s="139" t="s">
        <v>467</v>
      </c>
      <c r="C33" s="235" t="s">
        <v>468</v>
      </c>
      <c r="D33" s="239"/>
      <c r="E33" s="239" t="s">
        <v>181</v>
      </c>
      <c r="F33" s="113" t="s">
        <v>181</v>
      </c>
      <c r="G33" s="113" t="s">
        <v>181</v>
      </c>
      <c r="H33" s="113" t="s">
        <v>181</v>
      </c>
      <c r="I33" s="113" t="s">
        <v>181</v>
      </c>
      <c r="J33" s="260" t="s">
        <v>181</v>
      </c>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113" t="s">
        <v>209</v>
      </c>
      <c r="G34" s="113" t="s">
        <v>209</v>
      </c>
      <c r="H34" s="113" t="s">
        <v>209</v>
      </c>
      <c r="I34" s="113" t="s">
        <v>209</v>
      </c>
      <c r="J34" s="260" t="s">
        <v>209</v>
      </c>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113" t="s">
        <v>209</v>
      </c>
      <c r="G35" s="113" t="s">
        <v>209</v>
      </c>
      <c r="H35" s="113" t="s">
        <v>209</v>
      </c>
      <c r="I35" s="113" t="s">
        <v>209</v>
      </c>
      <c r="J35" s="260" t="s">
        <v>209</v>
      </c>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15.6" customHeight="1" x14ac:dyDescent="0.3">
      <c r="A36" s="138" t="s">
        <v>475</v>
      </c>
      <c r="B36" s="139" t="s">
        <v>476</v>
      </c>
      <c r="C36" s="235" t="s">
        <v>477</v>
      </c>
      <c r="D36" s="239"/>
      <c r="E36" s="239" t="s">
        <v>181</v>
      </c>
      <c r="F36" s="113" t="s">
        <v>181</v>
      </c>
      <c r="G36" s="113" t="s">
        <v>181</v>
      </c>
      <c r="H36" s="113" t="s">
        <v>181</v>
      </c>
      <c r="I36" s="113" t="s">
        <v>181</v>
      </c>
      <c r="J36" s="260" t="s">
        <v>181</v>
      </c>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113" t="s">
        <v>209</v>
      </c>
      <c r="G37" s="113" t="s">
        <v>209</v>
      </c>
      <c r="H37" s="113" t="s">
        <v>209</v>
      </c>
      <c r="I37" s="113" t="s">
        <v>209</v>
      </c>
      <c r="J37" s="260" t="s">
        <v>209</v>
      </c>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113" t="s">
        <v>181</v>
      </c>
      <c r="G38" s="113" t="s">
        <v>181</v>
      </c>
      <c r="H38" s="113" t="s">
        <v>181</v>
      </c>
      <c r="I38" s="113" t="s">
        <v>181</v>
      </c>
      <c r="J38" s="260" t="s">
        <v>181</v>
      </c>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113" t="s">
        <v>209</v>
      </c>
      <c r="G39" s="113" t="s">
        <v>209</v>
      </c>
      <c r="H39" s="113" t="s">
        <v>209</v>
      </c>
      <c r="I39" s="113" t="s">
        <v>209</v>
      </c>
      <c r="J39" s="260" t="s">
        <v>209</v>
      </c>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113" t="s">
        <v>209</v>
      </c>
      <c r="G40" s="113" t="s">
        <v>209</v>
      </c>
      <c r="H40" s="113" t="s">
        <v>209</v>
      </c>
      <c r="I40" s="113" t="s">
        <v>209</v>
      </c>
      <c r="J40" s="260" t="s">
        <v>209</v>
      </c>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113" t="s">
        <v>209</v>
      </c>
      <c r="G41" s="113" t="s">
        <v>209</v>
      </c>
      <c r="H41" s="113" t="s">
        <v>209</v>
      </c>
      <c r="I41" s="113" t="s">
        <v>209</v>
      </c>
      <c r="J41" s="260" t="s">
        <v>209</v>
      </c>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113" t="s">
        <v>209</v>
      </c>
      <c r="G42" s="113" t="s">
        <v>209</v>
      </c>
      <c r="H42" s="113" t="s">
        <v>209</v>
      </c>
      <c r="I42" s="113" t="s">
        <v>209</v>
      </c>
      <c r="J42" s="260" t="s">
        <v>209</v>
      </c>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113" t="s">
        <v>209</v>
      </c>
      <c r="G43" s="113" t="s">
        <v>209</v>
      </c>
      <c r="H43" s="113" t="s">
        <v>209</v>
      </c>
      <c r="I43" s="113" t="s">
        <v>209</v>
      </c>
      <c r="J43" s="260" t="s">
        <v>209</v>
      </c>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503</v>
      </c>
      <c r="G44" s="112" t="s">
        <v>503</v>
      </c>
      <c r="H44" s="258" t="s">
        <v>503</v>
      </c>
      <c r="I44" s="258" t="s">
        <v>503</v>
      </c>
      <c r="J44" s="258" t="s">
        <v>503</v>
      </c>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2" customHeight="1" x14ac:dyDescent="0.3">
      <c r="A45" s="138" t="s">
        <v>504</v>
      </c>
      <c r="B45" s="139" t="s">
        <v>505</v>
      </c>
      <c r="C45" s="235" t="s">
        <v>506</v>
      </c>
      <c r="D45" s="241" t="s">
        <v>605</v>
      </c>
      <c r="E45" s="241" t="s">
        <v>508</v>
      </c>
      <c r="F45" s="262" t="s">
        <v>883</v>
      </c>
      <c r="G45" s="116" t="s">
        <v>884</v>
      </c>
      <c r="H45" s="262" t="s">
        <v>885</v>
      </c>
      <c r="I45" s="262" t="s">
        <v>886</v>
      </c>
      <c r="J45" s="262" t="s">
        <v>887</v>
      </c>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409.6" customHeight="1" x14ac:dyDescent="0.3">
      <c r="A46" s="138" t="s">
        <v>510</v>
      </c>
      <c r="B46" s="139" t="s">
        <v>511</v>
      </c>
      <c r="C46" s="235" t="s">
        <v>512</v>
      </c>
      <c r="D46" s="241" t="s">
        <v>217</v>
      </c>
      <c r="E46" s="241" t="s">
        <v>513</v>
      </c>
      <c r="F46" s="262" t="s">
        <v>888</v>
      </c>
      <c r="G46" s="109" t="s">
        <v>889</v>
      </c>
      <c r="H46" s="262" t="s">
        <v>890</v>
      </c>
      <c r="I46" s="262" t="s">
        <v>891</v>
      </c>
      <c r="J46" s="262" t="s">
        <v>892</v>
      </c>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120" x14ac:dyDescent="0.3">
      <c r="A47" s="138" t="s">
        <v>515</v>
      </c>
      <c r="B47" s="139" t="s">
        <v>516</v>
      </c>
      <c r="C47" s="235" t="s">
        <v>517</v>
      </c>
      <c r="D47" s="241" t="s">
        <v>217</v>
      </c>
      <c r="E47" s="241" t="s">
        <v>612</v>
      </c>
      <c r="F47" s="262" t="s">
        <v>893</v>
      </c>
      <c r="G47" s="109" t="s">
        <v>893</v>
      </c>
      <c r="H47" s="262" t="s">
        <v>893</v>
      </c>
      <c r="I47" s="262" t="s">
        <v>893</v>
      </c>
      <c r="J47" s="262" t="s">
        <v>893</v>
      </c>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45" x14ac:dyDescent="0.3">
      <c r="A48" s="138" t="s">
        <v>520</v>
      </c>
      <c r="B48" s="139" t="s">
        <v>521</v>
      </c>
      <c r="C48" s="235" t="s">
        <v>522</v>
      </c>
      <c r="D48" s="242" t="s">
        <v>217</v>
      </c>
      <c r="E48" s="242" t="s">
        <v>523</v>
      </c>
      <c r="F48" s="114" t="s">
        <v>894</v>
      </c>
      <c r="G48" s="114" t="s">
        <v>894</v>
      </c>
      <c r="H48" s="114" t="s">
        <v>894</v>
      </c>
      <c r="I48" s="114" t="s">
        <v>894</v>
      </c>
      <c r="J48" s="264" t="s">
        <v>894</v>
      </c>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895</v>
      </c>
      <c r="G49" s="112" t="s">
        <v>896</v>
      </c>
      <c r="H49" s="258" t="s">
        <v>897</v>
      </c>
      <c r="I49" s="258" t="s">
        <v>898</v>
      </c>
      <c r="J49" s="258" t="s">
        <v>899</v>
      </c>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217</v>
      </c>
      <c r="E50" s="236" t="s">
        <v>534</v>
      </c>
      <c r="F50" s="258" t="s">
        <v>900</v>
      </c>
      <c r="G50" s="117" t="s">
        <v>900</v>
      </c>
      <c r="H50" s="258" t="s">
        <v>900</v>
      </c>
      <c r="I50" s="258" t="s">
        <v>900</v>
      </c>
      <c r="J50" s="258" t="s">
        <v>900</v>
      </c>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112" t="s">
        <v>503</v>
      </c>
      <c r="G51" s="112" t="s">
        <v>503</v>
      </c>
      <c r="H51" s="112" t="s">
        <v>503</v>
      </c>
      <c r="I51" s="112" t="s">
        <v>503</v>
      </c>
      <c r="J51" s="258" t="s">
        <v>503</v>
      </c>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901</v>
      </c>
      <c r="G52" s="262" t="s">
        <v>902</v>
      </c>
      <c r="H52" s="262" t="s">
        <v>903</v>
      </c>
      <c r="I52" s="262" t="s">
        <v>904</v>
      </c>
      <c r="J52" s="262" t="s">
        <v>905</v>
      </c>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08.5" customHeight="1" x14ac:dyDescent="0.3">
      <c r="A53" s="138" t="s">
        <v>544</v>
      </c>
      <c r="B53" s="139" t="s">
        <v>545</v>
      </c>
      <c r="C53" s="235" t="s">
        <v>546</v>
      </c>
      <c r="D53" s="243" t="s">
        <v>547</v>
      </c>
      <c r="E53" s="243" t="s">
        <v>217</v>
      </c>
      <c r="F53" s="258" t="s">
        <v>906</v>
      </c>
      <c r="G53" s="258" t="s">
        <v>907</v>
      </c>
      <c r="H53" s="258" t="s">
        <v>908</v>
      </c>
      <c r="I53" s="258" t="s">
        <v>909</v>
      </c>
      <c r="J53" s="258" t="s">
        <v>910</v>
      </c>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58.25" customHeight="1" x14ac:dyDescent="0.3">
      <c r="A54" s="138" t="s">
        <v>550</v>
      </c>
      <c r="B54" s="139" t="s">
        <v>551</v>
      </c>
      <c r="C54" s="235" t="s">
        <v>552</v>
      </c>
      <c r="D54" s="243" t="s">
        <v>553</v>
      </c>
      <c r="E54" s="243" t="s">
        <v>217</v>
      </c>
      <c r="F54" s="112" t="s">
        <v>911</v>
      </c>
      <c r="G54" s="258" t="s">
        <v>911</v>
      </c>
      <c r="H54" s="258" t="s">
        <v>911</v>
      </c>
      <c r="I54" s="258" t="s">
        <v>911</v>
      </c>
      <c r="J54" s="258" t="s">
        <v>217</v>
      </c>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87.5" customHeight="1" thickBot="1" x14ac:dyDescent="0.35">
      <c r="A55" s="140" t="s">
        <v>555</v>
      </c>
      <c r="B55" s="141" t="s">
        <v>521</v>
      </c>
      <c r="C55" s="244" t="s">
        <v>556</v>
      </c>
      <c r="D55" s="245" t="s">
        <v>557</v>
      </c>
      <c r="E55" s="245" t="s">
        <v>217</v>
      </c>
      <c r="F55" s="115" t="s">
        <v>912</v>
      </c>
      <c r="G55" s="266" t="s">
        <v>912</v>
      </c>
      <c r="H55" s="266" t="s">
        <v>912</v>
      </c>
      <c r="I55" s="266" t="s">
        <v>912</v>
      </c>
      <c r="J55" s="266" t="s">
        <v>912</v>
      </c>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49">
      <selection activeCell="F49" sqref="F49"/>
      <pageMargins left="0" right="0" top="0" bottom="0" header="0" footer="0"/>
      <pageSetup orientation="portrait" horizontalDpi="1200" verticalDpi="1200" r:id="rId1"/>
    </customSheetView>
    <customSheetView guid="{C2870D4B-3185-40F5-B1E2-34D518E50A79}" scale="40" hiddenRows="1" hiddenColumns="1" topLeftCell="A53">
      <selection activeCell="C7" sqref="C7"/>
      <pageMargins left="0" right="0" top="0" bottom="0" header="0" footer="0"/>
      <pageSetup orientation="portrait" horizontalDpi="1200" verticalDpi="1200" r:id="rId2"/>
    </customSheetView>
    <customSheetView guid="{B3F813C4-6DDE-44FA-88AB-CD545D2651A2}" scale="60" hiddenRows="1" hiddenColumns="1">
      <selection activeCell="D45" sqref="D45"/>
      <pageMargins left="0" right="0" top="0" bottom="0" header="0" footer="0"/>
    </customSheetView>
    <customSheetView guid="{52C21511-4E91-4712-98AA-765DAD4B9FC1}" scale="70" hiddenRows="1" hiddenColumns="1" topLeftCell="A49">
      <selection activeCell="F49" sqref="F49"/>
      <pageMargins left="0" right="0" top="0" bottom="0" header="0" footer="0"/>
      <pageSetup orientation="portrait" horizontalDpi="1200" verticalDpi="1200" r:id="rId3"/>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773693F6-4EC2-455A-B504-9DE7E7C17220}"/>
  </dataValidations>
  <pageMargins left="0.7" right="0.7" top="0.75" bottom="0.75" header="0.3" footer="0.3"/>
  <pageSetup orientation="portrait" horizontalDpi="1200" verticalDpi="1200"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16308-C35B-4493-A192-58FF144E99AB}">
  <dimension ref="A1:BL55"/>
  <sheetViews>
    <sheetView zoomScale="50" zoomScaleNormal="50" workbookViewId="0">
      <selection activeCell="F27" sqref="F27"/>
    </sheetView>
  </sheetViews>
  <sheetFormatPr defaultColWidth="0" defaultRowHeight="15.6" zeroHeight="1" x14ac:dyDescent="0.3"/>
  <cols>
    <col min="1" max="1" width="6.88671875" style="171" bestFit="1" customWidth="1"/>
    <col min="2" max="2" width="38.6640625" style="171" customWidth="1"/>
    <col min="3" max="3" width="82" style="171" customWidth="1"/>
    <col min="4" max="5" width="42.6640625" style="171" customWidth="1"/>
    <col min="6" max="44" width="42.6640625" style="159" customWidth="1"/>
    <col min="45" max="45" width="42.6640625" style="159" hidden="1" customWidth="1"/>
    <col min="46" max="64" width="42.664062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913</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914</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3"/>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309</v>
      </c>
      <c r="AD11" s="215" t="s">
        <v>309</v>
      </c>
      <c r="AE11" s="215" t="s">
        <v>309</v>
      </c>
      <c r="AF11" s="215" t="s">
        <v>310</v>
      </c>
      <c r="AG11" s="215" t="s">
        <v>310</v>
      </c>
      <c r="AH11" s="215" t="s">
        <v>310</v>
      </c>
      <c r="AI11" s="215" t="s">
        <v>310</v>
      </c>
      <c r="AJ11" s="215" t="s">
        <v>310</v>
      </c>
      <c r="AK11" s="215" t="s">
        <v>311</v>
      </c>
      <c r="AL11" s="215" t="s">
        <v>311</v>
      </c>
      <c r="AM11" s="215" t="s">
        <v>311</v>
      </c>
      <c r="AN11" s="215" t="s">
        <v>311</v>
      </c>
      <c r="AO11" s="215" t="s">
        <v>311</v>
      </c>
      <c r="AP11" s="215" t="s">
        <v>311</v>
      </c>
      <c r="AQ11" s="215" t="s">
        <v>311</v>
      </c>
      <c r="AR11" s="215" t="s">
        <v>311</v>
      </c>
      <c r="AS11" s="213"/>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667</v>
      </c>
      <c r="G12" s="216" t="s">
        <v>667</v>
      </c>
      <c r="H12" s="216" t="s">
        <v>667</v>
      </c>
      <c r="I12" s="216" t="s">
        <v>667</v>
      </c>
      <c r="J12" s="216" t="s">
        <v>667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327</v>
      </c>
      <c r="AD12" s="215" t="s">
        <v>328</v>
      </c>
      <c r="AE12" s="215" t="s">
        <v>329</v>
      </c>
      <c r="AF12" s="215" t="s">
        <v>330</v>
      </c>
      <c r="AG12" s="215" t="s">
        <v>331</v>
      </c>
      <c r="AH12" s="215" t="s">
        <v>332</v>
      </c>
      <c r="AI12" s="215" t="s">
        <v>333</v>
      </c>
      <c r="AJ12" s="215" t="s">
        <v>334</v>
      </c>
      <c r="AK12" s="215" t="s">
        <v>335</v>
      </c>
      <c r="AL12" s="215" t="s">
        <v>336</v>
      </c>
      <c r="AM12" s="215" t="s">
        <v>337</v>
      </c>
      <c r="AN12" s="215" t="s">
        <v>338</v>
      </c>
      <c r="AO12" s="215" t="s">
        <v>339</v>
      </c>
      <c r="AP12" s="215" t="s">
        <v>340</v>
      </c>
      <c r="AQ12" s="215" t="s">
        <v>341</v>
      </c>
      <c r="AR12" s="215" t="s">
        <v>342</v>
      </c>
      <c r="AS12" s="213"/>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349</v>
      </c>
      <c r="AD13" s="218" t="s">
        <v>350</v>
      </c>
      <c r="AE13" s="218"/>
      <c r="AF13" s="218"/>
      <c r="AG13" s="218"/>
      <c r="AH13" s="218"/>
      <c r="AI13" s="218" t="s">
        <v>189</v>
      </c>
      <c r="AJ13" s="218" t="s">
        <v>192</v>
      </c>
      <c r="AK13" s="218"/>
      <c r="AL13" s="218"/>
      <c r="AM13" s="218"/>
      <c r="AN13" s="218"/>
      <c r="AO13" s="218"/>
      <c r="AP13" s="218"/>
      <c r="AQ13" s="218"/>
      <c r="AR13" s="218"/>
      <c r="AS13" s="213"/>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356</v>
      </c>
      <c r="AD14" s="218" t="s">
        <v>356</v>
      </c>
      <c r="AE14" s="218" t="s">
        <v>356</v>
      </c>
      <c r="AF14" s="218" t="s">
        <v>356</v>
      </c>
      <c r="AG14" s="218" t="s">
        <v>356</v>
      </c>
      <c r="AH14" s="218" t="s">
        <v>356</v>
      </c>
      <c r="AI14" s="218" t="s">
        <v>354</v>
      </c>
      <c r="AJ14" s="218" t="s">
        <v>355</v>
      </c>
      <c r="AK14" s="218" t="s">
        <v>356</v>
      </c>
      <c r="AL14" s="218" t="s">
        <v>356</v>
      </c>
      <c r="AM14" s="218" t="s">
        <v>356</v>
      </c>
      <c r="AN14" s="218" t="s">
        <v>356</v>
      </c>
      <c r="AO14" s="218" t="s">
        <v>356</v>
      </c>
      <c r="AP14" s="218" t="s">
        <v>356</v>
      </c>
      <c r="AQ14" s="218" t="s">
        <v>356</v>
      </c>
      <c r="AR14" s="218" t="s">
        <v>356</v>
      </c>
      <c r="AS14" s="213"/>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668</v>
      </c>
      <c r="G15" s="221" t="s">
        <v>668</v>
      </c>
      <c r="H15" s="221" t="s">
        <v>668</v>
      </c>
      <c r="I15" s="221" t="s">
        <v>668</v>
      </c>
      <c r="J15" s="221" t="s">
        <v>668</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361</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13"/>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95" customHeight="1" x14ac:dyDescent="0.3">
      <c r="A20" s="138" t="s">
        <v>376</v>
      </c>
      <c r="B20" s="139" t="s">
        <v>377</v>
      </c>
      <c r="C20" s="217" t="s">
        <v>378</v>
      </c>
      <c r="D20" s="226" t="s">
        <v>379</v>
      </c>
      <c r="E20" s="226" t="s">
        <v>380</v>
      </c>
      <c r="F20" s="254" t="s">
        <v>915</v>
      </c>
      <c r="G20" s="254" t="s">
        <v>915</v>
      </c>
      <c r="H20" s="254" t="s">
        <v>381</v>
      </c>
      <c r="I20" s="254" t="s">
        <v>381</v>
      </c>
      <c r="J20" s="254" t="s">
        <v>381</v>
      </c>
      <c r="K20" s="254" t="s">
        <v>381</v>
      </c>
      <c r="L20" s="254" t="s">
        <v>381</v>
      </c>
      <c r="M20" s="254" t="s">
        <v>915</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95" customHeight="1" x14ac:dyDescent="0.3">
      <c r="A21" s="169" t="s">
        <v>383</v>
      </c>
      <c r="B21" s="170" t="s">
        <v>384</v>
      </c>
      <c r="C21" s="227" t="s">
        <v>385</v>
      </c>
      <c r="D21" s="228" t="s">
        <v>386</v>
      </c>
      <c r="E21" s="228" t="s">
        <v>387</v>
      </c>
      <c r="F21" s="256" t="s">
        <v>387</v>
      </c>
      <c r="G21" s="256" t="s">
        <v>387</v>
      </c>
      <c r="H21" s="256" t="s">
        <v>388</v>
      </c>
      <c r="I21" s="256" t="s">
        <v>388</v>
      </c>
      <c r="J21" s="256" t="s">
        <v>388</v>
      </c>
      <c r="K21" s="256" t="s">
        <v>388</v>
      </c>
      <c r="L21" s="256" t="s">
        <v>388</v>
      </c>
      <c r="M21" s="256"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95" customHeight="1" thickBot="1" x14ac:dyDescent="0.35">
      <c r="A22" s="140" t="s">
        <v>389</v>
      </c>
      <c r="B22" s="141" t="s">
        <v>390</v>
      </c>
      <c r="C22" s="229" t="s">
        <v>391</v>
      </c>
      <c r="D22" s="230" t="s">
        <v>217</v>
      </c>
      <c r="E22" s="231" t="s">
        <v>392</v>
      </c>
      <c r="F22" s="111" t="s">
        <v>916</v>
      </c>
      <c r="G22" s="111" t="s">
        <v>916</v>
      </c>
      <c r="H22" s="257" t="s">
        <v>217</v>
      </c>
      <c r="I22" s="257" t="s">
        <v>217</v>
      </c>
      <c r="J22" s="257" t="s">
        <v>217</v>
      </c>
      <c r="K22" s="257" t="s">
        <v>217</v>
      </c>
      <c r="L22" s="257" t="s">
        <v>217</v>
      </c>
      <c r="M22" s="268" t="s">
        <v>917</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561</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95" customHeight="1" x14ac:dyDescent="0.3">
      <c r="A29" s="138" t="s">
        <v>452</v>
      </c>
      <c r="B29" s="139" t="s">
        <v>453</v>
      </c>
      <c r="C29" s="235" t="s">
        <v>603</v>
      </c>
      <c r="D29" s="238" t="s">
        <v>455</v>
      </c>
      <c r="E29" s="238" t="s">
        <v>456</v>
      </c>
      <c r="F29" s="258" t="s">
        <v>456</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209</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503</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2" customHeight="1" x14ac:dyDescent="0.3">
      <c r="A45" s="138" t="s">
        <v>504</v>
      </c>
      <c r="B45" s="139" t="s">
        <v>505</v>
      </c>
      <c r="C45" s="235" t="s">
        <v>506</v>
      </c>
      <c r="D45" s="241" t="s">
        <v>605</v>
      </c>
      <c r="E45" s="241" t="s">
        <v>508</v>
      </c>
      <c r="F45" s="262" t="s">
        <v>918</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360" x14ac:dyDescent="0.3">
      <c r="A46" s="138" t="s">
        <v>510</v>
      </c>
      <c r="B46" s="139" t="s">
        <v>511</v>
      </c>
      <c r="C46" s="235" t="s">
        <v>512</v>
      </c>
      <c r="D46" s="241" t="s">
        <v>217</v>
      </c>
      <c r="E46" s="241" t="s">
        <v>513</v>
      </c>
      <c r="F46" s="262" t="s">
        <v>919</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409.5" customHeight="1" x14ac:dyDescent="0.3">
      <c r="A47" s="138" t="s">
        <v>515</v>
      </c>
      <c r="B47" s="139" t="s">
        <v>516</v>
      </c>
      <c r="C47" s="235" t="s">
        <v>517</v>
      </c>
      <c r="D47" s="241" t="s">
        <v>217</v>
      </c>
      <c r="E47" s="241" t="s">
        <v>612</v>
      </c>
      <c r="F47" s="262" t="s">
        <v>920</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45" x14ac:dyDescent="0.3">
      <c r="A48" s="138" t="s">
        <v>520</v>
      </c>
      <c r="B48" s="139" t="s">
        <v>521</v>
      </c>
      <c r="C48" s="235" t="s">
        <v>522</v>
      </c>
      <c r="D48" s="242" t="s">
        <v>217</v>
      </c>
      <c r="E48" s="242" t="s">
        <v>523</v>
      </c>
      <c r="F48" s="264" t="s">
        <v>921</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529</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217</v>
      </c>
      <c r="E50" s="236" t="s">
        <v>534</v>
      </c>
      <c r="F50" s="258" t="s">
        <v>217</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503</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922</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195" x14ac:dyDescent="0.3">
      <c r="A53" s="138" t="s">
        <v>544</v>
      </c>
      <c r="B53" s="139" t="s">
        <v>545</v>
      </c>
      <c r="C53" s="235" t="s">
        <v>546</v>
      </c>
      <c r="D53" s="243" t="s">
        <v>547</v>
      </c>
      <c r="E53" s="243" t="s">
        <v>217</v>
      </c>
      <c r="F53" s="258" t="s">
        <v>923</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86" customHeight="1" x14ac:dyDescent="0.3">
      <c r="A54" s="138" t="s">
        <v>550</v>
      </c>
      <c r="B54" s="139" t="s">
        <v>551</v>
      </c>
      <c r="C54" s="235" t="s">
        <v>552</v>
      </c>
      <c r="D54" s="243" t="s">
        <v>553</v>
      </c>
      <c r="E54" s="243" t="s">
        <v>217</v>
      </c>
      <c r="F54" s="258" t="s">
        <v>921</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45.6" thickBot="1" x14ac:dyDescent="0.35">
      <c r="A55" s="140" t="s">
        <v>555</v>
      </c>
      <c r="B55" s="141" t="s">
        <v>521</v>
      </c>
      <c r="C55" s="244" t="s">
        <v>556</v>
      </c>
      <c r="D55" s="245" t="s">
        <v>557</v>
      </c>
      <c r="E55" s="245" t="s">
        <v>217</v>
      </c>
      <c r="F55" s="266" t="s">
        <v>921</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
  </protectedRanges>
  <customSheetViews>
    <customSheetView guid="{9D5E0675-E81B-4894-8C24-1BC7CFF98042}" scale="70" hiddenRows="1" hiddenColumns="1" topLeftCell="C48">
      <selection activeCell="G45" sqref="G45"/>
      <pageMargins left="0" right="0" top="0" bottom="0" header="0" footer="0"/>
    </customSheetView>
    <customSheetView guid="{C2870D4B-3185-40F5-B1E2-34D518E50A79}" scale="70" hiddenRows="1" hiddenColumns="1" topLeftCell="A55">
      <selection activeCell="C7" sqref="C7"/>
      <pageMargins left="0" right="0" top="0" bottom="0" header="0" footer="0"/>
    </customSheetView>
    <customSheetView guid="{B3F813C4-6DDE-44FA-88AB-CD545D2651A2}" scale="80" hiddenRows="1" hiddenColumns="1" topLeftCell="AP21">
      <selection activeCell="AT29" sqref="AT29"/>
      <pageMargins left="0" right="0" top="0" bottom="0" header="0" footer="0"/>
    </customSheetView>
    <customSheetView guid="{52C21511-4E91-4712-98AA-765DAD4B9FC1}" scale="70" hiddenRows="1" hiddenColumns="1" topLeftCell="A45">
      <selection activeCell="F45" sqref="F45"/>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R12" xr:uid="{FEFE83F4-3083-48B4-AD47-AB6A3E678166}"/>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C060-FE7A-4575-AE01-341619D84FB5}">
  <dimension ref="A1:BL55"/>
  <sheetViews>
    <sheetView topLeftCell="A17" zoomScale="50" zoomScaleNormal="50" workbookViewId="0">
      <selection activeCell="F27" sqref="F27"/>
    </sheetView>
  </sheetViews>
  <sheetFormatPr defaultColWidth="0" defaultRowHeight="15.6" zeroHeight="1" x14ac:dyDescent="0.3"/>
  <cols>
    <col min="1" max="1" width="6.88671875" style="171" bestFit="1" customWidth="1"/>
    <col min="2" max="2" width="38.88671875" style="171" customWidth="1"/>
    <col min="3" max="3" width="82" style="171" customWidth="1"/>
    <col min="4" max="4" width="54.5546875" style="171" customWidth="1"/>
    <col min="5" max="5" width="42.88671875" style="17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924</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925</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926</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379</v>
      </c>
      <c r="G20" s="254" t="s">
        <v>380</v>
      </c>
      <c r="H20" s="254" t="s">
        <v>388</v>
      </c>
      <c r="I20" s="254" t="s">
        <v>37</v>
      </c>
      <c r="J20" s="254" t="s">
        <v>388</v>
      </c>
      <c r="K20" s="254" t="s">
        <v>379</v>
      </c>
      <c r="L20" s="254" t="s">
        <v>388</v>
      </c>
      <c r="M20" s="254" t="s">
        <v>379</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387</v>
      </c>
      <c r="H21" s="256" t="s">
        <v>388</v>
      </c>
      <c r="I21" s="256" t="s">
        <v>387</v>
      </c>
      <c r="J21" s="256" t="s">
        <v>388</v>
      </c>
      <c r="K21" s="256" t="s">
        <v>386</v>
      </c>
      <c r="L21" s="256" t="s">
        <v>388</v>
      </c>
      <c r="M21" s="256" t="s">
        <v>387</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927</v>
      </c>
      <c r="G22" s="111" t="s">
        <v>928</v>
      </c>
      <c r="H22" s="257" t="s">
        <v>217</v>
      </c>
      <c r="I22" s="257" t="s">
        <v>929</v>
      </c>
      <c r="J22" s="257" t="s">
        <v>217</v>
      </c>
      <c r="K22" s="257" t="s">
        <v>217</v>
      </c>
      <c r="L22" s="257" t="s">
        <v>217</v>
      </c>
      <c r="M22" s="257" t="s">
        <v>930</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931</v>
      </c>
      <c r="G27" s="258" t="s">
        <v>932</v>
      </c>
      <c r="H27" s="258" t="s">
        <v>933</v>
      </c>
      <c r="I27" s="258" t="s">
        <v>934</v>
      </c>
      <c r="J27" s="258" t="s">
        <v>935</v>
      </c>
      <c r="K27" s="258" t="s">
        <v>936</v>
      </c>
      <c r="L27" s="258" t="s">
        <v>930</v>
      </c>
      <c r="M27" s="258" t="s">
        <v>937</v>
      </c>
      <c r="N27" s="258" t="s">
        <v>938</v>
      </c>
      <c r="O27" s="258" t="s">
        <v>939</v>
      </c>
      <c r="P27" s="258" t="s">
        <v>940</v>
      </c>
      <c r="Q27" s="258" t="s">
        <v>941</v>
      </c>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t="s">
        <v>450</v>
      </c>
      <c r="H28" s="258" t="s">
        <v>450</v>
      </c>
      <c r="I28" s="258" t="s">
        <v>450</v>
      </c>
      <c r="J28" s="258" t="s">
        <v>450</v>
      </c>
      <c r="K28" s="258" t="s">
        <v>450</v>
      </c>
      <c r="L28" s="258" t="s">
        <v>450</v>
      </c>
      <c r="M28" s="258" t="s">
        <v>450</v>
      </c>
      <c r="N28" s="258" t="s">
        <v>450</v>
      </c>
      <c r="O28" s="258" t="s">
        <v>450</v>
      </c>
      <c r="P28" s="258" t="s">
        <v>450</v>
      </c>
      <c r="Q28" s="258" t="s">
        <v>450</v>
      </c>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147.75" customHeight="1" x14ac:dyDescent="0.3">
      <c r="A29" s="138" t="s">
        <v>452</v>
      </c>
      <c r="B29" s="139" t="s">
        <v>453</v>
      </c>
      <c r="C29" s="235" t="s">
        <v>603</v>
      </c>
      <c r="D29" s="238" t="s">
        <v>455</v>
      </c>
      <c r="E29" s="238" t="s">
        <v>456</v>
      </c>
      <c r="F29" s="258" t="s">
        <v>456</v>
      </c>
      <c r="G29" s="258" t="s">
        <v>456</v>
      </c>
      <c r="H29" s="258" t="s">
        <v>456</v>
      </c>
      <c r="I29" s="258" t="s">
        <v>456</v>
      </c>
      <c r="J29" s="258" t="s">
        <v>456</v>
      </c>
      <c r="K29" s="258" t="s">
        <v>456</v>
      </c>
      <c r="L29" s="258" t="s">
        <v>455</v>
      </c>
      <c r="M29" s="258" t="s">
        <v>456</v>
      </c>
      <c r="N29" s="258" t="s">
        <v>456</v>
      </c>
      <c r="O29" s="258" t="s">
        <v>456</v>
      </c>
      <c r="P29" s="258" t="s">
        <v>456</v>
      </c>
      <c r="Q29" s="258" t="s">
        <v>456</v>
      </c>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t="s">
        <v>181</v>
      </c>
      <c r="H30" s="260" t="s">
        <v>181</v>
      </c>
      <c r="I30" s="260" t="s">
        <v>181</v>
      </c>
      <c r="J30" s="260" t="s">
        <v>181</v>
      </c>
      <c r="K30" s="260" t="s">
        <v>181</v>
      </c>
      <c r="L30" s="260" t="s">
        <v>181</v>
      </c>
      <c r="M30" s="260" t="s">
        <v>181</v>
      </c>
      <c r="N30" s="260" t="s">
        <v>181</v>
      </c>
      <c r="O30" s="260" t="s">
        <v>181</v>
      </c>
      <c r="P30" s="260" t="s">
        <v>181</v>
      </c>
      <c r="Q30" s="260" t="s">
        <v>181</v>
      </c>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t="s">
        <v>181</v>
      </c>
      <c r="I31" s="260" t="s">
        <v>181</v>
      </c>
      <c r="J31" s="260" t="s">
        <v>181</v>
      </c>
      <c r="K31" s="260" t="s">
        <v>181</v>
      </c>
      <c r="L31" s="260" t="s">
        <v>181</v>
      </c>
      <c r="M31" s="260" t="s">
        <v>181</v>
      </c>
      <c r="N31" s="260" t="s">
        <v>181</v>
      </c>
      <c r="O31" s="260" t="s">
        <v>181</v>
      </c>
      <c r="P31" s="260" t="s">
        <v>181</v>
      </c>
      <c r="Q31" s="260" t="s">
        <v>181</v>
      </c>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t="s">
        <v>181</v>
      </c>
      <c r="I32" s="260" t="s">
        <v>181</v>
      </c>
      <c r="J32" s="260" t="s">
        <v>181</v>
      </c>
      <c r="K32" s="260" t="s">
        <v>181</v>
      </c>
      <c r="L32" s="260" t="s">
        <v>181</v>
      </c>
      <c r="M32" s="260" t="s">
        <v>181</v>
      </c>
      <c r="N32" s="260" t="s">
        <v>181</v>
      </c>
      <c r="O32" s="260" t="s">
        <v>181</v>
      </c>
      <c r="P32" s="260" t="s">
        <v>181</v>
      </c>
      <c r="Q32" s="260" t="s">
        <v>181</v>
      </c>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260" t="s">
        <v>181</v>
      </c>
      <c r="G33" s="260" t="s">
        <v>181</v>
      </c>
      <c r="H33" s="260" t="s">
        <v>181</v>
      </c>
      <c r="I33" s="260" t="s">
        <v>181</v>
      </c>
      <c r="J33" s="260" t="s">
        <v>181</v>
      </c>
      <c r="K33" s="260" t="s">
        <v>181</v>
      </c>
      <c r="L33" s="260" t="s">
        <v>181</v>
      </c>
      <c r="M33" s="260" t="s">
        <v>181</v>
      </c>
      <c r="N33" s="260" t="s">
        <v>181</v>
      </c>
      <c r="O33" s="260" t="s">
        <v>181</v>
      </c>
      <c r="P33" s="260" t="s">
        <v>181</v>
      </c>
      <c r="Q33" s="260" t="s">
        <v>181</v>
      </c>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t="s">
        <v>209</v>
      </c>
      <c r="I34" s="260" t="s">
        <v>209</v>
      </c>
      <c r="J34" s="260" t="s">
        <v>209</v>
      </c>
      <c r="K34" s="260" t="s">
        <v>209</v>
      </c>
      <c r="L34" s="260" t="s">
        <v>181</v>
      </c>
      <c r="M34" s="260" t="s">
        <v>209</v>
      </c>
      <c r="N34" s="260" t="s">
        <v>209</v>
      </c>
      <c r="O34" s="260" t="s">
        <v>209</v>
      </c>
      <c r="P34" s="260" t="s">
        <v>209</v>
      </c>
      <c r="Q34" s="260" t="s">
        <v>209</v>
      </c>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209</v>
      </c>
      <c r="H35" s="260" t="s">
        <v>209</v>
      </c>
      <c r="I35" s="260" t="s">
        <v>209</v>
      </c>
      <c r="J35" s="260" t="s">
        <v>209</v>
      </c>
      <c r="K35" s="260" t="s">
        <v>209</v>
      </c>
      <c r="L35" s="260" t="s">
        <v>181</v>
      </c>
      <c r="M35" s="260" t="s">
        <v>209</v>
      </c>
      <c r="N35" s="260" t="s">
        <v>209</v>
      </c>
      <c r="O35" s="260" t="s">
        <v>209</v>
      </c>
      <c r="P35" s="260" t="s">
        <v>209</v>
      </c>
      <c r="Q35" s="260" t="s">
        <v>209</v>
      </c>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t="s">
        <v>181</v>
      </c>
      <c r="H36" s="260" t="s">
        <v>181</v>
      </c>
      <c r="I36" s="260" t="s">
        <v>181</v>
      </c>
      <c r="J36" s="260" t="s">
        <v>181</v>
      </c>
      <c r="K36" s="260" t="s">
        <v>181</v>
      </c>
      <c r="L36" s="260" t="s">
        <v>181</v>
      </c>
      <c r="M36" s="260" t="s">
        <v>181</v>
      </c>
      <c r="N36" s="260" t="s">
        <v>181</v>
      </c>
      <c r="O36" s="260" t="s">
        <v>181</v>
      </c>
      <c r="P36" s="260" t="s">
        <v>181</v>
      </c>
      <c r="Q36" s="260" t="s">
        <v>181</v>
      </c>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t="s">
        <v>181</v>
      </c>
      <c r="H37" s="260" t="s">
        <v>209</v>
      </c>
      <c r="I37" s="260" t="s">
        <v>181</v>
      </c>
      <c r="J37" s="260" t="s">
        <v>181</v>
      </c>
      <c r="K37" s="260" t="s">
        <v>181</v>
      </c>
      <c r="L37" s="260" t="s">
        <v>181</v>
      </c>
      <c r="M37" s="260" t="s">
        <v>181</v>
      </c>
      <c r="N37" s="260" t="s">
        <v>209</v>
      </c>
      <c r="O37" s="260" t="s">
        <v>181</v>
      </c>
      <c r="P37" s="260" t="s">
        <v>209</v>
      </c>
      <c r="Q37" s="260" t="s">
        <v>209</v>
      </c>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t="s">
        <v>181</v>
      </c>
      <c r="H38" s="260" t="s">
        <v>181</v>
      </c>
      <c r="I38" s="260" t="s">
        <v>181</v>
      </c>
      <c r="J38" s="260" t="s">
        <v>181</v>
      </c>
      <c r="K38" s="260" t="s">
        <v>181</v>
      </c>
      <c r="L38" s="260" t="s">
        <v>181</v>
      </c>
      <c r="M38" s="260" t="s">
        <v>181</v>
      </c>
      <c r="N38" s="260" t="s">
        <v>181</v>
      </c>
      <c r="O38" s="260" t="s">
        <v>181</v>
      </c>
      <c r="P38" s="260" t="s">
        <v>181</v>
      </c>
      <c r="Q38" s="260" t="s">
        <v>181</v>
      </c>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209</v>
      </c>
      <c r="H39" s="260" t="s">
        <v>209</v>
      </c>
      <c r="I39" s="260" t="s">
        <v>209</v>
      </c>
      <c r="J39" s="260" t="s">
        <v>209</v>
      </c>
      <c r="K39" s="260" t="s">
        <v>209</v>
      </c>
      <c r="L39" s="260" t="s">
        <v>181</v>
      </c>
      <c r="M39" s="260" t="s">
        <v>209</v>
      </c>
      <c r="N39" s="260" t="s">
        <v>209</v>
      </c>
      <c r="O39" s="260" t="s">
        <v>209</v>
      </c>
      <c r="P39" s="260" t="s">
        <v>209</v>
      </c>
      <c r="Q39" s="260" t="s">
        <v>209</v>
      </c>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209</v>
      </c>
      <c r="H40" s="260" t="s">
        <v>209</v>
      </c>
      <c r="I40" s="260" t="s">
        <v>209</v>
      </c>
      <c r="J40" s="260" t="s">
        <v>209</v>
      </c>
      <c r="K40" s="260" t="s">
        <v>209</v>
      </c>
      <c r="L40" s="260" t="s">
        <v>181</v>
      </c>
      <c r="M40" s="260" t="s">
        <v>209</v>
      </c>
      <c r="N40" s="260" t="s">
        <v>209</v>
      </c>
      <c r="O40" s="260" t="s">
        <v>209</v>
      </c>
      <c r="P40" s="260" t="s">
        <v>209</v>
      </c>
      <c r="Q40" s="260" t="s">
        <v>209</v>
      </c>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t="s">
        <v>209</v>
      </c>
      <c r="I41" s="260" t="s">
        <v>209</v>
      </c>
      <c r="J41" s="260" t="s">
        <v>209</v>
      </c>
      <c r="K41" s="260" t="s">
        <v>209</v>
      </c>
      <c r="L41" s="260" t="s">
        <v>209</v>
      </c>
      <c r="M41" s="260" t="s">
        <v>209</v>
      </c>
      <c r="N41" s="260" t="s">
        <v>209</v>
      </c>
      <c r="O41" s="260" t="s">
        <v>209</v>
      </c>
      <c r="P41" s="260" t="s">
        <v>209</v>
      </c>
      <c r="Q41" s="260" t="s">
        <v>209</v>
      </c>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t="s">
        <v>209</v>
      </c>
      <c r="I42" s="260" t="s">
        <v>209</v>
      </c>
      <c r="J42" s="260" t="s">
        <v>209</v>
      </c>
      <c r="K42" s="260" t="s">
        <v>209</v>
      </c>
      <c r="L42" s="260" t="s">
        <v>181</v>
      </c>
      <c r="M42" s="260" t="s">
        <v>209</v>
      </c>
      <c r="N42" s="260" t="s">
        <v>209</v>
      </c>
      <c r="O42" s="260" t="s">
        <v>209</v>
      </c>
      <c r="P42" s="260" t="s">
        <v>209</v>
      </c>
      <c r="Q42" s="260" t="s">
        <v>209</v>
      </c>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t="s">
        <v>209</v>
      </c>
      <c r="I43" s="260" t="s">
        <v>209</v>
      </c>
      <c r="J43" s="260" t="s">
        <v>209</v>
      </c>
      <c r="K43" s="260" t="s">
        <v>209</v>
      </c>
      <c r="L43" s="260" t="s">
        <v>181</v>
      </c>
      <c r="M43" s="260" t="s">
        <v>209</v>
      </c>
      <c r="N43" s="260" t="s">
        <v>209</v>
      </c>
      <c r="O43" s="260" t="s">
        <v>209</v>
      </c>
      <c r="P43" s="260" t="s">
        <v>209</v>
      </c>
      <c r="Q43" s="260" t="s">
        <v>209</v>
      </c>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503</v>
      </c>
      <c r="G44" s="258" t="s">
        <v>503</v>
      </c>
      <c r="H44" s="258" t="s">
        <v>503</v>
      </c>
      <c r="I44" s="258" t="s">
        <v>503</v>
      </c>
      <c r="J44" s="258" t="s">
        <v>503</v>
      </c>
      <c r="K44" s="258" t="s">
        <v>503</v>
      </c>
      <c r="L44" s="258" t="s">
        <v>503</v>
      </c>
      <c r="M44" s="258" t="s">
        <v>503</v>
      </c>
      <c r="N44" s="258" t="s">
        <v>503</v>
      </c>
      <c r="O44" s="258" t="s">
        <v>503</v>
      </c>
      <c r="P44" s="258" t="s">
        <v>503</v>
      </c>
      <c r="Q44" s="258" t="s">
        <v>503</v>
      </c>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942</v>
      </c>
      <c r="G45" s="262" t="s">
        <v>943</v>
      </c>
      <c r="H45" s="262" t="s">
        <v>944</v>
      </c>
      <c r="I45" s="262" t="s">
        <v>945</v>
      </c>
      <c r="J45" s="262" t="s">
        <v>946</v>
      </c>
      <c r="K45" s="262" t="s">
        <v>947</v>
      </c>
      <c r="L45" s="262" t="s">
        <v>948</v>
      </c>
      <c r="M45" s="262" t="s">
        <v>949</v>
      </c>
      <c r="N45" s="262" t="s">
        <v>950</v>
      </c>
      <c r="O45" s="262" t="s">
        <v>951</v>
      </c>
      <c r="P45" s="262" t="s">
        <v>952</v>
      </c>
      <c r="Q45" s="262" t="s">
        <v>953</v>
      </c>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954</v>
      </c>
      <c r="G46" s="262" t="s">
        <v>954</v>
      </c>
      <c r="H46" s="262" t="s">
        <v>954</v>
      </c>
      <c r="I46" s="262" t="s">
        <v>954</v>
      </c>
      <c r="J46" s="262" t="s">
        <v>954</v>
      </c>
      <c r="K46" s="262" t="s">
        <v>954</v>
      </c>
      <c r="L46" s="262" t="s">
        <v>955</v>
      </c>
      <c r="M46" s="262" t="s">
        <v>954</v>
      </c>
      <c r="N46" s="262" t="s">
        <v>954</v>
      </c>
      <c r="O46" s="262" t="s">
        <v>954</v>
      </c>
      <c r="P46" s="262" t="s">
        <v>954</v>
      </c>
      <c r="Q46" s="262" t="s">
        <v>954</v>
      </c>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120" x14ac:dyDescent="0.3">
      <c r="A47" s="138" t="s">
        <v>515</v>
      </c>
      <c r="B47" s="139" t="s">
        <v>516</v>
      </c>
      <c r="C47" s="235" t="s">
        <v>517</v>
      </c>
      <c r="D47" s="241" t="s">
        <v>217</v>
      </c>
      <c r="E47" s="241" t="s">
        <v>612</v>
      </c>
      <c r="F47" s="262" t="s">
        <v>956</v>
      </c>
      <c r="G47" s="262" t="s">
        <v>956</v>
      </c>
      <c r="H47" s="262" t="s">
        <v>956</v>
      </c>
      <c r="I47" s="262" t="s">
        <v>956</v>
      </c>
      <c r="J47" s="262" t="s">
        <v>956</v>
      </c>
      <c r="K47" s="262" t="s">
        <v>956</v>
      </c>
      <c r="L47" s="262" t="s">
        <v>957</v>
      </c>
      <c r="M47" s="262" t="s">
        <v>956</v>
      </c>
      <c r="N47" s="262" t="s">
        <v>956</v>
      </c>
      <c r="O47" s="262" t="s">
        <v>956</v>
      </c>
      <c r="P47" s="262" t="s">
        <v>956</v>
      </c>
      <c r="Q47" s="262" t="s">
        <v>956</v>
      </c>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150" x14ac:dyDescent="0.3">
      <c r="A48" s="138" t="s">
        <v>520</v>
      </c>
      <c r="B48" s="139" t="s">
        <v>521</v>
      </c>
      <c r="C48" s="235" t="s">
        <v>522</v>
      </c>
      <c r="D48" s="242" t="s">
        <v>217</v>
      </c>
      <c r="E48" s="242" t="s">
        <v>523</v>
      </c>
      <c r="F48" s="264" t="s">
        <v>958</v>
      </c>
      <c r="G48" s="264" t="s">
        <v>958</v>
      </c>
      <c r="H48" s="264" t="s">
        <v>959</v>
      </c>
      <c r="I48" s="264" t="s">
        <v>958</v>
      </c>
      <c r="J48" s="264" t="s">
        <v>958</v>
      </c>
      <c r="K48" s="264" t="s">
        <v>958</v>
      </c>
      <c r="L48" s="264" t="s">
        <v>957</v>
      </c>
      <c r="M48" s="264" t="s">
        <v>959</v>
      </c>
      <c r="N48" s="264" t="s">
        <v>958</v>
      </c>
      <c r="O48" s="264" t="s">
        <v>958</v>
      </c>
      <c r="P48" s="264" t="s">
        <v>959</v>
      </c>
      <c r="Q48" s="264" t="s">
        <v>958</v>
      </c>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529</v>
      </c>
      <c r="G49" s="258" t="s">
        <v>529</v>
      </c>
      <c r="H49" s="258" t="s">
        <v>529</v>
      </c>
      <c r="I49" s="258" t="s">
        <v>529</v>
      </c>
      <c r="J49" s="258" t="s">
        <v>529</v>
      </c>
      <c r="K49" s="258" t="s">
        <v>529</v>
      </c>
      <c r="L49" s="258" t="s">
        <v>529</v>
      </c>
      <c r="M49" s="258" t="s">
        <v>529</v>
      </c>
      <c r="N49" s="258" t="s">
        <v>529</v>
      </c>
      <c r="O49" s="258" t="s">
        <v>529</v>
      </c>
      <c r="P49" s="258" t="s">
        <v>529</v>
      </c>
      <c r="Q49" s="258" t="s">
        <v>529</v>
      </c>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217</v>
      </c>
      <c r="E50" s="236" t="s">
        <v>534</v>
      </c>
      <c r="F50" s="258" t="s">
        <v>217</v>
      </c>
      <c r="G50" s="258" t="s">
        <v>217</v>
      </c>
      <c r="H50" s="258" t="s">
        <v>217</v>
      </c>
      <c r="I50" s="258" t="s">
        <v>217</v>
      </c>
      <c r="J50" s="258" t="s">
        <v>217</v>
      </c>
      <c r="K50" s="258" t="s">
        <v>217</v>
      </c>
      <c r="L50" s="258" t="s">
        <v>217</v>
      </c>
      <c r="M50" s="258" t="s">
        <v>217</v>
      </c>
      <c r="N50" s="258" t="s">
        <v>217</v>
      </c>
      <c r="O50" s="258" t="s">
        <v>217</v>
      </c>
      <c r="P50" s="258" t="s">
        <v>217</v>
      </c>
      <c r="Q50" s="258" t="s">
        <v>217</v>
      </c>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40" customHeight="1" x14ac:dyDescent="0.3">
      <c r="A51" s="138" t="s">
        <v>536</v>
      </c>
      <c r="B51" s="139" t="s">
        <v>537</v>
      </c>
      <c r="C51" s="235" t="s">
        <v>538</v>
      </c>
      <c r="D51" s="238" t="s">
        <v>503</v>
      </c>
      <c r="E51" s="238" t="s">
        <v>502</v>
      </c>
      <c r="F51" s="258" t="s">
        <v>503</v>
      </c>
      <c r="G51" s="258" t="s">
        <v>503</v>
      </c>
      <c r="H51" s="258" t="s">
        <v>503</v>
      </c>
      <c r="I51" s="258" t="s">
        <v>503</v>
      </c>
      <c r="J51" s="258" t="s">
        <v>503</v>
      </c>
      <c r="K51" s="258" t="s">
        <v>503</v>
      </c>
      <c r="L51" s="258" t="s">
        <v>503</v>
      </c>
      <c r="M51" s="258" t="s">
        <v>503</v>
      </c>
      <c r="N51" s="258" t="s">
        <v>503</v>
      </c>
      <c r="O51" s="258" t="s">
        <v>503</v>
      </c>
      <c r="P51" s="258" t="s">
        <v>503</v>
      </c>
      <c r="Q51" s="258" t="s">
        <v>503</v>
      </c>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120" t="s">
        <v>960</v>
      </c>
      <c r="G52" s="262" t="s">
        <v>961</v>
      </c>
      <c r="H52" s="262" t="s">
        <v>962</v>
      </c>
      <c r="I52" s="262" t="s">
        <v>963</v>
      </c>
      <c r="J52" s="262" t="s">
        <v>964</v>
      </c>
      <c r="K52" s="262" t="s">
        <v>965</v>
      </c>
      <c r="L52" s="262" t="s">
        <v>966</v>
      </c>
      <c r="M52" s="120" t="s">
        <v>967</v>
      </c>
      <c r="N52" s="262" t="s">
        <v>968</v>
      </c>
      <c r="O52" s="262" t="s">
        <v>969</v>
      </c>
      <c r="P52" s="262" t="s">
        <v>970</v>
      </c>
      <c r="Q52" s="262" t="s">
        <v>971</v>
      </c>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360" x14ac:dyDescent="0.3">
      <c r="A53" s="138" t="s">
        <v>544</v>
      </c>
      <c r="B53" s="139" t="s">
        <v>545</v>
      </c>
      <c r="C53" s="235" t="s">
        <v>546</v>
      </c>
      <c r="D53" s="243" t="s">
        <v>547</v>
      </c>
      <c r="E53" s="243" t="s">
        <v>217</v>
      </c>
      <c r="F53" s="258" t="s">
        <v>972</v>
      </c>
      <c r="G53" s="258" t="s">
        <v>973</v>
      </c>
      <c r="H53" s="258" t="s">
        <v>974</v>
      </c>
      <c r="I53" s="258" t="s">
        <v>975</v>
      </c>
      <c r="J53" s="258" t="s">
        <v>976</v>
      </c>
      <c r="K53" s="258" t="s">
        <v>977</v>
      </c>
      <c r="L53" s="258" t="s">
        <v>978</v>
      </c>
      <c r="M53" s="121" t="s">
        <v>979</v>
      </c>
      <c r="N53" s="258" t="s">
        <v>980</v>
      </c>
      <c r="O53" s="258" t="s">
        <v>981</v>
      </c>
      <c r="P53" s="258" t="s">
        <v>982</v>
      </c>
      <c r="Q53" s="258" t="s">
        <v>983</v>
      </c>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20" x14ac:dyDescent="0.3">
      <c r="A54" s="138" t="s">
        <v>550</v>
      </c>
      <c r="B54" s="139" t="s">
        <v>551</v>
      </c>
      <c r="C54" s="235" t="s">
        <v>552</v>
      </c>
      <c r="D54" s="243" t="s">
        <v>553</v>
      </c>
      <c r="E54" s="243" t="s">
        <v>217</v>
      </c>
      <c r="F54" s="258" t="s">
        <v>984</v>
      </c>
      <c r="G54" s="258" t="s">
        <v>984</v>
      </c>
      <c r="H54" s="258" t="s">
        <v>984</v>
      </c>
      <c r="I54" s="258" t="s">
        <v>984</v>
      </c>
      <c r="J54" s="258" t="s">
        <v>984</v>
      </c>
      <c r="K54" s="258" t="s">
        <v>984</v>
      </c>
      <c r="L54" s="258" t="s">
        <v>957</v>
      </c>
      <c r="M54" s="258" t="s">
        <v>984</v>
      </c>
      <c r="N54" s="258" t="s">
        <v>984</v>
      </c>
      <c r="O54" s="258" t="s">
        <v>984</v>
      </c>
      <c r="P54" s="258" t="s">
        <v>984</v>
      </c>
      <c r="Q54" s="258" t="s">
        <v>984</v>
      </c>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50.6" thickBot="1" x14ac:dyDescent="0.35">
      <c r="A55" s="140" t="s">
        <v>555</v>
      </c>
      <c r="B55" s="141" t="s">
        <v>521</v>
      </c>
      <c r="C55" s="244" t="s">
        <v>556</v>
      </c>
      <c r="D55" s="245" t="s">
        <v>557</v>
      </c>
      <c r="E55" s="245" t="s">
        <v>217</v>
      </c>
      <c r="F55" s="266" t="s">
        <v>985</v>
      </c>
      <c r="G55" s="266" t="s">
        <v>985</v>
      </c>
      <c r="H55" s="266" t="s">
        <v>959</v>
      </c>
      <c r="I55" s="266" t="s">
        <v>985</v>
      </c>
      <c r="J55" s="266" t="s">
        <v>985</v>
      </c>
      <c r="K55" s="266" t="s">
        <v>985</v>
      </c>
      <c r="L55" s="266" t="s">
        <v>957</v>
      </c>
      <c r="M55" s="266" t="s">
        <v>959</v>
      </c>
      <c r="N55" s="266" t="s">
        <v>985</v>
      </c>
      <c r="O55" s="266" t="s">
        <v>985</v>
      </c>
      <c r="P55" s="266" t="s">
        <v>959</v>
      </c>
      <c r="Q55" s="266" t="s">
        <v>985</v>
      </c>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C47">
      <selection activeCell="F46" sqref="F46"/>
      <pageMargins left="0" right="0" top="0" bottom="0" header="0" footer="0"/>
    </customSheetView>
    <customSheetView guid="{C2870D4B-3185-40F5-B1E2-34D518E50A79}" scale="70" hiddenRows="1" hiddenColumns="1" topLeftCell="E51">
      <selection activeCell="Q52" sqref="Q52"/>
      <pageMargins left="0" right="0" top="0" bottom="0" header="0" footer="0"/>
    </customSheetView>
    <customSheetView guid="{B3F813C4-6DDE-44FA-88AB-CD545D2651A2}" scale="55" hiddenRows="1" hiddenColumns="1" topLeftCell="AP17">
      <selection activeCell="AT29" sqref="AT29"/>
      <pageMargins left="0" right="0" top="0" bottom="0" header="0" footer="0"/>
    </customSheetView>
    <customSheetView guid="{52C21511-4E91-4712-98AA-765DAD4B9FC1}" scale="70" hiddenRows="1" hiddenColumns="1" topLeftCell="A46">
      <selection activeCell="A50" sqref="A50"/>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disablePrompts="1" count="1">
    <dataValidation allowBlank="1" showInputMessage="1" prompt="To enter free text, select cell and type - do not click into cell" sqref="D12:AS12" xr:uid="{56914BF1-6B2A-4220-BB1F-F84179A5153E}"/>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87957-3AFC-4ACD-A9E6-926BBE983D58}">
  <dimension ref="A1:BL55"/>
  <sheetViews>
    <sheetView topLeftCell="A3" zoomScale="50" zoomScaleNormal="50" workbookViewId="0">
      <selection activeCell="F27" sqref="F27"/>
    </sheetView>
  </sheetViews>
  <sheetFormatPr defaultColWidth="0" defaultRowHeight="15.6" zeroHeight="1" x14ac:dyDescent="0.3"/>
  <cols>
    <col min="1" max="1" width="6.88671875" style="171" bestFit="1" customWidth="1"/>
    <col min="2" max="2" width="38.5546875" style="171" customWidth="1"/>
    <col min="3" max="3" width="106.33203125" style="171" customWidth="1"/>
    <col min="4" max="5" width="42.5546875" style="171" customWidth="1"/>
    <col min="6" max="45" width="42.88671875" style="159" customWidth="1"/>
    <col min="46" max="64" width="42.5546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x14ac:dyDescent="0.3">
      <c r="A2" s="367" t="s">
        <v>251</v>
      </c>
      <c r="B2" s="368"/>
      <c r="C2" s="208" t="s">
        <v>986</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x14ac:dyDescent="0.3">
      <c r="A3" s="367" t="s">
        <v>253</v>
      </c>
      <c r="B3" s="368"/>
      <c r="C3" s="208" t="s">
        <v>708</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idden="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5"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193"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193"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119"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17.399999999999999"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31.2"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45" x14ac:dyDescent="0.3">
      <c r="A20" s="138" t="s">
        <v>376</v>
      </c>
      <c r="B20" s="139" t="s">
        <v>377</v>
      </c>
      <c r="C20" s="217" t="s">
        <v>378</v>
      </c>
      <c r="D20" s="226" t="s">
        <v>379</v>
      </c>
      <c r="E20" s="226" t="s">
        <v>380</v>
      </c>
      <c r="F20" s="254" t="s">
        <v>915</v>
      </c>
      <c r="G20" s="254" t="s">
        <v>915</v>
      </c>
      <c r="H20" s="254" t="s">
        <v>381</v>
      </c>
      <c r="I20" s="254" t="s">
        <v>381</v>
      </c>
      <c r="J20" s="254" t="s">
        <v>381</v>
      </c>
      <c r="K20" s="254" t="s">
        <v>915</v>
      </c>
      <c r="L20" s="254" t="s">
        <v>381</v>
      </c>
      <c r="M20" s="254" t="s">
        <v>915</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60" x14ac:dyDescent="0.3">
      <c r="A21" s="169" t="s">
        <v>383</v>
      </c>
      <c r="B21" s="170" t="s">
        <v>384</v>
      </c>
      <c r="C21" s="227" t="s">
        <v>385</v>
      </c>
      <c r="D21" s="228" t="s">
        <v>386</v>
      </c>
      <c r="E21" s="228" t="s">
        <v>387</v>
      </c>
      <c r="F21" s="256" t="s">
        <v>387</v>
      </c>
      <c r="G21" s="256" t="s">
        <v>387</v>
      </c>
      <c r="H21" s="256" t="s">
        <v>388</v>
      </c>
      <c r="I21" s="256" t="s">
        <v>388</v>
      </c>
      <c r="J21" s="256" t="s">
        <v>388</v>
      </c>
      <c r="K21" s="256" t="s">
        <v>388</v>
      </c>
      <c r="L21" s="256" t="s">
        <v>388</v>
      </c>
      <c r="M21" s="256"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135.6" thickBot="1" x14ac:dyDescent="0.35">
      <c r="A22" s="140" t="s">
        <v>389</v>
      </c>
      <c r="B22" s="141" t="s">
        <v>390</v>
      </c>
      <c r="C22" s="229" t="s">
        <v>391</v>
      </c>
      <c r="D22" s="230" t="s">
        <v>217</v>
      </c>
      <c r="E22" s="231" t="s">
        <v>392</v>
      </c>
      <c r="F22" s="111" t="s">
        <v>987</v>
      </c>
      <c r="G22" s="111" t="s">
        <v>987</v>
      </c>
      <c r="H22" s="257" t="s">
        <v>217</v>
      </c>
      <c r="I22" s="257" t="s">
        <v>217</v>
      </c>
      <c r="J22" s="257" t="s">
        <v>217</v>
      </c>
      <c r="K22" s="257" t="s">
        <v>988</v>
      </c>
      <c r="L22" s="257" t="s">
        <v>217</v>
      </c>
      <c r="M22" s="268" t="s">
        <v>989</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990</v>
      </c>
      <c r="G27" s="258" t="s">
        <v>991</v>
      </c>
      <c r="H27" s="258" t="s">
        <v>992</v>
      </c>
      <c r="I27" s="258" t="s">
        <v>993</v>
      </c>
      <c r="J27" s="258" t="s">
        <v>994</v>
      </c>
      <c r="K27" s="258" t="s">
        <v>995</v>
      </c>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t="s">
        <v>450</v>
      </c>
      <c r="H28" s="258" t="s">
        <v>450</v>
      </c>
      <c r="I28" s="258" t="s">
        <v>996</v>
      </c>
      <c r="J28" s="258" t="s">
        <v>450</v>
      </c>
      <c r="K28" s="258" t="s">
        <v>450</v>
      </c>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195.6" x14ac:dyDescent="0.3">
      <c r="A29" s="138" t="s">
        <v>452</v>
      </c>
      <c r="B29" s="139" t="s">
        <v>453</v>
      </c>
      <c r="C29" s="235" t="s">
        <v>603</v>
      </c>
      <c r="D29" s="238" t="s">
        <v>455</v>
      </c>
      <c r="E29" s="238" t="s">
        <v>456</v>
      </c>
      <c r="F29" s="258" t="s">
        <v>456</v>
      </c>
      <c r="G29" s="258" t="s">
        <v>456</v>
      </c>
      <c r="H29" s="258" t="s">
        <v>456</v>
      </c>
      <c r="I29" s="258" t="s">
        <v>456</v>
      </c>
      <c r="J29" s="258" t="s">
        <v>456</v>
      </c>
      <c r="K29" s="258" t="s">
        <v>456</v>
      </c>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t="s">
        <v>181</v>
      </c>
      <c r="H30" s="260" t="s">
        <v>181</v>
      </c>
      <c r="I30" s="260" t="s">
        <v>181</v>
      </c>
      <c r="J30" s="260" t="s">
        <v>181</v>
      </c>
      <c r="K30" s="260" t="s">
        <v>181</v>
      </c>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t="s">
        <v>181</v>
      </c>
      <c r="I31" s="260" t="s">
        <v>181</v>
      </c>
      <c r="J31" s="260" t="s">
        <v>181</v>
      </c>
      <c r="K31" s="260" t="s">
        <v>181</v>
      </c>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t="s">
        <v>181</v>
      </c>
      <c r="I32" s="260" t="s">
        <v>209</v>
      </c>
      <c r="J32" s="260" t="s">
        <v>181</v>
      </c>
      <c r="K32" s="260" t="s">
        <v>181</v>
      </c>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260" t="s">
        <v>181</v>
      </c>
      <c r="G33" s="260" t="s">
        <v>181</v>
      </c>
      <c r="H33" s="260" t="s">
        <v>181</v>
      </c>
      <c r="I33" s="260" t="s">
        <v>209</v>
      </c>
      <c r="J33" s="260" t="s">
        <v>181</v>
      </c>
      <c r="K33" s="260" t="s">
        <v>181</v>
      </c>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t="s">
        <v>209</v>
      </c>
      <c r="I34" s="260" t="s">
        <v>209</v>
      </c>
      <c r="J34" s="260" t="s">
        <v>209</v>
      </c>
      <c r="K34" s="260" t="s">
        <v>181</v>
      </c>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209</v>
      </c>
      <c r="H35" s="260" t="s">
        <v>209</v>
      </c>
      <c r="I35" s="260" t="s">
        <v>209</v>
      </c>
      <c r="J35" s="260" t="s">
        <v>209</v>
      </c>
      <c r="K35" s="260" t="s">
        <v>181</v>
      </c>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x14ac:dyDescent="0.3">
      <c r="A36" s="138" t="s">
        <v>475</v>
      </c>
      <c r="B36" s="139" t="s">
        <v>476</v>
      </c>
      <c r="C36" s="235" t="s">
        <v>477</v>
      </c>
      <c r="D36" s="239"/>
      <c r="E36" s="239" t="s">
        <v>181</v>
      </c>
      <c r="F36" s="260" t="s">
        <v>181</v>
      </c>
      <c r="G36" s="260" t="s">
        <v>181</v>
      </c>
      <c r="H36" s="260" t="s">
        <v>181</v>
      </c>
      <c r="I36" s="260" t="s">
        <v>209</v>
      </c>
      <c r="J36" s="260" t="s">
        <v>181</v>
      </c>
      <c r="K36" s="260" t="s">
        <v>181</v>
      </c>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t="s">
        <v>209</v>
      </c>
      <c r="H37" s="260" t="s">
        <v>209</v>
      </c>
      <c r="I37" s="260" t="s">
        <v>209</v>
      </c>
      <c r="J37" s="260" t="s">
        <v>209</v>
      </c>
      <c r="K37" s="260" t="s">
        <v>181</v>
      </c>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t="s">
        <v>209</v>
      </c>
      <c r="H38" s="260" t="s">
        <v>209</v>
      </c>
      <c r="I38" s="260" t="s">
        <v>181</v>
      </c>
      <c r="J38" s="260" t="s">
        <v>181</v>
      </c>
      <c r="K38" s="260" t="s">
        <v>181</v>
      </c>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209</v>
      </c>
      <c r="H39" s="260" t="s">
        <v>209</v>
      </c>
      <c r="I39" s="260" t="s">
        <v>209</v>
      </c>
      <c r="J39" s="260" t="s">
        <v>209</v>
      </c>
      <c r="K39" s="260" t="s">
        <v>181</v>
      </c>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209</v>
      </c>
      <c r="H40" s="260" t="s">
        <v>209</v>
      </c>
      <c r="I40" s="260" t="s">
        <v>209</v>
      </c>
      <c r="J40" s="260" t="s">
        <v>209</v>
      </c>
      <c r="K40" s="260" t="s">
        <v>181</v>
      </c>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t="s">
        <v>209</v>
      </c>
      <c r="I41" s="260" t="s">
        <v>209</v>
      </c>
      <c r="J41" s="260" t="s">
        <v>209</v>
      </c>
      <c r="K41" s="260" t="s">
        <v>209</v>
      </c>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t="s">
        <v>209</v>
      </c>
      <c r="I42" s="260" t="s">
        <v>209</v>
      </c>
      <c r="J42" s="260" t="s">
        <v>209</v>
      </c>
      <c r="K42" s="260" t="s">
        <v>181</v>
      </c>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t="s">
        <v>209</v>
      </c>
      <c r="I43" s="260" t="s">
        <v>209</v>
      </c>
      <c r="J43" s="260" t="s">
        <v>209</v>
      </c>
      <c r="K43" s="260" t="s">
        <v>181</v>
      </c>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195" x14ac:dyDescent="0.3">
      <c r="A44" s="138" t="s">
        <v>499</v>
      </c>
      <c r="B44" s="139" t="s">
        <v>500</v>
      </c>
      <c r="C44" s="235" t="s">
        <v>501</v>
      </c>
      <c r="D44" s="238" t="s">
        <v>502</v>
      </c>
      <c r="E44" s="238" t="s">
        <v>503</v>
      </c>
      <c r="F44" s="258" t="s">
        <v>503</v>
      </c>
      <c r="G44" s="258" t="s">
        <v>503</v>
      </c>
      <c r="H44" s="258" t="s">
        <v>503</v>
      </c>
      <c r="I44" s="258" t="s">
        <v>502</v>
      </c>
      <c r="J44" s="258" t="s">
        <v>503</v>
      </c>
      <c r="K44" s="258" t="s">
        <v>502</v>
      </c>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5" x14ac:dyDescent="0.3">
      <c r="A45" s="138" t="s">
        <v>504</v>
      </c>
      <c r="B45" s="139" t="s">
        <v>505</v>
      </c>
      <c r="C45" s="235" t="s">
        <v>506</v>
      </c>
      <c r="D45" s="241" t="s">
        <v>605</v>
      </c>
      <c r="E45" s="241" t="s">
        <v>508</v>
      </c>
      <c r="F45" s="262" t="s">
        <v>997</v>
      </c>
      <c r="G45" s="262" t="s">
        <v>998</v>
      </c>
      <c r="H45" s="262" t="s">
        <v>999</v>
      </c>
      <c r="I45" s="262" t="s">
        <v>1000</v>
      </c>
      <c r="J45" s="262" t="s">
        <v>1001</v>
      </c>
      <c r="K45" s="262" t="s">
        <v>1002</v>
      </c>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409.6" x14ac:dyDescent="0.3">
      <c r="A46" s="138" t="s">
        <v>510</v>
      </c>
      <c r="B46" s="139" t="s">
        <v>511</v>
      </c>
      <c r="C46" s="235" t="s">
        <v>512</v>
      </c>
      <c r="D46" s="241" t="s">
        <v>217</v>
      </c>
      <c r="E46" s="241" t="s">
        <v>513</v>
      </c>
      <c r="F46" s="262" t="s">
        <v>1003</v>
      </c>
      <c r="G46" s="262" t="s">
        <v>1004</v>
      </c>
      <c r="H46" s="262" t="s">
        <v>1005</v>
      </c>
      <c r="I46" s="262" t="s">
        <v>217</v>
      </c>
      <c r="J46" s="262" t="s">
        <v>1006</v>
      </c>
      <c r="K46" s="262" t="s">
        <v>1007</v>
      </c>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375" x14ac:dyDescent="0.3">
      <c r="A47" s="138" t="s">
        <v>515</v>
      </c>
      <c r="B47" s="139" t="s">
        <v>516</v>
      </c>
      <c r="C47" s="235" t="s">
        <v>517</v>
      </c>
      <c r="D47" s="241" t="s">
        <v>217</v>
      </c>
      <c r="E47" s="241" t="s">
        <v>612</v>
      </c>
      <c r="F47" s="262" t="s">
        <v>1008</v>
      </c>
      <c r="G47" s="262" t="s">
        <v>1009</v>
      </c>
      <c r="H47" s="262" t="s">
        <v>1010</v>
      </c>
      <c r="I47" s="262" t="s">
        <v>217</v>
      </c>
      <c r="J47" s="262" t="s">
        <v>1011</v>
      </c>
      <c r="K47" s="262" t="s">
        <v>1012</v>
      </c>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45" x14ac:dyDescent="0.3">
      <c r="A48" s="138" t="s">
        <v>520</v>
      </c>
      <c r="B48" s="139" t="s">
        <v>521</v>
      </c>
      <c r="C48" s="235" t="s">
        <v>522</v>
      </c>
      <c r="D48" s="242" t="s">
        <v>217</v>
      </c>
      <c r="E48" s="242" t="s">
        <v>523</v>
      </c>
      <c r="F48" s="264" t="s">
        <v>1013</v>
      </c>
      <c r="G48" s="264" t="s">
        <v>1014</v>
      </c>
      <c r="H48" s="264" t="s">
        <v>1015</v>
      </c>
      <c r="I48" s="262" t="s">
        <v>217</v>
      </c>
      <c r="J48" s="264" t="s">
        <v>1016</v>
      </c>
      <c r="K48" s="264" t="s">
        <v>1017</v>
      </c>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529</v>
      </c>
      <c r="G49" s="258" t="s">
        <v>529</v>
      </c>
      <c r="H49" s="258" t="s">
        <v>529</v>
      </c>
      <c r="I49" s="258" t="s">
        <v>529</v>
      </c>
      <c r="J49" s="258" t="s">
        <v>529</v>
      </c>
      <c r="K49" s="258" t="s">
        <v>1018</v>
      </c>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225" x14ac:dyDescent="0.3">
      <c r="A50" s="138" t="s">
        <v>531</v>
      </c>
      <c r="B50" s="139" t="s">
        <v>532</v>
      </c>
      <c r="C50" s="227" t="s">
        <v>533</v>
      </c>
      <c r="D50" s="236" t="s">
        <v>217</v>
      </c>
      <c r="E50" s="236" t="s">
        <v>534</v>
      </c>
      <c r="F50" s="258" t="s">
        <v>217</v>
      </c>
      <c r="G50" s="258" t="s">
        <v>217</v>
      </c>
      <c r="H50" s="258" t="s">
        <v>217</v>
      </c>
      <c r="I50" s="262" t="s">
        <v>217</v>
      </c>
      <c r="J50" s="262" t="s">
        <v>217</v>
      </c>
      <c r="K50" s="262" t="s">
        <v>1019</v>
      </c>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25" x14ac:dyDescent="0.3">
      <c r="A51" s="138" t="s">
        <v>536</v>
      </c>
      <c r="B51" s="139" t="s">
        <v>537</v>
      </c>
      <c r="C51" s="235" t="s">
        <v>538</v>
      </c>
      <c r="D51" s="238" t="s">
        <v>503</v>
      </c>
      <c r="E51" s="238" t="s">
        <v>502</v>
      </c>
      <c r="F51" s="258" t="s">
        <v>503</v>
      </c>
      <c r="G51" s="258" t="s">
        <v>503</v>
      </c>
      <c r="H51" s="258" t="s">
        <v>503</v>
      </c>
      <c r="I51" s="258" t="s">
        <v>502</v>
      </c>
      <c r="J51" s="258" t="s">
        <v>503</v>
      </c>
      <c r="K51" s="258" t="s">
        <v>503</v>
      </c>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x14ac:dyDescent="0.3">
      <c r="A52" s="138" t="s">
        <v>539</v>
      </c>
      <c r="B52" s="139" t="s">
        <v>505</v>
      </c>
      <c r="C52" s="235" t="s">
        <v>540</v>
      </c>
      <c r="D52" s="241" t="s">
        <v>621</v>
      </c>
      <c r="E52" s="241" t="s">
        <v>575</v>
      </c>
      <c r="F52" s="258" t="s">
        <v>1020</v>
      </c>
      <c r="G52" s="258" t="s">
        <v>1021</v>
      </c>
      <c r="H52" s="258" t="s">
        <v>1022</v>
      </c>
      <c r="I52" s="258" t="s">
        <v>1023</v>
      </c>
      <c r="J52" s="258" t="s">
        <v>1024</v>
      </c>
      <c r="K52" s="262" t="s">
        <v>1025</v>
      </c>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25" x14ac:dyDescent="0.3">
      <c r="A53" s="138" t="s">
        <v>544</v>
      </c>
      <c r="B53" s="139" t="s">
        <v>545</v>
      </c>
      <c r="C53" s="235" t="s">
        <v>546</v>
      </c>
      <c r="D53" s="243" t="s">
        <v>547</v>
      </c>
      <c r="E53" s="243" t="s">
        <v>217</v>
      </c>
      <c r="F53" s="258" t="s">
        <v>1026</v>
      </c>
      <c r="G53" s="258" t="s">
        <v>1027</v>
      </c>
      <c r="H53" s="258" t="s">
        <v>1028</v>
      </c>
      <c r="I53" s="258" t="s">
        <v>1029</v>
      </c>
      <c r="J53" s="258" t="s">
        <v>1030</v>
      </c>
      <c r="K53" s="258" t="s">
        <v>1031</v>
      </c>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65" x14ac:dyDescent="0.3">
      <c r="A54" s="138" t="s">
        <v>550</v>
      </c>
      <c r="B54" s="139" t="s">
        <v>551</v>
      </c>
      <c r="C54" s="235" t="s">
        <v>552</v>
      </c>
      <c r="D54" s="243" t="s">
        <v>553</v>
      </c>
      <c r="E54" s="243" t="s">
        <v>217</v>
      </c>
      <c r="F54" s="258" t="s">
        <v>1032</v>
      </c>
      <c r="G54" s="258" t="s">
        <v>1033</v>
      </c>
      <c r="H54" s="258" t="s">
        <v>1034</v>
      </c>
      <c r="I54" s="262" t="s">
        <v>217</v>
      </c>
      <c r="J54" s="258" t="s">
        <v>1035</v>
      </c>
      <c r="K54" s="258" t="s">
        <v>1036</v>
      </c>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60.6" thickBot="1" x14ac:dyDescent="0.35">
      <c r="A55" s="140" t="s">
        <v>555</v>
      </c>
      <c r="B55" s="141" t="s">
        <v>521</v>
      </c>
      <c r="C55" s="244" t="s">
        <v>556</v>
      </c>
      <c r="D55" s="245" t="s">
        <v>557</v>
      </c>
      <c r="E55" s="245" t="s">
        <v>217</v>
      </c>
      <c r="F55" s="266" t="s">
        <v>1037</v>
      </c>
      <c r="G55" s="266" t="s">
        <v>1038</v>
      </c>
      <c r="H55" s="266" t="s">
        <v>1039</v>
      </c>
      <c r="I55" s="266" t="s">
        <v>1040</v>
      </c>
      <c r="J55" s="266" t="s">
        <v>1041</v>
      </c>
      <c r="K55" s="266" t="s">
        <v>1042</v>
      </c>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48">
      <selection activeCell="F51" sqref="F51"/>
      <pageMargins left="0" right="0" top="0" bottom="0" header="0" footer="0"/>
    </customSheetView>
    <customSheetView guid="{C2870D4B-3185-40F5-B1E2-34D518E50A79}" scale="80" hiddenRows="1" hiddenColumns="1" topLeftCell="A53">
      <selection activeCell="C7" sqref="C7"/>
      <pageMargins left="0" right="0" top="0" bottom="0" header="0" footer="0"/>
    </customSheetView>
    <customSheetView guid="{B3F813C4-6DDE-44FA-88AB-CD545D2651A2}" scale="80" hiddenRows="1" hiddenColumns="1">
      <selection activeCell="AT29" sqref="AT29"/>
      <pageMargins left="0" right="0" top="0" bottom="0" header="0" footer="0"/>
    </customSheetView>
    <customSheetView guid="{52C21511-4E91-4712-98AA-765DAD4B9FC1}" scale="70" hiddenRows="1" hiddenColumns="1" topLeftCell="A48">
      <selection activeCell="F51" sqref="F51"/>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disablePrompts="1" count="1">
    <dataValidation allowBlank="1" showInputMessage="1" prompt="To enter free text, select cell and type - do not click into cell" sqref="D12:AS12" xr:uid="{31A93B02-BEED-4AC3-B386-CBA22B04C09A}"/>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227FD-8ECF-4595-8D32-88460A5C7CD9}">
  <dimension ref="A1:BL55"/>
  <sheetViews>
    <sheetView topLeftCell="A27" zoomScale="50" zoomScaleNormal="50" workbookViewId="0">
      <selection activeCell="F27" sqref="F27"/>
    </sheetView>
  </sheetViews>
  <sheetFormatPr defaultColWidth="0" defaultRowHeight="15.6" zeroHeight="1" x14ac:dyDescent="0.3"/>
  <cols>
    <col min="1" max="1" width="6.88671875" style="171" bestFit="1" customWidth="1"/>
    <col min="2" max="2" width="38.5546875" style="171" customWidth="1"/>
    <col min="3" max="3" width="92.6640625" style="171" customWidth="1"/>
    <col min="4" max="5" width="42.5546875" style="171" customWidth="1"/>
    <col min="6" max="6" width="42.88671875" style="159" customWidth="1"/>
    <col min="7" max="45" width="42.5546875" style="159" customWidth="1"/>
    <col min="46" max="64" width="42.5546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3.1" customHeight="1" x14ac:dyDescent="0.3">
      <c r="A2" s="367" t="s">
        <v>251</v>
      </c>
      <c r="B2" s="368"/>
      <c r="C2" s="208" t="s">
        <v>986</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3.1" customHeight="1" x14ac:dyDescent="0.3">
      <c r="A3" s="367" t="s">
        <v>253</v>
      </c>
      <c r="B3" s="368"/>
      <c r="C3" s="208" t="s">
        <v>750</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39"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3.1"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3.1"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3.1" customHeight="1" x14ac:dyDescent="0.3">
      <c r="A20" s="138" t="s">
        <v>376</v>
      </c>
      <c r="B20" s="139" t="s">
        <v>377</v>
      </c>
      <c r="C20" s="217" t="s">
        <v>378</v>
      </c>
      <c r="D20" s="226" t="s">
        <v>379</v>
      </c>
      <c r="E20" s="226" t="s">
        <v>380</v>
      </c>
      <c r="F20" s="254" t="s">
        <v>915</v>
      </c>
      <c r="G20" s="254" t="s">
        <v>915</v>
      </c>
      <c r="H20" s="254" t="s">
        <v>381</v>
      </c>
      <c r="I20" s="254" t="s">
        <v>381</v>
      </c>
      <c r="J20" s="254" t="s">
        <v>381</v>
      </c>
      <c r="K20" s="254" t="s">
        <v>915</v>
      </c>
      <c r="L20" s="254" t="s">
        <v>381</v>
      </c>
      <c r="M20" s="254" t="s">
        <v>915</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105" customHeight="1" x14ac:dyDescent="0.3">
      <c r="A21" s="169" t="s">
        <v>383</v>
      </c>
      <c r="B21" s="170" t="s">
        <v>384</v>
      </c>
      <c r="C21" s="227" t="s">
        <v>385</v>
      </c>
      <c r="D21" s="228" t="s">
        <v>386</v>
      </c>
      <c r="E21" s="228" t="s">
        <v>387</v>
      </c>
      <c r="F21" s="256" t="s">
        <v>387</v>
      </c>
      <c r="G21" s="256" t="s">
        <v>387</v>
      </c>
      <c r="H21" s="256" t="s">
        <v>388</v>
      </c>
      <c r="I21" s="256" t="s">
        <v>388</v>
      </c>
      <c r="J21" s="256" t="s">
        <v>388</v>
      </c>
      <c r="K21" s="256" t="s">
        <v>388</v>
      </c>
      <c r="L21" s="256" t="s">
        <v>388</v>
      </c>
      <c r="M21" s="256"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101.25" customHeight="1" thickBot="1" x14ac:dyDescent="0.35">
      <c r="A22" s="140" t="s">
        <v>389</v>
      </c>
      <c r="B22" s="141" t="s">
        <v>390</v>
      </c>
      <c r="C22" s="229" t="s">
        <v>391</v>
      </c>
      <c r="D22" s="230" t="s">
        <v>217</v>
      </c>
      <c r="E22" s="231" t="s">
        <v>392</v>
      </c>
      <c r="F22" s="111" t="s">
        <v>1043</v>
      </c>
      <c r="G22" s="111" t="s">
        <v>1043</v>
      </c>
      <c r="H22" s="257" t="s">
        <v>217</v>
      </c>
      <c r="I22" s="257" t="s">
        <v>217</v>
      </c>
      <c r="J22" s="257" t="s">
        <v>217</v>
      </c>
      <c r="K22" s="257" t="s">
        <v>988</v>
      </c>
      <c r="L22" s="257" t="s">
        <v>217</v>
      </c>
      <c r="M22" s="268" t="s">
        <v>989</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41.25" customHeight="1" x14ac:dyDescent="0.3">
      <c r="A27" s="138" t="s">
        <v>439</v>
      </c>
      <c r="B27" s="139" t="s">
        <v>440</v>
      </c>
      <c r="C27" s="235" t="s">
        <v>441</v>
      </c>
      <c r="D27" s="236" t="s">
        <v>442</v>
      </c>
      <c r="E27" s="236" t="s">
        <v>443</v>
      </c>
      <c r="F27" s="258" t="s">
        <v>1044</v>
      </c>
      <c r="G27" s="258" t="s">
        <v>995</v>
      </c>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69" customHeight="1" x14ac:dyDescent="0.3">
      <c r="A28" s="138" t="s">
        <v>447</v>
      </c>
      <c r="B28" s="139" t="s">
        <v>448</v>
      </c>
      <c r="C28" s="235" t="s">
        <v>449</v>
      </c>
      <c r="D28" s="236" t="s">
        <v>450</v>
      </c>
      <c r="E28" s="236" t="s">
        <v>450</v>
      </c>
      <c r="F28" s="258" t="s">
        <v>450</v>
      </c>
      <c r="G28" s="258" t="s">
        <v>450</v>
      </c>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305.25" customHeight="1" x14ac:dyDescent="0.3">
      <c r="A29" s="138" t="s">
        <v>452</v>
      </c>
      <c r="B29" s="139" t="s">
        <v>453</v>
      </c>
      <c r="C29" s="235" t="s">
        <v>603</v>
      </c>
      <c r="D29" s="238" t="s">
        <v>455</v>
      </c>
      <c r="E29" s="238" t="s">
        <v>456</v>
      </c>
      <c r="F29" s="258" t="s">
        <v>456</v>
      </c>
      <c r="G29" s="258" t="s">
        <v>456</v>
      </c>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ht="40.5" customHeight="1" x14ac:dyDescent="0.3">
      <c r="A30" s="138" t="s">
        <v>457</v>
      </c>
      <c r="B30" s="139" t="s">
        <v>458</v>
      </c>
      <c r="C30" s="235" t="s">
        <v>459</v>
      </c>
      <c r="D30" s="239"/>
      <c r="E30" s="239" t="s">
        <v>181</v>
      </c>
      <c r="F30" s="260" t="s">
        <v>181</v>
      </c>
      <c r="G30" s="260" t="s">
        <v>181</v>
      </c>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260" t="s">
        <v>181</v>
      </c>
      <c r="G33" s="260" t="s">
        <v>181</v>
      </c>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181</v>
      </c>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181</v>
      </c>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x14ac:dyDescent="0.3">
      <c r="A36" s="138" t="s">
        <v>475</v>
      </c>
      <c r="B36" s="139" t="s">
        <v>476</v>
      </c>
      <c r="C36" s="235" t="s">
        <v>477</v>
      </c>
      <c r="D36" s="239"/>
      <c r="E36" s="239" t="s">
        <v>181</v>
      </c>
      <c r="F36" s="260" t="s">
        <v>181</v>
      </c>
      <c r="G36" s="260" t="s">
        <v>181</v>
      </c>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181</v>
      </c>
      <c r="G37" s="260" t="s">
        <v>181</v>
      </c>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t="s">
        <v>181</v>
      </c>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181</v>
      </c>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181</v>
      </c>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181</v>
      </c>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181</v>
      </c>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503</v>
      </c>
      <c r="G44" s="258" t="s">
        <v>502</v>
      </c>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1045</v>
      </c>
      <c r="G45" s="262" t="s">
        <v>1046</v>
      </c>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80" x14ac:dyDescent="0.3">
      <c r="A46" s="138" t="s">
        <v>510</v>
      </c>
      <c r="B46" s="139" t="s">
        <v>511</v>
      </c>
      <c r="C46" s="235" t="s">
        <v>512</v>
      </c>
      <c r="D46" s="241" t="s">
        <v>217</v>
      </c>
      <c r="E46" s="241" t="s">
        <v>513</v>
      </c>
      <c r="F46" s="262" t="s">
        <v>1047</v>
      </c>
      <c r="G46" s="262" t="s">
        <v>1048</v>
      </c>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362.25" customHeight="1" x14ac:dyDescent="0.3">
      <c r="A47" s="138" t="s">
        <v>515</v>
      </c>
      <c r="B47" s="139" t="s">
        <v>516</v>
      </c>
      <c r="C47" s="235" t="s">
        <v>517</v>
      </c>
      <c r="D47" s="241" t="s">
        <v>217</v>
      </c>
      <c r="E47" s="241" t="s">
        <v>612</v>
      </c>
      <c r="F47" s="262" t="s">
        <v>1049</v>
      </c>
      <c r="G47" s="262" t="s">
        <v>1050</v>
      </c>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48.75" customHeight="1" x14ac:dyDescent="0.3">
      <c r="A48" s="138" t="s">
        <v>520</v>
      </c>
      <c r="B48" s="139" t="s">
        <v>521</v>
      </c>
      <c r="C48" s="235" t="s">
        <v>522</v>
      </c>
      <c r="D48" s="242" t="s">
        <v>217</v>
      </c>
      <c r="E48" s="242" t="s">
        <v>523</v>
      </c>
      <c r="F48" s="264" t="s">
        <v>1051</v>
      </c>
      <c r="G48" s="264" t="s">
        <v>1017</v>
      </c>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204.75" customHeight="1" x14ac:dyDescent="0.3">
      <c r="A49" s="138" t="s">
        <v>525</v>
      </c>
      <c r="B49" s="139" t="s">
        <v>526</v>
      </c>
      <c r="C49" s="227" t="s">
        <v>527</v>
      </c>
      <c r="D49" s="236" t="s">
        <v>529</v>
      </c>
      <c r="E49" s="236" t="s">
        <v>618</v>
      </c>
      <c r="F49" s="258" t="s">
        <v>529</v>
      </c>
      <c r="G49" s="258" t="s">
        <v>1052</v>
      </c>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96" customHeight="1" x14ac:dyDescent="0.3">
      <c r="A50" s="138" t="s">
        <v>531</v>
      </c>
      <c r="B50" s="139" t="s">
        <v>532</v>
      </c>
      <c r="C50" s="227" t="s">
        <v>533</v>
      </c>
      <c r="D50" s="236" t="s">
        <v>217</v>
      </c>
      <c r="E50" s="236" t="s">
        <v>534</v>
      </c>
      <c r="F50" s="262" t="s">
        <v>217</v>
      </c>
      <c r="G50" s="258" t="s">
        <v>1053</v>
      </c>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99.25" customHeight="1" x14ac:dyDescent="0.3">
      <c r="A51" s="138" t="s">
        <v>536</v>
      </c>
      <c r="B51" s="139" t="s">
        <v>537</v>
      </c>
      <c r="C51" s="235" t="s">
        <v>538</v>
      </c>
      <c r="D51" s="238" t="s">
        <v>503</v>
      </c>
      <c r="E51" s="238" t="s">
        <v>502</v>
      </c>
      <c r="F51" s="258" t="s">
        <v>503</v>
      </c>
      <c r="G51" s="258" t="s">
        <v>503</v>
      </c>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58" t="s">
        <v>1054</v>
      </c>
      <c r="G52" s="262" t="s">
        <v>1025</v>
      </c>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58.75" customHeight="1" x14ac:dyDescent="0.3">
      <c r="A53" s="138" t="s">
        <v>544</v>
      </c>
      <c r="B53" s="139" t="s">
        <v>545</v>
      </c>
      <c r="C53" s="235" t="s">
        <v>546</v>
      </c>
      <c r="D53" s="243" t="s">
        <v>547</v>
      </c>
      <c r="E53" s="243" t="s">
        <v>217</v>
      </c>
      <c r="F53" s="258" t="s">
        <v>1055</v>
      </c>
      <c r="G53" s="258" t="s">
        <v>1031</v>
      </c>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256.5" customHeight="1" x14ac:dyDescent="0.3">
      <c r="A54" s="138" t="s">
        <v>550</v>
      </c>
      <c r="B54" s="139" t="s">
        <v>551</v>
      </c>
      <c r="C54" s="235" t="s">
        <v>552</v>
      </c>
      <c r="D54" s="243" t="s">
        <v>553</v>
      </c>
      <c r="E54" s="243" t="s">
        <v>217</v>
      </c>
      <c r="F54" s="258" t="s">
        <v>1056</v>
      </c>
      <c r="G54" s="258" t="s">
        <v>1057</v>
      </c>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60.6" thickBot="1" x14ac:dyDescent="0.35">
      <c r="A55" s="140" t="s">
        <v>555</v>
      </c>
      <c r="B55" s="141" t="s">
        <v>521</v>
      </c>
      <c r="C55" s="244" t="s">
        <v>556</v>
      </c>
      <c r="D55" s="245" t="s">
        <v>557</v>
      </c>
      <c r="E55" s="245" t="s">
        <v>217</v>
      </c>
      <c r="F55" s="266" t="s">
        <v>1058</v>
      </c>
      <c r="G55" s="266" t="s">
        <v>1042</v>
      </c>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
  </protectedRanges>
  <customSheetViews>
    <customSheetView guid="{9D5E0675-E81B-4894-8C24-1BC7CFF98042}" scale="70" hiddenRows="1" hiddenColumns="1" topLeftCell="A47">
      <selection activeCell="F50" sqref="F50"/>
      <pageMargins left="0" right="0" top="0" bottom="0" header="0" footer="0"/>
    </customSheetView>
    <customSheetView guid="{C2870D4B-3185-40F5-B1E2-34D518E50A79}" scale="70" hiddenRows="1" hiddenColumns="1" topLeftCell="A53">
      <selection activeCell="E45" sqref="E45"/>
      <pageMargins left="0" right="0" top="0" bottom="0" header="0" footer="0"/>
    </customSheetView>
    <customSheetView guid="{B3F813C4-6DDE-44FA-88AB-CD545D2651A2}" hiddenRows="1" hiddenColumns="1" topLeftCell="D26">
      <selection activeCell="AT29" sqref="AT29"/>
      <pageMargins left="0" right="0" top="0" bottom="0" header="0" footer="0"/>
    </customSheetView>
    <customSheetView guid="{52C21511-4E91-4712-98AA-765DAD4B9FC1}" scale="70" hiddenRows="1" hiddenColumns="1" topLeftCell="A47">
      <selection activeCell="F50" sqref="F50"/>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8A25258D-AF99-452E-8EAD-8DA9B812DB52}"/>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C75F2-F734-403B-BA8D-B61C735400B3}">
  <dimension ref="A1:BL55"/>
  <sheetViews>
    <sheetView zoomScale="50" zoomScaleNormal="50" zoomScaleSheetLayoutView="54" workbookViewId="0">
      <pane xSplit="3" topLeftCell="D1" activePane="topRight" state="frozen"/>
      <selection activeCell="C7" sqref="C7"/>
      <selection pane="topRight" activeCell="C3" sqref="C3"/>
    </sheetView>
  </sheetViews>
  <sheetFormatPr defaultColWidth="0" defaultRowHeight="15.6" zeroHeight="1" x14ac:dyDescent="0.3"/>
  <cols>
    <col min="1" max="1" width="6.88671875" style="171" bestFit="1" customWidth="1"/>
    <col min="2" max="2" width="38.88671875" style="171" customWidth="1"/>
    <col min="3" max="3" width="82" style="171" customWidth="1"/>
    <col min="4" max="4" width="29.5546875" style="171" customWidth="1"/>
    <col min="5" max="5" width="25.44140625" style="171" customWidth="1"/>
    <col min="6" max="45" width="42.88671875" style="171"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252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254</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128" t="s">
        <v>368</v>
      </c>
      <c r="G19" s="128" t="s">
        <v>369</v>
      </c>
      <c r="H19" s="128" t="s">
        <v>370</v>
      </c>
      <c r="I19" s="128" t="s">
        <v>371</v>
      </c>
      <c r="J19" s="128" t="s">
        <v>372</v>
      </c>
      <c r="K19" s="128" t="s">
        <v>373</v>
      </c>
      <c r="L19" s="128" t="s">
        <v>374</v>
      </c>
      <c r="M19" s="128" t="s">
        <v>375</v>
      </c>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row>
    <row r="20" spans="1:64" s="159" customFormat="1" ht="82.65" customHeight="1" x14ac:dyDescent="0.3">
      <c r="A20" s="138" t="s">
        <v>376</v>
      </c>
      <c r="B20" s="139" t="s">
        <v>377</v>
      </c>
      <c r="C20" s="217" t="s">
        <v>378</v>
      </c>
      <c r="D20" s="226" t="s">
        <v>379</v>
      </c>
      <c r="E20" s="226" t="s">
        <v>380</v>
      </c>
      <c r="F20" s="216" t="s">
        <v>380</v>
      </c>
      <c r="G20" s="216" t="s">
        <v>381</v>
      </c>
      <c r="H20" s="216" t="s">
        <v>381</v>
      </c>
      <c r="I20" s="216" t="s">
        <v>382</v>
      </c>
      <c r="J20" s="216" t="s">
        <v>381</v>
      </c>
      <c r="K20" s="216" t="s">
        <v>380</v>
      </c>
      <c r="L20" s="216" t="s">
        <v>380</v>
      </c>
      <c r="M20" s="216"/>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row>
    <row r="21" spans="1:64" s="159" customFormat="1" ht="82.65" customHeight="1" x14ac:dyDescent="0.3">
      <c r="A21" s="169" t="s">
        <v>383</v>
      </c>
      <c r="B21" s="170" t="s">
        <v>384</v>
      </c>
      <c r="C21" s="227" t="s">
        <v>385</v>
      </c>
      <c r="D21" s="228" t="s">
        <v>386</v>
      </c>
      <c r="E21" s="228" t="s">
        <v>387</v>
      </c>
      <c r="F21" s="129" t="s">
        <v>386</v>
      </c>
      <c r="G21" s="129" t="s">
        <v>388</v>
      </c>
      <c r="H21" s="129" t="s">
        <v>387</v>
      </c>
      <c r="I21" s="129" t="s">
        <v>387</v>
      </c>
      <c r="J21" s="129" t="s">
        <v>388</v>
      </c>
      <c r="K21" s="129" t="s">
        <v>387</v>
      </c>
      <c r="L21" s="129" t="s">
        <v>386</v>
      </c>
      <c r="M21" s="129"/>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row>
    <row r="22" spans="1:64" s="159" customFormat="1" ht="82.65" customHeight="1" thickBot="1" x14ac:dyDescent="0.35">
      <c r="A22" s="140" t="s">
        <v>389</v>
      </c>
      <c r="B22" s="141" t="s">
        <v>390</v>
      </c>
      <c r="C22" s="229" t="s">
        <v>391</v>
      </c>
      <c r="D22" s="230" t="s">
        <v>217</v>
      </c>
      <c r="E22" s="231" t="s">
        <v>392</v>
      </c>
      <c r="F22" s="119" t="s">
        <v>393</v>
      </c>
      <c r="G22" s="221" t="s">
        <v>217</v>
      </c>
      <c r="H22" s="137" t="s">
        <v>394</v>
      </c>
      <c r="I22" s="137" t="s">
        <v>394</v>
      </c>
      <c r="J22" s="130" t="s">
        <v>217</v>
      </c>
      <c r="K22" s="137" t="s">
        <v>393</v>
      </c>
      <c r="L22" s="137" t="s">
        <v>393</v>
      </c>
      <c r="M22" s="130"/>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ht="31.2"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131" t="s">
        <v>444</v>
      </c>
      <c r="G27" s="131" t="s">
        <v>445</v>
      </c>
      <c r="H27" s="131" t="s">
        <v>446</v>
      </c>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6"/>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131" t="s">
        <v>451</v>
      </c>
      <c r="G28" s="131" t="s">
        <v>451</v>
      </c>
      <c r="H28" s="131" t="s">
        <v>451</v>
      </c>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6"/>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454</v>
      </c>
      <c r="D29" s="238" t="s">
        <v>455</v>
      </c>
      <c r="E29" s="238" t="s">
        <v>456</v>
      </c>
      <c r="F29" s="131" t="s">
        <v>456</v>
      </c>
      <c r="G29" s="131" t="s">
        <v>456</v>
      </c>
      <c r="H29" s="131" t="s">
        <v>456</v>
      </c>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6"/>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132" t="s">
        <v>209</v>
      </c>
      <c r="G30" s="132" t="s">
        <v>209</v>
      </c>
      <c r="H30" s="132" t="s">
        <v>209</v>
      </c>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84"/>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132" t="s">
        <v>181</v>
      </c>
      <c r="G31" s="132" t="s">
        <v>181</v>
      </c>
      <c r="H31" s="132" t="s">
        <v>181</v>
      </c>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84"/>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132" t="s">
        <v>209</v>
      </c>
      <c r="G32" s="132" t="s">
        <v>209</v>
      </c>
      <c r="H32" s="132" t="s">
        <v>209</v>
      </c>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84"/>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132" t="s">
        <v>181</v>
      </c>
      <c r="G33" s="132" t="s">
        <v>181</v>
      </c>
      <c r="H33" s="132" t="s">
        <v>181</v>
      </c>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84"/>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132" t="s">
        <v>209</v>
      </c>
      <c r="G34" s="132" t="s">
        <v>209</v>
      </c>
      <c r="H34" s="132" t="s">
        <v>209</v>
      </c>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84"/>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132" t="s">
        <v>209</v>
      </c>
      <c r="G35" s="132" t="s">
        <v>209</v>
      </c>
      <c r="H35" s="132" t="s">
        <v>209</v>
      </c>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84"/>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x14ac:dyDescent="0.3">
      <c r="A36" s="138" t="s">
        <v>475</v>
      </c>
      <c r="B36" s="139" t="s">
        <v>476</v>
      </c>
      <c r="C36" s="235" t="s">
        <v>477</v>
      </c>
      <c r="D36" s="239"/>
      <c r="E36" s="239" t="s">
        <v>181</v>
      </c>
      <c r="F36" s="132" t="s">
        <v>181</v>
      </c>
      <c r="G36" s="132" t="s">
        <v>181</v>
      </c>
      <c r="H36" s="132" t="s">
        <v>181</v>
      </c>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84"/>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132" t="s">
        <v>209</v>
      </c>
      <c r="G37" s="132" t="s">
        <v>209</v>
      </c>
      <c r="H37" s="132" t="s">
        <v>209</v>
      </c>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84"/>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132" t="s">
        <v>181</v>
      </c>
      <c r="G38" s="132" t="s">
        <v>181</v>
      </c>
      <c r="H38" s="132" t="s">
        <v>181</v>
      </c>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84"/>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132" t="s">
        <v>209</v>
      </c>
      <c r="G39" s="132" t="s">
        <v>209</v>
      </c>
      <c r="H39" s="132" t="s">
        <v>209</v>
      </c>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84"/>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132" t="s">
        <v>209</v>
      </c>
      <c r="G40" s="132" t="s">
        <v>209</v>
      </c>
      <c r="H40" s="132" t="s">
        <v>209</v>
      </c>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84"/>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c r="E41" s="239" t="s">
        <v>209</v>
      </c>
      <c r="F41" s="132" t="s">
        <v>209</v>
      </c>
      <c r="G41" s="132" t="s">
        <v>209</v>
      </c>
      <c r="H41" s="132" t="s">
        <v>209</v>
      </c>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84"/>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c r="E42" s="239" t="s">
        <v>209</v>
      </c>
      <c r="F42" s="132" t="s">
        <v>209</v>
      </c>
      <c r="G42" s="132" t="s">
        <v>209</v>
      </c>
      <c r="H42" s="132" t="s">
        <v>209</v>
      </c>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84"/>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c r="E43" s="239" t="s">
        <v>209</v>
      </c>
      <c r="F43" s="132" t="s">
        <v>209</v>
      </c>
      <c r="G43" s="132" t="s">
        <v>209</v>
      </c>
      <c r="H43" s="132" t="s">
        <v>209</v>
      </c>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84"/>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95.1" customHeight="1" x14ac:dyDescent="0.3">
      <c r="A44" s="138" t="s">
        <v>499</v>
      </c>
      <c r="B44" s="139" t="s">
        <v>500</v>
      </c>
      <c r="C44" s="235" t="s">
        <v>501</v>
      </c>
      <c r="D44" s="238" t="s">
        <v>502</v>
      </c>
      <c r="E44" s="238" t="s">
        <v>503</v>
      </c>
      <c r="F44" s="131" t="s">
        <v>503</v>
      </c>
      <c r="G44" s="131" t="s">
        <v>502</v>
      </c>
      <c r="H44" s="131" t="s">
        <v>503</v>
      </c>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6"/>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95.1" customHeight="1" x14ac:dyDescent="0.3">
      <c r="A45" s="138" t="s">
        <v>504</v>
      </c>
      <c r="B45" s="139" t="s">
        <v>505</v>
      </c>
      <c r="C45" s="235" t="s">
        <v>506</v>
      </c>
      <c r="D45" s="238" t="s">
        <v>507</v>
      </c>
      <c r="E45" s="238" t="s">
        <v>508</v>
      </c>
      <c r="F45" s="131" t="s">
        <v>509</v>
      </c>
      <c r="G45" s="131" t="s">
        <v>509</v>
      </c>
      <c r="H45" s="131" t="s">
        <v>509</v>
      </c>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6"/>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95.1" customHeight="1" x14ac:dyDescent="0.3">
      <c r="A46" s="138" t="s">
        <v>510</v>
      </c>
      <c r="B46" s="139" t="s">
        <v>511</v>
      </c>
      <c r="C46" s="235" t="s">
        <v>512</v>
      </c>
      <c r="D46" s="238" t="s">
        <v>217</v>
      </c>
      <c r="E46" s="238" t="s">
        <v>513</v>
      </c>
      <c r="F46" s="131" t="s">
        <v>514</v>
      </c>
      <c r="G46" s="131" t="s">
        <v>514</v>
      </c>
      <c r="H46" s="131" t="s">
        <v>514</v>
      </c>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6"/>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135" x14ac:dyDescent="0.3">
      <c r="A47" s="138" t="s">
        <v>515</v>
      </c>
      <c r="B47" s="139" t="s">
        <v>516</v>
      </c>
      <c r="C47" s="235" t="s">
        <v>517</v>
      </c>
      <c r="D47" s="241" t="s">
        <v>217</v>
      </c>
      <c r="E47" s="241" t="s">
        <v>518</v>
      </c>
      <c r="F47" s="131" t="s">
        <v>519</v>
      </c>
      <c r="G47" s="131" t="s">
        <v>519</v>
      </c>
      <c r="H47" s="131" t="s">
        <v>519</v>
      </c>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85"/>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75" x14ac:dyDescent="0.3">
      <c r="A48" s="138" t="s">
        <v>520</v>
      </c>
      <c r="B48" s="139" t="s">
        <v>521</v>
      </c>
      <c r="C48" s="235" t="s">
        <v>522</v>
      </c>
      <c r="D48" s="242" t="s">
        <v>217</v>
      </c>
      <c r="E48" s="242" t="s">
        <v>523</v>
      </c>
      <c r="F48" s="131" t="s">
        <v>524</v>
      </c>
      <c r="G48" s="131" t="s">
        <v>524</v>
      </c>
      <c r="H48" s="131" t="s">
        <v>524</v>
      </c>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86"/>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362.1" customHeight="1" x14ac:dyDescent="0.3">
      <c r="A49" s="138" t="s">
        <v>525</v>
      </c>
      <c r="B49" s="139" t="s">
        <v>526</v>
      </c>
      <c r="C49" s="227" t="s">
        <v>527</v>
      </c>
      <c r="D49" s="236" t="s">
        <v>528</v>
      </c>
      <c r="E49" s="236" t="s">
        <v>529</v>
      </c>
      <c r="F49" s="131" t="s">
        <v>530</v>
      </c>
      <c r="G49" s="131" t="s">
        <v>530</v>
      </c>
      <c r="H49" s="131" t="s">
        <v>530</v>
      </c>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6"/>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534</v>
      </c>
      <c r="E50" s="236" t="s">
        <v>217</v>
      </c>
      <c r="F50" s="131" t="s">
        <v>535</v>
      </c>
      <c r="G50" s="131" t="s">
        <v>535</v>
      </c>
      <c r="H50" s="131" t="s">
        <v>535</v>
      </c>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6"/>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95.1" customHeight="1" x14ac:dyDescent="0.3">
      <c r="A51" s="138" t="s">
        <v>536</v>
      </c>
      <c r="B51" s="139" t="s">
        <v>537</v>
      </c>
      <c r="C51" s="235" t="s">
        <v>538</v>
      </c>
      <c r="D51" s="238" t="s">
        <v>503</v>
      </c>
      <c r="E51" s="238" t="s">
        <v>502</v>
      </c>
      <c r="F51" s="131" t="s">
        <v>503</v>
      </c>
      <c r="G51" s="131" t="s">
        <v>503</v>
      </c>
      <c r="H51" s="131" t="s">
        <v>503</v>
      </c>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6"/>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141.9" customHeight="1" x14ac:dyDescent="0.3">
      <c r="A52" s="138" t="s">
        <v>539</v>
      </c>
      <c r="B52" s="139" t="s">
        <v>505</v>
      </c>
      <c r="C52" s="235" t="s">
        <v>540</v>
      </c>
      <c r="D52" s="238" t="s">
        <v>541</v>
      </c>
      <c r="E52" s="238" t="s">
        <v>542</v>
      </c>
      <c r="F52" s="131" t="s">
        <v>217</v>
      </c>
      <c r="G52" s="131" t="s">
        <v>543</v>
      </c>
      <c r="H52" s="131" t="s">
        <v>543</v>
      </c>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6"/>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180" x14ac:dyDescent="0.3">
      <c r="A53" s="138" t="s">
        <v>544</v>
      </c>
      <c r="B53" s="139" t="s">
        <v>545</v>
      </c>
      <c r="C53" s="235" t="s">
        <v>546</v>
      </c>
      <c r="D53" s="243" t="s">
        <v>547</v>
      </c>
      <c r="E53" s="243" t="s">
        <v>217</v>
      </c>
      <c r="F53" s="131" t="s">
        <v>217</v>
      </c>
      <c r="G53" s="131" t="s">
        <v>548</v>
      </c>
      <c r="H53" s="131" t="s">
        <v>549</v>
      </c>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6"/>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95" x14ac:dyDescent="0.3">
      <c r="A54" s="138" t="s">
        <v>550</v>
      </c>
      <c r="B54" s="139" t="s">
        <v>551</v>
      </c>
      <c r="C54" s="235" t="s">
        <v>552</v>
      </c>
      <c r="D54" s="243" t="s">
        <v>553</v>
      </c>
      <c r="E54" s="243" t="s">
        <v>217</v>
      </c>
      <c r="F54" s="131" t="s">
        <v>217</v>
      </c>
      <c r="G54" s="131" t="s">
        <v>554</v>
      </c>
      <c r="H54" s="131" t="s">
        <v>554</v>
      </c>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6"/>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60.6" thickBot="1" x14ac:dyDescent="0.35">
      <c r="A55" s="140" t="s">
        <v>555</v>
      </c>
      <c r="B55" s="141" t="s">
        <v>521</v>
      </c>
      <c r="C55" s="244" t="s">
        <v>556</v>
      </c>
      <c r="D55" s="245" t="s">
        <v>557</v>
      </c>
      <c r="E55" s="245" t="s">
        <v>217</v>
      </c>
      <c r="F55" s="131" t="s">
        <v>554</v>
      </c>
      <c r="G55" s="131" t="s">
        <v>554</v>
      </c>
      <c r="H55" s="131" t="s">
        <v>554</v>
      </c>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8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customSheetViews>
    <customSheetView guid="{9D5E0675-E81B-4894-8C24-1BC7CFF98042}" scale="60" hiddenRows="1" hiddenColumns="1">
      <pane xSplit="3" topLeftCell="D1" activePane="topRight" state="frozen"/>
      <selection pane="topRight" activeCell="F20" sqref="F20:M22"/>
      <rowBreaks count="2" manualBreakCount="2">
        <brk id="51" max="51" man="1"/>
        <brk id="54" max="16383" man="1"/>
      </rowBreaks>
      <pageMargins left="0" right="0" top="0" bottom="0" header="0" footer="0"/>
      <pageSetup orientation="portrait" r:id="rId1"/>
    </customSheetView>
    <customSheetView guid="{C2870D4B-3185-40F5-B1E2-34D518E50A79}" scale="70" hiddenRows="1" hiddenColumns="1">
      <pane xSplit="3" topLeftCell="D1" activePane="topRight" state="frozen"/>
      <selection pane="topRight" activeCell="C7" sqref="C7"/>
      <pageMargins left="0" right="0" top="0" bottom="0" header="0" footer="0"/>
      <pageSetup orientation="portrait" r:id="rId2"/>
    </customSheetView>
    <customSheetView guid="{B3F813C4-6DDE-44FA-88AB-CD545D2651A2}" scale="70" hiddenRows="1" hiddenColumns="1">
      <pane xSplit="3" topLeftCell="D1" activePane="topRight" state="frozen"/>
      <selection pane="topRight" activeCell="D45" sqref="D45"/>
      <pageMargins left="0" right="0" top="0" bottom="0" header="0" footer="0"/>
      <pageSetup orientation="portrait" r:id="rId3"/>
    </customSheetView>
    <customSheetView guid="{52C21511-4E91-4712-98AA-765DAD4B9FC1}" scale="70" hiddenRows="1" hiddenColumns="1">
      <pane xSplit="3" topLeftCell="D1" activePane="topRight" state="frozen"/>
      <selection pane="topRight" activeCell="C6" sqref="C6"/>
      <pageMargins left="0" right="0" top="0" bottom="0" header="0" footer="0"/>
      <pageSetup orientation="portrait" r:id="rId4"/>
    </customSheetView>
  </customSheetViews>
  <mergeCells count="10">
    <mergeCell ref="A25:C25"/>
    <mergeCell ref="A8:C8"/>
    <mergeCell ref="A2:B2"/>
    <mergeCell ref="A4:B4"/>
    <mergeCell ref="A6:B6"/>
    <mergeCell ref="A5:B5"/>
    <mergeCell ref="A18:C18"/>
    <mergeCell ref="A17:C17"/>
    <mergeCell ref="A3:B3"/>
    <mergeCell ref="A9:D9"/>
  </mergeCells>
  <phoneticPr fontId="7" type="noConversion"/>
  <dataValidations count="1">
    <dataValidation allowBlank="1" showInputMessage="1" prompt="To enter free text, select cell and type - do not click into cell" sqref="D12:AS12" xr:uid="{72AB60E3-1022-447C-B600-EB4AB5A2B51F}"/>
  </dataValidations>
  <pageMargins left="0.7" right="0.7" top="0.75" bottom="0.75" header="0.3" footer="0.3"/>
  <pageSetup orientation="portrait" r:id="rId5"/>
  <rowBreaks count="2" manualBreakCount="2">
    <brk id="51" max="51" man="1"/>
    <brk id="5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9B02D-95C0-4B9B-A0C4-7B020264B312}">
  <dimension ref="A1:BL55"/>
  <sheetViews>
    <sheetView topLeftCell="A6" zoomScale="50" zoomScaleNormal="50" workbookViewId="0">
      <selection activeCell="F27" sqref="F27"/>
    </sheetView>
  </sheetViews>
  <sheetFormatPr defaultColWidth="0" defaultRowHeight="15.6" zeroHeight="1" x14ac:dyDescent="0.3"/>
  <cols>
    <col min="1" max="1" width="6.88671875" style="171" bestFit="1" customWidth="1"/>
    <col min="2" max="2" width="38.5546875" style="171" customWidth="1"/>
    <col min="3" max="3" width="88" style="171" customWidth="1"/>
    <col min="4" max="5" width="42.5546875" style="171" customWidth="1"/>
    <col min="6" max="8" width="42.88671875" style="159" customWidth="1"/>
    <col min="9" max="45" width="42.5546875" style="159" customWidth="1"/>
    <col min="46" max="64" width="42.5546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x14ac:dyDescent="0.3">
      <c r="A2" s="367" t="s">
        <v>251</v>
      </c>
      <c r="B2" s="368"/>
      <c r="C2" s="208" t="s">
        <v>986</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x14ac:dyDescent="0.3">
      <c r="A3" s="367" t="s">
        <v>253</v>
      </c>
      <c r="B3" s="368"/>
      <c r="C3" s="208" t="s">
        <v>772</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idden="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17.399999999999999"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31.2"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0.25" customHeight="1" x14ac:dyDescent="0.3">
      <c r="A20" s="138" t="s">
        <v>376</v>
      </c>
      <c r="B20" s="139" t="s">
        <v>377</v>
      </c>
      <c r="C20" s="217" t="s">
        <v>378</v>
      </c>
      <c r="D20" s="226" t="s">
        <v>379</v>
      </c>
      <c r="E20" s="226" t="s">
        <v>380</v>
      </c>
      <c r="F20" s="254" t="s">
        <v>915</v>
      </c>
      <c r="G20" s="254" t="s">
        <v>915</v>
      </c>
      <c r="H20" s="254" t="s">
        <v>381</v>
      </c>
      <c r="I20" s="254" t="s">
        <v>381</v>
      </c>
      <c r="J20" s="254" t="s">
        <v>381</v>
      </c>
      <c r="K20" s="254" t="s">
        <v>915</v>
      </c>
      <c r="L20" s="254" t="s">
        <v>381</v>
      </c>
      <c r="M20" s="254" t="s">
        <v>915</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111" customHeight="1" x14ac:dyDescent="0.3">
      <c r="A21" s="169" t="s">
        <v>383</v>
      </c>
      <c r="B21" s="170" t="s">
        <v>384</v>
      </c>
      <c r="C21" s="227" t="s">
        <v>385</v>
      </c>
      <c r="D21" s="228" t="s">
        <v>386</v>
      </c>
      <c r="E21" s="228" t="s">
        <v>387</v>
      </c>
      <c r="F21" s="256" t="s">
        <v>387</v>
      </c>
      <c r="G21" s="256" t="s">
        <v>387</v>
      </c>
      <c r="H21" s="256" t="s">
        <v>388</v>
      </c>
      <c r="I21" s="256" t="s">
        <v>388</v>
      </c>
      <c r="J21" s="256" t="s">
        <v>388</v>
      </c>
      <c r="K21" s="256" t="s">
        <v>388</v>
      </c>
      <c r="L21" s="256" t="s">
        <v>388</v>
      </c>
      <c r="M21" s="256"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117" customHeight="1" thickBot="1" x14ac:dyDescent="0.35">
      <c r="A22" s="140" t="s">
        <v>389</v>
      </c>
      <c r="B22" s="141" t="s">
        <v>390</v>
      </c>
      <c r="C22" s="229" t="s">
        <v>391</v>
      </c>
      <c r="D22" s="230" t="s">
        <v>217</v>
      </c>
      <c r="E22" s="231" t="s">
        <v>392</v>
      </c>
      <c r="F22" s="111" t="s">
        <v>1059</v>
      </c>
      <c r="G22" s="111" t="s">
        <v>1059</v>
      </c>
      <c r="H22" s="257" t="s">
        <v>217</v>
      </c>
      <c r="I22" s="257" t="s">
        <v>217</v>
      </c>
      <c r="J22" s="257" t="s">
        <v>217</v>
      </c>
      <c r="K22" s="257" t="s">
        <v>988</v>
      </c>
      <c r="L22" s="257" t="s">
        <v>217</v>
      </c>
      <c r="M22" s="268" t="s">
        <v>1060</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9" customHeight="1" x14ac:dyDescent="0.3">
      <c r="A27" s="138" t="s">
        <v>439</v>
      </c>
      <c r="B27" s="139" t="s">
        <v>440</v>
      </c>
      <c r="C27" s="235" t="s">
        <v>441</v>
      </c>
      <c r="D27" s="236" t="s">
        <v>442</v>
      </c>
      <c r="E27" s="236" t="s">
        <v>443</v>
      </c>
      <c r="F27" s="258" t="s">
        <v>990</v>
      </c>
      <c r="G27" s="258" t="s">
        <v>991</v>
      </c>
      <c r="H27" s="258" t="s">
        <v>994</v>
      </c>
      <c r="I27" s="258" t="s">
        <v>995</v>
      </c>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61.5" customHeight="1" x14ac:dyDescent="0.3">
      <c r="A28" s="138" t="s">
        <v>447</v>
      </c>
      <c r="B28" s="139" t="s">
        <v>448</v>
      </c>
      <c r="C28" s="235" t="s">
        <v>449</v>
      </c>
      <c r="D28" s="236" t="s">
        <v>450</v>
      </c>
      <c r="E28" s="236" t="s">
        <v>450</v>
      </c>
      <c r="F28" s="258" t="s">
        <v>450</v>
      </c>
      <c r="G28" s="258" t="s">
        <v>450</v>
      </c>
      <c r="H28" s="258" t="s">
        <v>450</v>
      </c>
      <c r="I28" s="258" t="s">
        <v>450</v>
      </c>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25.6" x14ac:dyDescent="0.3">
      <c r="A29" s="138" t="s">
        <v>452</v>
      </c>
      <c r="B29" s="139" t="s">
        <v>453</v>
      </c>
      <c r="C29" s="235" t="s">
        <v>603</v>
      </c>
      <c r="D29" s="238" t="s">
        <v>455</v>
      </c>
      <c r="E29" s="238" t="s">
        <v>456</v>
      </c>
      <c r="F29" s="258" t="s">
        <v>456</v>
      </c>
      <c r="G29" s="258" t="s">
        <v>456</v>
      </c>
      <c r="H29" s="258" t="s">
        <v>456</v>
      </c>
      <c r="I29" s="258" t="s">
        <v>456</v>
      </c>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ht="44.25" customHeight="1" x14ac:dyDescent="0.3">
      <c r="A30" s="138" t="s">
        <v>457</v>
      </c>
      <c r="B30" s="139" t="s">
        <v>458</v>
      </c>
      <c r="C30" s="235" t="s">
        <v>459</v>
      </c>
      <c r="D30" s="239"/>
      <c r="E30" s="239" t="s">
        <v>181</v>
      </c>
      <c r="F30" s="260" t="s">
        <v>181</v>
      </c>
      <c r="G30" s="260" t="s">
        <v>181</v>
      </c>
      <c r="H30" s="260" t="s">
        <v>181</v>
      </c>
      <c r="I30" s="260" t="s">
        <v>181</v>
      </c>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ht="32.25" customHeight="1" x14ac:dyDescent="0.3">
      <c r="A31" s="138" t="s">
        <v>460</v>
      </c>
      <c r="B31" s="139" t="s">
        <v>461</v>
      </c>
      <c r="C31" s="240" t="s">
        <v>462</v>
      </c>
      <c r="D31" s="239"/>
      <c r="E31" s="239" t="s">
        <v>181</v>
      </c>
      <c r="F31" s="260" t="s">
        <v>181</v>
      </c>
      <c r="G31" s="260" t="s">
        <v>181</v>
      </c>
      <c r="H31" s="260" t="s">
        <v>181</v>
      </c>
      <c r="I31" s="260" t="s">
        <v>181</v>
      </c>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ht="34.5" customHeight="1" x14ac:dyDescent="0.3">
      <c r="A32" s="138" t="s">
        <v>463</v>
      </c>
      <c r="B32" s="139" t="s">
        <v>464</v>
      </c>
      <c r="C32" s="235" t="s">
        <v>465</v>
      </c>
      <c r="D32" s="239"/>
      <c r="E32" s="239" t="s">
        <v>181</v>
      </c>
      <c r="F32" s="260" t="s">
        <v>181</v>
      </c>
      <c r="G32" s="260" t="s">
        <v>181</v>
      </c>
      <c r="H32" s="260" t="s">
        <v>181</v>
      </c>
      <c r="I32" s="260" t="s">
        <v>181</v>
      </c>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260" t="s">
        <v>181</v>
      </c>
      <c r="G33" s="260" t="s">
        <v>181</v>
      </c>
      <c r="H33" s="260" t="s">
        <v>181</v>
      </c>
      <c r="I33" s="260" t="s">
        <v>181</v>
      </c>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t="s">
        <v>209</v>
      </c>
      <c r="I34" s="260" t="s">
        <v>181</v>
      </c>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ht="27" customHeight="1" x14ac:dyDescent="0.3">
      <c r="A35" s="138" t="s">
        <v>472</v>
      </c>
      <c r="B35" s="139" t="s">
        <v>473</v>
      </c>
      <c r="C35" s="235" t="s">
        <v>474</v>
      </c>
      <c r="D35" s="239"/>
      <c r="E35" s="239" t="s">
        <v>209</v>
      </c>
      <c r="F35" s="260" t="s">
        <v>209</v>
      </c>
      <c r="G35" s="260" t="s">
        <v>209</v>
      </c>
      <c r="H35" s="260" t="s">
        <v>209</v>
      </c>
      <c r="I35" s="260" t="s">
        <v>181</v>
      </c>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x14ac:dyDescent="0.3">
      <c r="A36" s="138" t="s">
        <v>475</v>
      </c>
      <c r="B36" s="139" t="s">
        <v>476</v>
      </c>
      <c r="C36" s="235" t="s">
        <v>477</v>
      </c>
      <c r="D36" s="239"/>
      <c r="E36" s="239" t="s">
        <v>181</v>
      </c>
      <c r="F36" s="260" t="s">
        <v>181</v>
      </c>
      <c r="G36" s="260" t="s">
        <v>181</v>
      </c>
      <c r="H36" s="260" t="s">
        <v>181</v>
      </c>
      <c r="I36" s="260" t="s">
        <v>181</v>
      </c>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ht="30.75" customHeight="1" x14ac:dyDescent="0.3">
      <c r="A37" s="138" t="s">
        <v>478</v>
      </c>
      <c r="B37" s="139" t="s">
        <v>479</v>
      </c>
      <c r="C37" s="235" t="s">
        <v>480</v>
      </c>
      <c r="D37" s="239"/>
      <c r="E37" s="239" t="s">
        <v>181</v>
      </c>
      <c r="F37" s="260" t="s">
        <v>209</v>
      </c>
      <c r="G37" s="260" t="s">
        <v>209</v>
      </c>
      <c r="H37" s="260" t="s">
        <v>209</v>
      </c>
      <c r="I37" s="260" t="s">
        <v>181</v>
      </c>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ht="28.5" customHeight="1" x14ac:dyDescent="0.3">
      <c r="A38" s="138" t="s">
        <v>481</v>
      </c>
      <c r="B38" s="139" t="s">
        <v>482</v>
      </c>
      <c r="C38" s="235" t="s">
        <v>483</v>
      </c>
      <c r="D38" s="239"/>
      <c r="E38" s="239" t="s">
        <v>181</v>
      </c>
      <c r="F38" s="260" t="s">
        <v>181</v>
      </c>
      <c r="G38" s="260" t="s">
        <v>181</v>
      </c>
      <c r="H38" s="260" t="s">
        <v>209</v>
      </c>
      <c r="I38" s="260" t="s">
        <v>181</v>
      </c>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ht="30.75" customHeight="1" x14ac:dyDescent="0.3">
      <c r="A39" s="138" t="s">
        <v>484</v>
      </c>
      <c r="B39" s="139" t="s">
        <v>485</v>
      </c>
      <c r="C39" s="235" t="s">
        <v>486</v>
      </c>
      <c r="D39" s="239"/>
      <c r="E39" s="239" t="s">
        <v>181</v>
      </c>
      <c r="F39" s="260" t="s">
        <v>209</v>
      </c>
      <c r="G39" s="260" t="s">
        <v>209</v>
      </c>
      <c r="H39" s="260" t="s">
        <v>209</v>
      </c>
      <c r="I39" s="260" t="s">
        <v>181</v>
      </c>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ht="33" customHeight="1" x14ac:dyDescent="0.3">
      <c r="A40" s="138" t="s">
        <v>487</v>
      </c>
      <c r="B40" s="139" t="s">
        <v>488</v>
      </c>
      <c r="C40" s="235" t="s">
        <v>489</v>
      </c>
      <c r="D40" s="239"/>
      <c r="E40" s="239" t="s">
        <v>181</v>
      </c>
      <c r="F40" s="260" t="s">
        <v>209</v>
      </c>
      <c r="G40" s="260" t="s">
        <v>209</v>
      </c>
      <c r="H40" s="260" t="s">
        <v>209</v>
      </c>
      <c r="I40" s="260" t="s">
        <v>181</v>
      </c>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t="s">
        <v>209</v>
      </c>
      <c r="I41" s="260" t="s">
        <v>209</v>
      </c>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t="s">
        <v>209</v>
      </c>
      <c r="I42" s="260" t="s">
        <v>181</v>
      </c>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t="s">
        <v>209</v>
      </c>
      <c r="I43" s="260" t="s">
        <v>181</v>
      </c>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57.25" customHeight="1" x14ac:dyDescent="0.3">
      <c r="A44" s="138" t="s">
        <v>499</v>
      </c>
      <c r="B44" s="139" t="s">
        <v>500</v>
      </c>
      <c r="C44" s="235" t="s">
        <v>501</v>
      </c>
      <c r="D44" s="238" t="s">
        <v>502</v>
      </c>
      <c r="E44" s="238" t="s">
        <v>503</v>
      </c>
      <c r="F44" s="258" t="s">
        <v>503</v>
      </c>
      <c r="G44" s="258" t="s">
        <v>503</v>
      </c>
      <c r="H44" s="258" t="s">
        <v>503</v>
      </c>
      <c r="I44" s="258" t="s">
        <v>502</v>
      </c>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6" x14ac:dyDescent="0.3">
      <c r="A45" s="138" t="s">
        <v>504</v>
      </c>
      <c r="B45" s="139" t="s">
        <v>505</v>
      </c>
      <c r="C45" s="235" t="s">
        <v>506</v>
      </c>
      <c r="D45" s="241" t="s">
        <v>605</v>
      </c>
      <c r="E45" s="241" t="s">
        <v>508</v>
      </c>
      <c r="F45" s="262" t="s">
        <v>1061</v>
      </c>
      <c r="G45" s="262" t="s">
        <v>1062</v>
      </c>
      <c r="H45" s="262" t="s">
        <v>1063</v>
      </c>
      <c r="I45" s="262" t="s">
        <v>1046</v>
      </c>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269.25" customHeight="1" x14ac:dyDescent="0.3">
      <c r="A46" s="138" t="s">
        <v>510</v>
      </c>
      <c r="B46" s="139" t="s">
        <v>511</v>
      </c>
      <c r="C46" s="235" t="s">
        <v>512</v>
      </c>
      <c r="D46" s="241" t="s">
        <v>217</v>
      </c>
      <c r="E46" s="241" t="s">
        <v>513</v>
      </c>
      <c r="F46" s="262" t="s">
        <v>1064</v>
      </c>
      <c r="G46" s="262" t="s">
        <v>1065</v>
      </c>
      <c r="H46" s="262" t="s">
        <v>1066</v>
      </c>
      <c r="I46" s="262" t="s">
        <v>1067</v>
      </c>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375" x14ac:dyDescent="0.3">
      <c r="A47" s="138" t="s">
        <v>515</v>
      </c>
      <c r="B47" s="139" t="s">
        <v>516</v>
      </c>
      <c r="C47" s="235" t="s">
        <v>517</v>
      </c>
      <c r="D47" s="241" t="s">
        <v>217</v>
      </c>
      <c r="E47" s="241" t="s">
        <v>612</v>
      </c>
      <c r="F47" s="262" t="s">
        <v>1068</v>
      </c>
      <c r="G47" s="262" t="s">
        <v>1009</v>
      </c>
      <c r="H47" s="262" t="s">
        <v>1011</v>
      </c>
      <c r="I47" s="262" t="s">
        <v>1050</v>
      </c>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45" x14ac:dyDescent="0.3">
      <c r="A48" s="138" t="s">
        <v>520</v>
      </c>
      <c r="B48" s="139" t="s">
        <v>521</v>
      </c>
      <c r="C48" s="235" t="s">
        <v>522</v>
      </c>
      <c r="D48" s="242" t="s">
        <v>217</v>
      </c>
      <c r="E48" s="242" t="s">
        <v>523</v>
      </c>
      <c r="F48" s="264" t="s">
        <v>1013</v>
      </c>
      <c r="G48" s="264" t="s">
        <v>1014</v>
      </c>
      <c r="H48" s="264" t="s">
        <v>1016</v>
      </c>
      <c r="I48" s="264" t="s">
        <v>1017</v>
      </c>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65" x14ac:dyDescent="0.3">
      <c r="A49" s="138" t="s">
        <v>525</v>
      </c>
      <c r="B49" s="139" t="s">
        <v>526</v>
      </c>
      <c r="C49" s="227" t="s">
        <v>527</v>
      </c>
      <c r="D49" s="236" t="s">
        <v>529</v>
      </c>
      <c r="E49" s="236" t="s">
        <v>618</v>
      </c>
      <c r="F49" s="258" t="s">
        <v>529</v>
      </c>
      <c r="G49" s="258" t="s">
        <v>529</v>
      </c>
      <c r="H49" s="258" t="s">
        <v>529</v>
      </c>
      <c r="I49" s="258" t="s">
        <v>1069</v>
      </c>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217</v>
      </c>
      <c r="E50" s="236" t="s">
        <v>534</v>
      </c>
      <c r="F50" s="262" t="s">
        <v>217</v>
      </c>
      <c r="G50" s="262" t="s">
        <v>217</v>
      </c>
      <c r="H50" s="262" t="s">
        <v>217</v>
      </c>
      <c r="I50" s="258" t="s">
        <v>1053</v>
      </c>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55" x14ac:dyDescent="0.3">
      <c r="A51" s="138" t="s">
        <v>536</v>
      </c>
      <c r="B51" s="139" t="s">
        <v>537</v>
      </c>
      <c r="C51" s="235" t="s">
        <v>538</v>
      </c>
      <c r="D51" s="238" t="s">
        <v>503</v>
      </c>
      <c r="E51" s="238" t="s">
        <v>502</v>
      </c>
      <c r="F51" s="258" t="s">
        <v>503</v>
      </c>
      <c r="G51" s="258" t="s">
        <v>503</v>
      </c>
      <c r="H51" s="258" t="s">
        <v>503</v>
      </c>
      <c r="I51" s="258" t="s">
        <v>503</v>
      </c>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x14ac:dyDescent="0.3">
      <c r="A52" s="138" t="s">
        <v>539</v>
      </c>
      <c r="B52" s="139" t="s">
        <v>505</v>
      </c>
      <c r="C52" s="235" t="s">
        <v>540</v>
      </c>
      <c r="D52" s="241" t="s">
        <v>621</v>
      </c>
      <c r="E52" s="241" t="s">
        <v>575</v>
      </c>
      <c r="F52" s="258" t="s">
        <v>1070</v>
      </c>
      <c r="G52" s="258" t="s">
        <v>1071</v>
      </c>
      <c r="H52" s="258" t="s">
        <v>1072</v>
      </c>
      <c r="I52" s="262" t="s">
        <v>1025</v>
      </c>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10" x14ac:dyDescent="0.3">
      <c r="A53" s="138" t="s">
        <v>544</v>
      </c>
      <c r="B53" s="139" t="s">
        <v>545</v>
      </c>
      <c r="C53" s="235" t="s">
        <v>546</v>
      </c>
      <c r="D53" s="243" t="s">
        <v>547</v>
      </c>
      <c r="E53" s="243" t="s">
        <v>217</v>
      </c>
      <c r="F53" s="258" t="s">
        <v>1073</v>
      </c>
      <c r="G53" s="258" t="s">
        <v>1074</v>
      </c>
      <c r="H53" s="258" t="s">
        <v>1075</v>
      </c>
      <c r="I53" s="258" t="s">
        <v>1031</v>
      </c>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63.5" customHeight="1" x14ac:dyDescent="0.3">
      <c r="A54" s="138" t="s">
        <v>550</v>
      </c>
      <c r="B54" s="139" t="s">
        <v>551</v>
      </c>
      <c r="C54" s="235" t="s">
        <v>552</v>
      </c>
      <c r="D54" s="243" t="s">
        <v>553</v>
      </c>
      <c r="E54" s="243" t="s">
        <v>217</v>
      </c>
      <c r="F54" s="258" t="s">
        <v>1032</v>
      </c>
      <c r="G54" s="258" t="s">
        <v>1033</v>
      </c>
      <c r="H54" s="258" t="s">
        <v>1035</v>
      </c>
      <c r="I54" s="258" t="s">
        <v>1057</v>
      </c>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60.6" thickBot="1" x14ac:dyDescent="0.35">
      <c r="A55" s="140" t="s">
        <v>555</v>
      </c>
      <c r="B55" s="141" t="s">
        <v>521</v>
      </c>
      <c r="C55" s="244" t="s">
        <v>556</v>
      </c>
      <c r="D55" s="245" t="s">
        <v>557</v>
      </c>
      <c r="E55" s="245" t="s">
        <v>217</v>
      </c>
      <c r="F55" s="266" t="s">
        <v>1037</v>
      </c>
      <c r="G55" s="266" t="s">
        <v>1038</v>
      </c>
      <c r="H55" s="266" t="s">
        <v>1041</v>
      </c>
      <c r="I55" s="266" t="s">
        <v>1042</v>
      </c>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_1"/>
  </protectedRanges>
  <customSheetViews>
    <customSheetView guid="{9D5E0675-E81B-4894-8C24-1BC7CFF98042}" scale="60" hiddenRows="1" hiddenColumns="1" topLeftCell="A46">
      <selection activeCell="F47" sqref="F47"/>
      <pageMargins left="0" right="0" top="0" bottom="0" header="0" footer="0"/>
    </customSheetView>
    <customSheetView guid="{C2870D4B-3185-40F5-B1E2-34D518E50A79}" scale="60" hiddenRows="1" hiddenColumns="1" topLeftCell="E43">
      <selection activeCell="E43" sqref="E43"/>
      <pageMargins left="0" right="0" top="0" bottom="0" header="0" footer="0"/>
    </customSheetView>
    <customSheetView guid="{B3F813C4-6DDE-44FA-88AB-CD545D2651A2}" scale="60" hiddenRows="1" hiddenColumns="1" topLeftCell="C1">
      <selection activeCell="C48" sqref="A48:IV48"/>
      <pageMargins left="0" right="0" top="0" bottom="0" header="0" footer="0"/>
    </customSheetView>
    <customSheetView guid="{52C21511-4E91-4712-98AA-765DAD4B9FC1}" scale="60" hiddenRows="1" hiddenColumns="1" topLeftCell="A46">
      <selection activeCell="F47" sqref="F47"/>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9370C7C2-8986-4D1D-A9BD-956CA677C68D}"/>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4C38F-3101-4049-8488-CAF0C7E64A67}">
  <dimension ref="A1:BL55"/>
  <sheetViews>
    <sheetView zoomScale="50" zoomScaleNormal="50" workbookViewId="0">
      <selection activeCell="F27" sqref="F27"/>
    </sheetView>
  </sheetViews>
  <sheetFormatPr defaultColWidth="0" defaultRowHeight="0" customHeight="1" zeroHeight="1" x14ac:dyDescent="0.3"/>
  <cols>
    <col min="1" max="1" width="6.88671875" style="171" bestFit="1" customWidth="1"/>
    <col min="2" max="2" width="38.6640625" style="171" customWidth="1"/>
    <col min="3" max="3" width="64.6640625" style="171" customWidth="1"/>
    <col min="4" max="5" width="42.6640625" style="171" customWidth="1"/>
    <col min="6" max="45" width="42.6640625" style="159" customWidth="1"/>
    <col min="46" max="64" width="42.664062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1076</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876</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t="15.6"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95" customHeight="1" x14ac:dyDescent="0.3">
      <c r="A20" s="138" t="s">
        <v>376</v>
      </c>
      <c r="B20" s="139" t="s">
        <v>377</v>
      </c>
      <c r="C20" s="217" t="s">
        <v>378</v>
      </c>
      <c r="D20" s="226" t="s">
        <v>379</v>
      </c>
      <c r="E20" s="226" t="s">
        <v>380</v>
      </c>
      <c r="F20" s="254" t="s">
        <v>379</v>
      </c>
      <c r="G20" s="254" t="s">
        <v>379</v>
      </c>
      <c r="H20" s="254" t="s">
        <v>381</v>
      </c>
      <c r="I20" s="254" t="s">
        <v>381</v>
      </c>
      <c r="J20" s="254" t="s">
        <v>381</v>
      </c>
      <c r="K20" s="254" t="s">
        <v>379</v>
      </c>
      <c r="L20" s="254" t="s">
        <v>381</v>
      </c>
      <c r="M20" s="254"/>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9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386</v>
      </c>
      <c r="M21" s="256"/>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9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t="15.6"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ht="15.6"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1077</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75" x14ac:dyDescent="0.3">
      <c r="A28" s="138" t="s">
        <v>447</v>
      </c>
      <c r="B28" s="139" t="s">
        <v>448</v>
      </c>
      <c r="C28" s="235" t="s">
        <v>449</v>
      </c>
      <c r="D28" s="236" t="s">
        <v>450</v>
      </c>
      <c r="E28" s="236" t="s">
        <v>450</v>
      </c>
      <c r="F28" s="258" t="s">
        <v>1078</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95" customHeight="1" x14ac:dyDescent="0.3">
      <c r="A29" s="138" t="s">
        <v>452</v>
      </c>
      <c r="B29" s="139" t="s">
        <v>453</v>
      </c>
      <c r="C29" s="235" t="s">
        <v>603</v>
      </c>
      <c r="D29" s="238" t="s">
        <v>455</v>
      </c>
      <c r="E29" s="238" t="s">
        <v>456</v>
      </c>
      <c r="F29" s="258" t="s">
        <v>456</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ht="45" customHeight="1" x14ac:dyDescent="0.3">
      <c r="A30" s="138" t="s">
        <v>457</v>
      </c>
      <c r="B30" s="139" t="s">
        <v>458</v>
      </c>
      <c r="C30" s="235" t="s">
        <v>459</v>
      </c>
      <c r="D30" s="239"/>
      <c r="E30" s="239" t="s">
        <v>181</v>
      </c>
      <c r="F30" s="260" t="s">
        <v>209</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ht="15.6" x14ac:dyDescent="0.3">
      <c r="A31" s="138" t="s">
        <v>460</v>
      </c>
      <c r="B31" s="139" t="s">
        <v>461</v>
      </c>
      <c r="C31" s="240" t="s">
        <v>462</v>
      </c>
      <c r="D31" s="239"/>
      <c r="E31" s="239" t="s">
        <v>181</v>
      </c>
      <c r="F31" s="260" t="s">
        <v>209</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ht="34.5" customHeight="1" x14ac:dyDescent="0.3">
      <c r="A32" s="138" t="s">
        <v>463</v>
      </c>
      <c r="B32" s="139" t="s">
        <v>464</v>
      </c>
      <c r="C32" s="235" t="s">
        <v>465</v>
      </c>
      <c r="D32" s="239"/>
      <c r="E32" s="239" t="s">
        <v>181</v>
      </c>
      <c r="F32" s="260" t="s">
        <v>209</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ht="30" x14ac:dyDescent="0.3">
      <c r="A35" s="138" t="s">
        <v>472</v>
      </c>
      <c r="B35" s="139" t="s">
        <v>473</v>
      </c>
      <c r="C35" s="235" t="s">
        <v>474</v>
      </c>
      <c r="D35" s="239"/>
      <c r="E35" s="239" t="s">
        <v>209</v>
      </c>
      <c r="F35" s="260" t="s">
        <v>209</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ht="30" x14ac:dyDescent="0.3">
      <c r="A37" s="138" t="s">
        <v>478</v>
      </c>
      <c r="B37" s="139" t="s">
        <v>479</v>
      </c>
      <c r="C37" s="235" t="s">
        <v>480</v>
      </c>
      <c r="D37" s="239"/>
      <c r="E37" s="239" t="s">
        <v>181</v>
      </c>
      <c r="F37" s="260" t="s">
        <v>209</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ht="30"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ht="30" x14ac:dyDescent="0.3">
      <c r="A39" s="138" t="s">
        <v>484</v>
      </c>
      <c r="B39" s="139" t="s">
        <v>485</v>
      </c>
      <c r="C39" s="235" t="s">
        <v>486</v>
      </c>
      <c r="D39" s="239"/>
      <c r="E39" s="239" t="s">
        <v>181</v>
      </c>
      <c r="F39" s="260" t="s">
        <v>209</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ht="30" x14ac:dyDescent="0.3">
      <c r="A40" s="138" t="s">
        <v>487</v>
      </c>
      <c r="B40" s="139" t="s">
        <v>488</v>
      </c>
      <c r="C40" s="235" t="s">
        <v>489</v>
      </c>
      <c r="D40" s="239"/>
      <c r="E40" s="239" t="s">
        <v>181</v>
      </c>
      <c r="F40" s="260" t="s">
        <v>209</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ht="30"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ht="30"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ht="30"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61.75" customHeight="1" x14ac:dyDescent="0.3">
      <c r="A44" s="138" t="s">
        <v>499</v>
      </c>
      <c r="B44" s="139" t="s">
        <v>500</v>
      </c>
      <c r="C44" s="235" t="s">
        <v>501</v>
      </c>
      <c r="D44" s="238" t="s">
        <v>502</v>
      </c>
      <c r="E44" s="238" t="s">
        <v>503</v>
      </c>
      <c r="F44" s="258" t="s">
        <v>502</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2" customHeight="1" x14ac:dyDescent="0.3">
      <c r="A45" s="138" t="s">
        <v>504</v>
      </c>
      <c r="B45" s="139" t="s">
        <v>505</v>
      </c>
      <c r="C45" s="235" t="s">
        <v>506</v>
      </c>
      <c r="D45" s="241" t="s">
        <v>605</v>
      </c>
      <c r="E45" s="241" t="s">
        <v>508</v>
      </c>
      <c r="F45" s="262" t="s">
        <v>1079</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217</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135" x14ac:dyDescent="0.3">
      <c r="A47" s="138" t="s">
        <v>515</v>
      </c>
      <c r="B47" s="139" t="s">
        <v>516</v>
      </c>
      <c r="C47" s="235" t="s">
        <v>517</v>
      </c>
      <c r="D47" s="241" t="s">
        <v>217</v>
      </c>
      <c r="E47" s="241" t="s">
        <v>612</v>
      </c>
      <c r="F47" s="262" t="s">
        <v>217</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60" x14ac:dyDescent="0.3">
      <c r="A48" s="138" t="s">
        <v>520</v>
      </c>
      <c r="B48" s="139" t="s">
        <v>521</v>
      </c>
      <c r="C48" s="235" t="s">
        <v>522</v>
      </c>
      <c r="D48" s="242" t="s">
        <v>217</v>
      </c>
      <c r="E48" s="242" t="s">
        <v>523</v>
      </c>
      <c r="F48" s="264" t="s">
        <v>217</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1080</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90" x14ac:dyDescent="0.3">
      <c r="A50" s="138" t="s">
        <v>531</v>
      </c>
      <c r="B50" s="139" t="s">
        <v>532</v>
      </c>
      <c r="C50" s="227" t="s">
        <v>533</v>
      </c>
      <c r="D50" s="236" t="s">
        <v>217</v>
      </c>
      <c r="E50" s="236" t="s">
        <v>534</v>
      </c>
      <c r="F50" s="258" t="s">
        <v>1081</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330" x14ac:dyDescent="0.3">
      <c r="A51" s="138" t="s">
        <v>536</v>
      </c>
      <c r="B51" s="139" t="s">
        <v>537</v>
      </c>
      <c r="C51" s="235" t="s">
        <v>538</v>
      </c>
      <c r="D51" s="238" t="s">
        <v>503</v>
      </c>
      <c r="E51" s="238" t="s">
        <v>502</v>
      </c>
      <c r="F51" s="258" t="s">
        <v>502</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1082</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165" x14ac:dyDescent="0.3">
      <c r="A53" s="138" t="s">
        <v>544</v>
      </c>
      <c r="B53" s="139" t="s">
        <v>545</v>
      </c>
      <c r="C53" s="235" t="s">
        <v>546</v>
      </c>
      <c r="D53" s="243" t="s">
        <v>547</v>
      </c>
      <c r="E53" s="243" t="s">
        <v>217</v>
      </c>
      <c r="F53" s="258" t="s">
        <v>1083</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270" x14ac:dyDescent="0.3">
      <c r="A54" s="138" t="s">
        <v>550</v>
      </c>
      <c r="B54" s="139" t="s">
        <v>551</v>
      </c>
      <c r="C54" s="235" t="s">
        <v>552</v>
      </c>
      <c r="D54" s="243" t="s">
        <v>553</v>
      </c>
      <c r="E54" s="243" t="s">
        <v>217</v>
      </c>
      <c r="F54" s="258" t="s">
        <v>1084</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60.6" thickBot="1" x14ac:dyDescent="0.35">
      <c r="A55" s="140" t="s">
        <v>555</v>
      </c>
      <c r="B55" s="141" t="s">
        <v>521</v>
      </c>
      <c r="C55" s="244" t="s">
        <v>556</v>
      </c>
      <c r="D55" s="245" t="s">
        <v>557</v>
      </c>
      <c r="E55" s="245" t="s">
        <v>217</v>
      </c>
      <c r="F55" s="266" t="s">
        <v>1085</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_1"/>
  </protectedRanges>
  <customSheetViews>
    <customSheetView guid="{9D5E0675-E81B-4894-8C24-1BC7CFF98042}" scale="70" hiddenColumns="1" topLeftCell="A53">
      <selection activeCell="E18" sqref="E18"/>
      <pageMargins left="0" right="0" top="0" bottom="0" header="0" footer="0"/>
    </customSheetView>
    <customSheetView guid="{C2870D4B-3185-40F5-B1E2-34D518E50A79}" scale="60" hiddenColumns="1">
      <selection activeCell="F51" sqref="F51"/>
      <pageMargins left="0" right="0" top="0" bottom="0" header="0" footer="0"/>
    </customSheetView>
    <customSheetView guid="{B3F813C4-6DDE-44FA-88AB-CD545D2651A2}" scale="60" hiddenColumns="1" topLeftCell="C53">
      <selection activeCell="H32" sqref="H32"/>
      <pageMargins left="0" right="0" top="0" bottom="0" header="0" footer="0"/>
    </customSheetView>
    <customSheetView guid="{52C21511-4E91-4712-98AA-765DAD4B9FC1}" scale="70" hiddenColumns="1" topLeftCell="A53">
      <selection activeCell="E18" sqref="E18"/>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B8A4CB55-BF84-43A1-B3AB-81B5A938B78D}"/>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717D8-D0EE-4DCD-A099-6804AA943F18}">
  <dimension ref="A1:BL55"/>
  <sheetViews>
    <sheetView zoomScale="50" zoomScaleNormal="50" workbookViewId="0">
      <selection activeCell="F19" sqref="F19"/>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1086</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1087</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379</v>
      </c>
      <c r="G20" s="254" t="s">
        <v>379</v>
      </c>
      <c r="H20" s="254" t="s">
        <v>217</v>
      </c>
      <c r="I20" s="254" t="s">
        <v>217</v>
      </c>
      <c r="J20" s="254" t="s">
        <v>217</v>
      </c>
      <c r="K20" s="254" t="s">
        <v>217</v>
      </c>
      <c r="L20" s="254" t="s">
        <v>217</v>
      </c>
      <c r="M20" s="254" t="s">
        <v>217</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217</v>
      </c>
      <c r="I21" s="256" t="s">
        <v>217</v>
      </c>
      <c r="J21" s="256" t="s">
        <v>217</v>
      </c>
      <c r="K21" s="256" t="s">
        <v>217</v>
      </c>
      <c r="L21" s="256" t="s">
        <v>217</v>
      </c>
      <c r="M21" s="256" t="s">
        <v>217</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217</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930</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456</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181</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181</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181</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181</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181</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502</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1088</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217</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120" x14ac:dyDescent="0.3">
      <c r="A47" s="138" t="s">
        <v>515</v>
      </c>
      <c r="B47" s="139" t="s">
        <v>516</v>
      </c>
      <c r="C47" s="235" t="s">
        <v>517</v>
      </c>
      <c r="D47" s="241" t="s">
        <v>217</v>
      </c>
      <c r="E47" s="241" t="s">
        <v>612</v>
      </c>
      <c r="F47" s="262" t="s">
        <v>217</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45" x14ac:dyDescent="0.3">
      <c r="A48" s="138" t="s">
        <v>520</v>
      </c>
      <c r="B48" s="139" t="s">
        <v>521</v>
      </c>
      <c r="C48" s="235" t="s">
        <v>522</v>
      </c>
      <c r="D48" s="242" t="s">
        <v>217</v>
      </c>
      <c r="E48" s="242" t="s">
        <v>523</v>
      </c>
      <c r="F48" s="264" t="s">
        <v>217</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529</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217</v>
      </c>
      <c r="E50" s="236" t="s">
        <v>534</v>
      </c>
      <c r="F50" s="258" t="s">
        <v>217</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502</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1089</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135" x14ac:dyDescent="0.3">
      <c r="A53" s="138" t="s">
        <v>544</v>
      </c>
      <c r="B53" s="139" t="s">
        <v>545</v>
      </c>
      <c r="C53" s="235" t="s">
        <v>546</v>
      </c>
      <c r="D53" s="243" t="s">
        <v>547</v>
      </c>
      <c r="E53" s="243" t="s">
        <v>217</v>
      </c>
      <c r="F53" s="258" t="s">
        <v>217</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35" x14ac:dyDescent="0.3">
      <c r="A54" s="138" t="s">
        <v>550</v>
      </c>
      <c r="B54" s="139" t="s">
        <v>551</v>
      </c>
      <c r="C54" s="235" t="s">
        <v>552</v>
      </c>
      <c r="D54" s="243" t="s">
        <v>553</v>
      </c>
      <c r="E54" s="243" t="s">
        <v>217</v>
      </c>
      <c r="F54" s="258" t="s">
        <v>217</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45.6" thickBot="1" x14ac:dyDescent="0.35">
      <c r="A55" s="140" t="s">
        <v>555</v>
      </c>
      <c r="B55" s="141" t="s">
        <v>521</v>
      </c>
      <c r="C55" s="244" t="s">
        <v>556</v>
      </c>
      <c r="D55" s="245" t="s">
        <v>557</v>
      </c>
      <c r="E55" s="245" t="s">
        <v>217</v>
      </c>
      <c r="F55" s="266" t="s">
        <v>217</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
  </protectedRanges>
  <customSheetViews>
    <customSheetView guid="{9D5E0675-E81B-4894-8C24-1BC7CFF98042}" scale="70" hiddenRows="1" hiddenColumns="1" topLeftCell="A52">
      <selection activeCell="F52" sqref="F52"/>
      <pageMargins left="0" right="0" top="0" bottom="0" header="0" footer="0"/>
    </customSheetView>
    <customSheetView guid="{C2870D4B-3185-40F5-B1E2-34D518E50A79}" scale="70" hiddenRows="1" hiddenColumns="1" topLeftCell="A45">
      <selection activeCell="C7" sqref="C7"/>
      <pageMargins left="0" right="0" top="0" bottom="0" header="0" footer="0"/>
    </customSheetView>
    <customSheetView guid="{B3F813C4-6DDE-44FA-88AB-CD545D2651A2}" hiddenRows="1" hiddenColumns="1" topLeftCell="D46">
      <selection activeCell="AT29" sqref="AT29"/>
      <pageMargins left="0" right="0" top="0" bottom="0" header="0" footer="0"/>
    </customSheetView>
    <customSheetView guid="{52C21511-4E91-4712-98AA-765DAD4B9FC1}" scale="70" hiddenRows="1" hiddenColumns="1" topLeftCell="A52">
      <selection activeCell="F52" sqref="F52"/>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4E3CC35C-019F-4B17-B60E-67C4205D6AC9}"/>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6F71-FDB5-4084-9C8B-F6B6A2698D8E}">
  <dimension ref="A1:BL55"/>
  <sheetViews>
    <sheetView topLeftCell="A24" zoomScale="70" zoomScaleNormal="70" workbookViewId="0">
      <selection activeCell="F27" sqref="F27"/>
    </sheetView>
  </sheetViews>
  <sheetFormatPr defaultColWidth="0" defaultRowHeight="15.6" zeroHeight="1" x14ac:dyDescent="0.3"/>
  <cols>
    <col min="1" max="1" width="6.88671875" style="171" bestFit="1" customWidth="1"/>
    <col min="2" max="2" width="38.88671875" style="171" customWidth="1"/>
    <col min="3" max="3" width="70.88671875" style="171" customWidth="1"/>
    <col min="4" max="5" width="42.88671875" style="17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1090</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1091</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191" t="s">
        <v>262</v>
      </c>
      <c r="E10" s="191" t="s">
        <v>263</v>
      </c>
      <c r="F10" s="191" t="s">
        <v>264</v>
      </c>
      <c r="G10" s="191" t="s">
        <v>265</v>
      </c>
      <c r="H10" s="191" t="s">
        <v>266</v>
      </c>
      <c r="I10" s="191" t="s">
        <v>267</v>
      </c>
      <c r="J10" s="191" t="s">
        <v>268</v>
      </c>
      <c r="K10" s="191" t="s">
        <v>269</v>
      </c>
      <c r="L10" s="191" t="s">
        <v>270</v>
      </c>
      <c r="M10" s="191" t="s">
        <v>271</v>
      </c>
      <c r="N10" s="191" t="s">
        <v>272</v>
      </c>
      <c r="O10" s="191" t="s">
        <v>273</v>
      </c>
      <c r="P10" s="191" t="s">
        <v>274</v>
      </c>
      <c r="Q10" s="191" t="s">
        <v>275</v>
      </c>
      <c r="R10" s="191" t="s">
        <v>276</v>
      </c>
      <c r="S10" s="191" t="s">
        <v>277</v>
      </c>
      <c r="T10" s="191" t="s">
        <v>278</v>
      </c>
      <c r="U10" s="191" t="s">
        <v>279</v>
      </c>
      <c r="V10" s="191" t="s">
        <v>280</v>
      </c>
      <c r="W10" s="191" t="s">
        <v>281</v>
      </c>
      <c r="X10" s="191" t="s">
        <v>282</v>
      </c>
      <c r="Y10" s="191" t="s">
        <v>283</v>
      </c>
      <c r="Z10" s="191" t="s">
        <v>284</v>
      </c>
      <c r="AA10" s="191" t="s">
        <v>285</v>
      </c>
      <c r="AB10" s="191" t="s">
        <v>286</v>
      </c>
      <c r="AC10" s="191" t="s">
        <v>287</v>
      </c>
      <c r="AD10" s="191" t="s">
        <v>288</v>
      </c>
      <c r="AE10" s="191" t="s">
        <v>289</v>
      </c>
      <c r="AF10" s="191" t="s">
        <v>290</v>
      </c>
      <c r="AG10" s="191" t="s">
        <v>291</v>
      </c>
      <c r="AH10" s="191" t="s">
        <v>292</v>
      </c>
      <c r="AI10" s="191" t="s">
        <v>293</v>
      </c>
      <c r="AJ10" s="191" t="s">
        <v>294</v>
      </c>
      <c r="AK10" s="191" t="s">
        <v>295</v>
      </c>
      <c r="AL10" s="191" t="s">
        <v>296</v>
      </c>
      <c r="AM10" s="191" t="s">
        <v>297</v>
      </c>
      <c r="AN10" s="191" t="s">
        <v>298</v>
      </c>
      <c r="AO10" s="191" t="s">
        <v>299</v>
      </c>
      <c r="AP10" s="191" t="s">
        <v>300</v>
      </c>
      <c r="AQ10" s="191" t="s">
        <v>301</v>
      </c>
      <c r="AR10" s="191" t="s">
        <v>302</v>
      </c>
      <c r="AS10" s="191"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27" customFormat="1" ht="27.6" customHeight="1" x14ac:dyDescent="0.3">
      <c r="A12" s="192" t="s">
        <v>312</v>
      </c>
      <c r="B12" s="139" t="s">
        <v>313</v>
      </c>
      <c r="C12" s="214" t="s">
        <v>314</v>
      </c>
      <c r="D12" s="215" t="s">
        <v>315</v>
      </c>
      <c r="E12" s="215" t="s">
        <v>315</v>
      </c>
      <c r="F12" s="215" t="s">
        <v>702</v>
      </c>
      <c r="G12" s="215" t="s">
        <v>702</v>
      </c>
      <c r="H12" s="215" t="s">
        <v>702</v>
      </c>
      <c r="I12" s="215" t="s">
        <v>702</v>
      </c>
      <c r="J12" s="215" t="s">
        <v>702</v>
      </c>
      <c r="K12" s="215" t="s">
        <v>315</v>
      </c>
      <c r="L12" s="215"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591</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593</v>
      </c>
      <c r="G15" s="221" t="s">
        <v>593</v>
      </c>
      <c r="H15" s="221" t="s">
        <v>593</v>
      </c>
      <c r="I15" s="221" t="s">
        <v>593</v>
      </c>
      <c r="J15" s="221" t="s">
        <v>593</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593</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75"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1092</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381</v>
      </c>
      <c r="G20" s="254" t="s">
        <v>379</v>
      </c>
      <c r="H20" s="254" t="s">
        <v>381</v>
      </c>
      <c r="I20" s="254" t="s">
        <v>1093</v>
      </c>
      <c r="J20" s="254" t="s">
        <v>381</v>
      </c>
      <c r="K20" s="254" t="s">
        <v>1094</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388</v>
      </c>
      <c r="G21" s="256" t="s">
        <v>1095</v>
      </c>
      <c r="H21" s="256" t="s">
        <v>388</v>
      </c>
      <c r="I21" s="256" t="s">
        <v>388</v>
      </c>
      <c r="J21" s="256" t="s">
        <v>388</v>
      </c>
      <c r="K21" s="256" t="s">
        <v>1096</v>
      </c>
      <c r="L21" s="256" t="s">
        <v>388</v>
      </c>
      <c r="M21" s="256" t="s">
        <v>1096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11" t="s">
        <v>1097</v>
      </c>
      <c r="H22" s="257" t="s">
        <v>217</v>
      </c>
      <c r="I22" s="257" t="s">
        <v>217</v>
      </c>
      <c r="J22" s="257" t="s">
        <v>217</v>
      </c>
      <c r="K22" s="268" t="s">
        <v>1098</v>
      </c>
      <c r="L22" s="257" t="s">
        <v>217</v>
      </c>
      <c r="M22" s="268" t="s">
        <v>1099</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1100</v>
      </c>
      <c r="G27" s="258" t="s">
        <v>1101</v>
      </c>
      <c r="H27" s="258" t="s">
        <v>1102</v>
      </c>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t="s">
        <v>450</v>
      </c>
      <c r="H28" s="258" t="s">
        <v>450</v>
      </c>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345" customHeight="1" x14ac:dyDescent="0.3">
      <c r="A29" s="138" t="s">
        <v>452</v>
      </c>
      <c r="B29" s="139" t="s">
        <v>453</v>
      </c>
      <c r="C29" s="235" t="s">
        <v>603</v>
      </c>
      <c r="D29" s="238" t="s">
        <v>455</v>
      </c>
      <c r="E29" s="238" t="s">
        <v>456</v>
      </c>
      <c r="F29" s="258" t="s">
        <v>1103</v>
      </c>
      <c r="G29" s="258" t="s">
        <v>604</v>
      </c>
      <c r="H29" s="258" t="s">
        <v>1103</v>
      </c>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ht="50.25" customHeight="1" x14ac:dyDescent="0.3">
      <c r="A30" s="138" t="s">
        <v>457</v>
      </c>
      <c r="B30" s="139" t="s">
        <v>458</v>
      </c>
      <c r="C30" s="235" t="s">
        <v>459</v>
      </c>
      <c r="D30" s="239"/>
      <c r="E30" s="239" t="s">
        <v>181</v>
      </c>
      <c r="F30" s="260" t="s">
        <v>181</v>
      </c>
      <c r="G30" s="260" t="s">
        <v>181</v>
      </c>
      <c r="H30" s="260" t="s">
        <v>181</v>
      </c>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ht="50.25" customHeight="1" x14ac:dyDescent="0.3">
      <c r="A31" s="138" t="s">
        <v>460</v>
      </c>
      <c r="B31" s="139" t="s">
        <v>461</v>
      </c>
      <c r="C31" s="240" t="s">
        <v>462</v>
      </c>
      <c r="D31" s="239"/>
      <c r="E31" s="239" t="s">
        <v>181</v>
      </c>
      <c r="F31" s="260" t="s">
        <v>181</v>
      </c>
      <c r="G31" s="260" t="s">
        <v>181</v>
      </c>
      <c r="H31" s="260" t="s">
        <v>181</v>
      </c>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ht="50.25" customHeight="1" x14ac:dyDescent="0.3">
      <c r="A32" s="138" t="s">
        <v>463</v>
      </c>
      <c r="B32" s="139" t="s">
        <v>464</v>
      </c>
      <c r="C32" s="235" t="s">
        <v>465</v>
      </c>
      <c r="D32" s="239"/>
      <c r="E32" s="239" t="s">
        <v>181</v>
      </c>
      <c r="F32" s="260" t="s">
        <v>181</v>
      </c>
      <c r="G32" s="260" t="s">
        <v>209</v>
      </c>
      <c r="H32" s="260" t="s">
        <v>181</v>
      </c>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50.25" customHeight="1" x14ac:dyDescent="0.3">
      <c r="A33" s="138" t="s">
        <v>466</v>
      </c>
      <c r="B33" s="139" t="s">
        <v>467</v>
      </c>
      <c r="C33" s="235" t="s">
        <v>468</v>
      </c>
      <c r="D33" s="239"/>
      <c r="E33" s="239" t="s">
        <v>181</v>
      </c>
      <c r="F33" s="260" t="s">
        <v>181</v>
      </c>
      <c r="G33" s="260" t="s">
        <v>209</v>
      </c>
      <c r="H33" s="260" t="s">
        <v>181</v>
      </c>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50.25" customHeight="1" x14ac:dyDescent="0.3">
      <c r="A34" s="138" t="s">
        <v>469</v>
      </c>
      <c r="B34" s="139" t="s">
        <v>470</v>
      </c>
      <c r="C34" s="235" t="s">
        <v>471</v>
      </c>
      <c r="D34" s="239"/>
      <c r="E34" s="239" t="s">
        <v>209</v>
      </c>
      <c r="F34" s="260" t="s">
        <v>181</v>
      </c>
      <c r="G34" s="260" t="s">
        <v>209</v>
      </c>
      <c r="H34" s="260" t="s">
        <v>181</v>
      </c>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ht="50.25" customHeight="1" x14ac:dyDescent="0.3">
      <c r="A35" s="138" t="s">
        <v>472</v>
      </c>
      <c r="B35" s="139" t="s">
        <v>473</v>
      </c>
      <c r="C35" s="235" t="s">
        <v>474</v>
      </c>
      <c r="D35" s="239"/>
      <c r="E35" s="239" t="s">
        <v>209</v>
      </c>
      <c r="F35" s="260" t="s">
        <v>181</v>
      </c>
      <c r="G35" s="260" t="s">
        <v>209</v>
      </c>
      <c r="H35" s="260" t="s">
        <v>181</v>
      </c>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50.25" customHeight="1" x14ac:dyDescent="0.3">
      <c r="A36" s="138" t="s">
        <v>475</v>
      </c>
      <c r="B36" s="139" t="s">
        <v>476</v>
      </c>
      <c r="C36" s="235" t="s">
        <v>477</v>
      </c>
      <c r="D36" s="239"/>
      <c r="E36" s="239" t="s">
        <v>181</v>
      </c>
      <c r="F36" s="260" t="s">
        <v>181</v>
      </c>
      <c r="G36" s="260" t="s">
        <v>181</v>
      </c>
      <c r="H36" s="260" t="s">
        <v>181</v>
      </c>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ht="50.25" customHeight="1" x14ac:dyDescent="0.3">
      <c r="A37" s="138" t="s">
        <v>478</v>
      </c>
      <c r="B37" s="139" t="s">
        <v>479</v>
      </c>
      <c r="C37" s="235" t="s">
        <v>480</v>
      </c>
      <c r="D37" s="239"/>
      <c r="E37" s="239" t="s">
        <v>181</v>
      </c>
      <c r="F37" s="260" t="s">
        <v>181</v>
      </c>
      <c r="G37" s="260" t="s">
        <v>209</v>
      </c>
      <c r="H37" s="260" t="s">
        <v>181</v>
      </c>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ht="50.25" customHeight="1" x14ac:dyDescent="0.3">
      <c r="A38" s="138" t="s">
        <v>481</v>
      </c>
      <c r="B38" s="139" t="s">
        <v>482</v>
      </c>
      <c r="C38" s="235" t="s">
        <v>483</v>
      </c>
      <c r="D38" s="239"/>
      <c r="E38" s="239" t="s">
        <v>181</v>
      </c>
      <c r="F38" s="260" t="s">
        <v>181</v>
      </c>
      <c r="G38" s="260" t="s">
        <v>181</v>
      </c>
      <c r="H38" s="260" t="s">
        <v>181</v>
      </c>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ht="50.25" customHeight="1" x14ac:dyDescent="0.3">
      <c r="A39" s="138" t="s">
        <v>484</v>
      </c>
      <c r="B39" s="139" t="s">
        <v>485</v>
      </c>
      <c r="C39" s="235" t="s">
        <v>486</v>
      </c>
      <c r="D39" s="239"/>
      <c r="E39" s="239" t="s">
        <v>181</v>
      </c>
      <c r="F39" s="260" t="s">
        <v>181</v>
      </c>
      <c r="G39" s="260" t="s">
        <v>209</v>
      </c>
      <c r="H39" s="260" t="s">
        <v>181</v>
      </c>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ht="50.25" customHeight="1" x14ac:dyDescent="0.3">
      <c r="A40" s="138" t="s">
        <v>487</v>
      </c>
      <c r="B40" s="139" t="s">
        <v>488</v>
      </c>
      <c r="C40" s="235" t="s">
        <v>489</v>
      </c>
      <c r="D40" s="239"/>
      <c r="E40" s="239" t="s">
        <v>181</v>
      </c>
      <c r="F40" s="260" t="s">
        <v>181</v>
      </c>
      <c r="G40" s="260" t="s">
        <v>209</v>
      </c>
      <c r="H40" s="260" t="s">
        <v>181</v>
      </c>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ht="50.25" customHeight="1" x14ac:dyDescent="0.3">
      <c r="A41" s="138" t="s">
        <v>490</v>
      </c>
      <c r="B41" s="139" t="s">
        <v>491</v>
      </c>
      <c r="C41" s="235" t="s">
        <v>492</v>
      </c>
      <c r="D41" s="239" t="s">
        <v>181</v>
      </c>
      <c r="E41" s="239" t="s">
        <v>209</v>
      </c>
      <c r="F41" s="260" t="s">
        <v>209</v>
      </c>
      <c r="G41" s="260" t="s">
        <v>209</v>
      </c>
      <c r="H41" s="260" t="s">
        <v>209</v>
      </c>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ht="50.25" customHeight="1" x14ac:dyDescent="0.3">
      <c r="A42" s="138" t="s">
        <v>493</v>
      </c>
      <c r="B42" s="139" t="s">
        <v>494</v>
      </c>
      <c r="C42" s="235" t="s">
        <v>495</v>
      </c>
      <c r="D42" s="239" t="s">
        <v>181</v>
      </c>
      <c r="E42" s="239" t="s">
        <v>209</v>
      </c>
      <c r="F42" s="260" t="s">
        <v>209</v>
      </c>
      <c r="G42" s="260" t="s">
        <v>209</v>
      </c>
      <c r="H42" s="260" t="s">
        <v>209</v>
      </c>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ht="50.25" hidden="1" customHeight="1" x14ac:dyDescent="0.3">
      <c r="A43" s="138" t="s">
        <v>496</v>
      </c>
      <c r="B43" s="139" t="s">
        <v>497</v>
      </c>
      <c r="C43" s="235" t="s">
        <v>498</v>
      </c>
      <c r="D43" s="239" t="s">
        <v>181</v>
      </c>
      <c r="E43" s="239" t="s">
        <v>209</v>
      </c>
      <c r="F43" s="260"/>
      <c r="G43" s="260" t="s">
        <v>209</v>
      </c>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304.5" customHeight="1" x14ac:dyDescent="0.3">
      <c r="A44" s="138" t="s">
        <v>499</v>
      </c>
      <c r="B44" s="139" t="s">
        <v>500</v>
      </c>
      <c r="C44" s="235" t="s">
        <v>501</v>
      </c>
      <c r="D44" s="238" t="s">
        <v>502</v>
      </c>
      <c r="E44" s="238" t="s">
        <v>503</v>
      </c>
      <c r="F44" s="258" t="s">
        <v>1104</v>
      </c>
      <c r="G44" s="258" t="s">
        <v>502</v>
      </c>
      <c r="H44" s="258" t="s">
        <v>502</v>
      </c>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1105</v>
      </c>
      <c r="G45" s="123" t="s">
        <v>1106</v>
      </c>
      <c r="H45" s="262" t="s">
        <v>1107</v>
      </c>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404.25" customHeight="1" x14ac:dyDescent="0.3">
      <c r="A46" s="138" t="s">
        <v>510</v>
      </c>
      <c r="B46" s="139" t="s">
        <v>511</v>
      </c>
      <c r="C46" s="235" t="s">
        <v>512</v>
      </c>
      <c r="D46" s="241" t="s">
        <v>217</v>
      </c>
      <c r="E46" s="241" t="s">
        <v>513</v>
      </c>
      <c r="F46" s="262" t="s">
        <v>1108</v>
      </c>
      <c r="G46" s="262" t="s">
        <v>217</v>
      </c>
      <c r="H46" s="262" t="s">
        <v>217</v>
      </c>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120" x14ac:dyDescent="0.3">
      <c r="A47" s="138" t="s">
        <v>515</v>
      </c>
      <c r="B47" s="139" t="s">
        <v>516</v>
      </c>
      <c r="C47" s="235" t="s">
        <v>517</v>
      </c>
      <c r="D47" s="241" t="s">
        <v>217</v>
      </c>
      <c r="E47" s="241" t="s">
        <v>612</v>
      </c>
      <c r="F47" s="262" t="s">
        <v>1109</v>
      </c>
      <c r="G47" s="123" t="s">
        <v>217</v>
      </c>
      <c r="H47" s="262" t="s">
        <v>217</v>
      </c>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60" x14ac:dyDescent="0.3">
      <c r="A48" s="138" t="s">
        <v>520</v>
      </c>
      <c r="B48" s="139" t="s">
        <v>521</v>
      </c>
      <c r="C48" s="235" t="s">
        <v>522</v>
      </c>
      <c r="D48" s="242" t="s">
        <v>217</v>
      </c>
      <c r="E48" s="242" t="s">
        <v>523</v>
      </c>
      <c r="F48" s="264" t="s">
        <v>1110</v>
      </c>
      <c r="G48" s="264" t="s">
        <v>217</v>
      </c>
      <c r="H48" s="264" t="s">
        <v>217</v>
      </c>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529</v>
      </c>
      <c r="G49" s="258" t="s">
        <v>529</v>
      </c>
      <c r="H49" s="258" t="s">
        <v>529</v>
      </c>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217</v>
      </c>
      <c r="E50" s="236" t="s">
        <v>534</v>
      </c>
      <c r="F50" s="258" t="s">
        <v>217</v>
      </c>
      <c r="G50" s="258" t="s">
        <v>217</v>
      </c>
      <c r="H50" s="258" t="s">
        <v>217</v>
      </c>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300" x14ac:dyDescent="0.3">
      <c r="A51" s="138" t="s">
        <v>536</v>
      </c>
      <c r="B51" s="139" t="s">
        <v>537</v>
      </c>
      <c r="C51" s="235" t="s">
        <v>538</v>
      </c>
      <c r="D51" s="238" t="s">
        <v>503</v>
      </c>
      <c r="E51" s="238" t="s">
        <v>502</v>
      </c>
      <c r="F51" s="258" t="s">
        <v>640</v>
      </c>
      <c r="G51" s="258" t="s">
        <v>640</v>
      </c>
      <c r="H51" s="258" t="s">
        <v>640</v>
      </c>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1111</v>
      </c>
      <c r="G52" s="262" t="s">
        <v>1112</v>
      </c>
      <c r="H52" s="262" t="s">
        <v>1113</v>
      </c>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135" x14ac:dyDescent="0.3">
      <c r="A53" s="138" t="s">
        <v>544</v>
      </c>
      <c r="B53" s="139" t="s">
        <v>545</v>
      </c>
      <c r="C53" s="235" t="s">
        <v>546</v>
      </c>
      <c r="D53" s="243" t="s">
        <v>547</v>
      </c>
      <c r="E53" s="243" t="s">
        <v>217</v>
      </c>
      <c r="F53" s="258" t="s">
        <v>1114</v>
      </c>
      <c r="G53" s="258" t="s">
        <v>1115</v>
      </c>
      <c r="H53" s="258" t="s">
        <v>217</v>
      </c>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35" x14ac:dyDescent="0.3">
      <c r="A54" s="138" t="s">
        <v>550</v>
      </c>
      <c r="B54" s="139" t="s">
        <v>551</v>
      </c>
      <c r="C54" s="235" t="s">
        <v>552</v>
      </c>
      <c r="D54" s="243" t="s">
        <v>553</v>
      </c>
      <c r="E54" s="243" t="s">
        <v>217</v>
      </c>
      <c r="F54" s="258" t="s">
        <v>1116</v>
      </c>
      <c r="G54" s="258" t="s">
        <v>1117</v>
      </c>
      <c r="H54" s="258" t="s">
        <v>217</v>
      </c>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60.6" thickBot="1" x14ac:dyDescent="0.35">
      <c r="A55" s="140" t="s">
        <v>555</v>
      </c>
      <c r="B55" s="141" t="s">
        <v>521</v>
      </c>
      <c r="C55" s="244" t="s">
        <v>556</v>
      </c>
      <c r="D55" s="245" t="s">
        <v>557</v>
      </c>
      <c r="E55" s="245" t="s">
        <v>217</v>
      </c>
      <c r="F55" s="266" t="s">
        <v>1118</v>
      </c>
      <c r="G55" s="266" t="s">
        <v>1119</v>
      </c>
      <c r="H55" s="266" t="s">
        <v>217</v>
      </c>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46">
      <selection activeCell="F50" sqref="F50"/>
      <pageMargins left="0" right="0" top="0" bottom="0" header="0" footer="0"/>
    </customSheetView>
    <customSheetView guid="{C2870D4B-3185-40F5-B1E2-34D518E50A79}" scale="70" hiddenRows="1" hiddenColumns="1" topLeftCell="A17">
      <selection activeCell="E26" sqref="E26"/>
      <pageMargins left="0" right="0" top="0" bottom="0" header="0" footer="0"/>
    </customSheetView>
    <customSheetView guid="{B3F813C4-6DDE-44FA-88AB-CD545D2651A2}" hiddenRows="1" hiddenColumns="1" topLeftCell="I16">
      <selection activeCell="AT29" sqref="AT29"/>
      <pageMargins left="0" right="0" top="0" bottom="0" header="0" footer="0"/>
    </customSheetView>
    <customSheetView guid="{52C21511-4E91-4712-98AA-765DAD4B9FC1}" scale="70" hiddenRows="1" hiddenColumns="1" topLeftCell="A46">
      <selection activeCell="F50" sqref="F50"/>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D39D497D-8EFD-4C9C-A940-CBAA2CFA0FDF}"/>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E3E73-7653-4500-9BDC-29A09D02BA77}">
  <dimension ref="A1:BL55"/>
  <sheetViews>
    <sheetView topLeftCell="A19" zoomScale="50" zoomScaleNormal="50" workbookViewId="0">
      <selection activeCell="F27" sqref="F27"/>
    </sheetView>
  </sheetViews>
  <sheetFormatPr defaultColWidth="0" defaultRowHeight="15.6" zeroHeight="1" x14ac:dyDescent="0.3"/>
  <cols>
    <col min="1" max="1" width="6.88671875" style="171" bestFit="1" customWidth="1"/>
    <col min="2" max="2" width="38.6640625" style="171" customWidth="1"/>
    <col min="3" max="3" width="82" style="171" customWidth="1"/>
    <col min="4" max="5" width="42.6640625" style="171" customWidth="1"/>
    <col min="6" max="45" width="42.6640625" style="159" customWidth="1"/>
    <col min="46" max="64" width="42.664062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1120</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1121</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95" customHeight="1" thickBot="1" x14ac:dyDescent="0.35">
      <c r="A20" s="138" t="s">
        <v>376</v>
      </c>
      <c r="B20" s="139" t="s">
        <v>377</v>
      </c>
      <c r="C20" s="217" t="s">
        <v>378</v>
      </c>
      <c r="D20" s="226" t="s">
        <v>379</v>
      </c>
      <c r="E20" s="226" t="s">
        <v>380</v>
      </c>
      <c r="F20" s="130" t="s">
        <v>915</v>
      </c>
      <c r="G20" s="130" t="s">
        <v>915</v>
      </c>
      <c r="H20" s="216" t="s">
        <v>381</v>
      </c>
      <c r="I20" s="216" t="s">
        <v>381</v>
      </c>
      <c r="J20" s="216" t="s">
        <v>381</v>
      </c>
      <c r="K20" s="216" t="s">
        <v>381</v>
      </c>
      <c r="L20" s="216" t="s">
        <v>381</v>
      </c>
      <c r="M20" s="137" t="s">
        <v>1122</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95" customHeight="1" x14ac:dyDescent="0.3">
      <c r="A21" s="169" t="s">
        <v>383</v>
      </c>
      <c r="B21" s="170" t="s">
        <v>384</v>
      </c>
      <c r="C21" s="227" t="s">
        <v>385</v>
      </c>
      <c r="D21" s="228" t="s">
        <v>386</v>
      </c>
      <c r="E21" s="228" t="s">
        <v>387</v>
      </c>
      <c r="F21" s="129" t="s">
        <v>387</v>
      </c>
      <c r="G21" s="129" t="s">
        <v>387</v>
      </c>
      <c r="H21" s="129" t="s">
        <v>388</v>
      </c>
      <c r="I21" s="129" t="s">
        <v>388</v>
      </c>
      <c r="J21" s="129" t="s">
        <v>388</v>
      </c>
      <c r="K21" s="129" t="s">
        <v>388</v>
      </c>
      <c r="L21" s="129" t="s">
        <v>388</v>
      </c>
      <c r="M21" s="129"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95" customHeight="1" thickBot="1" x14ac:dyDescent="0.35">
      <c r="A22" s="140" t="s">
        <v>389</v>
      </c>
      <c r="B22" s="141" t="s">
        <v>390</v>
      </c>
      <c r="C22" s="229" t="s">
        <v>391</v>
      </c>
      <c r="D22" s="230" t="s">
        <v>217</v>
      </c>
      <c r="E22" s="231" t="s">
        <v>392</v>
      </c>
      <c r="F22" s="119" t="s">
        <v>1123</v>
      </c>
      <c r="G22" s="221" t="s">
        <v>1124</v>
      </c>
      <c r="H22" s="130" t="s">
        <v>217</v>
      </c>
      <c r="I22" s="130" t="s">
        <v>217</v>
      </c>
      <c r="J22" s="130" t="s">
        <v>217</v>
      </c>
      <c r="K22" s="137" t="s">
        <v>217</v>
      </c>
      <c r="L22" s="130" t="s">
        <v>217</v>
      </c>
      <c r="M22" s="137" t="s">
        <v>217</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1125</v>
      </c>
      <c r="G27" s="258" t="s">
        <v>993</v>
      </c>
      <c r="H27" s="258" t="s">
        <v>1126</v>
      </c>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21" customHeight="1" x14ac:dyDescent="0.3">
      <c r="A28" s="138" t="s">
        <v>447</v>
      </c>
      <c r="B28" s="139" t="s">
        <v>448</v>
      </c>
      <c r="C28" s="235" t="s">
        <v>449</v>
      </c>
      <c r="D28" s="236" t="s">
        <v>450</v>
      </c>
      <c r="E28" s="236" t="s">
        <v>450</v>
      </c>
      <c r="F28" s="258" t="s">
        <v>450</v>
      </c>
      <c r="G28" s="258" t="s">
        <v>450</v>
      </c>
      <c r="H28" s="258" t="s">
        <v>450</v>
      </c>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1" customHeight="1" x14ac:dyDescent="0.3">
      <c r="A29" s="138" t="s">
        <v>452</v>
      </c>
      <c r="B29" s="139" t="s">
        <v>453</v>
      </c>
      <c r="C29" s="235" t="s">
        <v>603</v>
      </c>
      <c r="D29" s="238" t="s">
        <v>455</v>
      </c>
      <c r="E29" s="238" t="s">
        <v>456</v>
      </c>
      <c r="F29" s="258" t="s">
        <v>456</v>
      </c>
      <c r="G29" s="258" t="s">
        <v>456</v>
      </c>
      <c r="H29" s="258" t="s">
        <v>456</v>
      </c>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t="s">
        <v>181</v>
      </c>
      <c r="H30" s="260" t="s">
        <v>181</v>
      </c>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t="s">
        <v>181</v>
      </c>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t="s">
        <v>181</v>
      </c>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260" t="s">
        <v>181</v>
      </c>
      <c r="G33" s="260" t="s">
        <v>181</v>
      </c>
      <c r="H33" s="260" t="s">
        <v>181</v>
      </c>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t="s">
        <v>209</v>
      </c>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209</v>
      </c>
      <c r="H35" s="260" t="s">
        <v>209</v>
      </c>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x14ac:dyDescent="0.3">
      <c r="A36" s="138" t="s">
        <v>475</v>
      </c>
      <c r="B36" s="139" t="s">
        <v>476</v>
      </c>
      <c r="C36" s="235" t="s">
        <v>477</v>
      </c>
      <c r="D36" s="239"/>
      <c r="E36" s="239" t="s">
        <v>181</v>
      </c>
      <c r="F36" s="260" t="s">
        <v>181</v>
      </c>
      <c r="G36" s="260" t="s">
        <v>181</v>
      </c>
      <c r="H36" s="260" t="s">
        <v>181</v>
      </c>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t="s">
        <v>209</v>
      </c>
      <c r="H37" s="260" t="s">
        <v>209</v>
      </c>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t="s">
        <v>209</v>
      </c>
      <c r="H38" s="260" t="s">
        <v>209</v>
      </c>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209</v>
      </c>
      <c r="H39" s="260" t="s">
        <v>209</v>
      </c>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209</v>
      </c>
      <c r="H40" s="260" t="s">
        <v>209</v>
      </c>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t="s">
        <v>209</v>
      </c>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t="s">
        <v>209</v>
      </c>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t="s">
        <v>209</v>
      </c>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502</v>
      </c>
      <c r="G44" s="258" t="s">
        <v>502</v>
      </c>
      <c r="H44" s="258" t="s">
        <v>502</v>
      </c>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2" customHeight="1" x14ac:dyDescent="0.3">
      <c r="A45" s="138" t="s">
        <v>504</v>
      </c>
      <c r="B45" s="139" t="s">
        <v>505</v>
      </c>
      <c r="C45" s="235" t="s">
        <v>506</v>
      </c>
      <c r="D45" s="241" t="s">
        <v>605</v>
      </c>
      <c r="E45" s="241" t="s">
        <v>508</v>
      </c>
      <c r="F45" s="262" t="s">
        <v>1127</v>
      </c>
      <c r="G45" s="262" t="s">
        <v>1128</v>
      </c>
      <c r="H45" s="262" t="s">
        <v>1129</v>
      </c>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217</v>
      </c>
      <c r="G46" s="262" t="s">
        <v>217</v>
      </c>
      <c r="H46" s="262" t="s">
        <v>217</v>
      </c>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120" x14ac:dyDescent="0.3">
      <c r="A47" s="138" t="s">
        <v>515</v>
      </c>
      <c r="B47" s="139" t="s">
        <v>516</v>
      </c>
      <c r="C47" s="235" t="s">
        <v>517</v>
      </c>
      <c r="D47" s="241" t="s">
        <v>217</v>
      </c>
      <c r="E47" s="241" t="s">
        <v>612</v>
      </c>
      <c r="F47" s="262" t="s">
        <v>217</v>
      </c>
      <c r="G47" s="262" t="s">
        <v>217</v>
      </c>
      <c r="H47" s="262" t="s">
        <v>217</v>
      </c>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45" x14ac:dyDescent="0.3">
      <c r="A48" s="138" t="s">
        <v>520</v>
      </c>
      <c r="B48" s="139" t="s">
        <v>521</v>
      </c>
      <c r="C48" s="235" t="s">
        <v>522</v>
      </c>
      <c r="D48" s="242" t="s">
        <v>217</v>
      </c>
      <c r="E48" s="242" t="s">
        <v>523</v>
      </c>
      <c r="F48" s="264" t="s">
        <v>217</v>
      </c>
      <c r="G48" s="264" t="s">
        <v>217</v>
      </c>
      <c r="H48" s="264" t="s">
        <v>217</v>
      </c>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529</v>
      </c>
      <c r="G49" s="258" t="s">
        <v>529</v>
      </c>
      <c r="H49" s="258" t="s">
        <v>529</v>
      </c>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217</v>
      </c>
      <c r="E50" s="236" t="s">
        <v>534</v>
      </c>
      <c r="F50" s="258" t="s">
        <v>217</v>
      </c>
      <c r="G50" s="258" t="s">
        <v>217</v>
      </c>
      <c r="H50" s="258" t="s">
        <v>217</v>
      </c>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503</v>
      </c>
      <c r="G51" s="258" t="s">
        <v>503</v>
      </c>
      <c r="H51" s="258" t="s">
        <v>503</v>
      </c>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1130</v>
      </c>
      <c r="G52" s="262" t="s">
        <v>1131</v>
      </c>
      <c r="H52" s="262" t="s">
        <v>1132</v>
      </c>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25" x14ac:dyDescent="0.3">
      <c r="A53" s="138" t="s">
        <v>544</v>
      </c>
      <c r="B53" s="139" t="s">
        <v>545</v>
      </c>
      <c r="C53" s="235" t="s">
        <v>546</v>
      </c>
      <c r="D53" s="243" t="s">
        <v>547</v>
      </c>
      <c r="E53" s="243" t="s">
        <v>217</v>
      </c>
      <c r="F53" s="258" t="s">
        <v>1133</v>
      </c>
      <c r="G53" s="258" t="s">
        <v>1134</v>
      </c>
      <c r="H53" s="258" t="s">
        <v>1135</v>
      </c>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35" x14ac:dyDescent="0.3">
      <c r="A54" s="138" t="s">
        <v>550</v>
      </c>
      <c r="B54" s="139" t="s">
        <v>551</v>
      </c>
      <c r="C54" s="235" t="s">
        <v>552</v>
      </c>
      <c r="D54" s="243" t="s">
        <v>553</v>
      </c>
      <c r="E54" s="243" t="s">
        <v>217</v>
      </c>
      <c r="F54" s="258" t="s">
        <v>1136</v>
      </c>
      <c r="G54" s="258" t="s">
        <v>1136</v>
      </c>
      <c r="H54" s="258" t="s">
        <v>1136</v>
      </c>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45.6" thickBot="1" x14ac:dyDescent="0.35">
      <c r="A55" s="140" t="s">
        <v>555</v>
      </c>
      <c r="B55" s="141" t="s">
        <v>521</v>
      </c>
      <c r="C55" s="244" t="s">
        <v>556</v>
      </c>
      <c r="D55" s="245" t="s">
        <v>557</v>
      </c>
      <c r="E55" s="245" t="s">
        <v>217</v>
      </c>
      <c r="F55" s="266" t="s">
        <v>1136</v>
      </c>
      <c r="G55" s="266" t="s">
        <v>1136</v>
      </c>
      <c r="H55" s="266" t="s">
        <v>1136</v>
      </c>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60" hiddenRows="1" hiddenColumns="1" topLeftCell="A46">
      <selection activeCell="F47" sqref="F47"/>
      <pageMargins left="0" right="0" top="0" bottom="0" header="0" footer="0"/>
    </customSheetView>
    <customSheetView guid="{C2870D4B-3185-40F5-B1E2-34D518E50A79}" scale="60" hiddenRows="1" hiddenColumns="1" topLeftCell="A50">
      <selection activeCell="C7" sqref="C7"/>
      <pageMargins left="0" right="0" top="0" bottom="0" header="0" footer="0"/>
    </customSheetView>
    <customSheetView guid="{B3F813C4-6DDE-44FA-88AB-CD545D2651A2}" hiddenRows="1" hiddenColumns="1">
      <selection activeCell="AT29" sqref="AT29"/>
      <pageMargins left="0" right="0" top="0" bottom="0" header="0" footer="0"/>
    </customSheetView>
    <customSheetView guid="{52C21511-4E91-4712-98AA-765DAD4B9FC1}" scale="60" hiddenRows="1" hiddenColumns="1" topLeftCell="A46">
      <selection activeCell="F47" sqref="F47"/>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F53EFC31-4A67-4A6E-A295-C6FAF46C922C}"/>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9C8F-BEAB-48C9-8A7B-75FD0CA87517}">
  <dimension ref="A1:BR55"/>
  <sheetViews>
    <sheetView topLeftCell="A17" zoomScale="55" zoomScaleNormal="55" workbookViewId="0">
      <selection activeCell="F27" sqref="F27"/>
    </sheetView>
  </sheetViews>
  <sheetFormatPr defaultColWidth="0" defaultRowHeight="50.1" customHeight="1" zeroHeight="1" x14ac:dyDescent="0.3"/>
  <cols>
    <col min="1" max="1" width="6.88671875" style="171" bestFit="1" customWidth="1"/>
    <col min="2" max="2" width="38.6640625" style="171" customWidth="1"/>
    <col min="3" max="3" width="82" style="171" customWidth="1"/>
    <col min="4" max="5" width="42.6640625" style="171" customWidth="1"/>
    <col min="6" max="45" width="42.6640625" style="159" customWidth="1"/>
    <col min="46" max="64" width="42.6640625" style="17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1120</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1137</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t="15.6"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70"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7"/>
      <c r="BN17" s="207"/>
      <c r="BO17" s="207"/>
      <c r="BP17" s="207"/>
      <c r="BQ17" s="207"/>
      <c r="BR17" s="207"/>
    </row>
    <row r="18" spans="1:70"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7"/>
      <c r="BN18" s="207"/>
      <c r="BO18" s="207"/>
      <c r="BP18" s="207"/>
      <c r="BQ18" s="207"/>
      <c r="BR18" s="207"/>
    </row>
    <row r="19" spans="1:70"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c r="BM19" s="213"/>
      <c r="BN19" s="213"/>
      <c r="BO19" s="213"/>
      <c r="BP19" s="213"/>
      <c r="BQ19" s="213"/>
      <c r="BR19" s="213"/>
    </row>
    <row r="20" spans="1:70" s="159" customFormat="1" ht="82.95" customHeight="1" x14ac:dyDescent="0.3">
      <c r="A20" s="138" t="s">
        <v>376</v>
      </c>
      <c r="B20" s="139" t="s">
        <v>377</v>
      </c>
      <c r="C20" s="217" t="s">
        <v>378</v>
      </c>
      <c r="D20" s="226" t="s">
        <v>379</v>
      </c>
      <c r="E20" s="226" t="s">
        <v>380</v>
      </c>
      <c r="F20" s="254" t="s">
        <v>915</v>
      </c>
      <c r="G20" s="254" t="s">
        <v>915</v>
      </c>
      <c r="H20" s="254" t="s">
        <v>381</v>
      </c>
      <c r="I20" s="254" t="s">
        <v>381</v>
      </c>
      <c r="J20" s="254" t="s">
        <v>381</v>
      </c>
      <c r="K20" s="254" t="s">
        <v>1138</v>
      </c>
      <c r="L20" s="254" t="s">
        <v>381</v>
      </c>
      <c r="M20" s="118" t="s">
        <v>1139</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13"/>
      <c r="BN20" s="213"/>
      <c r="BO20" s="213"/>
      <c r="BP20" s="213"/>
      <c r="BQ20" s="213"/>
      <c r="BR20" s="213"/>
    </row>
    <row r="21" spans="1:70" s="159" customFormat="1" ht="82.95" customHeight="1" x14ac:dyDescent="0.3">
      <c r="A21" s="169" t="s">
        <v>383</v>
      </c>
      <c r="B21" s="170" t="s">
        <v>384</v>
      </c>
      <c r="C21" s="227" t="s">
        <v>385</v>
      </c>
      <c r="D21" s="228" t="s">
        <v>386</v>
      </c>
      <c r="E21" s="228" t="s">
        <v>387</v>
      </c>
      <c r="F21" s="256" t="s">
        <v>387</v>
      </c>
      <c r="G21" s="256" t="s">
        <v>387</v>
      </c>
      <c r="H21" s="256" t="s">
        <v>388</v>
      </c>
      <c r="I21" s="256" t="s">
        <v>388</v>
      </c>
      <c r="J21" s="256" t="s">
        <v>388</v>
      </c>
      <c r="K21" s="256" t="s">
        <v>1140</v>
      </c>
      <c r="L21" s="256" t="s">
        <v>388</v>
      </c>
      <c r="M21" s="256" t="s">
        <v>387</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13"/>
      <c r="BN21" s="213"/>
      <c r="BO21" s="213"/>
      <c r="BP21" s="213"/>
      <c r="BQ21" s="213"/>
      <c r="BR21" s="213"/>
    </row>
    <row r="22" spans="1:70" s="159" customFormat="1" ht="82.95" customHeight="1" thickBot="1" x14ac:dyDescent="0.35">
      <c r="A22" s="140" t="s">
        <v>389</v>
      </c>
      <c r="B22" s="141" t="s">
        <v>390</v>
      </c>
      <c r="C22" s="229" t="s">
        <v>391</v>
      </c>
      <c r="D22" s="230" t="s">
        <v>217</v>
      </c>
      <c r="E22" s="231" t="s">
        <v>392</v>
      </c>
      <c r="F22" s="155" t="s">
        <v>1124</v>
      </c>
      <c r="G22" s="155" t="s">
        <v>1124</v>
      </c>
      <c r="H22" s="257" t="s">
        <v>217</v>
      </c>
      <c r="I22" s="257" t="s">
        <v>217</v>
      </c>
      <c r="J22" s="257" t="s">
        <v>217</v>
      </c>
      <c r="K22" s="268" t="s">
        <v>1141</v>
      </c>
      <c r="L22" s="257" t="s">
        <v>217</v>
      </c>
      <c r="M22" s="119" t="s">
        <v>1123</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13"/>
      <c r="BN22" s="213"/>
      <c r="BO22" s="213"/>
      <c r="BP22" s="213"/>
      <c r="BQ22" s="213"/>
      <c r="BR22" s="213"/>
    </row>
    <row r="23" spans="1:70" ht="15.6"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c r="BM23" s="207"/>
      <c r="BN23" s="207"/>
      <c r="BO23" s="207"/>
      <c r="BP23" s="207"/>
      <c r="BQ23" s="207"/>
      <c r="BR23" s="207"/>
    </row>
    <row r="24" spans="1:70"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07"/>
      <c r="BN24" s="207"/>
      <c r="BO24" s="207"/>
      <c r="BP24" s="207"/>
      <c r="BQ24" s="207"/>
      <c r="BR24" s="207"/>
    </row>
    <row r="25" spans="1:70"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c r="BM25" s="207"/>
      <c r="BN25" s="207"/>
      <c r="BO25" s="207"/>
      <c r="BP25" s="207"/>
      <c r="BQ25" s="207"/>
      <c r="BR25" s="207"/>
    </row>
    <row r="26" spans="1:70" s="159" customFormat="1" ht="15.75" customHeigh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12" t="s">
        <v>438</v>
      </c>
      <c r="AT26" s="212" t="s">
        <v>1142</v>
      </c>
      <c r="AU26" s="212" t="s">
        <v>1143</v>
      </c>
      <c r="AV26" s="212" t="s">
        <v>1144</v>
      </c>
      <c r="AW26" s="212" t="s">
        <v>1145</v>
      </c>
      <c r="AX26" s="212" t="s">
        <v>1146</v>
      </c>
      <c r="AY26" s="212" t="s">
        <v>1147</v>
      </c>
      <c r="AZ26" s="212" t="s">
        <v>1148</v>
      </c>
      <c r="BA26" s="212" t="s">
        <v>1149</v>
      </c>
      <c r="BB26" s="212" t="s">
        <v>1150</v>
      </c>
      <c r="BC26" s="212" t="s">
        <v>1151</v>
      </c>
      <c r="BD26" s="212" t="s">
        <v>1152</v>
      </c>
      <c r="BE26" s="212" t="s">
        <v>1153</v>
      </c>
      <c r="BF26" s="212" t="s">
        <v>1154</v>
      </c>
      <c r="BG26" s="212" t="s">
        <v>1155</v>
      </c>
      <c r="BH26" s="212" t="s">
        <v>1156</v>
      </c>
      <c r="BI26" s="212" t="s">
        <v>1157</v>
      </c>
      <c r="BJ26" s="212" t="s">
        <v>1158</v>
      </c>
      <c r="BK26" s="212" t="s">
        <v>1159</v>
      </c>
      <c r="BL26" s="212" t="s">
        <v>1160</v>
      </c>
      <c r="BM26" s="212" t="s">
        <v>420</v>
      </c>
      <c r="BN26" s="212" t="s">
        <v>421</v>
      </c>
      <c r="BO26" s="212" t="s">
        <v>422</v>
      </c>
      <c r="BP26" s="212" t="s">
        <v>423</v>
      </c>
      <c r="BQ26" s="212" t="s">
        <v>424</v>
      </c>
      <c r="BR26" s="212" t="s">
        <v>425</v>
      </c>
    </row>
    <row r="27" spans="1:70" s="168" customFormat="1" ht="50.1" customHeight="1" x14ac:dyDescent="0.3">
      <c r="A27" s="138" t="s">
        <v>439</v>
      </c>
      <c r="B27" s="139" t="s">
        <v>440</v>
      </c>
      <c r="C27" s="235" t="s">
        <v>441</v>
      </c>
      <c r="D27" s="236" t="s">
        <v>442</v>
      </c>
      <c r="E27" s="236" t="s">
        <v>443</v>
      </c>
      <c r="F27" s="258" t="s">
        <v>1161</v>
      </c>
      <c r="G27" s="258" t="s">
        <v>1162</v>
      </c>
      <c r="H27" s="258" t="s">
        <v>1163</v>
      </c>
      <c r="I27" s="258" t="s">
        <v>1164</v>
      </c>
      <c r="J27" s="258" t="s">
        <v>1165</v>
      </c>
      <c r="K27" s="258" t="s">
        <v>1166</v>
      </c>
      <c r="L27" s="258" t="s">
        <v>1167</v>
      </c>
      <c r="M27" s="258" t="s">
        <v>1168</v>
      </c>
      <c r="N27" s="258" t="s">
        <v>1169</v>
      </c>
      <c r="O27" s="258" t="s">
        <v>1170</v>
      </c>
      <c r="P27" s="258" t="s">
        <v>1171</v>
      </c>
      <c r="Q27" s="258" t="s">
        <v>1172</v>
      </c>
      <c r="R27" s="258" t="s">
        <v>1173</v>
      </c>
      <c r="S27" s="258" t="s">
        <v>1174</v>
      </c>
      <c r="T27" s="258" t="s">
        <v>1175</v>
      </c>
      <c r="U27" s="258" t="s">
        <v>1176</v>
      </c>
      <c r="V27" s="258" t="s">
        <v>1177</v>
      </c>
      <c r="W27" s="258" t="s">
        <v>1178</v>
      </c>
      <c r="X27" s="258" t="s">
        <v>1179</v>
      </c>
      <c r="Y27" s="258" t="s">
        <v>1180</v>
      </c>
      <c r="Z27" s="258" t="s">
        <v>1181</v>
      </c>
      <c r="AA27" s="258" t="s">
        <v>1182</v>
      </c>
      <c r="AB27" s="258" t="s">
        <v>1183</v>
      </c>
      <c r="AC27" s="258" t="s">
        <v>1184</v>
      </c>
      <c r="AD27" s="258" t="s">
        <v>1185</v>
      </c>
      <c r="AE27" s="258" t="s">
        <v>1186</v>
      </c>
      <c r="AF27" s="258" t="s">
        <v>1187</v>
      </c>
      <c r="AG27" s="258" t="s">
        <v>1188</v>
      </c>
      <c r="AH27" s="258" t="s">
        <v>1189</v>
      </c>
      <c r="AI27" s="258" t="s">
        <v>1190</v>
      </c>
      <c r="AJ27" s="258" t="s">
        <v>1191</v>
      </c>
      <c r="AK27" s="258" t="s">
        <v>1192</v>
      </c>
      <c r="AL27" s="258" t="s">
        <v>1193</v>
      </c>
      <c r="AM27" s="258" t="s">
        <v>1194</v>
      </c>
      <c r="AN27" s="258" t="s">
        <v>1195</v>
      </c>
      <c r="AO27" s="258" t="s">
        <v>1196</v>
      </c>
      <c r="AP27" s="258" t="s">
        <v>1197</v>
      </c>
      <c r="AQ27" s="258" t="s">
        <v>1198</v>
      </c>
      <c r="AR27" s="258" t="s">
        <v>1199</v>
      </c>
      <c r="AS27" s="258" t="s">
        <v>1200</v>
      </c>
      <c r="AT27" s="258" t="s">
        <v>1201</v>
      </c>
      <c r="AU27" s="258" t="s">
        <v>1202</v>
      </c>
      <c r="AV27" s="258" t="s">
        <v>1203</v>
      </c>
      <c r="AW27" s="258" t="s">
        <v>1204</v>
      </c>
      <c r="AX27" s="258" t="s">
        <v>1205</v>
      </c>
      <c r="AY27" s="258" t="s">
        <v>1206</v>
      </c>
      <c r="AZ27" s="258" t="s">
        <v>1207</v>
      </c>
      <c r="BA27" s="258" t="s">
        <v>1208</v>
      </c>
      <c r="BB27" s="258" t="s">
        <v>1209</v>
      </c>
      <c r="BC27" s="258" t="s">
        <v>1210</v>
      </c>
      <c r="BD27" s="258" t="s">
        <v>1211</v>
      </c>
      <c r="BE27" s="258" t="s">
        <v>1212</v>
      </c>
      <c r="BF27" s="258" t="s">
        <v>1213</v>
      </c>
      <c r="BG27" s="258" t="s">
        <v>1214</v>
      </c>
      <c r="BH27" s="258" t="s">
        <v>1215</v>
      </c>
      <c r="BI27" s="258" t="s">
        <v>1216</v>
      </c>
      <c r="BJ27" s="258" t="s">
        <v>1217</v>
      </c>
      <c r="BK27" s="258" t="s">
        <v>1218</v>
      </c>
      <c r="BL27" s="258" t="s">
        <v>1219</v>
      </c>
      <c r="BM27" s="258" t="s">
        <v>1220</v>
      </c>
      <c r="BN27" s="258" t="s">
        <v>1221</v>
      </c>
      <c r="BO27" s="258" t="s">
        <v>1222</v>
      </c>
      <c r="BP27" s="258" t="s">
        <v>1223</v>
      </c>
      <c r="BQ27" s="258" t="s">
        <v>1224</v>
      </c>
      <c r="BR27" s="258" t="s">
        <v>1225</v>
      </c>
    </row>
    <row r="28" spans="1:70" s="168" customFormat="1" ht="50.1" customHeight="1" x14ac:dyDescent="0.3">
      <c r="A28" s="138" t="s">
        <v>447</v>
      </c>
      <c r="B28" s="139" t="s">
        <v>448</v>
      </c>
      <c r="C28" s="235" t="s">
        <v>449</v>
      </c>
      <c r="D28" s="236" t="s">
        <v>450</v>
      </c>
      <c r="E28" s="236" t="s">
        <v>450</v>
      </c>
      <c r="F28" s="258" t="s">
        <v>450</v>
      </c>
      <c r="G28" s="258" t="s">
        <v>450</v>
      </c>
      <c r="H28" s="258" t="s">
        <v>450</v>
      </c>
      <c r="I28" s="258" t="s">
        <v>450</v>
      </c>
      <c r="J28" s="258" t="s">
        <v>450</v>
      </c>
      <c r="K28" s="258" t="s">
        <v>450</v>
      </c>
      <c r="L28" s="258" t="s">
        <v>450</v>
      </c>
      <c r="M28" s="258" t="s">
        <v>450</v>
      </c>
      <c r="N28" s="258" t="s">
        <v>450</v>
      </c>
      <c r="O28" s="258" t="s">
        <v>450</v>
      </c>
      <c r="P28" s="258" t="s">
        <v>450</v>
      </c>
      <c r="Q28" s="258" t="s">
        <v>450</v>
      </c>
      <c r="R28" s="258" t="s">
        <v>450</v>
      </c>
      <c r="S28" s="258" t="s">
        <v>450</v>
      </c>
      <c r="T28" s="258" t="s">
        <v>450</v>
      </c>
      <c r="U28" s="258" t="s">
        <v>450</v>
      </c>
      <c r="V28" s="258" t="s">
        <v>450</v>
      </c>
      <c r="W28" s="258" t="s">
        <v>450</v>
      </c>
      <c r="X28" s="258" t="s">
        <v>450</v>
      </c>
      <c r="Y28" s="258" t="s">
        <v>450</v>
      </c>
      <c r="Z28" s="258" t="s">
        <v>450</v>
      </c>
      <c r="AA28" s="258" t="s">
        <v>450</v>
      </c>
      <c r="AB28" s="258" t="s">
        <v>450</v>
      </c>
      <c r="AC28" s="258" t="s">
        <v>450</v>
      </c>
      <c r="AD28" s="258" t="s">
        <v>450</v>
      </c>
      <c r="AE28" s="258" t="s">
        <v>450</v>
      </c>
      <c r="AF28" s="258" t="s">
        <v>450</v>
      </c>
      <c r="AG28" s="258" t="s">
        <v>450</v>
      </c>
      <c r="AH28" s="258" t="s">
        <v>450</v>
      </c>
      <c r="AI28" s="258" t="s">
        <v>450</v>
      </c>
      <c r="AJ28" s="258" t="s">
        <v>450</v>
      </c>
      <c r="AK28" s="258" t="s">
        <v>450</v>
      </c>
      <c r="AL28" s="258" t="s">
        <v>450</v>
      </c>
      <c r="AM28" s="258" t="s">
        <v>450</v>
      </c>
      <c r="AN28" s="258" t="s">
        <v>450</v>
      </c>
      <c r="AO28" s="258" t="s">
        <v>450</v>
      </c>
      <c r="AP28" s="258" t="s">
        <v>450</v>
      </c>
      <c r="AQ28" s="258" t="s">
        <v>450</v>
      </c>
      <c r="AR28" s="258" t="s">
        <v>450</v>
      </c>
      <c r="AS28" s="258" t="s">
        <v>450</v>
      </c>
      <c r="AT28" s="258" t="s">
        <v>450</v>
      </c>
      <c r="AU28" s="258" t="s">
        <v>450</v>
      </c>
      <c r="AV28" s="258" t="s">
        <v>450</v>
      </c>
      <c r="AW28" s="258" t="s">
        <v>450</v>
      </c>
      <c r="AX28" s="258" t="s">
        <v>450</v>
      </c>
      <c r="AY28" s="258" t="s">
        <v>450</v>
      </c>
      <c r="AZ28" s="258" t="s">
        <v>450</v>
      </c>
      <c r="BA28" s="258" t="s">
        <v>450</v>
      </c>
      <c r="BB28" s="258" t="s">
        <v>450</v>
      </c>
      <c r="BC28" s="258" t="s">
        <v>450</v>
      </c>
      <c r="BD28" s="258" t="s">
        <v>450</v>
      </c>
      <c r="BE28" s="258" t="s">
        <v>450</v>
      </c>
      <c r="BF28" s="258" t="s">
        <v>450</v>
      </c>
      <c r="BG28" s="258" t="s">
        <v>450</v>
      </c>
      <c r="BH28" s="258" t="s">
        <v>450</v>
      </c>
      <c r="BI28" s="258" t="s">
        <v>450</v>
      </c>
      <c r="BJ28" s="258" t="s">
        <v>450</v>
      </c>
      <c r="BK28" s="258" t="s">
        <v>450</v>
      </c>
      <c r="BL28" s="258" t="s">
        <v>450</v>
      </c>
      <c r="BM28" s="258" t="s">
        <v>450</v>
      </c>
      <c r="BN28" s="258" t="s">
        <v>450</v>
      </c>
      <c r="BO28" s="258" t="s">
        <v>450</v>
      </c>
      <c r="BP28" s="258" t="s">
        <v>450</v>
      </c>
      <c r="BQ28" s="258" t="s">
        <v>450</v>
      </c>
      <c r="BR28" s="258" t="s">
        <v>450</v>
      </c>
    </row>
    <row r="29" spans="1:70" s="168" customFormat="1" ht="50.1" customHeight="1" x14ac:dyDescent="0.3">
      <c r="A29" s="138" t="s">
        <v>452</v>
      </c>
      <c r="B29" s="139" t="s">
        <v>453</v>
      </c>
      <c r="C29" s="235" t="s">
        <v>603</v>
      </c>
      <c r="D29" s="238" t="s">
        <v>455</v>
      </c>
      <c r="E29" s="238" t="s">
        <v>456</v>
      </c>
      <c r="F29" s="258" t="s">
        <v>456</v>
      </c>
      <c r="G29" s="258" t="s">
        <v>456</v>
      </c>
      <c r="H29" s="258" t="s">
        <v>456</v>
      </c>
      <c r="I29" s="258" t="s">
        <v>456</v>
      </c>
      <c r="J29" s="258" t="s">
        <v>456</v>
      </c>
      <c r="K29" s="258" t="s">
        <v>456</v>
      </c>
      <c r="L29" s="258" t="s">
        <v>456</v>
      </c>
      <c r="M29" s="258" t="s">
        <v>456</v>
      </c>
      <c r="N29" s="258" t="s">
        <v>456</v>
      </c>
      <c r="O29" s="258" t="s">
        <v>456</v>
      </c>
      <c r="P29" s="258" t="s">
        <v>456</v>
      </c>
      <c r="Q29" s="258" t="s">
        <v>456</v>
      </c>
      <c r="R29" s="258" t="s">
        <v>456</v>
      </c>
      <c r="S29" s="258" t="s">
        <v>456</v>
      </c>
      <c r="T29" s="258" t="s">
        <v>456</v>
      </c>
      <c r="U29" s="258" t="s">
        <v>456</v>
      </c>
      <c r="V29" s="258" t="s">
        <v>456</v>
      </c>
      <c r="W29" s="258" t="s">
        <v>456</v>
      </c>
      <c r="X29" s="258" t="s">
        <v>456</v>
      </c>
      <c r="Y29" s="258" t="s">
        <v>456</v>
      </c>
      <c r="Z29" s="258" t="s">
        <v>456</v>
      </c>
      <c r="AA29" s="258" t="s">
        <v>456</v>
      </c>
      <c r="AB29" s="258" t="s">
        <v>456</v>
      </c>
      <c r="AC29" s="258" t="s">
        <v>456</v>
      </c>
      <c r="AD29" s="258" t="s">
        <v>456</v>
      </c>
      <c r="AE29" s="258" t="s">
        <v>456</v>
      </c>
      <c r="AF29" s="258" t="s">
        <v>456</v>
      </c>
      <c r="AG29" s="258" t="s">
        <v>456</v>
      </c>
      <c r="AH29" s="258" t="s">
        <v>456</v>
      </c>
      <c r="AI29" s="258" t="s">
        <v>456</v>
      </c>
      <c r="AJ29" s="258" t="s">
        <v>456</v>
      </c>
      <c r="AK29" s="258" t="s">
        <v>456</v>
      </c>
      <c r="AL29" s="258" t="s">
        <v>456</v>
      </c>
      <c r="AM29" s="258" t="s">
        <v>456</v>
      </c>
      <c r="AN29" s="258" t="s">
        <v>456</v>
      </c>
      <c r="AO29" s="258" t="s">
        <v>456</v>
      </c>
      <c r="AP29" s="258" t="s">
        <v>456</v>
      </c>
      <c r="AQ29" s="258" t="s">
        <v>456</v>
      </c>
      <c r="AR29" s="258" t="s">
        <v>456</v>
      </c>
      <c r="AS29" s="258" t="s">
        <v>456</v>
      </c>
      <c r="AT29" s="258" t="s">
        <v>456</v>
      </c>
      <c r="AU29" s="258" t="s">
        <v>456</v>
      </c>
      <c r="AV29" s="258" t="s">
        <v>456</v>
      </c>
      <c r="AW29" s="258" t="s">
        <v>456</v>
      </c>
      <c r="AX29" s="258" t="s">
        <v>456</v>
      </c>
      <c r="AY29" s="258" t="s">
        <v>456</v>
      </c>
      <c r="AZ29" s="258" t="s">
        <v>456</v>
      </c>
      <c r="BA29" s="258" t="s">
        <v>456</v>
      </c>
      <c r="BB29" s="258" t="s">
        <v>456</v>
      </c>
      <c r="BC29" s="258" t="s">
        <v>456</v>
      </c>
      <c r="BD29" s="258" t="s">
        <v>456</v>
      </c>
      <c r="BE29" s="258" t="s">
        <v>456</v>
      </c>
      <c r="BF29" s="258" t="s">
        <v>456</v>
      </c>
      <c r="BG29" s="258" t="s">
        <v>456</v>
      </c>
      <c r="BH29" s="258" t="s">
        <v>456</v>
      </c>
      <c r="BI29" s="258" t="s">
        <v>456</v>
      </c>
      <c r="BJ29" s="258" t="s">
        <v>456</v>
      </c>
      <c r="BK29" s="258" t="s">
        <v>456</v>
      </c>
      <c r="BL29" s="258" t="s">
        <v>456</v>
      </c>
      <c r="BM29" s="258" t="s">
        <v>456</v>
      </c>
      <c r="BN29" s="258" t="s">
        <v>456</v>
      </c>
      <c r="BO29" s="258" t="s">
        <v>456</v>
      </c>
      <c r="BP29" s="258" t="s">
        <v>456</v>
      </c>
      <c r="BQ29" s="258" t="s">
        <v>456</v>
      </c>
      <c r="BR29" s="258" t="s">
        <v>456</v>
      </c>
    </row>
    <row r="30" spans="1:70" s="159" customFormat="1" ht="50.1" customHeight="1" x14ac:dyDescent="0.3">
      <c r="A30" s="138" t="s">
        <v>457</v>
      </c>
      <c r="B30" s="139" t="s">
        <v>458</v>
      </c>
      <c r="C30" s="235" t="s">
        <v>459</v>
      </c>
      <c r="D30" s="239"/>
      <c r="E30" s="239" t="s">
        <v>181</v>
      </c>
      <c r="F30" s="260" t="s">
        <v>181</v>
      </c>
      <c r="G30" s="260" t="s">
        <v>181</v>
      </c>
      <c r="H30" s="260" t="s">
        <v>181</v>
      </c>
      <c r="I30" s="260" t="s">
        <v>181</v>
      </c>
      <c r="J30" s="260" t="s">
        <v>181</v>
      </c>
      <c r="K30" s="260" t="s">
        <v>181</v>
      </c>
      <c r="L30" s="260" t="s">
        <v>181</v>
      </c>
      <c r="M30" s="260" t="s">
        <v>181</v>
      </c>
      <c r="N30" s="260" t="s">
        <v>181</v>
      </c>
      <c r="O30" s="260" t="s">
        <v>181</v>
      </c>
      <c r="P30" s="260" t="s">
        <v>181</v>
      </c>
      <c r="Q30" s="260" t="s">
        <v>181</v>
      </c>
      <c r="R30" s="260" t="s">
        <v>181</v>
      </c>
      <c r="S30" s="260" t="s">
        <v>181</v>
      </c>
      <c r="T30" s="260" t="s">
        <v>181</v>
      </c>
      <c r="U30" s="260" t="s">
        <v>181</v>
      </c>
      <c r="V30" s="260" t="s">
        <v>181</v>
      </c>
      <c r="W30" s="260" t="s">
        <v>181</v>
      </c>
      <c r="X30" s="260" t="s">
        <v>181</v>
      </c>
      <c r="Y30" s="260" t="s">
        <v>181</v>
      </c>
      <c r="Z30" s="260" t="s">
        <v>181</v>
      </c>
      <c r="AA30" s="260" t="s">
        <v>181</v>
      </c>
      <c r="AB30" s="260" t="s">
        <v>181</v>
      </c>
      <c r="AC30" s="260" t="s">
        <v>181</v>
      </c>
      <c r="AD30" s="260" t="s">
        <v>181</v>
      </c>
      <c r="AE30" s="260" t="s">
        <v>181</v>
      </c>
      <c r="AF30" s="260" t="s">
        <v>181</v>
      </c>
      <c r="AG30" s="260" t="s">
        <v>181</v>
      </c>
      <c r="AH30" s="260" t="s">
        <v>181</v>
      </c>
      <c r="AI30" s="260" t="s">
        <v>181</v>
      </c>
      <c r="AJ30" s="260" t="s">
        <v>181</v>
      </c>
      <c r="AK30" s="260" t="s">
        <v>181</v>
      </c>
      <c r="AL30" s="260" t="s">
        <v>181</v>
      </c>
      <c r="AM30" s="260" t="s">
        <v>181</v>
      </c>
      <c r="AN30" s="260" t="s">
        <v>181</v>
      </c>
      <c r="AO30" s="260" t="s">
        <v>181</v>
      </c>
      <c r="AP30" s="260" t="s">
        <v>181</v>
      </c>
      <c r="AQ30" s="260" t="s">
        <v>181</v>
      </c>
      <c r="AR30" s="260" t="s">
        <v>181</v>
      </c>
      <c r="AS30" s="260" t="s">
        <v>181</v>
      </c>
      <c r="AT30" s="260" t="s">
        <v>181</v>
      </c>
      <c r="AU30" s="260" t="s">
        <v>181</v>
      </c>
      <c r="AV30" s="260" t="s">
        <v>181</v>
      </c>
      <c r="AW30" s="260" t="s">
        <v>181</v>
      </c>
      <c r="AX30" s="260" t="s">
        <v>181</v>
      </c>
      <c r="AY30" s="260" t="s">
        <v>181</v>
      </c>
      <c r="AZ30" s="260" t="s">
        <v>181</v>
      </c>
      <c r="BA30" s="260" t="s">
        <v>181</v>
      </c>
      <c r="BB30" s="260" t="s">
        <v>181</v>
      </c>
      <c r="BC30" s="260" t="s">
        <v>181</v>
      </c>
      <c r="BD30" s="260" t="s">
        <v>181</v>
      </c>
      <c r="BE30" s="260" t="s">
        <v>181</v>
      </c>
      <c r="BF30" s="260" t="s">
        <v>181</v>
      </c>
      <c r="BG30" s="260" t="s">
        <v>181</v>
      </c>
      <c r="BH30" s="260" t="s">
        <v>181</v>
      </c>
      <c r="BI30" s="260" t="s">
        <v>181</v>
      </c>
      <c r="BJ30" s="260" t="s">
        <v>181</v>
      </c>
      <c r="BK30" s="260" t="s">
        <v>181</v>
      </c>
      <c r="BL30" s="260" t="s">
        <v>181</v>
      </c>
      <c r="BM30" s="260" t="s">
        <v>181</v>
      </c>
      <c r="BN30" s="260" t="s">
        <v>181</v>
      </c>
      <c r="BO30" s="260" t="s">
        <v>181</v>
      </c>
      <c r="BP30" s="260" t="s">
        <v>181</v>
      </c>
      <c r="BQ30" s="260" t="s">
        <v>181</v>
      </c>
      <c r="BR30" s="260" t="s">
        <v>181</v>
      </c>
    </row>
    <row r="31" spans="1:70" s="159" customFormat="1" ht="50.1" customHeight="1" x14ac:dyDescent="0.3">
      <c r="A31" s="138" t="s">
        <v>460</v>
      </c>
      <c r="B31" s="139" t="s">
        <v>461</v>
      </c>
      <c r="C31" s="240" t="s">
        <v>462</v>
      </c>
      <c r="D31" s="239"/>
      <c r="E31" s="239" t="s">
        <v>181</v>
      </c>
      <c r="F31" s="260" t="s">
        <v>181</v>
      </c>
      <c r="G31" s="260" t="s">
        <v>181</v>
      </c>
      <c r="H31" s="260" t="s">
        <v>181</v>
      </c>
      <c r="I31" s="260" t="s">
        <v>181</v>
      </c>
      <c r="J31" s="260" t="s">
        <v>181</v>
      </c>
      <c r="K31" s="260" t="s">
        <v>181</v>
      </c>
      <c r="L31" s="260" t="s">
        <v>181</v>
      </c>
      <c r="M31" s="260" t="s">
        <v>181</v>
      </c>
      <c r="N31" s="260" t="s">
        <v>181</v>
      </c>
      <c r="O31" s="260" t="s">
        <v>181</v>
      </c>
      <c r="P31" s="260" t="s">
        <v>181</v>
      </c>
      <c r="Q31" s="260" t="s">
        <v>181</v>
      </c>
      <c r="R31" s="260" t="s">
        <v>181</v>
      </c>
      <c r="S31" s="260" t="s">
        <v>181</v>
      </c>
      <c r="T31" s="260" t="s">
        <v>181</v>
      </c>
      <c r="U31" s="260" t="s">
        <v>181</v>
      </c>
      <c r="V31" s="260" t="s">
        <v>181</v>
      </c>
      <c r="W31" s="260" t="s">
        <v>181</v>
      </c>
      <c r="X31" s="260" t="s">
        <v>181</v>
      </c>
      <c r="Y31" s="260" t="s">
        <v>181</v>
      </c>
      <c r="Z31" s="260" t="s">
        <v>181</v>
      </c>
      <c r="AA31" s="260" t="s">
        <v>181</v>
      </c>
      <c r="AB31" s="260" t="s">
        <v>181</v>
      </c>
      <c r="AC31" s="260" t="s">
        <v>181</v>
      </c>
      <c r="AD31" s="260" t="s">
        <v>181</v>
      </c>
      <c r="AE31" s="260" t="s">
        <v>181</v>
      </c>
      <c r="AF31" s="260" t="s">
        <v>181</v>
      </c>
      <c r="AG31" s="260" t="s">
        <v>181</v>
      </c>
      <c r="AH31" s="260" t="s">
        <v>181</v>
      </c>
      <c r="AI31" s="260" t="s">
        <v>181</v>
      </c>
      <c r="AJ31" s="260" t="s">
        <v>181</v>
      </c>
      <c r="AK31" s="260" t="s">
        <v>181</v>
      </c>
      <c r="AL31" s="260" t="s">
        <v>181</v>
      </c>
      <c r="AM31" s="260" t="s">
        <v>181</v>
      </c>
      <c r="AN31" s="260" t="s">
        <v>181</v>
      </c>
      <c r="AO31" s="260" t="s">
        <v>181</v>
      </c>
      <c r="AP31" s="260" t="s">
        <v>181</v>
      </c>
      <c r="AQ31" s="260" t="s">
        <v>181</v>
      </c>
      <c r="AR31" s="260" t="s">
        <v>181</v>
      </c>
      <c r="AS31" s="260" t="s">
        <v>181</v>
      </c>
      <c r="AT31" s="260" t="s">
        <v>181</v>
      </c>
      <c r="AU31" s="260" t="s">
        <v>181</v>
      </c>
      <c r="AV31" s="260" t="s">
        <v>181</v>
      </c>
      <c r="AW31" s="260" t="s">
        <v>181</v>
      </c>
      <c r="AX31" s="260" t="s">
        <v>181</v>
      </c>
      <c r="AY31" s="260" t="s">
        <v>181</v>
      </c>
      <c r="AZ31" s="260" t="s">
        <v>181</v>
      </c>
      <c r="BA31" s="260" t="s">
        <v>181</v>
      </c>
      <c r="BB31" s="260" t="s">
        <v>181</v>
      </c>
      <c r="BC31" s="260" t="s">
        <v>181</v>
      </c>
      <c r="BD31" s="260" t="s">
        <v>181</v>
      </c>
      <c r="BE31" s="260" t="s">
        <v>181</v>
      </c>
      <c r="BF31" s="260" t="s">
        <v>181</v>
      </c>
      <c r="BG31" s="260" t="s">
        <v>181</v>
      </c>
      <c r="BH31" s="260" t="s">
        <v>181</v>
      </c>
      <c r="BI31" s="260" t="s">
        <v>181</v>
      </c>
      <c r="BJ31" s="260" t="s">
        <v>181</v>
      </c>
      <c r="BK31" s="260" t="s">
        <v>181</v>
      </c>
      <c r="BL31" s="260" t="s">
        <v>181</v>
      </c>
      <c r="BM31" s="260" t="s">
        <v>181</v>
      </c>
      <c r="BN31" s="260" t="s">
        <v>181</v>
      </c>
      <c r="BO31" s="260" t="s">
        <v>181</v>
      </c>
      <c r="BP31" s="260" t="s">
        <v>181</v>
      </c>
      <c r="BQ31" s="260" t="s">
        <v>181</v>
      </c>
      <c r="BR31" s="260" t="s">
        <v>181</v>
      </c>
    </row>
    <row r="32" spans="1:70" s="159" customFormat="1" ht="50.1" customHeight="1" x14ac:dyDescent="0.3">
      <c r="A32" s="138" t="s">
        <v>463</v>
      </c>
      <c r="B32" s="139" t="s">
        <v>464</v>
      </c>
      <c r="C32" s="235" t="s">
        <v>465</v>
      </c>
      <c r="D32" s="239"/>
      <c r="E32" s="239" t="s">
        <v>181</v>
      </c>
      <c r="F32" s="260" t="s">
        <v>181</v>
      </c>
      <c r="G32" s="260" t="s">
        <v>181</v>
      </c>
      <c r="H32" s="260" t="s">
        <v>181</v>
      </c>
      <c r="I32" s="260" t="s">
        <v>181</v>
      </c>
      <c r="J32" s="260" t="s">
        <v>181</v>
      </c>
      <c r="K32" s="260" t="s">
        <v>181</v>
      </c>
      <c r="L32" s="260" t="s">
        <v>181</v>
      </c>
      <c r="M32" s="260" t="s">
        <v>181</v>
      </c>
      <c r="N32" s="260" t="s">
        <v>181</v>
      </c>
      <c r="O32" s="260" t="s">
        <v>181</v>
      </c>
      <c r="P32" s="260" t="s">
        <v>181</v>
      </c>
      <c r="Q32" s="260" t="s">
        <v>181</v>
      </c>
      <c r="R32" s="260" t="s">
        <v>181</v>
      </c>
      <c r="S32" s="260" t="s">
        <v>181</v>
      </c>
      <c r="T32" s="260" t="s">
        <v>181</v>
      </c>
      <c r="U32" s="260" t="s">
        <v>181</v>
      </c>
      <c r="V32" s="260" t="s">
        <v>181</v>
      </c>
      <c r="W32" s="260" t="s">
        <v>181</v>
      </c>
      <c r="X32" s="260" t="s">
        <v>181</v>
      </c>
      <c r="Y32" s="260" t="s">
        <v>181</v>
      </c>
      <c r="Z32" s="260" t="s">
        <v>181</v>
      </c>
      <c r="AA32" s="260" t="s">
        <v>181</v>
      </c>
      <c r="AB32" s="260" t="s">
        <v>181</v>
      </c>
      <c r="AC32" s="260" t="s">
        <v>181</v>
      </c>
      <c r="AD32" s="260" t="s">
        <v>181</v>
      </c>
      <c r="AE32" s="260" t="s">
        <v>181</v>
      </c>
      <c r="AF32" s="260" t="s">
        <v>181</v>
      </c>
      <c r="AG32" s="260" t="s">
        <v>181</v>
      </c>
      <c r="AH32" s="260" t="s">
        <v>181</v>
      </c>
      <c r="AI32" s="260" t="s">
        <v>181</v>
      </c>
      <c r="AJ32" s="260" t="s">
        <v>181</v>
      </c>
      <c r="AK32" s="260" t="s">
        <v>181</v>
      </c>
      <c r="AL32" s="260" t="s">
        <v>181</v>
      </c>
      <c r="AM32" s="260" t="s">
        <v>181</v>
      </c>
      <c r="AN32" s="260" t="s">
        <v>181</v>
      </c>
      <c r="AO32" s="260" t="s">
        <v>181</v>
      </c>
      <c r="AP32" s="260" t="s">
        <v>181</v>
      </c>
      <c r="AQ32" s="260" t="s">
        <v>181</v>
      </c>
      <c r="AR32" s="260" t="s">
        <v>181</v>
      </c>
      <c r="AS32" s="260" t="s">
        <v>181</v>
      </c>
      <c r="AT32" s="260" t="s">
        <v>181</v>
      </c>
      <c r="AU32" s="260" t="s">
        <v>181</v>
      </c>
      <c r="AV32" s="260" t="s">
        <v>181</v>
      </c>
      <c r="AW32" s="260" t="s">
        <v>181</v>
      </c>
      <c r="AX32" s="260" t="s">
        <v>181</v>
      </c>
      <c r="AY32" s="260" t="s">
        <v>181</v>
      </c>
      <c r="AZ32" s="260" t="s">
        <v>181</v>
      </c>
      <c r="BA32" s="260" t="s">
        <v>181</v>
      </c>
      <c r="BB32" s="260" t="s">
        <v>181</v>
      </c>
      <c r="BC32" s="260" t="s">
        <v>181</v>
      </c>
      <c r="BD32" s="260" t="s">
        <v>181</v>
      </c>
      <c r="BE32" s="260" t="s">
        <v>181</v>
      </c>
      <c r="BF32" s="260" t="s">
        <v>181</v>
      </c>
      <c r="BG32" s="260" t="s">
        <v>181</v>
      </c>
      <c r="BH32" s="260" t="s">
        <v>181</v>
      </c>
      <c r="BI32" s="260" t="s">
        <v>181</v>
      </c>
      <c r="BJ32" s="260" t="s">
        <v>181</v>
      </c>
      <c r="BK32" s="260" t="s">
        <v>181</v>
      </c>
      <c r="BL32" s="260" t="s">
        <v>181</v>
      </c>
      <c r="BM32" s="260" t="s">
        <v>181</v>
      </c>
      <c r="BN32" s="260" t="s">
        <v>181</v>
      </c>
      <c r="BO32" s="260" t="s">
        <v>181</v>
      </c>
      <c r="BP32" s="260" t="s">
        <v>181</v>
      </c>
      <c r="BQ32" s="260" t="s">
        <v>181</v>
      </c>
      <c r="BR32" s="260" t="s">
        <v>181</v>
      </c>
    </row>
    <row r="33" spans="1:70" s="159" customFormat="1" ht="50.1" customHeight="1" x14ac:dyDescent="0.3">
      <c r="A33" s="138" t="s">
        <v>466</v>
      </c>
      <c r="B33" s="139" t="s">
        <v>467</v>
      </c>
      <c r="C33" s="235" t="s">
        <v>468</v>
      </c>
      <c r="D33" s="239"/>
      <c r="E33" s="239" t="s">
        <v>181</v>
      </c>
      <c r="F33" s="260" t="s">
        <v>181</v>
      </c>
      <c r="G33" s="260" t="s">
        <v>181</v>
      </c>
      <c r="H33" s="260" t="s">
        <v>181</v>
      </c>
      <c r="I33" s="260" t="s">
        <v>181</v>
      </c>
      <c r="J33" s="260" t="s">
        <v>181</v>
      </c>
      <c r="K33" s="260" t="s">
        <v>181</v>
      </c>
      <c r="L33" s="260" t="s">
        <v>181</v>
      </c>
      <c r="M33" s="260" t="s">
        <v>181</v>
      </c>
      <c r="N33" s="260" t="s">
        <v>181</v>
      </c>
      <c r="O33" s="260" t="s">
        <v>181</v>
      </c>
      <c r="P33" s="260" t="s">
        <v>181</v>
      </c>
      <c r="Q33" s="260" t="s">
        <v>181</v>
      </c>
      <c r="R33" s="260" t="s">
        <v>181</v>
      </c>
      <c r="S33" s="260" t="s">
        <v>181</v>
      </c>
      <c r="T33" s="260" t="s">
        <v>181</v>
      </c>
      <c r="U33" s="260" t="s">
        <v>181</v>
      </c>
      <c r="V33" s="260" t="s">
        <v>181</v>
      </c>
      <c r="W33" s="260" t="s">
        <v>181</v>
      </c>
      <c r="X33" s="260" t="s">
        <v>181</v>
      </c>
      <c r="Y33" s="260" t="s">
        <v>181</v>
      </c>
      <c r="Z33" s="260" t="s">
        <v>181</v>
      </c>
      <c r="AA33" s="260" t="s">
        <v>181</v>
      </c>
      <c r="AB33" s="260" t="s">
        <v>181</v>
      </c>
      <c r="AC33" s="260" t="s">
        <v>181</v>
      </c>
      <c r="AD33" s="260" t="s">
        <v>181</v>
      </c>
      <c r="AE33" s="260" t="s">
        <v>181</v>
      </c>
      <c r="AF33" s="260" t="s">
        <v>181</v>
      </c>
      <c r="AG33" s="260" t="s">
        <v>181</v>
      </c>
      <c r="AH33" s="260" t="s">
        <v>181</v>
      </c>
      <c r="AI33" s="260" t="s">
        <v>181</v>
      </c>
      <c r="AJ33" s="260" t="s">
        <v>181</v>
      </c>
      <c r="AK33" s="260" t="s">
        <v>181</v>
      </c>
      <c r="AL33" s="260" t="s">
        <v>181</v>
      </c>
      <c r="AM33" s="260" t="s">
        <v>181</v>
      </c>
      <c r="AN33" s="260" t="s">
        <v>181</v>
      </c>
      <c r="AO33" s="260" t="s">
        <v>181</v>
      </c>
      <c r="AP33" s="260" t="s">
        <v>181</v>
      </c>
      <c r="AQ33" s="260" t="s">
        <v>181</v>
      </c>
      <c r="AR33" s="260" t="s">
        <v>181</v>
      </c>
      <c r="AS33" s="260" t="s">
        <v>181</v>
      </c>
      <c r="AT33" s="260" t="s">
        <v>181</v>
      </c>
      <c r="AU33" s="260" t="s">
        <v>181</v>
      </c>
      <c r="AV33" s="260" t="s">
        <v>181</v>
      </c>
      <c r="AW33" s="260" t="s">
        <v>181</v>
      </c>
      <c r="AX33" s="260" t="s">
        <v>181</v>
      </c>
      <c r="AY33" s="260" t="s">
        <v>181</v>
      </c>
      <c r="AZ33" s="260" t="s">
        <v>181</v>
      </c>
      <c r="BA33" s="260" t="s">
        <v>181</v>
      </c>
      <c r="BB33" s="260" t="s">
        <v>181</v>
      </c>
      <c r="BC33" s="260" t="s">
        <v>181</v>
      </c>
      <c r="BD33" s="260" t="s">
        <v>181</v>
      </c>
      <c r="BE33" s="260" t="s">
        <v>181</v>
      </c>
      <c r="BF33" s="260" t="s">
        <v>181</v>
      </c>
      <c r="BG33" s="260" t="s">
        <v>181</v>
      </c>
      <c r="BH33" s="260" t="s">
        <v>181</v>
      </c>
      <c r="BI33" s="260" t="s">
        <v>181</v>
      </c>
      <c r="BJ33" s="260" t="s">
        <v>181</v>
      </c>
      <c r="BK33" s="260" t="s">
        <v>181</v>
      </c>
      <c r="BL33" s="260" t="s">
        <v>181</v>
      </c>
      <c r="BM33" s="260" t="s">
        <v>181</v>
      </c>
      <c r="BN33" s="260" t="s">
        <v>181</v>
      </c>
      <c r="BO33" s="260" t="s">
        <v>181</v>
      </c>
      <c r="BP33" s="260" t="s">
        <v>181</v>
      </c>
      <c r="BQ33" s="260" t="s">
        <v>181</v>
      </c>
      <c r="BR33" s="260" t="s">
        <v>181</v>
      </c>
    </row>
    <row r="34" spans="1:70" s="159" customFormat="1" ht="50.1" customHeight="1" x14ac:dyDescent="0.3">
      <c r="A34" s="138" t="s">
        <v>469</v>
      </c>
      <c r="B34" s="139" t="s">
        <v>470</v>
      </c>
      <c r="C34" s="235" t="s">
        <v>471</v>
      </c>
      <c r="D34" s="239"/>
      <c r="E34" s="239" t="s">
        <v>209</v>
      </c>
      <c r="F34" s="260" t="s">
        <v>209</v>
      </c>
      <c r="G34" s="260" t="s">
        <v>209</v>
      </c>
      <c r="H34" s="260" t="s">
        <v>209</v>
      </c>
      <c r="I34" s="260" t="s">
        <v>209</v>
      </c>
      <c r="J34" s="260" t="s">
        <v>209</v>
      </c>
      <c r="K34" s="260" t="s">
        <v>209</v>
      </c>
      <c r="L34" s="260" t="s">
        <v>209</v>
      </c>
      <c r="M34" s="260" t="s">
        <v>209</v>
      </c>
      <c r="N34" s="260" t="s">
        <v>209</v>
      </c>
      <c r="O34" s="260" t="s">
        <v>209</v>
      </c>
      <c r="P34" s="260" t="s">
        <v>209</v>
      </c>
      <c r="Q34" s="260" t="s">
        <v>209</v>
      </c>
      <c r="R34" s="260" t="s">
        <v>209</v>
      </c>
      <c r="S34" s="260" t="s">
        <v>209</v>
      </c>
      <c r="T34" s="260" t="s">
        <v>209</v>
      </c>
      <c r="U34" s="260" t="s">
        <v>209</v>
      </c>
      <c r="V34" s="260" t="s">
        <v>209</v>
      </c>
      <c r="W34" s="260" t="s">
        <v>209</v>
      </c>
      <c r="X34" s="260" t="s">
        <v>209</v>
      </c>
      <c r="Y34" s="260" t="s">
        <v>209</v>
      </c>
      <c r="Z34" s="260" t="s">
        <v>209</v>
      </c>
      <c r="AA34" s="260" t="s">
        <v>209</v>
      </c>
      <c r="AB34" s="260" t="s">
        <v>209</v>
      </c>
      <c r="AC34" s="260" t="s">
        <v>209</v>
      </c>
      <c r="AD34" s="260" t="s">
        <v>209</v>
      </c>
      <c r="AE34" s="260" t="s">
        <v>209</v>
      </c>
      <c r="AF34" s="260" t="s">
        <v>181</v>
      </c>
      <c r="AG34" s="260" t="s">
        <v>209</v>
      </c>
      <c r="AH34" s="260" t="s">
        <v>209</v>
      </c>
      <c r="AI34" s="260" t="s">
        <v>209</v>
      </c>
      <c r="AJ34" s="260" t="s">
        <v>209</v>
      </c>
      <c r="AK34" s="260" t="s">
        <v>209</v>
      </c>
      <c r="AL34" s="260" t="s">
        <v>209</v>
      </c>
      <c r="AM34" s="260" t="s">
        <v>209</v>
      </c>
      <c r="AN34" s="260" t="s">
        <v>209</v>
      </c>
      <c r="AO34" s="260" t="s">
        <v>209</v>
      </c>
      <c r="AP34" s="260" t="s">
        <v>209</v>
      </c>
      <c r="AQ34" s="260" t="s">
        <v>209</v>
      </c>
      <c r="AR34" s="260" t="s">
        <v>209</v>
      </c>
      <c r="AS34" s="260" t="s">
        <v>209</v>
      </c>
      <c r="AT34" s="260" t="s">
        <v>209</v>
      </c>
      <c r="AU34" s="260" t="s">
        <v>209</v>
      </c>
      <c r="AV34" s="260" t="s">
        <v>209</v>
      </c>
      <c r="AW34" s="260" t="s">
        <v>209</v>
      </c>
      <c r="AX34" s="260" t="s">
        <v>209</v>
      </c>
      <c r="AY34" s="260" t="s">
        <v>209</v>
      </c>
      <c r="AZ34" s="260" t="s">
        <v>209</v>
      </c>
      <c r="BA34" s="260" t="s">
        <v>209</v>
      </c>
      <c r="BB34" s="260" t="s">
        <v>209</v>
      </c>
      <c r="BC34" s="260" t="s">
        <v>209</v>
      </c>
      <c r="BD34" s="260" t="s">
        <v>209</v>
      </c>
      <c r="BE34" s="260" t="s">
        <v>209</v>
      </c>
      <c r="BF34" s="260" t="s">
        <v>209</v>
      </c>
      <c r="BG34" s="260" t="s">
        <v>209</v>
      </c>
      <c r="BH34" s="260" t="s">
        <v>209</v>
      </c>
      <c r="BI34" s="260" t="s">
        <v>209</v>
      </c>
      <c r="BJ34" s="260" t="s">
        <v>209</v>
      </c>
      <c r="BK34" s="260" t="s">
        <v>209</v>
      </c>
      <c r="BL34" s="260" t="s">
        <v>209</v>
      </c>
      <c r="BM34" s="260" t="s">
        <v>209</v>
      </c>
      <c r="BN34" s="260" t="s">
        <v>209</v>
      </c>
      <c r="BO34" s="260" t="s">
        <v>209</v>
      </c>
      <c r="BP34" s="260" t="s">
        <v>209</v>
      </c>
      <c r="BQ34" s="260" t="s">
        <v>209</v>
      </c>
      <c r="BR34" s="260" t="s">
        <v>209</v>
      </c>
    </row>
    <row r="35" spans="1:70" s="159" customFormat="1" ht="50.1" customHeight="1" x14ac:dyDescent="0.3">
      <c r="A35" s="138" t="s">
        <v>472</v>
      </c>
      <c r="B35" s="139" t="s">
        <v>473</v>
      </c>
      <c r="C35" s="235" t="s">
        <v>474</v>
      </c>
      <c r="D35" s="239"/>
      <c r="E35" s="239" t="s">
        <v>209</v>
      </c>
      <c r="F35" s="260" t="s">
        <v>209</v>
      </c>
      <c r="G35" s="260" t="s">
        <v>209</v>
      </c>
      <c r="H35" s="260" t="s">
        <v>209</v>
      </c>
      <c r="I35" s="260" t="s">
        <v>209</v>
      </c>
      <c r="J35" s="260" t="s">
        <v>209</v>
      </c>
      <c r="K35" s="260" t="s">
        <v>209</v>
      </c>
      <c r="L35" s="260" t="s">
        <v>209</v>
      </c>
      <c r="M35" s="260" t="s">
        <v>209</v>
      </c>
      <c r="N35" s="260" t="s">
        <v>209</v>
      </c>
      <c r="O35" s="260" t="s">
        <v>209</v>
      </c>
      <c r="P35" s="260" t="s">
        <v>209</v>
      </c>
      <c r="Q35" s="260" t="s">
        <v>209</v>
      </c>
      <c r="R35" s="260" t="s">
        <v>209</v>
      </c>
      <c r="S35" s="260" t="s">
        <v>209</v>
      </c>
      <c r="T35" s="260" t="s">
        <v>209</v>
      </c>
      <c r="U35" s="260" t="s">
        <v>209</v>
      </c>
      <c r="V35" s="260" t="s">
        <v>209</v>
      </c>
      <c r="W35" s="260" t="s">
        <v>209</v>
      </c>
      <c r="X35" s="260" t="s">
        <v>209</v>
      </c>
      <c r="Y35" s="260" t="s">
        <v>209</v>
      </c>
      <c r="Z35" s="260" t="s">
        <v>209</v>
      </c>
      <c r="AA35" s="260" t="s">
        <v>209</v>
      </c>
      <c r="AB35" s="260" t="s">
        <v>209</v>
      </c>
      <c r="AC35" s="260" t="s">
        <v>209</v>
      </c>
      <c r="AD35" s="260" t="s">
        <v>209</v>
      </c>
      <c r="AE35" s="260" t="s">
        <v>209</v>
      </c>
      <c r="AF35" s="260" t="s">
        <v>181</v>
      </c>
      <c r="AG35" s="260" t="s">
        <v>209</v>
      </c>
      <c r="AH35" s="260" t="s">
        <v>209</v>
      </c>
      <c r="AI35" s="260" t="s">
        <v>209</v>
      </c>
      <c r="AJ35" s="260" t="s">
        <v>209</v>
      </c>
      <c r="AK35" s="260" t="s">
        <v>209</v>
      </c>
      <c r="AL35" s="260" t="s">
        <v>209</v>
      </c>
      <c r="AM35" s="260" t="s">
        <v>209</v>
      </c>
      <c r="AN35" s="260" t="s">
        <v>209</v>
      </c>
      <c r="AO35" s="260" t="s">
        <v>209</v>
      </c>
      <c r="AP35" s="260" t="s">
        <v>209</v>
      </c>
      <c r="AQ35" s="260" t="s">
        <v>209</v>
      </c>
      <c r="AR35" s="260" t="s">
        <v>209</v>
      </c>
      <c r="AS35" s="260" t="s">
        <v>209</v>
      </c>
      <c r="AT35" s="260" t="s">
        <v>209</v>
      </c>
      <c r="AU35" s="260" t="s">
        <v>209</v>
      </c>
      <c r="AV35" s="260" t="s">
        <v>209</v>
      </c>
      <c r="AW35" s="260" t="s">
        <v>209</v>
      </c>
      <c r="AX35" s="260" t="s">
        <v>209</v>
      </c>
      <c r="AY35" s="260" t="s">
        <v>209</v>
      </c>
      <c r="AZ35" s="260" t="s">
        <v>209</v>
      </c>
      <c r="BA35" s="260" t="s">
        <v>209</v>
      </c>
      <c r="BB35" s="260" t="s">
        <v>209</v>
      </c>
      <c r="BC35" s="260" t="s">
        <v>209</v>
      </c>
      <c r="BD35" s="260" t="s">
        <v>209</v>
      </c>
      <c r="BE35" s="260" t="s">
        <v>209</v>
      </c>
      <c r="BF35" s="260" t="s">
        <v>209</v>
      </c>
      <c r="BG35" s="260" t="s">
        <v>209</v>
      </c>
      <c r="BH35" s="260" t="s">
        <v>209</v>
      </c>
      <c r="BI35" s="260" t="s">
        <v>209</v>
      </c>
      <c r="BJ35" s="260" t="s">
        <v>209</v>
      </c>
      <c r="BK35" s="260" t="s">
        <v>209</v>
      </c>
      <c r="BL35" s="260" t="s">
        <v>209</v>
      </c>
      <c r="BM35" s="260" t="s">
        <v>209</v>
      </c>
      <c r="BN35" s="260" t="s">
        <v>209</v>
      </c>
      <c r="BO35" s="260" t="s">
        <v>209</v>
      </c>
      <c r="BP35" s="260" t="s">
        <v>209</v>
      </c>
      <c r="BQ35" s="260" t="s">
        <v>209</v>
      </c>
      <c r="BR35" s="260" t="s">
        <v>209</v>
      </c>
    </row>
    <row r="36" spans="1:70" s="159" customFormat="1" ht="50.1" customHeight="1" x14ac:dyDescent="0.3">
      <c r="A36" s="138" t="s">
        <v>475</v>
      </c>
      <c r="B36" s="139" t="s">
        <v>476</v>
      </c>
      <c r="C36" s="235" t="s">
        <v>477</v>
      </c>
      <c r="D36" s="239"/>
      <c r="E36" s="239" t="s">
        <v>181</v>
      </c>
      <c r="F36" s="260" t="s">
        <v>181</v>
      </c>
      <c r="G36" s="260" t="s">
        <v>181</v>
      </c>
      <c r="H36" s="260" t="s">
        <v>181</v>
      </c>
      <c r="I36" s="260" t="s">
        <v>181</v>
      </c>
      <c r="J36" s="260" t="s">
        <v>181</v>
      </c>
      <c r="K36" s="260" t="s">
        <v>181</v>
      </c>
      <c r="L36" s="260" t="s">
        <v>181</v>
      </c>
      <c r="M36" s="260" t="s">
        <v>181</v>
      </c>
      <c r="N36" s="260" t="s">
        <v>181</v>
      </c>
      <c r="O36" s="260" t="s">
        <v>181</v>
      </c>
      <c r="P36" s="260" t="s">
        <v>181</v>
      </c>
      <c r="Q36" s="260" t="s">
        <v>181</v>
      </c>
      <c r="R36" s="260" t="s">
        <v>181</v>
      </c>
      <c r="S36" s="260" t="s">
        <v>181</v>
      </c>
      <c r="T36" s="260" t="s">
        <v>181</v>
      </c>
      <c r="U36" s="260" t="s">
        <v>181</v>
      </c>
      <c r="V36" s="260" t="s">
        <v>181</v>
      </c>
      <c r="W36" s="260" t="s">
        <v>181</v>
      </c>
      <c r="X36" s="260" t="s">
        <v>181</v>
      </c>
      <c r="Y36" s="260" t="s">
        <v>181</v>
      </c>
      <c r="Z36" s="260" t="s">
        <v>181</v>
      </c>
      <c r="AA36" s="260" t="s">
        <v>181</v>
      </c>
      <c r="AB36" s="260" t="s">
        <v>181</v>
      </c>
      <c r="AC36" s="260" t="s">
        <v>181</v>
      </c>
      <c r="AD36" s="260" t="s">
        <v>181</v>
      </c>
      <c r="AE36" s="260" t="s">
        <v>181</v>
      </c>
      <c r="AF36" s="260" t="s">
        <v>181</v>
      </c>
      <c r="AG36" s="260" t="s">
        <v>181</v>
      </c>
      <c r="AH36" s="260" t="s">
        <v>181</v>
      </c>
      <c r="AI36" s="260" t="s">
        <v>181</v>
      </c>
      <c r="AJ36" s="260" t="s">
        <v>181</v>
      </c>
      <c r="AK36" s="260" t="s">
        <v>181</v>
      </c>
      <c r="AL36" s="260" t="s">
        <v>181</v>
      </c>
      <c r="AM36" s="260" t="s">
        <v>181</v>
      </c>
      <c r="AN36" s="260" t="s">
        <v>181</v>
      </c>
      <c r="AO36" s="260" t="s">
        <v>181</v>
      </c>
      <c r="AP36" s="260" t="s">
        <v>181</v>
      </c>
      <c r="AQ36" s="260" t="s">
        <v>181</v>
      </c>
      <c r="AR36" s="260" t="s">
        <v>181</v>
      </c>
      <c r="AS36" s="260" t="s">
        <v>181</v>
      </c>
      <c r="AT36" s="260" t="s">
        <v>181</v>
      </c>
      <c r="AU36" s="260" t="s">
        <v>181</v>
      </c>
      <c r="AV36" s="260" t="s">
        <v>181</v>
      </c>
      <c r="AW36" s="260" t="s">
        <v>181</v>
      </c>
      <c r="AX36" s="260" t="s">
        <v>181</v>
      </c>
      <c r="AY36" s="260" t="s">
        <v>181</v>
      </c>
      <c r="AZ36" s="260" t="s">
        <v>181</v>
      </c>
      <c r="BA36" s="260" t="s">
        <v>181</v>
      </c>
      <c r="BB36" s="260" t="s">
        <v>181</v>
      </c>
      <c r="BC36" s="260" t="s">
        <v>181</v>
      </c>
      <c r="BD36" s="260" t="s">
        <v>181</v>
      </c>
      <c r="BE36" s="260" t="s">
        <v>181</v>
      </c>
      <c r="BF36" s="260" t="s">
        <v>181</v>
      </c>
      <c r="BG36" s="260" t="s">
        <v>181</v>
      </c>
      <c r="BH36" s="260" t="s">
        <v>181</v>
      </c>
      <c r="BI36" s="260" t="s">
        <v>181</v>
      </c>
      <c r="BJ36" s="260" t="s">
        <v>181</v>
      </c>
      <c r="BK36" s="260" t="s">
        <v>181</v>
      </c>
      <c r="BL36" s="260" t="s">
        <v>181</v>
      </c>
      <c r="BM36" s="260" t="s">
        <v>181</v>
      </c>
      <c r="BN36" s="260" t="s">
        <v>181</v>
      </c>
      <c r="BO36" s="260" t="s">
        <v>181</v>
      </c>
      <c r="BP36" s="260" t="s">
        <v>181</v>
      </c>
      <c r="BQ36" s="260" t="s">
        <v>181</v>
      </c>
      <c r="BR36" s="260" t="s">
        <v>181</v>
      </c>
    </row>
    <row r="37" spans="1:70" s="159" customFormat="1" ht="50.1" customHeight="1" x14ac:dyDescent="0.3">
      <c r="A37" s="138" t="s">
        <v>478</v>
      </c>
      <c r="B37" s="139" t="s">
        <v>479</v>
      </c>
      <c r="C37" s="235" t="s">
        <v>480</v>
      </c>
      <c r="D37" s="239"/>
      <c r="E37" s="239" t="s">
        <v>181</v>
      </c>
      <c r="F37" s="260" t="s">
        <v>209</v>
      </c>
      <c r="G37" s="260" t="s">
        <v>209</v>
      </c>
      <c r="H37" s="260" t="s">
        <v>209</v>
      </c>
      <c r="I37" s="260" t="s">
        <v>209</v>
      </c>
      <c r="J37" s="260" t="s">
        <v>209</v>
      </c>
      <c r="K37" s="260" t="s">
        <v>209</v>
      </c>
      <c r="L37" s="260" t="s">
        <v>209</v>
      </c>
      <c r="M37" s="260" t="s">
        <v>209</v>
      </c>
      <c r="N37" s="260" t="s">
        <v>209</v>
      </c>
      <c r="O37" s="260" t="s">
        <v>209</v>
      </c>
      <c r="P37" s="260" t="s">
        <v>209</v>
      </c>
      <c r="Q37" s="260" t="s">
        <v>209</v>
      </c>
      <c r="R37" s="260" t="s">
        <v>209</v>
      </c>
      <c r="S37" s="260" t="s">
        <v>209</v>
      </c>
      <c r="T37" s="260" t="s">
        <v>209</v>
      </c>
      <c r="U37" s="260" t="s">
        <v>209</v>
      </c>
      <c r="V37" s="260" t="s">
        <v>209</v>
      </c>
      <c r="W37" s="260" t="s">
        <v>209</v>
      </c>
      <c r="X37" s="260" t="s">
        <v>209</v>
      </c>
      <c r="Y37" s="260" t="s">
        <v>209</v>
      </c>
      <c r="Z37" s="260" t="s">
        <v>181</v>
      </c>
      <c r="AA37" s="260" t="s">
        <v>209</v>
      </c>
      <c r="AB37" s="260" t="s">
        <v>209</v>
      </c>
      <c r="AC37" s="260" t="s">
        <v>209</v>
      </c>
      <c r="AD37" s="260" t="s">
        <v>209</v>
      </c>
      <c r="AE37" s="260" t="s">
        <v>209</v>
      </c>
      <c r="AF37" s="260" t="s">
        <v>181</v>
      </c>
      <c r="AG37" s="260" t="s">
        <v>209</v>
      </c>
      <c r="AH37" s="260" t="s">
        <v>209</v>
      </c>
      <c r="AI37" s="260" t="s">
        <v>209</v>
      </c>
      <c r="AJ37" s="260" t="s">
        <v>209</v>
      </c>
      <c r="AK37" s="260" t="s">
        <v>209</v>
      </c>
      <c r="AL37" s="260" t="s">
        <v>209</v>
      </c>
      <c r="AM37" s="260" t="s">
        <v>209</v>
      </c>
      <c r="AN37" s="260" t="s">
        <v>209</v>
      </c>
      <c r="AO37" s="260" t="s">
        <v>209</v>
      </c>
      <c r="AP37" s="260" t="s">
        <v>209</v>
      </c>
      <c r="AQ37" s="260" t="s">
        <v>209</v>
      </c>
      <c r="AR37" s="260" t="s">
        <v>209</v>
      </c>
      <c r="AS37" s="260" t="s">
        <v>209</v>
      </c>
      <c r="AT37" s="260" t="s">
        <v>209</v>
      </c>
      <c r="AU37" s="260" t="s">
        <v>209</v>
      </c>
      <c r="AV37" s="260" t="s">
        <v>209</v>
      </c>
      <c r="AW37" s="260" t="s">
        <v>209</v>
      </c>
      <c r="AX37" s="260" t="s">
        <v>209</v>
      </c>
      <c r="AY37" s="260" t="s">
        <v>209</v>
      </c>
      <c r="AZ37" s="260" t="s">
        <v>209</v>
      </c>
      <c r="BA37" s="260" t="s">
        <v>209</v>
      </c>
      <c r="BB37" s="260" t="s">
        <v>209</v>
      </c>
      <c r="BC37" s="260" t="s">
        <v>209</v>
      </c>
      <c r="BD37" s="260" t="s">
        <v>209</v>
      </c>
      <c r="BE37" s="260" t="s">
        <v>209</v>
      </c>
      <c r="BF37" s="260" t="s">
        <v>209</v>
      </c>
      <c r="BG37" s="260" t="s">
        <v>209</v>
      </c>
      <c r="BH37" s="260" t="s">
        <v>209</v>
      </c>
      <c r="BI37" s="260" t="s">
        <v>209</v>
      </c>
      <c r="BJ37" s="260" t="s">
        <v>209</v>
      </c>
      <c r="BK37" s="260" t="s">
        <v>209</v>
      </c>
      <c r="BL37" s="260" t="s">
        <v>209</v>
      </c>
      <c r="BM37" s="260" t="s">
        <v>209</v>
      </c>
      <c r="BN37" s="260" t="s">
        <v>209</v>
      </c>
      <c r="BO37" s="260" t="s">
        <v>209</v>
      </c>
      <c r="BP37" s="260" t="s">
        <v>209</v>
      </c>
      <c r="BQ37" s="260" t="s">
        <v>209</v>
      </c>
      <c r="BR37" s="260" t="s">
        <v>209</v>
      </c>
    </row>
    <row r="38" spans="1:70" s="159" customFormat="1" ht="50.1" customHeight="1" x14ac:dyDescent="0.3">
      <c r="A38" s="138" t="s">
        <v>481</v>
      </c>
      <c r="B38" s="139" t="s">
        <v>482</v>
      </c>
      <c r="C38" s="235" t="s">
        <v>483</v>
      </c>
      <c r="D38" s="239"/>
      <c r="E38" s="239" t="s">
        <v>181</v>
      </c>
      <c r="F38" s="260" t="s">
        <v>209</v>
      </c>
      <c r="G38" s="260" t="s">
        <v>209</v>
      </c>
      <c r="H38" s="260" t="s">
        <v>209</v>
      </c>
      <c r="I38" s="260" t="s">
        <v>209</v>
      </c>
      <c r="J38" s="260" t="s">
        <v>209</v>
      </c>
      <c r="K38" s="260" t="s">
        <v>209</v>
      </c>
      <c r="L38" s="260" t="s">
        <v>209</v>
      </c>
      <c r="M38" s="260" t="s">
        <v>209</v>
      </c>
      <c r="N38" s="260" t="s">
        <v>209</v>
      </c>
      <c r="O38" s="260" t="s">
        <v>209</v>
      </c>
      <c r="P38" s="260" t="s">
        <v>209</v>
      </c>
      <c r="Q38" s="260" t="s">
        <v>209</v>
      </c>
      <c r="R38" s="260" t="s">
        <v>209</v>
      </c>
      <c r="S38" s="260" t="s">
        <v>209</v>
      </c>
      <c r="T38" s="260" t="s">
        <v>209</v>
      </c>
      <c r="U38" s="260" t="s">
        <v>209</v>
      </c>
      <c r="V38" s="260" t="s">
        <v>209</v>
      </c>
      <c r="W38" s="260" t="s">
        <v>209</v>
      </c>
      <c r="X38" s="260" t="s">
        <v>209</v>
      </c>
      <c r="Y38" s="260" t="s">
        <v>209</v>
      </c>
      <c r="Z38" s="260" t="s">
        <v>209</v>
      </c>
      <c r="AA38" s="260" t="s">
        <v>209</v>
      </c>
      <c r="AB38" s="260" t="s">
        <v>209</v>
      </c>
      <c r="AC38" s="260" t="s">
        <v>209</v>
      </c>
      <c r="AD38" s="260" t="s">
        <v>209</v>
      </c>
      <c r="AE38" s="260" t="s">
        <v>209</v>
      </c>
      <c r="AF38" s="260" t="s">
        <v>181</v>
      </c>
      <c r="AG38" s="260" t="s">
        <v>209</v>
      </c>
      <c r="AH38" s="260" t="s">
        <v>209</v>
      </c>
      <c r="AI38" s="260" t="s">
        <v>209</v>
      </c>
      <c r="AJ38" s="260" t="s">
        <v>209</v>
      </c>
      <c r="AK38" s="260" t="s">
        <v>209</v>
      </c>
      <c r="AL38" s="260" t="s">
        <v>209</v>
      </c>
      <c r="AM38" s="260" t="s">
        <v>209</v>
      </c>
      <c r="AN38" s="260" t="s">
        <v>209</v>
      </c>
      <c r="AO38" s="260" t="s">
        <v>209</v>
      </c>
      <c r="AP38" s="260" t="s">
        <v>209</v>
      </c>
      <c r="AQ38" s="260" t="s">
        <v>209</v>
      </c>
      <c r="AR38" s="260" t="s">
        <v>209</v>
      </c>
      <c r="AS38" s="260" t="s">
        <v>209</v>
      </c>
      <c r="AT38" s="260" t="s">
        <v>209</v>
      </c>
      <c r="AU38" s="260" t="s">
        <v>209</v>
      </c>
      <c r="AV38" s="260" t="s">
        <v>209</v>
      </c>
      <c r="AW38" s="260" t="s">
        <v>209</v>
      </c>
      <c r="AX38" s="260" t="s">
        <v>209</v>
      </c>
      <c r="AY38" s="260" t="s">
        <v>209</v>
      </c>
      <c r="AZ38" s="260" t="s">
        <v>209</v>
      </c>
      <c r="BA38" s="260" t="s">
        <v>209</v>
      </c>
      <c r="BB38" s="260" t="s">
        <v>209</v>
      </c>
      <c r="BC38" s="260" t="s">
        <v>209</v>
      </c>
      <c r="BD38" s="260" t="s">
        <v>209</v>
      </c>
      <c r="BE38" s="260" t="s">
        <v>209</v>
      </c>
      <c r="BF38" s="260" t="s">
        <v>209</v>
      </c>
      <c r="BG38" s="260" t="s">
        <v>209</v>
      </c>
      <c r="BH38" s="260" t="s">
        <v>209</v>
      </c>
      <c r="BI38" s="260" t="s">
        <v>209</v>
      </c>
      <c r="BJ38" s="260" t="s">
        <v>209</v>
      </c>
      <c r="BK38" s="260" t="s">
        <v>209</v>
      </c>
      <c r="BL38" s="260" t="s">
        <v>209</v>
      </c>
      <c r="BM38" s="260" t="s">
        <v>209</v>
      </c>
      <c r="BN38" s="260" t="s">
        <v>181</v>
      </c>
      <c r="BO38" s="260" t="s">
        <v>209</v>
      </c>
      <c r="BP38" s="260" t="s">
        <v>209</v>
      </c>
      <c r="BQ38" s="260" t="s">
        <v>209</v>
      </c>
      <c r="BR38" s="260" t="s">
        <v>209</v>
      </c>
    </row>
    <row r="39" spans="1:70" s="159" customFormat="1" ht="50.1" customHeight="1" x14ac:dyDescent="0.3">
      <c r="A39" s="138" t="s">
        <v>484</v>
      </c>
      <c r="B39" s="139" t="s">
        <v>485</v>
      </c>
      <c r="C39" s="235" t="s">
        <v>486</v>
      </c>
      <c r="D39" s="239"/>
      <c r="E39" s="239" t="s">
        <v>181</v>
      </c>
      <c r="F39" s="260" t="s">
        <v>209</v>
      </c>
      <c r="G39" s="260" t="s">
        <v>209</v>
      </c>
      <c r="H39" s="260" t="s">
        <v>209</v>
      </c>
      <c r="I39" s="260" t="s">
        <v>209</v>
      </c>
      <c r="J39" s="260" t="s">
        <v>209</v>
      </c>
      <c r="K39" s="260" t="s">
        <v>209</v>
      </c>
      <c r="L39" s="260" t="s">
        <v>209</v>
      </c>
      <c r="M39" s="260" t="s">
        <v>209</v>
      </c>
      <c r="N39" s="260" t="s">
        <v>209</v>
      </c>
      <c r="O39" s="260" t="s">
        <v>209</v>
      </c>
      <c r="P39" s="260" t="s">
        <v>209</v>
      </c>
      <c r="Q39" s="260" t="s">
        <v>209</v>
      </c>
      <c r="R39" s="260" t="s">
        <v>209</v>
      </c>
      <c r="S39" s="260" t="s">
        <v>209</v>
      </c>
      <c r="T39" s="260" t="s">
        <v>209</v>
      </c>
      <c r="U39" s="260" t="s">
        <v>209</v>
      </c>
      <c r="V39" s="260" t="s">
        <v>209</v>
      </c>
      <c r="W39" s="260" t="s">
        <v>209</v>
      </c>
      <c r="X39" s="260" t="s">
        <v>209</v>
      </c>
      <c r="Y39" s="260" t="s">
        <v>209</v>
      </c>
      <c r="Z39" s="260" t="s">
        <v>209</v>
      </c>
      <c r="AA39" s="260" t="s">
        <v>209</v>
      </c>
      <c r="AB39" s="260" t="s">
        <v>209</v>
      </c>
      <c r="AC39" s="260" t="s">
        <v>209</v>
      </c>
      <c r="AD39" s="260" t="s">
        <v>209</v>
      </c>
      <c r="AE39" s="260" t="s">
        <v>209</v>
      </c>
      <c r="AF39" s="260" t="s">
        <v>181</v>
      </c>
      <c r="AG39" s="260" t="s">
        <v>209</v>
      </c>
      <c r="AH39" s="260" t="s">
        <v>209</v>
      </c>
      <c r="AI39" s="260" t="s">
        <v>209</v>
      </c>
      <c r="AJ39" s="260" t="s">
        <v>209</v>
      </c>
      <c r="AK39" s="260" t="s">
        <v>209</v>
      </c>
      <c r="AL39" s="260" t="s">
        <v>209</v>
      </c>
      <c r="AM39" s="260" t="s">
        <v>209</v>
      </c>
      <c r="AN39" s="260" t="s">
        <v>209</v>
      </c>
      <c r="AO39" s="260" t="s">
        <v>209</v>
      </c>
      <c r="AP39" s="260" t="s">
        <v>209</v>
      </c>
      <c r="AQ39" s="260" t="s">
        <v>209</v>
      </c>
      <c r="AR39" s="260" t="s">
        <v>209</v>
      </c>
      <c r="AS39" s="260" t="s">
        <v>209</v>
      </c>
      <c r="AT39" s="260" t="s">
        <v>209</v>
      </c>
      <c r="AU39" s="260" t="s">
        <v>209</v>
      </c>
      <c r="AV39" s="260" t="s">
        <v>209</v>
      </c>
      <c r="AW39" s="260" t="s">
        <v>209</v>
      </c>
      <c r="AX39" s="260" t="s">
        <v>209</v>
      </c>
      <c r="AY39" s="260" t="s">
        <v>209</v>
      </c>
      <c r="AZ39" s="260" t="s">
        <v>209</v>
      </c>
      <c r="BA39" s="260" t="s">
        <v>209</v>
      </c>
      <c r="BB39" s="260" t="s">
        <v>209</v>
      </c>
      <c r="BC39" s="260" t="s">
        <v>209</v>
      </c>
      <c r="BD39" s="260" t="s">
        <v>209</v>
      </c>
      <c r="BE39" s="260" t="s">
        <v>209</v>
      </c>
      <c r="BF39" s="260" t="s">
        <v>209</v>
      </c>
      <c r="BG39" s="260" t="s">
        <v>209</v>
      </c>
      <c r="BH39" s="260" t="s">
        <v>209</v>
      </c>
      <c r="BI39" s="260" t="s">
        <v>209</v>
      </c>
      <c r="BJ39" s="260" t="s">
        <v>209</v>
      </c>
      <c r="BK39" s="260" t="s">
        <v>209</v>
      </c>
      <c r="BL39" s="260" t="s">
        <v>209</v>
      </c>
      <c r="BM39" s="260" t="s">
        <v>209</v>
      </c>
      <c r="BN39" s="260" t="s">
        <v>209</v>
      </c>
      <c r="BO39" s="260" t="s">
        <v>209</v>
      </c>
      <c r="BP39" s="260" t="s">
        <v>209</v>
      </c>
      <c r="BQ39" s="260" t="s">
        <v>209</v>
      </c>
      <c r="BR39" s="260" t="s">
        <v>209</v>
      </c>
    </row>
    <row r="40" spans="1:70" s="159" customFormat="1" ht="50.1" customHeight="1" x14ac:dyDescent="0.3">
      <c r="A40" s="138" t="s">
        <v>487</v>
      </c>
      <c r="B40" s="139" t="s">
        <v>488</v>
      </c>
      <c r="C40" s="235" t="s">
        <v>489</v>
      </c>
      <c r="D40" s="239"/>
      <c r="E40" s="239" t="s">
        <v>181</v>
      </c>
      <c r="F40" s="260" t="s">
        <v>209</v>
      </c>
      <c r="G40" s="260" t="s">
        <v>209</v>
      </c>
      <c r="H40" s="260" t="s">
        <v>209</v>
      </c>
      <c r="I40" s="260" t="s">
        <v>209</v>
      </c>
      <c r="J40" s="260" t="s">
        <v>209</v>
      </c>
      <c r="K40" s="260" t="s">
        <v>209</v>
      </c>
      <c r="L40" s="260" t="s">
        <v>209</v>
      </c>
      <c r="M40" s="260" t="s">
        <v>209</v>
      </c>
      <c r="N40" s="260" t="s">
        <v>209</v>
      </c>
      <c r="O40" s="260" t="s">
        <v>209</v>
      </c>
      <c r="P40" s="260" t="s">
        <v>209</v>
      </c>
      <c r="Q40" s="260" t="s">
        <v>209</v>
      </c>
      <c r="R40" s="260" t="s">
        <v>209</v>
      </c>
      <c r="S40" s="260" t="s">
        <v>209</v>
      </c>
      <c r="T40" s="260" t="s">
        <v>209</v>
      </c>
      <c r="U40" s="260" t="s">
        <v>209</v>
      </c>
      <c r="V40" s="260" t="s">
        <v>209</v>
      </c>
      <c r="W40" s="260" t="s">
        <v>209</v>
      </c>
      <c r="X40" s="260" t="s">
        <v>209</v>
      </c>
      <c r="Y40" s="260" t="s">
        <v>209</v>
      </c>
      <c r="Z40" s="260" t="s">
        <v>209</v>
      </c>
      <c r="AA40" s="260" t="s">
        <v>209</v>
      </c>
      <c r="AB40" s="260" t="s">
        <v>209</v>
      </c>
      <c r="AC40" s="260" t="s">
        <v>209</v>
      </c>
      <c r="AD40" s="260" t="s">
        <v>209</v>
      </c>
      <c r="AE40" s="260" t="s">
        <v>209</v>
      </c>
      <c r="AF40" s="260" t="s">
        <v>181</v>
      </c>
      <c r="AG40" s="260" t="s">
        <v>209</v>
      </c>
      <c r="AH40" s="260" t="s">
        <v>209</v>
      </c>
      <c r="AI40" s="260" t="s">
        <v>209</v>
      </c>
      <c r="AJ40" s="260" t="s">
        <v>209</v>
      </c>
      <c r="AK40" s="260" t="s">
        <v>209</v>
      </c>
      <c r="AL40" s="260" t="s">
        <v>209</v>
      </c>
      <c r="AM40" s="260" t="s">
        <v>209</v>
      </c>
      <c r="AN40" s="260" t="s">
        <v>209</v>
      </c>
      <c r="AO40" s="260" t="s">
        <v>209</v>
      </c>
      <c r="AP40" s="260" t="s">
        <v>209</v>
      </c>
      <c r="AQ40" s="260" t="s">
        <v>209</v>
      </c>
      <c r="AR40" s="260" t="s">
        <v>209</v>
      </c>
      <c r="AS40" s="260" t="s">
        <v>209</v>
      </c>
      <c r="AT40" s="260" t="s">
        <v>209</v>
      </c>
      <c r="AU40" s="260" t="s">
        <v>209</v>
      </c>
      <c r="AV40" s="260" t="s">
        <v>209</v>
      </c>
      <c r="AW40" s="260" t="s">
        <v>209</v>
      </c>
      <c r="AX40" s="260" t="s">
        <v>209</v>
      </c>
      <c r="AY40" s="260" t="s">
        <v>209</v>
      </c>
      <c r="AZ40" s="260" t="s">
        <v>209</v>
      </c>
      <c r="BA40" s="260" t="s">
        <v>209</v>
      </c>
      <c r="BB40" s="260" t="s">
        <v>209</v>
      </c>
      <c r="BC40" s="260" t="s">
        <v>209</v>
      </c>
      <c r="BD40" s="260" t="s">
        <v>209</v>
      </c>
      <c r="BE40" s="260" t="s">
        <v>209</v>
      </c>
      <c r="BF40" s="260" t="s">
        <v>209</v>
      </c>
      <c r="BG40" s="260" t="s">
        <v>209</v>
      </c>
      <c r="BH40" s="260" t="s">
        <v>209</v>
      </c>
      <c r="BI40" s="260" t="s">
        <v>209</v>
      </c>
      <c r="BJ40" s="260" t="s">
        <v>209</v>
      </c>
      <c r="BK40" s="260" t="s">
        <v>209</v>
      </c>
      <c r="BL40" s="260" t="s">
        <v>209</v>
      </c>
      <c r="BM40" s="260" t="s">
        <v>209</v>
      </c>
      <c r="BN40" s="260" t="s">
        <v>209</v>
      </c>
      <c r="BO40" s="260" t="s">
        <v>209</v>
      </c>
      <c r="BP40" s="260" t="s">
        <v>209</v>
      </c>
      <c r="BQ40" s="260" t="s">
        <v>209</v>
      </c>
      <c r="BR40" s="260" t="s">
        <v>209</v>
      </c>
    </row>
    <row r="41" spans="1:70" s="159" customFormat="1" ht="50.1" customHeight="1" x14ac:dyDescent="0.3">
      <c r="A41" s="138" t="s">
        <v>490</v>
      </c>
      <c r="B41" s="139" t="s">
        <v>491</v>
      </c>
      <c r="C41" s="235" t="s">
        <v>492</v>
      </c>
      <c r="D41" s="239" t="s">
        <v>181</v>
      </c>
      <c r="E41" s="239" t="s">
        <v>209</v>
      </c>
      <c r="F41" s="260" t="s">
        <v>209</v>
      </c>
      <c r="G41" s="260" t="s">
        <v>209</v>
      </c>
      <c r="H41" s="260" t="s">
        <v>209</v>
      </c>
      <c r="I41" s="260" t="s">
        <v>209</v>
      </c>
      <c r="J41" s="260" t="s">
        <v>209</v>
      </c>
      <c r="K41" s="260" t="s">
        <v>209</v>
      </c>
      <c r="L41" s="260" t="s">
        <v>209</v>
      </c>
      <c r="M41" s="260" t="s">
        <v>209</v>
      </c>
      <c r="N41" s="260" t="s">
        <v>209</v>
      </c>
      <c r="O41" s="260" t="s">
        <v>209</v>
      </c>
      <c r="P41" s="260" t="s">
        <v>209</v>
      </c>
      <c r="Q41" s="260" t="s">
        <v>209</v>
      </c>
      <c r="R41" s="260" t="s">
        <v>209</v>
      </c>
      <c r="S41" s="260" t="s">
        <v>209</v>
      </c>
      <c r="T41" s="260" t="s">
        <v>209</v>
      </c>
      <c r="U41" s="260" t="s">
        <v>209</v>
      </c>
      <c r="V41" s="260" t="s">
        <v>209</v>
      </c>
      <c r="W41" s="260" t="s">
        <v>209</v>
      </c>
      <c r="X41" s="260" t="s">
        <v>209</v>
      </c>
      <c r="Y41" s="260" t="s">
        <v>209</v>
      </c>
      <c r="Z41" s="260" t="s">
        <v>209</v>
      </c>
      <c r="AA41" s="260" t="s">
        <v>209</v>
      </c>
      <c r="AB41" s="260" t="s">
        <v>209</v>
      </c>
      <c r="AC41" s="260" t="s">
        <v>209</v>
      </c>
      <c r="AD41" s="260" t="s">
        <v>209</v>
      </c>
      <c r="AE41" s="260" t="s">
        <v>209</v>
      </c>
      <c r="AF41" s="260" t="s">
        <v>209</v>
      </c>
      <c r="AG41" s="260" t="s">
        <v>209</v>
      </c>
      <c r="AH41" s="260" t="s">
        <v>209</v>
      </c>
      <c r="AI41" s="260" t="s">
        <v>209</v>
      </c>
      <c r="AJ41" s="260" t="s">
        <v>209</v>
      </c>
      <c r="AK41" s="260" t="s">
        <v>209</v>
      </c>
      <c r="AL41" s="260" t="s">
        <v>209</v>
      </c>
      <c r="AM41" s="260" t="s">
        <v>209</v>
      </c>
      <c r="AN41" s="260" t="s">
        <v>209</v>
      </c>
      <c r="AO41" s="260" t="s">
        <v>209</v>
      </c>
      <c r="AP41" s="260" t="s">
        <v>209</v>
      </c>
      <c r="AQ41" s="260" t="s">
        <v>209</v>
      </c>
      <c r="AR41" s="260" t="s">
        <v>209</v>
      </c>
      <c r="AS41" s="260" t="s">
        <v>209</v>
      </c>
      <c r="AT41" s="260" t="s">
        <v>209</v>
      </c>
      <c r="AU41" s="260" t="s">
        <v>209</v>
      </c>
      <c r="AV41" s="260" t="s">
        <v>209</v>
      </c>
      <c r="AW41" s="260" t="s">
        <v>209</v>
      </c>
      <c r="AX41" s="260" t="s">
        <v>209</v>
      </c>
      <c r="AY41" s="260" t="s">
        <v>209</v>
      </c>
      <c r="AZ41" s="260" t="s">
        <v>209</v>
      </c>
      <c r="BA41" s="260" t="s">
        <v>209</v>
      </c>
      <c r="BB41" s="260" t="s">
        <v>209</v>
      </c>
      <c r="BC41" s="260" t="s">
        <v>209</v>
      </c>
      <c r="BD41" s="260" t="s">
        <v>209</v>
      </c>
      <c r="BE41" s="260" t="s">
        <v>209</v>
      </c>
      <c r="BF41" s="260" t="s">
        <v>209</v>
      </c>
      <c r="BG41" s="260" t="s">
        <v>209</v>
      </c>
      <c r="BH41" s="260" t="s">
        <v>209</v>
      </c>
      <c r="BI41" s="260" t="s">
        <v>209</v>
      </c>
      <c r="BJ41" s="260" t="s">
        <v>209</v>
      </c>
      <c r="BK41" s="260" t="s">
        <v>209</v>
      </c>
      <c r="BL41" s="260" t="s">
        <v>209</v>
      </c>
      <c r="BM41" s="260" t="s">
        <v>209</v>
      </c>
      <c r="BN41" s="260" t="s">
        <v>209</v>
      </c>
      <c r="BO41" s="260" t="s">
        <v>209</v>
      </c>
      <c r="BP41" s="260" t="s">
        <v>209</v>
      </c>
      <c r="BQ41" s="260" t="s">
        <v>209</v>
      </c>
      <c r="BR41" s="260" t="s">
        <v>209</v>
      </c>
    </row>
    <row r="42" spans="1:70" s="159" customFormat="1" ht="50.1" customHeight="1" x14ac:dyDescent="0.3">
      <c r="A42" s="138" t="s">
        <v>493</v>
      </c>
      <c r="B42" s="139" t="s">
        <v>494</v>
      </c>
      <c r="C42" s="235" t="s">
        <v>495</v>
      </c>
      <c r="D42" s="239" t="s">
        <v>181</v>
      </c>
      <c r="E42" s="239" t="s">
        <v>209</v>
      </c>
      <c r="F42" s="260" t="s">
        <v>209</v>
      </c>
      <c r="G42" s="260" t="s">
        <v>209</v>
      </c>
      <c r="H42" s="260" t="s">
        <v>209</v>
      </c>
      <c r="I42" s="260" t="s">
        <v>209</v>
      </c>
      <c r="J42" s="260" t="s">
        <v>209</v>
      </c>
      <c r="K42" s="260" t="s">
        <v>209</v>
      </c>
      <c r="L42" s="260" t="s">
        <v>209</v>
      </c>
      <c r="M42" s="260" t="s">
        <v>209</v>
      </c>
      <c r="N42" s="260" t="s">
        <v>209</v>
      </c>
      <c r="O42" s="260" t="s">
        <v>209</v>
      </c>
      <c r="P42" s="260" t="s">
        <v>209</v>
      </c>
      <c r="Q42" s="260" t="s">
        <v>209</v>
      </c>
      <c r="R42" s="260" t="s">
        <v>209</v>
      </c>
      <c r="S42" s="260" t="s">
        <v>209</v>
      </c>
      <c r="T42" s="260" t="s">
        <v>209</v>
      </c>
      <c r="U42" s="260" t="s">
        <v>209</v>
      </c>
      <c r="V42" s="260" t="s">
        <v>209</v>
      </c>
      <c r="W42" s="260" t="s">
        <v>209</v>
      </c>
      <c r="X42" s="260" t="s">
        <v>209</v>
      </c>
      <c r="Y42" s="260" t="s">
        <v>209</v>
      </c>
      <c r="Z42" s="260" t="s">
        <v>209</v>
      </c>
      <c r="AA42" s="260" t="s">
        <v>209</v>
      </c>
      <c r="AB42" s="260" t="s">
        <v>209</v>
      </c>
      <c r="AC42" s="260" t="s">
        <v>209</v>
      </c>
      <c r="AD42" s="260" t="s">
        <v>209</v>
      </c>
      <c r="AE42" s="260" t="s">
        <v>209</v>
      </c>
      <c r="AF42" s="260" t="s">
        <v>181</v>
      </c>
      <c r="AG42" s="260" t="s">
        <v>209</v>
      </c>
      <c r="AH42" s="260" t="s">
        <v>209</v>
      </c>
      <c r="AI42" s="260" t="s">
        <v>209</v>
      </c>
      <c r="AJ42" s="260" t="s">
        <v>209</v>
      </c>
      <c r="AK42" s="260" t="s">
        <v>209</v>
      </c>
      <c r="AL42" s="260" t="s">
        <v>209</v>
      </c>
      <c r="AM42" s="260" t="s">
        <v>209</v>
      </c>
      <c r="AN42" s="260" t="s">
        <v>209</v>
      </c>
      <c r="AO42" s="260" t="s">
        <v>209</v>
      </c>
      <c r="AP42" s="260" t="s">
        <v>209</v>
      </c>
      <c r="AQ42" s="260" t="s">
        <v>209</v>
      </c>
      <c r="AR42" s="260" t="s">
        <v>209</v>
      </c>
      <c r="AS42" s="260" t="s">
        <v>209</v>
      </c>
      <c r="AT42" s="260" t="s">
        <v>209</v>
      </c>
      <c r="AU42" s="260" t="s">
        <v>209</v>
      </c>
      <c r="AV42" s="260" t="s">
        <v>209</v>
      </c>
      <c r="AW42" s="260" t="s">
        <v>209</v>
      </c>
      <c r="AX42" s="260" t="s">
        <v>209</v>
      </c>
      <c r="AY42" s="260" t="s">
        <v>209</v>
      </c>
      <c r="AZ42" s="260" t="s">
        <v>209</v>
      </c>
      <c r="BA42" s="260" t="s">
        <v>209</v>
      </c>
      <c r="BB42" s="260" t="s">
        <v>209</v>
      </c>
      <c r="BC42" s="260" t="s">
        <v>209</v>
      </c>
      <c r="BD42" s="260" t="s">
        <v>209</v>
      </c>
      <c r="BE42" s="260" t="s">
        <v>209</v>
      </c>
      <c r="BF42" s="260" t="s">
        <v>209</v>
      </c>
      <c r="BG42" s="260" t="s">
        <v>209</v>
      </c>
      <c r="BH42" s="260" t="s">
        <v>209</v>
      </c>
      <c r="BI42" s="260" t="s">
        <v>209</v>
      </c>
      <c r="BJ42" s="260" t="s">
        <v>209</v>
      </c>
      <c r="BK42" s="260" t="s">
        <v>209</v>
      </c>
      <c r="BL42" s="260" t="s">
        <v>209</v>
      </c>
      <c r="BM42" s="260" t="s">
        <v>209</v>
      </c>
      <c r="BN42" s="260" t="s">
        <v>209</v>
      </c>
      <c r="BO42" s="260" t="s">
        <v>209</v>
      </c>
      <c r="BP42" s="260" t="s">
        <v>209</v>
      </c>
      <c r="BQ42" s="260" t="s">
        <v>209</v>
      </c>
      <c r="BR42" s="260" t="s">
        <v>209</v>
      </c>
    </row>
    <row r="43" spans="1:70" s="159" customFormat="1" ht="50.1" customHeight="1" x14ac:dyDescent="0.3">
      <c r="A43" s="138" t="s">
        <v>496</v>
      </c>
      <c r="B43" s="139" t="s">
        <v>497</v>
      </c>
      <c r="C43" s="235" t="s">
        <v>498</v>
      </c>
      <c r="D43" s="239" t="s">
        <v>181</v>
      </c>
      <c r="E43" s="239" t="s">
        <v>209</v>
      </c>
      <c r="F43" s="260" t="s">
        <v>209</v>
      </c>
      <c r="G43" s="260" t="s">
        <v>209</v>
      </c>
      <c r="H43" s="260" t="s">
        <v>209</v>
      </c>
      <c r="I43" s="260" t="s">
        <v>209</v>
      </c>
      <c r="J43" s="260" t="s">
        <v>209</v>
      </c>
      <c r="K43" s="260" t="s">
        <v>209</v>
      </c>
      <c r="L43" s="260" t="s">
        <v>209</v>
      </c>
      <c r="M43" s="260" t="s">
        <v>209</v>
      </c>
      <c r="N43" s="260" t="s">
        <v>209</v>
      </c>
      <c r="O43" s="260" t="s">
        <v>209</v>
      </c>
      <c r="P43" s="260" t="s">
        <v>209</v>
      </c>
      <c r="Q43" s="260" t="s">
        <v>209</v>
      </c>
      <c r="R43" s="260" t="s">
        <v>209</v>
      </c>
      <c r="S43" s="260" t="s">
        <v>209</v>
      </c>
      <c r="T43" s="260" t="s">
        <v>209</v>
      </c>
      <c r="U43" s="260" t="s">
        <v>209</v>
      </c>
      <c r="V43" s="260" t="s">
        <v>209</v>
      </c>
      <c r="W43" s="260" t="s">
        <v>209</v>
      </c>
      <c r="X43" s="260" t="s">
        <v>209</v>
      </c>
      <c r="Y43" s="260" t="s">
        <v>209</v>
      </c>
      <c r="Z43" s="260" t="s">
        <v>209</v>
      </c>
      <c r="AA43" s="260" t="s">
        <v>209</v>
      </c>
      <c r="AB43" s="260" t="s">
        <v>209</v>
      </c>
      <c r="AC43" s="260" t="s">
        <v>209</v>
      </c>
      <c r="AD43" s="260" t="s">
        <v>209</v>
      </c>
      <c r="AE43" s="260" t="s">
        <v>209</v>
      </c>
      <c r="AF43" s="260" t="s">
        <v>181</v>
      </c>
      <c r="AG43" s="260" t="s">
        <v>209</v>
      </c>
      <c r="AH43" s="260" t="s">
        <v>209</v>
      </c>
      <c r="AI43" s="260" t="s">
        <v>209</v>
      </c>
      <c r="AJ43" s="260" t="s">
        <v>209</v>
      </c>
      <c r="AK43" s="260" t="s">
        <v>209</v>
      </c>
      <c r="AL43" s="260" t="s">
        <v>209</v>
      </c>
      <c r="AM43" s="260" t="s">
        <v>209</v>
      </c>
      <c r="AN43" s="260" t="s">
        <v>209</v>
      </c>
      <c r="AO43" s="260" t="s">
        <v>209</v>
      </c>
      <c r="AP43" s="260" t="s">
        <v>209</v>
      </c>
      <c r="AQ43" s="260" t="s">
        <v>209</v>
      </c>
      <c r="AR43" s="260" t="s">
        <v>209</v>
      </c>
      <c r="AS43" s="260" t="s">
        <v>209</v>
      </c>
      <c r="AT43" s="260" t="s">
        <v>209</v>
      </c>
      <c r="AU43" s="260" t="s">
        <v>209</v>
      </c>
      <c r="AV43" s="260" t="s">
        <v>209</v>
      </c>
      <c r="AW43" s="260" t="s">
        <v>209</v>
      </c>
      <c r="AX43" s="260" t="s">
        <v>209</v>
      </c>
      <c r="AY43" s="260" t="s">
        <v>209</v>
      </c>
      <c r="AZ43" s="260" t="s">
        <v>209</v>
      </c>
      <c r="BA43" s="260" t="s">
        <v>209</v>
      </c>
      <c r="BB43" s="260" t="s">
        <v>209</v>
      </c>
      <c r="BC43" s="260" t="s">
        <v>209</v>
      </c>
      <c r="BD43" s="260" t="s">
        <v>209</v>
      </c>
      <c r="BE43" s="260" t="s">
        <v>209</v>
      </c>
      <c r="BF43" s="260" t="s">
        <v>209</v>
      </c>
      <c r="BG43" s="260" t="s">
        <v>209</v>
      </c>
      <c r="BH43" s="260" t="s">
        <v>209</v>
      </c>
      <c r="BI43" s="260" t="s">
        <v>209</v>
      </c>
      <c r="BJ43" s="260" t="s">
        <v>209</v>
      </c>
      <c r="BK43" s="260" t="s">
        <v>209</v>
      </c>
      <c r="BL43" s="260" t="s">
        <v>209</v>
      </c>
      <c r="BM43" s="260" t="s">
        <v>209</v>
      </c>
      <c r="BN43" s="260" t="s">
        <v>209</v>
      </c>
      <c r="BO43" s="260" t="s">
        <v>209</v>
      </c>
      <c r="BP43" s="260" t="s">
        <v>209</v>
      </c>
      <c r="BQ43" s="260" t="s">
        <v>209</v>
      </c>
      <c r="BR43" s="260" t="s">
        <v>209</v>
      </c>
    </row>
    <row r="44" spans="1:70" s="168" customFormat="1" ht="50.1" customHeight="1" x14ac:dyDescent="0.3">
      <c r="A44" s="138" t="s">
        <v>499</v>
      </c>
      <c r="B44" s="139" t="s">
        <v>500</v>
      </c>
      <c r="C44" s="235" t="s">
        <v>501</v>
      </c>
      <c r="D44" s="238" t="s">
        <v>502</v>
      </c>
      <c r="E44" s="238" t="s">
        <v>503</v>
      </c>
      <c r="F44" s="258" t="s">
        <v>502</v>
      </c>
      <c r="G44" s="258" t="s">
        <v>502</v>
      </c>
      <c r="H44" s="258" t="s">
        <v>502</v>
      </c>
      <c r="I44" s="258" t="s">
        <v>502</v>
      </c>
      <c r="J44" s="258" t="s">
        <v>502</v>
      </c>
      <c r="K44" s="258" t="s">
        <v>502</v>
      </c>
      <c r="L44" s="258" t="s">
        <v>502</v>
      </c>
      <c r="M44" s="258" t="s">
        <v>502</v>
      </c>
      <c r="N44" s="258" t="s">
        <v>502</v>
      </c>
      <c r="O44" s="258" t="s">
        <v>502</v>
      </c>
      <c r="P44" s="258" t="s">
        <v>502</v>
      </c>
      <c r="Q44" s="258" t="s">
        <v>503</v>
      </c>
      <c r="R44" s="258" t="s">
        <v>502</v>
      </c>
      <c r="S44" s="258" t="s">
        <v>502</v>
      </c>
      <c r="T44" s="258" t="s">
        <v>502</v>
      </c>
      <c r="U44" s="258" t="s">
        <v>502</v>
      </c>
      <c r="V44" s="258" t="s">
        <v>502</v>
      </c>
      <c r="W44" s="258" t="s">
        <v>502</v>
      </c>
      <c r="X44" s="258" t="s">
        <v>502</v>
      </c>
      <c r="Y44" s="258" t="s">
        <v>502</v>
      </c>
      <c r="Z44" s="258" t="s">
        <v>502</v>
      </c>
      <c r="AA44" s="258" t="s">
        <v>502</v>
      </c>
      <c r="AB44" s="258" t="s">
        <v>502</v>
      </c>
      <c r="AC44" s="258" t="s">
        <v>502</v>
      </c>
      <c r="AD44" s="258" t="s">
        <v>502</v>
      </c>
      <c r="AE44" s="258" t="s">
        <v>502</v>
      </c>
      <c r="AF44" s="258" t="s">
        <v>502</v>
      </c>
      <c r="AG44" s="258" t="s">
        <v>502</v>
      </c>
      <c r="AH44" s="258" t="s">
        <v>502</v>
      </c>
      <c r="AI44" s="258" t="s">
        <v>502</v>
      </c>
      <c r="AJ44" s="258" t="s">
        <v>502</v>
      </c>
      <c r="AK44" s="258" t="s">
        <v>502</v>
      </c>
      <c r="AL44" s="258" t="s">
        <v>502</v>
      </c>
      <c r="AM44" s="258" t="s">
        <v>502</v>
      </c>
      <c r="AN44" s="258" t="s">
        <v>502</v>
      </c>
      <c r="AO44" s="258" t="s">
        <v>502</v>
      </c>
      <c r="AP44" s="258" t="s">
        <v>502</v>
      </c>
      <c r="AQ44" s="258" t="s">
        <v>502</v>
      </c>
      <c r="AR44" s="258" t="s">
        <v>503</v>
      </c>
      <c r="AS44" s="258" t="s">
        <v>502</v>
      </c>
      <c r="AT44" s="258" t="s">
        <v>502</v>
      </c>
      <c r="AU44" s="258" t="s">
        <v>502</v>
      </c>
      <c r="AV44" s="258" t="s">
        <v>502</v>
      </c>
      <c r="AW44" s="258" t="s">
        <v>502</v>
      </c>
      <c r="AX44" s="258" t="s">
        <v>502</v>
      </c>
      <c r="AY44" s="258" t="s">
        <v>502</v>
      </c>
      <c r="AZ44" s="258" t="s">
        <v>503</v>
      </c>
      <c r="BA44" s="258" t="s">
        <v>503</v>
      </c>
      <c r="BB44" s="258" t="s">
        <v>502</v>
      </c>
      <c r="BC44" s="258" t="s">
        <v>503</v>
      </c>
      <c r="BD44" s="258" t="s">
        <v>502</v>
      </c>
      <c r="BE44" s="258" t="s">
        <v>502</v>
      </c>
      <c r="BF44" s="258" t="s">
        <v>503</v>
      </c>
      <c r="BG44" s="258" t="s">
        <v>502</v>
      </c>
      <c r="BH44" s="258" t="s">
        <v>502</v>
      </c>
      <c r="BI44" s="258" t="s">
        <v>502</v>
      </c>
      <c r="BJ44" s="258" t="s">
        <v>502</v>
      </c>
      <c r="BK44" s="258" t="s">
        <v>502</v>
      </c>
      <c r="BL44" s="258" t="s">
        <v>502</v>
      </c>
      <c r="BM44" s="258" t="s">
        <v>502</v>
      </c>
      <c r="BN44" s="258" t="s">
        <v>502</v>
      </c>
      <c r="BO44" s="258" t="s">
        <v>503</v>
      </c>
      <c r="BP44" s="258" t="s">
        <v>503</v>
      </c>
      <c r="BQ44" s="258" t="s">
        <v>502</v>
      </c>
      <c r="BR44" s="258" t="s">
        <v>503</v>
      </c>
    </row>
    <row r="45" spans="1:70" s="168" customFormat="1" ht="50.1" customHeight="1" x14ac:dyDescent="0.3">
      <c r="A45" s="138" t="s">
        <v>504</v>
      </c>
      <c r="B45" s="139" t="s">
        <v>505</v>
      </c>
      <c r="C45" s="235" t="s">
        <v>506</v>
      </c>
      <c r="D45" s="241" t="s">
        <v>605</v>
      </c>
      <c r="E45" s="241" t="s">
        <v>508</v>
      </c>
      <c r="F45" s="262" t="s">
        <v>1226</v>
      </c>
      <c r="G45" s="262" t="s">
        <v>1227</v>
      </c>
      <c r="H45" s="262" t="s">
        <v>1228</v>
      </c>
      <c r="I45" s="262" t="s">
        <v>1229</v>
      </c>
      <c r="J45" s="262" t="s">
        <v>1230</v>
      </c>
      <c r="K45" s="262" t="s">
        <v>1231</v>
      </c>
      <c r="L45" s="262" t="s">
        <v>1232</v>
      </c>
      <c r="M45" s="262" t="s">
        <v>1233</v>
      </c>
      <c r="N45" s="262" t="s">
        <v>1234</v>
      </c>
      <c r="O45" s="262" t="s">
        <v>1235</v>
      </c>
      <c r="P45" s="262" t="s">
        <v>1236</v>
      </c>
      <c r="Q45" s="262" t="s">
        <v>1237</v>
      </c>
      <c r="R45" s="262" t="s">
        <v>1238</v>
      </c>
      <c r="S45" s="262" t="s">
        <v>1239</v>
      </c>
      <c r="T45" s="262" t="s">
        <v>1240</v>
      </c>
      <c r="U45" s="262" t="s">
        <v>1241</v>
      </c>
      <c r="V45" s="262" t="s">
        <v>1242</v>
      </c>
      <c r="W45" s="262" t="s">
        <v>1243</v>
      </c>
      <c r="X45" s="262" t="s">
        <v>1244</v>
      </c>
      <c r="Y45" s="262" t="s">
        <v>1245</v>
      </c>
      <c r="Z45" s="262" t="s">
        <v>1246</v>
      </c>
      <c r="AA45" s="262" t="s">
        <v>1247</v>
      </c>
      <c r="AB45" s="262" t="s">
        <v>1248</v>
      </c>
      <c r="AC45" s="262" t="s">
        <v>1249</v>
      </c>
      <c r="AD45" s="262" t="s">
        <v>1250</v>
      </c>
      <c r="AE45" s="262" t="s">
        <v>1251</v>
      </c>
      <c r="AF45" s="262" t="s">
        <v>1252</v>
      </c>
      <c r="AG45" s="262" t="s">
        <v>1253</v>
      </c>
      <c r="AH45" s="262" t="s">
        <v>1254</v>
      </c>
      <c r="AI45" s="262" t="s">
        <v>1255</v>
      </c>
      <c r="AJ45" s="262" t="s">
        <v>1256</v>
      </c>
      <c r="AK45" s="262" t="s">
        <v>1257</v>
      </c>
      <c r="AL45" s="262" t="s">
        <v>1258</v>
      </c>
      <c r="AM45" s="262" t="s">
        <v>1259</v>
      </c>
      <c r="AN45" s="262" t="s">
        <v>1260</v>
      </c>
      <c r="AO45" s="262" t="s">
        <v>1261</v>
      </c>
      <c r="AP45" s="262" t="s">
        <v>1262</v>
      </c>
      <c r="AQ45" s="262" t="s">
        <v>1263</v>
      </c>
      <c r="AR45" s="262" t="s">
        <v>1264</v>
      </c>
      <c r="AS45" s="262" t="s">
        <v>1265</v>
      </c>
      <c r="AT45" s="262" t="s">
        <v>1266</v>
      </c>
      <c r="AU45" s="262" t="s">
        <v>1267</v>
      </c>
      <c r="AV45" s="262" t="s">
        <v>1268</v>
      </c>
      <c r="AW45" s="262" t="s">
        <v>1269</v>
      </c>
      <c r="AX45" s="262" t="s">
        <v>1270</v>
      </c>
      <c r="AY45" s="262" t="s">
        <v>1271</v>
      </c>
      <c r="AZ45" s="262" t="s">
        <v>1272</v>
      </c>
      <c r="BA45" s="262" t="s">
        <v>1273</v>
      </c>
      <c r="BB45" s="262" t="s">
        <v>1274</v>
      </c>
      <c r="BC45" s="262" t="s">
        <v>1275</v>
      </c>
      <c r="BD45" s="262" t="s">
        <v>1276</v>
      </c>
      <c r="BE45" s="262" t="s">
        <v>1277</v>
      </c>
      <c r="BF45" s="262" t="s">
        <v>1278</v>
      </c>
      <c r="BG45" s="262" t="s">
        <v>1279</v>
      </c>
      <c r="BH45" s="262" t="s">
        <v>1280</v>
      </c>
      <c r="BI45" s="262" t="s">
        <v>1281</v>
      </c>
      <c r="BJ45" s="262" t="s">
        <v>1282</v>
      </c>
      <c r="BK45" s="262" t="s">
        <v>1283</v>
      </c>
      <c r="BL45" s="262" t="s">
        <v>1284</v>
      </c>
      <c r="BM45" s="262" t="s">
        <v>1285</v>
      </c>
      <c r="BN45" s="262" t="s">
        <v>1286</v>
      </c>
      <c r="BO45" s="262" t="s">
        <v>1287</v>
      </c>
      <c r="BP45" s="262" t="s">
        <v>1288</v>
      </c>
      <c r="BQ45" s="262" t="s">
        <v>1289</v>
      </c>
      <c r="BR45" s="262" t="s">
        <v>1290</v>
      </c>
    </row>
    <row r="46" spans="1:70" s="168" customFormat="1" ht="50.1" customHeight="1" x14ac:dyDescent="0.3">
      <c r="A46" s="138" t="s">
        <v>510</v>
      </c>
      <c r="B46" s="139" t="s">
        <v>511</v>
      </c>
      <c r="C46" s="235" t="s">
        <v>512</v>
      </c>
      <c r="D46" s="241" t="s">
        <v>217</v>
      </c>
      <c r="E46" s="241" t="s">
        <v>513</v>
      </c>
      <c r="F46" s="262" t="s">
        <v>217</v>
      </c>
      <c r="G46" s="262" t="s">
        <v>217</v>
      </c>
      <c r="H46" s="262" t="s">
        <v>217</v>
      </c>
      <c r="I46" s="262" t="s">
        <v>217</v>
      </c>
      <c r="J46" s="262" t="s">
        <v>217</v>
      </c>
      <c r="K46" s="262" t="s">
        <v>217</v>
      </c>
      <c r="L46" s="262" t="s">
        <v>217</v>
      </c>
      <c r="M46" s="262" t="s">
        <v>217</v>
      </c>
      <c r="N46" s="262" t="s">
        <v>217</v>
      </c>
      <c r="O46" s="262" t="s">
        <v>217</v>
      </c>
      <c r="P46" s="262" t="s">
        <v>217</v>
      </c>
      <c r="Q46" s="262" t="s">
        <v>1291</v>
      </c>
      <c r="R46" s="262" t="s">
        <v>217</v>
      </c>
      <c r="S46" s="262" t="s">
        <v>217</v>
      </c>
      <c r="T46" s="262" t="s">
        <v>217</v>
      </c>
      <c r="U46" s="262" t="s">
        <v>217</v>
      </c>
      <c r="V46" s="262" t="s">
        <v>217</v>
      </c>
      <c r="W46" s="262" t="s">
        <v>217</v>
      </c>
      <c r="X46" s="262" t="s">
        <v>217</v>
      </c>
      <c r="Y46" s="262" t="s">
        <v>217</v>
      </c>
      <c r="Z46" s="262" t="s">
        <v>217</v>
      </c>
      <c r="AA46" s="262" t="s">
        <v>217</v>
      </c>
      <c r="AB46" s="262" t="s">
        <v>217</v>
      </c>
      <c r="AC46" s="262" t="s">
        <v>217</v>
      </c>
      <c r="AD46" s="262" t="s">
        <v>217</v>
      </c>
      <c r="AE46" s="262" t="s">
        <v>217</v>
      </c>
      <c r="AF46" s="262" t="s">
        <v>217</v>
      </c>
      <c r="AG46" s="262" t="s">
        <v>217</v>
      </c>
      <c r="AH46" s="262" t="s">
        <v>217</v>
      </c>
      <c r="AI46" s="262" t="s">
        <v>217</v>
      </c>
      <c r="AJ46" s="262" t="s">
        <v>217</v>
      </c>
      <c r="AK46" s="262" t="s">
        <v>217</v>
      </c>
      <c r="AL46" s="262" t="s">
        <v>217</v>
      </c>
      <c r="AM46" s="262" t="s">
        <v>217</v>
      </c>
      <c r="AN46" s="262" t="s">
        <v>217</v>
      </c>
      <c r="AO46" s="262" t="s">
        <v>217</v>
      </c>
      <c r="AP46" s="262" t="s">
        <v>217</v>
      </c>
      <c r="AQ46" s="262" t="s">
        <v>217</v>
      </c>
      <c r="AR46" s="262" t="s">
        <v>1292</v>
      </c>
      <c r="AS46" s="262" t="s">
        <v>217</v>
      </c>
      <c r="AT46" s="262" t="s">
        <v>217</v>
      </c>
      <c r="AU46" s="262" t="s">
        <v>217</v>
      </c>
      <c r="AV46" s="262" t="s">
        <v>217</v>
      </c>
      <c r="AW46" s="262" t="s">
        <v>217</v>
      </c>
      <c r="AX46" s="262" t="s">
        <v>217</v>
      </c>
      <c r="AY46" s="262" t="s">
        <v>217</v>
      </c>
      <c r="AZ46" s="262" t="s">
        <v>1293</v>
      </c>
      <c r="BA46" s="262" t="s">
        <v>1294</v>
      </c>
      <c r="BB46" s="262" t="s">
        <v>217</v>
      </c>
      <c r="BC46" s="262" t="s">
        <v>1295</v>
      </c>
      <c r="BD46" s="262" t="s">
        <v>217</v>
      </c>
      <c r="BE46" s="262" t="s">
        <v>217</v>
      </c>
      <c r="BF46" s="262" t="s">
        <v>1296</v>
      </c>
      <c r="BG46" s="262" t="s">
        <v>217</v>
      </c>
      <c r="BH46" s="262" t="s">
        <v>217</v>
      </c>
      <c r="BI46" s="262" t="s">
        <v>217</v>
      </c>
      <c r="BJ46" s="262" t="s">
        <v>217</v>
      </c>
      <c r="BK46" s="262" t="s">
        <v>217</v>
      </c>
      <c r="BL46" s="262" t="s">
        <v>217</v>
      </c>
      <c r="BM46" s="262" t="s">
        <v>217</v>
      </c>
      <c r="BN46" s="262" t="s">
        <v>217</v>
      </c>
      <c r="BO46" s="262" t="s">
        <v>1297</v>
      </c>
      <c r="BP46" s="262" t="s">
        <v>1298</v>
      </c>
      <c r="BQ46" s="262" t="s">
        <v>217</v>
      </c>
      <c r="BR46" s="262" t="s">
        <v>1299</v>
      </c>
    </row>
    <row r="47" spans="1:70" s="168" customFormat="1" ht="50.1" customHeight="1" x14ac:dyDescent="0.3">
      <c r="A47" s="138" t="s">
        <v>515</v>
      </c>
      <c r="B47" s="139" t="s">
        <v>516</v>
      </c>
      <c r="C47" s="235" t="s">
        <v>517</v>
      </c>
      <c r="D47" s="241" t="s">
        <v>217</v>
      </c>
      <c r="E47" s="241" t="s">
        <v>612</v>
      </c>
      <c r="F47" s="262" t="s">
        <v>217</v>
      </c>
      <c r="G47" s="262" t="s">
        <v>217</v>
      </c>
      <c r="H47" s="262" t="s">
        <v>217</v>
      </c>
      <c r="I47" s="262" t="s">
        <v>217</v>
      </c>
      <c r="J47" s="262" t="s">
        <v>217</v>
      </c>
      <c r="K47" s="262" t="s">
        <v>217</v>
      </c>
      <c r="L47" s="262" t="s">
        <v>217</v>
      </c>
      <c r="M47" s="262" t="s">
        <v>217</v>
      </c>
      <c r="N47" s="262" t="s">
        <v>217</v>
      </c>
      <c r="O47" s="262" t="s">
        <v>217</v>
      </c>
      <c r="P47" s="262" t="s">
        <v>217</v>
      </c>
      <c r="Q47" s="262" t="s">
        <v>1300</v>
      </c>
      <c r="R47" s="262" t="s">
        <v>217</v>
      </c>
      <c r="S47" s="262" t="s">
        <v>217</v>
      </c>
      <c r="T47" s="262" t="s">
        <v>217</v>
      </c>
      <c r="U47" s="262" t="s">
        <v>217</v>
      </c>
      <c r="V47" s="262" t="s">
        <v>217</v>
      </c>
      <c r="W47" s="262" t="s">
        <v>217</v>
      </c>
      <c r="X47" s="262" t="s">
        <v>217</v>
      </c>
      <c r="Y47" s="262" t="s">
        <v>217</v>
      </c>
      <c r="Z47" s="262" t="s">
        <v>217</v>
      </c>
      <c r="AA47" s="262" t="s">
        <v>217</v>
      </c>
      <c r="AB47" s="262" t="s">
        <v>217</v>
      </c>
      <c r="AC47" s="262" t="s">
        <v>217</v>
      </c>
      <c r="AD47" s="262" t="s">
        <v>217</v>
      </c>
      <c r="AE47" s="262" t="s">
        <v>217</v>
      </c>
      <c r="AF47" s="262" t="s">
        <v>217</v>
      </c>
      <c r="AG47" s="262" t="s">
        <v>217</v>
      </c>
      <c r="AH47" s="262" t="s">
        <v>217</v>
      </c>
      <c r="AI47" s="262" t="s">
        <v>217</v>
      </c>
      <c r="AJ47" s="262" t="s">
        <v>217</v>
      </c>
      <c r="AK47" s="262" t="s">
        <v>217</v>
      </c>
      <c r="AL47" s="262" t="s">
        <v>217</v>
      </c>
      <c r="AM47" s="262" t="s">
        <v>217</v>
      </c>
      <c r="AN47" s="262" t="s">
        <v>217</v>
      </c>
      <c r="AO47" s="262" t="s">
        <v>217</v>
      </c>
      <c r="AP47" s="262" t="s">
        <v>217</v>
      </c>
      <c r="AQ47" s="262" t="s">
        <v>217</v>
      </c>
      <c r="AR47" s="262" t="s">
        <v>1301</v>
      </c>
      <c r="AS47" s="262" t="s">
        <v>217</v>
      </c>
      <c r="AT47" s="262" t="s">
        <v>217</v>
      </c>
      <c r="AU47" s="262" t="s">
        <v>217</v>
      </c>
      <c r="AV47" s="262" t="s">
        <v>217</v>
      </c>
      <c r="AW47" s="262" t="s">
        <v>217</v>
      </c>
      <c r="AX47" s="262" t="s">
        <v>217</v>
      </c>
      <c r="AY47" s="262" t="s">
        <v>217</v>
      </c>
      <c r="AZ47" s="262" t="s">
        <v>1302</v>
      </c>
      <c r="BA47" s="262" t="s">
        <v>1303</v>
      </c>
      <c r="BB47" s="262" t="s">
        <v>217</v>
      </c>
      <c r="BC47" s="262" t="s">
        <v>1304</v>
      </c>
      <c r="BD47" s="262" t="s">
        <v>217</v>
      </c>
      <c r="BE47" s="262" t="s">
        <v>217</v>
      </c>
      <c r="BF47" s="262" t="s">
        <v>1305</v>
      </c>
      <c r="BG47" s="262" t="s">
        <v>217</v>
      </c>
      <c r="BH47" s="262" t="s">
        <v>217</v>
      </c>
      <c r="BI47" s="262" t="s">
        <v>217</v>
      </c>
      <c r="BJ47" s="262" t="s">
        <v>217</v>
      </c>
      <c r="BK47" s="262" t="s">
        <v>217</v>
      </c>
      <c r="BL47" s="262" t="s">
        <v>217</v>
      </c>
      <c r="BM47" s="262" t="s">
        <v>217</v>
      </c>
      <c r="BN47" s="262" t="s">
        <v>217</v>
      </c>
      <c r="BO47" s="262" t="s">
        <v>1306</v>
      </c>
      <c r="BP47" s="262" t="s">
        <v>1307</v>
      </c>
      <c r="BQ47" s="262" t="s">
        <v>217</v>
      </c>
      <c r="BR47" s="262" t="s">
        <v>1308</v>
      </c>
    </row>
    <row r="48" spans="1:70" s="168" customFormat="1" ht="50.1" customHeight="1" x14ac:dyDescent="0.3">
      <c r="A48" s="138" t="s">
        <v>520</v>
      </c>
      <c r="B48" s="139" t="s">
        <v>521</v>
      </c>
      <c r="C48" s="235" t="s">
        <v>522</v>
      </c>
      <c r="D48" s="242" t="s">
        <v>217</v>
      </c>
      <c r="E48" s="242" t="s">
        <v>523</v>
      </c>
      <c r="F48" s="264" t="s">
        <v>217</v>
      </c>
      <c r="G48" s="264" t="s">
        <v>217</v>
      </c>
      <c r="H48" s="264" t="s">
        <v>217</v>
      </c>
      <c r="I48" s="264" t="s">
        <v>217</v>
      </c>
      <c r="J48" s="264" t="s">
        <v>217</v>
      </c>
      <c r="K48" s="264" t="s">
        <v>217</v>
      </c>
      <c r="L48" s="264" t="s">
        <v>217</v>
      </c>
      <c r="M48" s="264" t="s">
        <v>217</v>
      </c>
      <c r="N48" s="264" t="s">
        <v>217</v>
      </c>
      <c r="O48" s="264" t="s">
        <v>217</v>
      </c>
      <c r="P48" s="264" t="s">
        <v>217</v>
      </c>
      <c r="Q48" s="264" t="s">
        <v>1309</v>
      </c>
      <c r="R48" s="264" t="s">
        <v>217</v>
      </c>
      <c r="S48" s="264" t="s">
        <v>217</v>
      </c>
      <c r="T48" s="264" t="s">
        <v>217</v>
      </c>
      <c r="U48" s="264" t="s">
        <v>217</v>
      </c>
      <c r="V48" s="264" t="s">
        <v>217</v>
      </c>
      <c r="W48" s="264" t="s">
        <v>217</v>
      </c>
      <c r="X48" s="264" t="s">
        <v>217</v>
      </c>
      <c r="Y48" s="264" t="s">
        <v>217</v>
      </c>
      <c r="Z48" s="264" t="s">
        <v>217</v>
      </c>
      <c r="AA48" s="264" t="s">
        <v>217</v>
      </c>
      <c r="AB48" s="264" t="s">
        <v>217</v>
      </c>
      <c r="AC48" s="264" t="s">
        <v>217</v>
      </c>
      <c r="AD48" s="264" t="s">
        <v>217</v>
      </c>
      <c r="AE48" s="264" t="s">
        <v>217</v>
      </c>
      <c r="AF48" s="264" t="s">
        <v>217</v>
      </c>
      <c r="AG48" s="264" t="s">
        <v>217</v>
      </c>
      <c r="AH48" s="264" t="s">
        <v>217</v>
      </c>
      <c r="AI48" s="264" t="s">
        <v>217</v>
      </c>
      <c r="AJ48" s="264" t="s">
        <v>217</v>
      </c>
      <c r="AK48" s="264" t="s">
        <v>217</v>
      </c>
      <c r="AL48" s="264" t="s">
        <v>217</v>
      </c>
      <c r="AM48" s="264" t="s">
        <v>217</v>
      </c>
      <c r="AN48" s="264" t="s">
        <v>217</v>
      </c>
      <c r="AO48" s="264" t="s">
        <v>217</v>
      </c>
      <c r="AP48" s="264" t="s">
        <v>217</v>
      </c>
      <c r="AQ48" s="264" t="s">
        <v>217</v>
      </c>
      <c r="AR48" s="264" t="s">
        <v>1310</v>
      </c>
      <c r="AS48" s="264" t="s">
        <v>217</v>
      </c>
      <c r="AT48" s="264" t="s">
        <v>217</v>
      </c>
      <c r="AU48" s="264" t="s">
        <v>217</v>
      </c>
      <c r="AV48" s="264" t="s">
        <v>217</v>
      </c>
      <c r="AW48" s="264" t="s">
        <v>217</v>
      </c>
      <c r="AX48" s="264" t="s">
        <v>217</v>
      </c>
      <c r="AY48" s="264" t="s">
        <v>217</v>
      </c>
      <c r="AZ48" s="264" t="s">
        <v>1311</v>
      </c>
      <c r="BA48" s="264" t="s">
        <v>1312</v>
      </c>
      <c r="BB48" s="264" t="s">
        <v>217</v>
      </c>
      <c r="BC48" s="264" t="s">
        <v>1313</v>
      </c>
      <c r="BD48" s="264" t="s">
        <v>217</v>
      </c>
      <c r="BE48" s="264" t="s">
        <v>217</v>
      </c>
      <c r="BF48" s="264" t="s">
        <v>1314</v>
      </c>
      <c r="BG48" s="264" t="s">
        <v>217</v>
      </c>
      <c r="BH48" s="264" t="s">
        <v>217</v>
      </c>
      <c r="BI48" s="264" t="s">
        <v>217</v>
      </c>
      <c r="BJ48" s="264" t="s">
        <v>217</v>
      </c>
      <c r="BK48" s="264" t="s">
        <v>217</v>
      </c>
      <c r="BL48" s="264" t="s">
        <v>217</v>
      </c>
      <c r="BM48" s="264" t="s">
        <v>217</v>
      </c>
      <c r="BN48" s="264" t="s">
        <v>217</v>
      </c>
      <c r="BO48" s="264" t="s">
        <v>1315</v>
      </c>
      <c r="BP48" s="264" t="s">
        <v>1316</v>
      </c>
      <c r="BQ48" s="264" t="s">
        <v>217</v>
      </c>
      <c r="BR48" s="264" t="s">
        <v>1317</v>
      </c>
    </row>
    <row r="49" spans="1:70" s="168" customFormat="1" ht="50.1" customHeight="1" x14ac:dyDescent="0.3">
      <c r="A49" s="138" t="s">
        <v>525</v>
      </c>
      <c r="B49" s="139" t="s">
        <v>526</v>
      </c>
      <c r="C49" s="227" t="s">
        <v>527</v>
      </c>
      <c r="D49" s="236" t="s">
        <v>529</v>
      </c>
      <c r="E49" s="236" t="s">
        <v>618</v>
      </c>
      <c r="F49" s="258" t="s">
        <v>529</v>
      </c>
      <c r="G49" s="258" t="s">
        <v>529</v>
      </c>
      <c r="H49" s="258" t="s">
        <v>529</v>
      </c>
      <c r="I49" s="258" t="s">
        <v>529</v>
      </c>
      <c r="J49" s="258" t="s">
        <v>529</v>
      </c>
      <c r="K49" s="258" t="s">
        <v>529</v>
      </c>
      <c r="L49" s="258" t="s">
        <v>529</v>
      </c>
      <c r="M49" s="258" t="s">
        <v>529</v>
      </c>
      <c r="N49" s="258" t="s">
        <v>529</v>
      </c>
      <c r="O49" s="258" t="s">
        <v>529</v>
      </c>
      <c r="P49" s="258" t="s">
        <v>529</v>
      </c>
      <c r="Q49" s="258" t="s">
        <v>529</v>
      </c>
      <c r="R49" s="258" t="s">
        <v>529</v>
      </c>
      <c r="S49" s="258" t="s">
        <v>529</v>
      </c>
      <c r="T49" s="258" t="s">
        <v>529</v>
      </c>
      <c r="U49" s="258" t="s">
        <v>529</v>
      </c>
      <c r="V49" s="258" t="s">
        <v>529</v>
      </c>
      <c r="W49" s="258" t="s">
        <v>529</v>
      </c>
      <c r="X49" s="258" t="s">
        <v>529</v>
      </c>
      <c r="Y49" s="258" t="s">
        <v>529</v>
      </c>
      <c r="Z49" s="258" t="s">
        <v>529</v>
      </c>
      <c r="AA49" s="258" t="s">
        <v>529</v>
      </c>
      <c r="AB49" s="258" t="s">
        <v>529</v>
      </c>
      <c r="AC49" s="258" t="s">
        <v>529</v>
      </c>
      <c r="AD49" s="258" t="s">
        <v>529</v>
      </c>
      <c r="AE49" s="258" t="s">
        <v>529</v>
      </c>
      <c r="AF49" s="258" t="s">
        <v>529</v>
      </c>
      <c r="AG49" s="258" t="s">
        <v>529</v>
      </c>
      <c r="AH49" s="258" t="s">
        <v>529</v>
      </c>
      <c r="AI49" s="258" t="s">
        <v>529</v>
      </c>
      <c r="AJ49" s="258" t="s">
        <v>529</v>
      </c>
      <c r="AK49" s="258" t="s">
        <v>529</v>
      </c>
      <c r="AL49" s="258" t="s">
        <v>529</v>
      </c>
      <c r="AM49" s="258" t="s">
        <v>529</v>
      </c>
      <c r="AN49" s="258" t="s">
        <v>529</v>
      </c>
      <c r="AO49" s="258" t="s">
        <v>529</v>
      </c>
      <c r="AP49" s="258" t="s">
        <v>529</v>
      </c>
      <c r="AQ49" s="258" t="s">
        <v>529</v>
      </c>
      <c r="AR49" s="258" t="s">
        <v>529</v>
      </c>
      <c r="AS49" s="258" t="s">
        <v>529</v>
      </c>
      <c r="AT49" s="258" t="s">
        <v>529</v>
      </c>
      <c r="AU49" s="258" t="s">
        <v>529</v>
      </c>
      <c r="AV49" s="258" t="s">
        <v>529</v>
      </c>
      <c r="AW49" s="258" t="s">
        <v>529</v>
      </c>
      <c r="AX49" s="258" t="s">
        <v>529</v>
      </c>
      <c r="AY49" s="258" t="s">
        <v>529</v>
      </c>
      <c r="AZ49" s="258" t="s">
        <v>529</v>
      </c>
      <c r="BA49" s="258" t="s">
        <v>529</v>
      </c>
      <c r="BB49" s="258" t="s">
        <v>529</v>
      </c>
      <c r="BC49" s="258" t="s">
        <v>529</v>
      </c>
      <c r="BD49" s="258" t="s">
        <v>529</v>
      </c>
      <c r="BE49" s="258" t="s">
        <v>529</v>
      </c>
      <c r="BF49" s="258" t="s">
        <v>529</v>
      </c>
      <c r="BG49" s="258" t="s">
        <v>529</v>
      </c>
      <c r="BH49" s="258" t="s">
        <v>529</v>
      </c>
      <c r="BI49" s="258" t="s">
        <v>529</v>
      </c>
      <c r="BJ49" s="258" t="s">
        <v>529</v>
      </c>
      <c r="BK49" s="258" t="s">
        <v>529</v>
      </c>
      <c r="BL49" s="258" t="s">
        <v>529</v>
      </c>
      <c r="BM49" s="258" t="s">
        <v>529</v>
      </c>
      <c r="BN49" s="258" t="s">
        <v>529</v>
      </c>
      <c r="BO49" s="258" t="s">
        <v>529</v>
      </c>
      <c r="BP49" s="258" t="s">
        <v>529</v>
      </c>
      <c r="BQ49" s="258" t="s">
        <v>529</v>
      </c>
      <c r="BR49" s="258" t="s">
        <v>529</v>
      </c>
    </row>
    <row r="50" spans="1:70" s="168" customFormat="1" ht="50.1" customHeight="1" x14ac:dyDescent="0.3">
      <c r="A50" s="138" t="s">
        <v>531</v>
      </c>
      <c r="B50" s="139" t="s">
        <v>532</v>
      </c>
      <c r="C50" s="227" t="s">
        <v>533</v>
      </c>
      <c r="D50" s="236" t="s">
        <v>217</v>
      </c>
      <c r="E50" s="236" t="s">
        <v>534</v>
      </c>
      <c r="F50" s="258" t="s">
        <v>217</v>
      </c>
      <c r="G50" s="258" t="s">
        <v>217</v>
      </c>
      <c r="H50" s="258" t="s">
        <v>217</v>
      </c>
      <c r="I50" s="258" t="s">
        <v>217</v>
      </c>
      <c r="J50" s="258" t="s">
        <v>217</v>
      </c>
      <c r="K50" s="258" t="s">
        <v>217</v>
      </c>
      <c r="L50" s="258" t="s">
        <v>217</v>
      </c>
      <c r="M50" s="258" t="s">
        <v>217</v>
      </c>
      <c r="N50" s="258" t="s">
        <v>217</v>
      </c>
      <c r="O50" s="258" t="s">
        <v>217</v>
      </c>
      <c r="P50" s="258" t="s">
        <v>217</v>
      </c>
      <c r="Q50" s="258" t="s">
        <v>217</v>
      </c>
      <c r="R50" s="258" t="s">
        <v>217</v>
      </c>
      <c r="S50" s="258" t="s">
        <v>217</v>
      </c>
      <c r="T50" s="258" t="s">
        <v>217</v>
      </c>
      <c r="U50" s="258" t="s">
        <v>217</v>
      </c>
      <c r="V50" s="258" t="s">
        <v>217</v>
      </c>
      <c r="W50" s="258" t="s">
        <v>217</v>
      </c>
      <c r="X50" s="258" t="s">
        <v>217</v>
      </c>
      <c r="Y50" s="258" t="s">
        <v>217</v>
      </c>
      <c r="Z50" s="258" t="s">
        <v>217</v>
      </c>
      <c r="AA50" s="258" t="s">
        <v>217</v>
      </c>
      <c r="AB50" s="258" t="s">
        <v>217</v>
      </c>
      <c r="AC50" s="258" t="s">
        <v>217</v>
      </c>
      <c r="AD50" s="258" t="s">
        <v>217</v>
      </c>
      <c r="AE50" s="258" t="s">
        <v>217</v>
      </c>
      <c r="AF50" s="258" t="s">
        <v>217</v>
      </c>
      <c r="AG50" s="258" t="s">
        <v>217</v>
      </c>
      <c r="AH50" s="258" t="s">
        <v>217</v>
      </c>
      <c r="AI50" s="258" t="s">
        <v>217</v>
      </c>
      <c r="AJ50" s="258" t="s">
        <v>217</v>
      </c>
      <c r="AK50" s="258" t="s">
        <v>217</v>
      </c>
      <c r="AL50" s="258" t="s">
        <v>217</v>
      </c>
      <c r="AM50" s="258" t="s">
        <v>217</v>
      </c>
      <c r="AN50" s="258" t="s">
        <v>217</v>
      </c>
      <c r="AO50" s="258" t="s">
        <v>217</v>
      </c>
      <c r="AP50" s="258" t="s">
        <v>217</v>
      </c>
      <c r="AQ50" s="258" t="s">
        <v>217</v>
      </c>
      <c r="AR50" s="258" t="s">
        <v>217</v>
      </c>
      <c r="AS50" s="258" t="s">
        <v>217</v>
      </c>
      <c r="AT50" s="258" t="s">
        <v>217</v>
      </c>
      <c r="AU50" s="258" t="s">
        <v>217</v>
      </c>
      <c r="AV50" s="258" t="s">
        <v>217</v>
      </c>
      <c r="AW50" s="258" t="s">
        <v>217</v>
      </c>
      <c r="AX50" s="258" t="s">
        <v>217</v>
      </c>
      <c r="AY50" s="258" t="s">
        <v>217</v>
      </c>
      <c r="AZ50" s="258" t="s">
        <v>217</v>
      </c>
      <c r="BA50" s="258" t="s">
        <v>217</v>
      </c>
      <c r="BB50" s="258" t="s">
        <v>217</v>
      </c>
      <c r="BC50" s="258" t="s">
        <v>217</v>
      </c>
      <c r="BD50" s="258" t="s">
        <v>217</v>
      </c>
      <c r="BE50" s="258" t="s">
        <v>217</v>
      </c>
      <c r="BF50" s="258" t="s">
        <v>217</v>
      </c>
      <c r="BG50" s="258" t="s">
        <v>217</v>
      </c>
      <c r="BH50" s="258" t="s">
        <v>217</v>
      </c>
      <c r="BI50" s="258" t="s">
        <v>217</v>
      </c>
      <c r="BJ50" s="258" t="s">
        <v>217</v>
      </c>
      <c r="BK50" s="258" t="s">
        <v>217</v>
      </c>
      <c r="BL50" s="258" t="s">
        <v>217</v>
      </c>
      <c r="BM50" s="258" t="s">
        <v>217</v>
      </c>
      <c r="BN50" s="258" t="s">
        <v>217</v>
      </c>
      <c r="BO50" s="258" t="s">
        <v>217</v>
      </c>
      <c r="BP50" s="258" t="s">
        <v>217</v>
      </c>
      <c r="BQ50" s="258" t="s">
        <v>217</v>
      </c>
      <c r="BR50" s="258" t="s">
        <v>217</v>
      </c>
    </row>
    <row r="51" spans="1:70" s="168" customFormat="1" ht="50.1" customHeight="1" x14ac:dyDescent="0.3">
      <c r="A51" s="138" t="s">
        <v>536</v>
      </c>
      <c r="B51" s="139" t="s">
        <v>537</v>
      </c>
      <c r="C51" s="235" t="s">
        <v>538</v>
      </c>
      <c r="D51" s="238" t="s">
        <v>503</v>
      </c>
      <c r="E51" s="238" t="s">
        <v>502</v>
      </c>
      <c r="F51" s="258" t="s">
        <v>503</v>
      </c>
      <c r="G51" s="258" t="s">
        <v>503</v>
      </c>
      <c r="H51" s="258" t="s">
        <v>503</v>
      </c>
      <c r="I51" s="258" t="s">
        <v>503</v>
      </c>
      <c r="J51" s="258" t="s">
        <v>503</v>
      </c>
      <c r="K51" s="258" t="s">
        <v>503</v>
      </c>
      <c r="L51" s="258" t="s">
        <v>502</v>
      </c>
      <c r="M51" s="258" t="s">
        <v>503</v>
      </c>
      <c r="N51" s="258" t="s">
        <v>503</v>
      </c>
      <c r="O51" s="258" t="s">
        <v>503</v>
      </c>
      <c r="P51" s="258" t="s">
        <v>503</v>
      </c>
      <c r="Q51" s="258" t="s">
        <v>503</v>
      </c>
      <c r="R51" s="258" t="s">
        <v>503</v>
      </c>
      <c r="S51" s="258" t="s">
        <v>503</v>
      </c>
      <c r="T51" s="258" t="s">
        <v>503</v>
      </c>
      <c r="U51" s="258" t="s">
        <v>503</v>
      </c>
      <c r="V51" s="258" t="s">
        <v>503</v>
      </c>
      <c r="W51" s="258" t="s">
        <v>503</v>
      </c>
      <c r="X51" s="258" t="s">
        <v>503</v>
      </c>
      <c r="Y51" s="258" t="s">
        <v>503</v>
      </c>
      <c r="Z51" s="258" t="s">
        <v>503</v>
      </c>
      <c r="AA51" s="258" t="s">
        <v>503</v>
      </c>
      <c r="AB51" s="258" t="s">
        <v>503</v>
      </c>
      <c r="AC51" s="258" t="s">
        <v>503</v>
      </c>
      <c r="AD51" s="258" t="s">
        <v>503</v>
      </c>
      <c r="AE51" s="258" t="s">
        <v>503</v>
      </c>
      <c r="AF51" s="258" t="s">
        <v>503</v>
      </c>
      <c r="AG51" s="258" t="s">
        <v>503</v>
      </c>
      <c r="AH51" s="258" t="s">
        <v>503</v>
      </c>
      <c r="AI51" s="258" t="s">
        <v>503</v>
      </c>
      <c r="AJ51" s="258" t="s">
        <v>503</v>
      </c>
      <c r="AK51" s="258" t="s">
        <v>503</v>
      </c>
      <c r="AL51" s="258" t="s">
        <v>503</v>
      </c>
      <c r="AM51" s="258" t="s">
        <v>502</v>
      </c>
      <c r="AN51" s="258" t="s">
        <v>502</v>
      </c>
      <c r="AO51" s="258" t="s">
        <v>503</v>
      </c>
      <c r="AP51" s="258" t="s">
        <v>502</v>
      </c>
      <c r="AQ51" s="258" t="s">
        <v>503</v>
      </c>
      <c r="AR51" s="258" t="s">
        <v>503</v>
      </c>
      <c r="AS51" s="258" t="s">
        <v>503</v>
      </c>
      <c r="AT51" s="258" t="s">
        <v>503</v>
      </c>
      <c r="AU51" s="258" t="s">
        <v>502</v>
      </c>
      <c r="AV51" s="258" t="s">
        <v>503</v>
      </c>
      <c r="AW51" s="258" t="s">
        <v>503</v>
      </c>
      <c r="AX51" s="258" t="s">
        <v>503</v>
      </c>
      <c r="AY51" s="258" t="s">
        <v>503</v>
      </c>
      <c r="AZ51" s="258" t="s">
        <v>503</v>
      </c>
      <c r="BA51" s="258" t="s">
        <v>503</v>
      </c>
      <c r="BB51" s="258" t="s">
        <v>503</v>
      </c>
      <c r="BC51" s="258" t="s">
        <v>503</v>
      </c>
      <c r="BD51" s="258" t="s">
        <v>503</v>
      </c>
      <c r="BE51" s="258" t="s">
        <v>503</v>
      </c>
      <c r="BF51" s="258" t="s">
        <v>502</v>
      </c>
      <c r="BG51" s="258" t="s">
        <v>503</v>
      </c>
      <c r="BH51" s="258" t="s">
        <v>503</v>
      </c>
      <c r="BI51" s="258" t="s">
        <v>503</v>
      </c>
      <c r="BJ51" s="258" t="s">
        <v>503</v>
      </c>
      <c r="BK51" s="258" t="s">
        <v>503</v>
      </c>
      <c r="BL51" s="258" t="s">
        <v>502</v>
      </c>
      <c r="BM51" s="258" t="s">
        <v>503</v>
      </c>
      <c r="BN51" s="258" t="s">
        <v>502</v>
      </c>
      <c r="BO51" s="258" t="s">
        <v>502</v>
      </c>
      <c r="BP51" s="258" t="s">
        <v>503</v>
      </c>
      <c r="BQ51" s="258" t="s">
        <v>503</v>
      </c>
      <c r="BR51" s="258" t="s">
        <v>502</v>
      </c>
    </row>
    <row r="52" spans="1:70" s="168" customFormat="1" ht="50.1" customHeight="1" x14ac:dyDescent="0.3">
      <c r="A52" s="138" t="s">
        <v>539</v>
      </c>
      <c r="B52" s="139" t="s">
        <v>505</v>
      </c>
      <c r="C52" s="235" t="s">
        <v>540</v>
      </c>
      <c r="D52" s="241" t="s">
        <v>621</v>
      </c>
      <c r="E52" s="241" t="s">
        <v>575</v>
      </c>
      <c r="F52" s="262" t="s">
        <v>1318</v>
      </c>
      <c r="G52" s="262" t="s">
        <v>1319</v>
      </c>
      <c r="H52" s="262" t="s">
        <v>1320</v>
      </c>
      <c r="I52" s="262" t="s">
        <v>1321</v>
      </c>
      <c r="J52" s="262" t="s">
        <v>1322</v>
      </c>
      <c r="K52" s="262" t="s">
        <v>1323</v>
      </c>
      <c r="L52" s="262" t="s">
        <v>1324</v>
      </c>
      <c r="M52" s="262" t="s">
        <v>1325</v>
      </c>
      <c r="N52" s="262" t="s">
        <v>1326</v>
      </c>
      <c r="O52" s="262" t="s">
        <v>1327</v>
      </c>
      <c r="P52" s="262" t="s">
        <v>1328</v>
      </c>
      <c r="Q52" s="262" t="s">
        <v>1329</v>
      </c>
      <c r="R52" s="262" t="s">
        <v>1330</v>
      </c>
      <c r="S52" s="262" t="s">
        <v>1331</v>
      </c>
      <c r="T52" s="262" t="s">
        <v>1332</v>
      </c>
      <c r="U52" s="262" t="s">
        <v>1333</v>
      </c>
      <c r="V52" s="262" t="s">
        <v>1334</v>
      </c>
      <c r="W52" s="262" t="s">
        <v>1335</v>
      </c>
      <c r="X52" s="262" t="s">
        <v>1336</v>
      </c>
      <c r="Y52" s="262" t="s">
        <v>1337</v>
      </c>
      <c r="Z52" s="262" t="s">
        <v>1338</v>
      </c>
      <c r="AA52" s="262" t="s">
        <v>1339</v>
      </c>
      <c r="AB52" s="262" t="s">
        <v>1340</v>
      </c>
      <c r="AC52" s="262" t="s">
        <v>1341</v>
      </c>
      <c r="AD52" s="262" t="s">
        <v>1342</v>
      </c>
      <c r="AE52" s="262" t="s">
        <v>1343</v>
      </c>
      <c r="AF52" s="262" t="s">
        <v>1344</v>
      </c>
      <c r="AG52" s="262" t="s">
        <v>1345</v>
      </c>
      <c r="AH52" s="262" t="s">
        <v>1346</v>
      </c>
      <c r="AI52" s="262" t="s">
        <v>1347</v>
      </c>
      <c r="AJ52" s="262" t="s">
        <v>1348</v>
      </c>
      <c r="AK52" s="262" t="s">
        <v>1349</v>
      </c>
      <c r="AL52" s="262" t="s">
        <v>1350</v>
      </c>
      <c r="AM52" s="262" t="s">
        <v>1351</v>
      </c>
      <c r="AN52" s="262" t="s">
        <v>1352</v>
      </c>
      <c r="AO52" s="262" t="s">
        <v>1353</v>
      </c>
      <c r="AP52" s="262" t="s">
        <v>1354</v>
      </c>
      <c r="AQ52" s="262" t="s">
        <v>1355</v>
      </c>
      <c r="AR52" s="262" t="s">
        <v>1356</v>
      </c>
      <c r="AS52" s="262" t="s">
        <v>1322</v>
      </c>
      <c r="AT52" s="262" t="s">
        <v>1323</v>
      </c>
      <c r="AU52" s="262" t="s">
        <v>1324</v>
      </c>
      <c r="AV52" s="262" t="s">
        <v>1326</v>
      </c>
      <c r="AW52" s="262" t="s">
        <v>1327</v>
      </c>
      <c r="AX52" s="262" t="s">
        <v>1328</v>
      </c>
      <c r="AY52" s="262" t="s">
        <v>1329</v>
      </c>
      <c r="AZ52" s="262" t="s">
        <v>1357</v>
      </c>
      <c r="BA52" s="262" t="s">
        <v>1358</v>
      </c>
      <c r="BB52" s="262" t="s">
        <v>1334</v>
      </c>
      <c r="BC52" s="262" t="s">
        <v>1359</v>
      </c>
      <c r="BD52" s="262" t="s">
        <v>1336</v>
      </c>
      <c r="BE52" s="262" t="s">
        <v>1337</v>
      </c>
      <c r="BF52" s="262" t="s">
        <v>1360</v>
      </c>
      <c r="BG52" s="262" t="s">
        <v>1340</v>
      </c>
      <c r="BH52" s="262" t="s">
        <v>1361</v>
      </c>
      <c r="BI52" s="262" t="s">
        <v>1345</v>
      </c>
      <c r="BJ52" s="262" t="s">
        <v>1348</v>
      </c>
      <c r="BK52" s="262" t="s">
        <v>1350</v>
      </c>
      <c r="BL52" s="262" t="s">
        <v>1352</v>
      </c>
      <c r="BM52" s="262" t="s">
        <v>1353</v>
      </c>
      <c r="BN52" s="262" t="s">
        <v>1354</v>
      </c>
      <c r="BO52" s="262" t="s">
        <v>1362</v>
      </c>
      <c r="BP52" s="262" t="s">
        <v>1363</v>
      </c>
      <c r="BQ52" s="262" t="s">
        <v>1355</v>
      </c>
      <c r="BR52" s="262" t="s">
        <v>1364</v>
      </c>
    </row>
    <row r="53" spans="1:70" s="168" customFormat="1" ht="50.1" customHeight="1" x14ac:dyDescent="0.3">
      <c r="A53" s="138" t="s">
        <v>544</v>
      </c>
      <c r="B53" s="139" t="s">
        <v>545</v>
      </c>
      <c r="C53" s="235" t="s">
        <v>546</v>
      </c>
      <c r="D53" s="243" t="s">
        <v>547</v>
      </c>
      <c r="E53" s="243" t="s">
        <v>217</v>
      </c>
      <c r="F53" s="258" t="s">
        <v>1365</v>
      </c>
      <c r="G53" s="258" t="s">
        <v>1366</v>
      </c>
      <c r="H53" s="258" t="s">
        <v>1367</v>
      </c>
      <c r="I53" s="258" t="s">
        <v>1368</v>
      </c>
      <c r="J53" s="258" t="s">
        <v>1369</v>
      </c>
      <c r="K53" s="258" t="s">
        <v>1370</v>
      </c>
      <c r="L53" s="258" t="s">
        <v>636</v>
      </c>
      <c r="M53" s="258" t="s">
        <v>1371</v>
      </c>
      <c r="N53" s="258" t="s">
        <v>1372</v>
      </c>
      <c r="O53" s="258" t="s">
        <v>1373</v>
      </c>
      <c r="P53" s="258" t="s">
        <v>1374</v>
      </c>
      <c r="Q53" s="258" t="s">
        <v>1375</v>
      </c>
      <c r="R53" s="258" t="s">
        <v>1376</v>
      </c>
      <c r="S53" s="258" t="s">
        <v>1377</v>
      </c>
      <c r="T53" s="258" t="s">
        <v>1378</v>
      </c>
      <c r="U53" s="258" t="s">
        <v>1379</v>
      </c>
      <c r="V53" s="258" t="s">
        <v>1380</v>
      </c>
      <c r="W53" s="258" t="s">
        <v>1381</v>
      </c>
      <c r="X53" s="258" t="s">
        <v>1382</v>
      </c>
      <c r="Y53" s="258" t="s">
        <v>1383</v>
      </c>
      <c r="Z53" s="258" t="s">
        <v>1384</v>
      </c>
      <c r="AA53" s="258" t="s">
        <v>1385</v>
      </c>
      <c r="AB53" s="258" t="s">
        <v>1386</v>
      </c>
      <c r="AC53" s="258" t="s">
        <v>1387</v>
      </c>
      <c r="AD53" s="258" t="s">
        <v>1388</v>
      </c>
      <c r="AE53" s="258" t="s">
        <v>1389</v>
      </c>
      <c r="AF53" s="258" t="s">
        <v>1390</v>
      </c>
      <c r="AG53" s="258" t="s">
        <v>1391</v>
      </c>
      <c r="AH53" s="258" t="s">
        <v>1392</v>
      </c>
      <c r="AI53" s="258" t="s">
        <v>1393</v>
      </c>
      <c r="AJ53" s="258" t="s">
        <v>1394</v>
      </c>
      <c r="AK53" s="258" t="s">
        <v>1395</v>
      </c>
      <c r="AL53" s="258" t="s">
        <v>1396</v>
      </c>
      <c r="AM53" s="258" t="s">
        <v>217</v>
      </c>
      <c r="AN53" s="258" t="s">
        <v>217</v>
      </c>
      <c r="AO53" s="258" t="s">
        <v>1397</v>
      </c>
      <c r="AP53" s="258" t="s">
        <v>217</v>
      </c>
      <c r="AQ53" s="258" t="s">
        <v>1398</v>
      </c>
      <c r="AR53" s="258" t="s">
        <v>1399</v>
      </c>
      <c r="AS53" s="258" t="s">
        <v>1369</v>
      </c>
      <c r="AT53" s="258" t="s">
        <v>1370</v>
      </c>
      <c r="AU53" s="258" t="s">
        <v>217</v>
      </c>
      <c r="AV53" s="258" t="s">
        <v>1372</v>
      </c>
      <c r="AW53" s="258" t="s">
        <v>1373</v>
      </c>
      <c r="AX53" s="258" t="s">
        <v>1374</v>
      </c>
      <c r="AY53" s="258" t="s">
        <v>1375</v>
      </c>
      <c r="AZ53" s="258" t="s">
        <v>1400</v>
      </c>
      <c r="BA53" s="258" t="s">
        <v>1401</v>
      </c>
      <c r="BB53" s="258" t="s">
        <v>1380</v>
      </c>
      <c r="BC53" s="258" t="s">
        <v>1402</v>
      </c>
      <c r="BD53" s="258" t="s">
        <v>1382</v>
      </c>
      <c r="BE53" s="258" t="s">
        <v>1383</v>
      </c>
      <c r="BF53" s="258" t="s">
        <v>217</v>
      </c>
      <c r="BG53" s="258" t="s">
        <v>1386</v>
      </c>
      <c r="BH53" s="258" t="s">
        <v>1395</v>
      </c>
      <c r="BI53" s="258" t="s">
        <v>1391</v>
      </c>
      <c r="BJ53" s="258" t="s">
        <v>1394</v>
      </c>
      <c r="BK53" s="258" t="s">
        <v>1396</v>
      </c>
      <c r="BL53" s="258" t="s">
        <v>217</v>
      </c>
      <c r="BM53" s="258" t="s">
        <v>1397</v>
      </c>
      <c r="BN53" s="258" t="s">
        <v>217</v>
      </c>
      <c r="BO53" s="258" t="s">
        <v>217</v>
      </c>
      <c r="BP53" s="258" t="s">
        <v>1403</v>
      </c>
      <c r="BQ53" s="258" t="s">
        <v>1398</v>
      </c>
      <c r="BR53" s="258" t="s">
        <v>217</v>
      </c>
    </row>
    <row r="54" spans="1:70" s="168" customFormat="1" ht="50.1" customHeight="1" x14ac:dyDescent="0.3">
      <c r="A54" s="138" t="s">
        <v>550</v>
      </c>
      <c r="B54" s="139" t="s">
        <v>551</v>
      </c>
      <c r="C54" s="235" t="s">
        <v>552</v>
      </c>
      <c r="D54" s="243" t="s">
        <v>553</v>
      </c>
      <c r="E54" s="243" t="s">
        <v>217</v>
      </c>
      <c r="F54" s="258" t="s">
        <v>1404</v>
      </c>
      <c r="G54" s="258" t="s">
        <v>1405</v>
      </c>
      <c r="H54" s="258" t="s">
        <v>1406</v>
      </c>
      <c r="I54" s="258" t="s">
        <v>1407</v>
      </c>
      <c r="J54" s="258" t="s">
        <v>1408</v>
      </c>
      <c r="K54" s="258" t="s">
        <v>1409</v>
      </c>
      <c r="L54" s="258" t="s">
        <v>1410</v>
      </c>
      <c r="M54" s="258" t="s">
        <v>1411</v>
      </c>
      <c r="N54" s="258" t="s">
        <v>1412</v>
      </c>
      <c r="O54" s="258" t="s">
        <v>1413</v>
      </c>
      <c r="P54" s="258" t="s">
        <v>1414</v>
      </c>
      <c r="Q54" s="258" t="s">
        <v>1415</v>
      </c>
      <c r="R54" s="258" t="s">
        <v>1416</v>
      </c>
      <c r="S54" s="258" t="s">
        <v>1417</v>
      </c>
      <c r="T54" s="258" t="s">
        <v>1418</v>
      </c>
      <c r="U54" s="258" t="s">
        <v>1419</v>
      </c>
      <c r="V54" s="258" t="s">
        <v>1420</v>
      </c>
      <c r="W54" s="258" t="s">
        <v>1421</v>
      </c>
      <c r="X54" s="258" t="s">
        <v>1422</v>
      </c>
      <c r="Y54" s="258" t="s">
        <v>1423</v>
      </c>
      <c r="Z54" s="258" t="s">
        <v>1424</v>
      </c>
      <c r="AA54" s="258" t="s">
        <v>1425</v>
      </c>
      <c r="AB54" s="258" t="s">
        <v>1426</v>
      </c>
      <c r="AC54" s="258" t="s">
        <v>1427</v>
      </c>
      <c r="AD54" s="258" t="s">
        <v>1428</v>
      </c>
      <c r="AE54" s="258" t="s">
        <v>1429</v>
      </c>
      <c r="AF54" s="258" t="s">
        <v>1430</v>
      </c>
      <c r="AG54" s="258" t="s">
        <v>1431</v>
      </c>
      <c r="AH54" s="258" t="s">
        <v>1432</v>
      </c>
      <c r="AI54" s="258" t="s">
        <v>1433</v>
      </c>
      <c r="AJ54" s="258" t="s">
        <v>1434</v>
      </c>
      <c r="AK54" s="258" t="s">
        <v>1435</v>
      </c>
      <c r="AL54" s="258" t="s">
        <v>1436</v>
      </c>
      <c r="AM54" s="258" t="s">
        <v>1437</v>
      </c>
      <c r="AN54" s="258" t="s">
        <v>1438</v>
      </c>
      <c r="AO54" s="258" t="s">
        <v>1439</v>
      </c>
      <c r="AP54" s="258" t="s">
        <v>1440</v>
      </c>
      <c r="AQ54" s="258" t="s">
        <v>1441</v>
      </c>
      <c r="AR54" s="258" t="s">
        <v>1442</v>
      </c>
      <c r="AS54" s="258" t="s">
        <v>1443</v>
      </c>
      <c r="AT54" s="258" t="s">
        <v>1444</v>
      </c>
      <c r="AU54" s="258" t="s">
        <v>1445</v>
      </c>
      <c r="AV54" s="258" t="s">
        <v>1446</v>
      </c>
      <c r="AW54" s="258" t="s">
        <v>1447</v>
      </c>
      <c r="AX54" s="258" t="s">
        <v>1448</v>
      </c>
      <c r="AY54" s="258" t="s">
        <v>1449</v>
      </c>
      <c r="AZ54" s="258" t="s">
        <v>1450</v>
      </c>
      <c r="BA54" s="258" t="s">
        <v>1451</v>
      </c>
      <c r="BB54" s="258" t="s">
        <v>1452</v>
      </c>
      <c r="BC54" s="258" t="s">
        <v>1453</v>
      </c>
      <c r="BD54" s="258" t="s">
        <v>1454</v>
      </c>
      <c r="BE54" s="258" t="s">
        <v>1455</v>
      </c>
      <c r="BF54" s="258" t="s">
        <v>1456</v>
      </c>
      <c r="BG54" s="258" t="s">
        <v>1457</v>
      </c>
      <c r="BH54" s="258" t="s">
        <v>1458</v>
      </c>
      <c r="BI54" s="258" t="s">
        <v>1459</v>
      </c>
      <c r="BJ54" s="258" t="s">
        <v>1460</v>
      </c>
      <c r="BK54" s="258" t="s">
        <v>1461</v>
      </c>
      <c r="BL54" s="258" t="s">
        <v>1462</v>
      </c>
      <c r="BM54" s="258" t="s">
        <v>1463</v>
      </c>
      <c r="BN54" s="258" t="s">
        <v>1464</v>
      </c>
      <c r="BO54" s="258" t="s">
        <v>1465</v>
      </c>
      <c r="BP54" s="258" t="s">
        <v>1466</v>
      </c>
      <c r="BQ54" s="258" t="s">
        <v>1467</v>
      </c>
      <c r="BR54" s="258" t="s">
        <v>1468</v>
      </c>
    </row>
    <row r="55" spans="1:70" s="168" customFormat="1" ht="50.1" customHeight="1" thickBot="1" x14ac:dyDescent="0.35">
      <c r="A55" s="140" t="s">
        <v>555</v>
      </c>
      <c r="B55" s="141" t="s">
        <v>521</v>
      </c>
      <c r="C55" s="244" t="s">
        <v>556</v>
      </c>
      <c r="D55" s="245" t="s">
        <v>557</v>
      </c>
      <c r="E55" s="245" t="s">
        <v>217</v>
      </c>
      <c r="F55" s="266" t="s">
        <v>1469</v>
      </c>
      <c r="G55" s="266" t="s">
        <v>1470</v>
      </c>
      <c r="H55" s="266" t="s">
        <v>1471</v>
      </c>
      <c r="I55" s="266" t="s">
        <v>1472</v>
      </c>
      <c r="J55" s="266" t="s">
        <v>1473</v>
      </c>
      <c r="K55" s="266" t="s">
        <v>1474</v>
      </c>
      <c r="L55" s="266" t="s">
        <v>1475</v>
      </c>
      <c r="M55" s="266" t="s">
        <v>1476</v>
      </c>
      <c r="N55" s="266" t="s">
        <v>1477</v>
      </c>
      <c r="O55" s="266" t="s">
        <v>1478</v>
      </c>
      <c r="P55" s="266" t="s">
        <v>1479</v>
      </c>
      <c r="Q55" s="266" t="s">
        <v>1480</v>
      </c>
      <c r="R55" s="266" t="s">
        <v>1481</v>
      </c>
      <c r="S55" s="266" t="s">
        <v>1482</v>
      </c>
      <c r="T55" s="266" t="s">
        <v>1483</v>
      </c>
      <c r="U55" s="266" t="s">
        <v>1484</v>
      </c>
      <c r="V55" s="266" t="s">
        <v>1485</v>
      </c>
      <c r="W55" s="266" t="s">
        <v>1486</v>
      </c>
      <c r="X55" s="266" t="s">
        <v>1487</v>
      </c>
      <c r="Y55" s="266" t="s">
        <v>1488</v>
      </c>
      <c r="Z55" s="266" t="s">
        <v>1489</v>
      </c>
      <c r="AA55" s="266" t="s">
        <v>1490</v>
      </c>
      <c r="AB55" s="266" t="s">
        <v>1491</v>
      </c>
      <c r="AC55" s="266" t="s">
        <v>1492</v>
      </c>
      <c r="AD55" s="266" t="s">
        <v>1493</v>
      </c>
      <c r="AE55" s="266" t="s">
        <v>1494</v>
      </c>
      <c r="AF55" s="266" t="s">
        <v>1495</v>
      </c>
      <c r="AG55" s="266" t="s">
        <v>1496</v>
      </c>
      <c r="AH55" s="266" t="s">
        <v>1497</v>
      </c>
      <c r="AI55" s="266" t="s">
        <v>1498</v>
      </c>
      <c r="AJ55" s="266" t="s">
        <v>1499</v>
      </c>
      <c r="AK55" s="266" t="s">
        <v>1500</v>
      </c>
      <c r="AL55" s="266" t="s">
        <v>1501</v>
      </c>
      <c r="AM55" s="266" t="s">
        <v>1502</v>
      </c>
      <c r="AN55" s="266" t="s">
        <v>1503</v>
      </c>
      <c r="AO55" s="266" t="s">
        <v>1504</v>
      </c>
      <c r="AP55" s="266" t="s">
        <v>1505</v>
      </c>
      <c r="AQ55" s="266" t="s">
        <v>1506</v>
      </c>
      <c r="AR55" s="266" t="s">
        <v>1507</v>
      </c>
      <c r="AS55" s="266" t="s">
        <v>1508</v>
      </c>
      <c r="AT55" s="266" t="s">
        <v>1509</v>
      </c>
      <c r="AU55" s="266" t="s">
        <v>1510</v>
      </c>
      <c r="AV55" s="266" t="s">
        <v>1511</v>
      </c>
      <c r="AW55" s="266" t="s">
        <v>1512</v>
      </c>
      <c r="AX55" s="266" t="s">
        <v>1513</v>
      </c>
      <c r="AY55" s="266" t="s">
        <v>1514</v>
      </c>
      <c r="AZ55" s="266" t="s">
        <v>1515</v>
      </c>
      <c r="BA55" s="266" t="s">
        <v>1516</v>
      </c>
      <c r="BB55" s="266" t="s">
        <v>1517</v>
      </c>
      <c r="BC55" s="266" t="s">
        <v>1518</v>
      </c>
      <c r="BD55" s="266" t="s">
        <v>1519</v>
      </c>
      <c r="BE55" s="266" t="s">
        <v>1520</v>
      </c>
      <c r="BF55" s="266" t="s">
        <v>1521</v>
      </c>
      <c r="BG55" s="266" t="s">
        <v>1522</v>
      </c>
      <c r="BH55" s="266" t="s">
        <v>1523</v>
      </c>
      <c r="BI55" s="266" t="s">
        <v>1524</v>
      </c>
      <c r="BJ55" s="266" t="s">
        <v>1525</v>
      </c>
      <c r="BK55" s="266" t="s">
        <v>1526</v>
      </c>
      <c r="BL55" s="266" t="s">
        <v>1527</v>
      </c>
      <c r="BM55" s="266" t="s">
        <v>1528</v>
      </c>
      <c r="BN55" s="266" t="s">
        <v>1529</v>
      </c>
      <c r="BO55" s="266" t="s">
        <v>1530</v>
      </c>
      <c r="BP55" s="266" t="s">
        <v>1531</v>
      </c>
      <c r="BQ55" s="266" t="s">
        <v>1532</v>
      </c>
      <c r="BR55" s="266" t="s">
        <v>1533</v>
      </c>
    </row>
  </sheetData>
  <sheetProtection sheet="1" objects="1" scenarios="1" selectLockedCells="1"/>
  <protectedRanges>
    <protectedRange sqref="C2" name="Range1_1_2"/>
  </protectedRanges>
  <customSheetViews>
    <customSheetView guid="{9D5E0675-E81B-4894-8C24-1BC7CFF98042}" scale="70" topLeftCell="A41">
      <selection activeCell="A46" sqref="A46"/>
      <pageMargins left="0" right="0" top="0" bottom="0" header="0" footer="0"/>
    </customSheetView>
    <customSheetView guid="{C2870D4B-3185-40F5-B1E2-34D518E50A79}" scale="70" topLeftCell="BQ23">
      <selection activeCell="BT33" sqref="BT33"/>
      <pageMargins left="0" right="0" top="0" bottom="0" header="0" footer="0"/>
    </customSheetView>
    <customSheetView guid="{B3F813C4-6DDE-44FA-88AB-CD545D2651A2}" hiddenRows="1" hiddenColumns="1">
      <selection activeCell="AT29" sqref="AT29"/>
      <pageMargins left="0" right="0" top="0" bottom="0" header="0" footer="0"/>
    </customSheetView>
    <customSheetView guid="{52C21511-4E91-4712-98AA-765DAD4B9FC1}" scale="70" topLeftCell="A41">
      <selection activeCell="A46" sqref="A46"/>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4333ED2C-7092-4C93-ACA1-C093385BFF41}"/>
  </dataValidation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4BAC8-709E-4FE8-98DA-4654AD3B0EA9}">
  <dimension ref="A1:BL55"/>
  <sheetViews>
    <sheetView topLeftCell="A19" zoomScale="50" zoomScaleNormal="50" workbookViewId="0">
      <selection activeCell="F27" sqref="F27"/>
    </sheetView>
  </sheetViews>
  <sheetFormatPr defaultColWidth="0" defaultRowHeight="0" customHeight="1" zeroHeight="1" x14ac:dyDescent="0.3"/>
  <cols>
    <col min="1" max="1" width="6.88671875" style="171" bestFit="1" customWidth="1"/>
    <col min="2" max="2" width="38.6640625" style="171" customWidth="1"/>
    <col min="3" max="3" width="82" style="171" customWidth="1"/>
    <col min="4" max="5" width="42.6640625" style="171" customWidth="1"/>
    <col min="6" max="45" width="42.6640625" style="159" customWidth="1"/>
    <col min="46" max="64" width="42.664062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1120</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792</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t="15.6"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95" customHeight="1" x14ac:dyDescent="0.3">
      <c r="A20" s="138" t="s">
        <v>376</v>
      </c>
      <c r="B20" s="139" t="s">
        <v>377</v>
      </c>
      <c r="C20" s="217" t="s">
        <v>378</v>
      </c>
      <c r="D20" s="226" t="s">
        <v>379</v>
      </c>
      <c r="E20" s="226" t="s">
        <v>380</v>
      </c>
      <c r="F20" s="254" t="s">
        <v>915</v>
      </c>
      <c r="G20" s="254" t="s">
        <v>915</v>
      </c>
      <c r="H20" s="254" t="s">
        <v>381</v>
      </c>
      <c r="I20" s="254" t="s">
        <v>381</v>
      </c>
      <c r="J20" s="254" t="s">
        <v>381</v>
      </c>
      <c r="K20" s="254" t="s">
        <v>381</v>
      </c>
      <c r="L20" s="254" t="s">
        <v>381</v>
      </c>
      <c r="M20" s="254" t="s">
        <v>1139</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95" customHeight="1" x14ac:dyDescent="0.3">
      <c r="A21" s="169" t="s">
        <v>383</v>
      </c>
      <c r="B21" s="170" t="s">
        <v>384</v>
      </c>
      <c r="C21" s="227" t="s">
        <v>385</v>
      </c>
      <c r="D21" s="228" t="s">
        <v>386</v>
      </c>
      <c r="E21" s="228" t="s">
        <v>387</v>
      </c>
      <c r="F21" s="256" t="s">
        <v>387</v>
      </c>
      <c r="G21" s="256" t="s">
        <v>387</v>
      </c>
      <c r="H21" s="256" t="s">
        <v>388</v>
      </c>
      <c r="I21" s="256" t="s">
        <v>388</v>
      </c>
      <c r="J21" s="256" t="s">
        <v>388</v>
      </c>
      <c r="K21" s="256" t="s">
        <v>388</v>
      </c>
      <c r="L21" s="256" t="s">
        <v>388</v>
      </c>
      <c r="M21" s="256"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95" customHeight="1" thickBot="1" x14ac:dyDescent="0.35">
      <c r="A22" s="140" t="s">
        <v>389</v>
      </c>
      <c r="B22" s="141" t="s">
        <v>390</v>
      </c>
      <c r="C22" s="229" t="s">
        <v>391</v>
      </c>
      <c r="D22" s="230" t="s">
        <v>217</v>
      </c>
      <c r="E22" s="231" t="s">
        <v>392</v>
      </c>
      <c r="F22" s="155" t="s">
        <v>1124</v>
      </c>
      <c r="G22" s="155" t="s">
        <v>1124</v>
      </c>
      <c r="H22" s="257" t="s">
        <v>217</v>
      </c>
      <c r="I22" s="257" t="s">
        <v>217</v>
      </c>
      <c r="J22" s="257" t="s">
        <v>217</v>
      </c>
      <c r="K22" s="257" t="s">
        <v>217</v>
      </c>
      <c r="L22" s="257" t="s">
        <v>217</v>
      </c>
      <c r="M22" s="257" t="s">
        <v>217</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t="15.6"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ht="15.6"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444</v>
      </c>
      <c r="G27" s="258" t="s">
        <v>446</v>
      </c>
      <c r="H27" s="258" t="s">
        <v>1534</v>
      </c>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19.95" customHeight="1" x14ac:dyDescent="0.3">
      <c r="A28" s="138" t="s">
        <v>447</v>
      </c>
      <c r="B28" s="139" t="s">
        <v>448</v>
      </c>
      <c r="C28" s="235" t="s">
        <v>449</v>
      </c>
      <c r="D28" s="236" t="s">
        <v>450</v>
      </c>
      <c r="E28" s="236" t="s">
        <v>450</v>
      </c>
      <c r="F28" s="258" t="s">
        <v>450</v>
      </c>
      <c r="G28" s="258" t="s">
        <v>450</v>
      </c>
      <c r="H28" s="258" t="s">
        <v>450</v>
      </c>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19.95" customHeight="1" x14ac:dyDescent="0.3">
      <c r="A29" s="138" t="s">
        <v>452</v>
      </c>
      <c r="B29" s="139" t="s">
        <v>453</v>
      </c>
      <c r="C29" s="235" t="s">
        <v>603</v>
      </c>
      <c r="D29" s="238" t="s">
        <v>455</v>
      </c>
      <c r="E29" s="238" t="s">
        <v>456</v>
      </c>
      <c r="F29" s="258" t="s">
        <v>456</v>
      </c>
      <c r="G29" s="258" t="s">
        <v>456</v>
      </c>
      <c r="H29" s="258" t="s">
        <v>456</v>
      </c>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ht="15.6" x14ac:dyDescent="0.3">
      <c r="A30" s="138" t="s">
        <v>457</v>
      </c>
      <c r="B30" s="139" t="s">
        <v>458</v>
      </c>
      <c r="C30" s="235" t="s">
        <v>459</v>
      </c>
      <c r="D30" s="239"/>
      <c r="E30" s="239" t="s">
        <v>181</v>
      </c>
      <c r="F30" s="260" t="s">
        <v>181</v>
      </c>
      <c r="G30" s="260" t="s">
        <v>181</v>
      </c>
      <c r="H30" s="260" t="s">
        <v>181</v>
      </c>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ht="15.6" x14ac:dyDescent="0.3">
      <c r="A31" s="138" t="s">
        <v>460</v>
      </c>
      <c r="B31" s="139" t="s">
        <v>461</v>
      </c>
      <c r="C31" s="240" t="s">
        <v>462</v>
      </c>
      <c r="D31" s="239"/>
      <c r="E31" s="239" t="s">
        <v>181</v>
      </c>
      <c r="F31" s="260" t="s">
        <v>181</v>
      </c>
      <c r="G31" s="260" t="s">
        <v>181</v>
      </c>
      <c r="H31" s="260" t="s">
        <v>181</v>
      </c>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ht="15.6" x14ac:dyDescent="0.3">
      <c r="A32" s="138" t="s">
        <v>463</v>
      </c>
      <c r="B32" s="139" t="s">
        <v>464</v>
      </c>
      <c r="C32" s="235" t="s">
        <v>465</v>
      </c>
      <c r="D32" s="239"/>
      <c r="E32" s="239" t="s">
        <v>181</v>
      </c>
      <c r="F32" s="260" t="s">
        <v>181</v>
      </c>
      <c r="G32" s="260" t="s">
        <v>181</v>
      </c>
      <c r="H32" s="260" t="s">
        <v>181</v>
      </c>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15.6" x14ac:dyDescent="0.3">
      <c r="A33" s="138" t="s">
        <v>466</v>
      </c>
      <c r="B33" s="139" t="s">
        <v>467</v>
      </c>
      <c r="C33" s="235" t="s">
        <v>468</v>
      </c>
      <c r="D33" s="239"/>
      <c r="E33" s="239" t="s">
        <v>181</v>
      </c>
      <c r="F33" s="260" t="s">
        <v>181</v>
      </c>
      <c r="G33" s="260" t="s">
        <v>181</v>
      </c>
      <c r="H33" s="260" t="s">
        <v>181</v>
      </c>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t="s">
        <v>209</v>
      </c>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ht="15.6" x14ac:dyDescent="0.3">
      <c r="A35" s="138" t="s">
        <v>472</v>
      </c>
      <c r="B35" s="139" t="s">
        <v>473</v>
      </c>
      <c r="C35" s="235" t="s">
        <v>474</v>
      </c>
      <c r="D35" s="239"/>
      <c r="E35" s="239" t="s">
        <v>209</v>
      </c>
      <c r="F35" s="260" t="s">
        <v>209</v>
      </c>
      <c r="G35" s="260" t="s">
        <v>209</v>
      </c>
      <c r="H35" s="260" t="s">
        <v>209</v>
      </c>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15.6" x14ac:dyDescent="0.3">
      <c r="A36" s="138" t="s">
        <v>475</v>
      </c>
      <c r="B36" s="139" t="s">
        <v>476</v>
      </c>
      <c r="C36" s="235" t="s">
        <v>477</v>
      </c>
      <c r="D36" s="239"/>
      <c r="E36" s="239" t="s">
        <v>181</v>
      </c>
      <c r="F36" s="260" t="s">
        <v>181</v>
      </c>
      <c r="G36" s="260" t="s">
        <v>181</v>
      </c>
      <c r="H36" s="260" t="s">
        <v>181</v>
      </c>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ht="15.6" x14ac:dyDescent="0.3">
      <c r="A37" s="138" t="s">
        <v>478</v>
      </c>
      <c r="B37" s="139" t="s">
        <v>479</v>
      </c>
      <c r="C37" s="235" t="s">
        <v>480</v>
      </c>
      <c r="D37" s="239"/>
      <c r="E37" s="239" t="s">
        <v>181</v>
      </c>
      <c r="F37" s="260" t="s">
        <v>209</v>
      </c>
      <c r="G37" s="260" t="s">
        <v>209</v>
      </c>
      <c r="H37" s="260" t="s">
        <v>209</v>
      </c>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ht="15.6" x14ac:dyDescent="0.3">
      <c r="A38" s="138" t="s">
        <v>481</v>
      </c>
      <c r="B38" s="139" t="s">
        <v>482</v>
      </c>
      <c r="C38" s="235" t="s">
        <v>483</v>
      </c>
      <c r="D38" s="239"/>
      <c r="E38" s="239" t="s">
        <v>181</v>
      </c>
      <c r="F38" s="260" t="s">
        <v>181</v>
      </c>
      <c r="G38" s="260" t="s">
        <v>209</v>
      </c>
      <c r="H38" s="260" t="s">
        <v>209</v>
      </c>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ht="15.6" x14ac:dyDescent="0.3">
      <c r="A39" s="138" t="s">
        <v>484</v>
      </c>
      <c r="B39" s="139" t="s">
        <v>485</v>
      </c>
      <c r="C39" s="235" t="s">
        <v>486</v>
      </c>
      <c r="D39" s="239"/>
      <c r="E39" s="239" t="s">
        <v>181</v>
      </c>
      <c r="F39" s="260" t="s">
        <v>209</v>
      </c>
      <c r="G39" s="260" t="s">
        <v>209</v>
      </c>
      <c r="H39" s="260" t="s">
        <v>209</v>
      </c>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ht="15.6" x14ac:dyDescent="0.3">
      <c r="A40" s="138" t="s">
        <v>487</v>
      </c>
      <c r="B40" s="139" t="s">
        <v>488</v>
      </c>
      <c r="C40" s="235" t="s">
        <v>489</v>
      </c>
      <c r="D40" s="239"/>
      <c r="E40" s="239" t="s">
        <v>181</v>
      </c>
      <c r="F40" s="260" t="s">
        <v>209</v>
      </c>
      <c r="G40" s="260" t="s">
        <v>209</v>
      </c>
      <c r="H40" s="260" t="s">
        <v>209</v>
      </c>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ht="15.6" x14ac:dyDescent="0.3">
      <c r="A41" s="138" t="s">
        <v>490</v>
      </c>
      <c r="B41" s="139" t="s">
        <v>491</v>
      </c>
      <c r="C41" s="235" t="s">
        <v>492</v>
      </c>
      <c r="D41" s="239" t="s">
        <v>181</v>
      </c>
      <c r="E41" s="239" t="s">
        <v>209</v>
      </c>
      <c r="F41" s="260" t="s">
        <v>209</v>
      </c>
      <c r="G41" s="260" t="s">
        <v>209</v>
      </c>
      <c r="H41" s="260" t="s">
        <v>209</v>
      </c>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ht="15.6" x14ac:dyDescent="0.3">
      <c r="A42" s="138" t="s">
        <v>493</v>
      </c>
      <c r="B42" s="139" t="s">
        <v>494</v>
      </c>
      <c r="C42" s="235" t="s">
        <v>495</v>
      </c>
      <c r="D42" s="239" t="s">
        <v>181</v>
      </c>
      <c r="E42" s="239" t="s">
        <v>209</v>
      </c>
      <c r="F42" s="260" t="s">
        <v>209</v>
      </c>
      <c r="G42" s="260" t="s">
        <v>209</v>
      </c>
      <c r="H42" s="260" t="s">
        <v>209</v>
      </c>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ht="15.6" x14ac:dyDescent="0.3">
      <c r="A43" s="138" t="s">
        <v>496</v>
      </c>
      <c r="B43" s="139" t="s">
        <v>497</v>
      </c>
      <c r="C43" s="235" t="s">
        <v>498</v>
      </c>
      <c r="D43" s="239" t="s">
        <v>181</v>
      </c>
      <c r="E43" s="239" t="s">
        <v>209</v>
      </c>
      <c r="F43" s="260" t="s">
        <v>209</v>
      </c>
      <c r="G43" s="260" t="s">
        <v>209</v>
      </c>
      <c r="H43" s="260" t="s">
        <v>209</v>
      </c>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502</v>
      </c>
      <c r="G44" s="258" t="s">
        <v>502</v>
      </c>
      <c r="H44" s="258" t="s">
        <v>502</v>
      </c>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2" customHeight="1" x14ac:dyDescent="0.3">
      <c r="A45" s="138" t="s">
        <v>504</v>
      </c>
      <c r="B45" s="139" t="s">
        <v>505</v>
      </c>
      <c r="C45" s="235" t="s">
        <v>506</v>
      </c>
      <c r="D45" s="241" t="s">
        <v>605</v>
      </c>
      <c r="E45" s="241" t="s">
        <v>508</v>
      </c>
      <c r="F45" s="262" t="s">
        <v>1535</v>
      </c>
      <c r="G45" s="262" t="s">
        <v>1536</v>
      </c>
      <c r="H45" s="262" t="s">
        <v>1537</v>
      </c>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217</v>
      </c>
      <c r="G46" s="262" t="s">
        <v>217</v>
      </c>
      <c r="H46" s="262" t="s">
        <v>217</v>
      </c>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120" x14ac:dyDescent="0.3">
      <c r="A47" s="138" t="s">
        <v>515</v>
      </c>
      <c r="B47" s="139" t="s">
        <v>516</v>
      </c>
      <c r="C47" s="235" t="s">
        <v>517</v>
      </c>
      <c r="D47" s="241" t="s">
        <v>217</v>
      </c>
      <c r="E47" s="241" t="s">
        <v>612</v>
      </c>
      <c r="F47" s="262" t="s">
        <v>217</v>
      </c>
      <c r="G47" s="262" t="s">
        <v>217</v>
      </c>
      <c r="H47" s="262" t="s">
        <v>217</v>
      </c>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45" x14ac:dyDescent="0.3">
      <c r="A48" s="138" t="s">
        <v>520</v>
      </c>
      <c r="B48" s="139" t="s">
        <v>521</v>
      </c>
      <c r="C48" s="235" t="s">
        <v>522</v>
      </c>
      <c r="D48" s="242" t="s">
        <v>217</v>
      </c>
      <c r="E48" s="242" t="s">
        <v>523</v>
      </c>
      <c r="F48" s="264" t="s">
        <v>217</v>
      </c>
      <c r="G48" s="264" t="s">
        <v>217</v>
      </c>
      <c r="H48" s="264" t="s">
        <v>217</v>
      </c>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529</v>
      </c>
      <c r="G49" s="258" t="s">
        <v>529</v>
      </c>
      <c r="H49" s="258" t="s">
        <v>529</v>
      </c>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217</v>
      </c>
      <c r="E50" s="236" t="s">
        <v>534</v>
      </c>
      <c r="F50" s="258" t="s">
        <v>217</v>
      </c>
      <c r="G50" s="258" t="s">
        <v>217</v>
      </c>
      <c r="H50" s="258" t="s">
        <v>217</v>
      </c>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503</v>
      </c>
      <c r="G51" s="258" t="s">
        <v>503</v>
      </c>
      <c r="H51" s="258" t="s">
        <v>503</v>
      </c>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1538</v>
      </c>
      <c r="G52" s="262" t="s">
        <v>1539</v>
      </c>
      <c r="H52" s="262" t="s">
        <v>1540</v>
      </c>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25" x14ac:dyDescent="0.3">
      <c r="A53" s="138" t="s">
        <v>544</v>
      </c>
      <c r="B53" s="139" t="s">
        <v>545</v>
      </c>
      <c r="C53" s="235" t="s">
        <v>546</v>
      </c>
      <c r="D53" s="243" t="s">
        <v>547</v>
      </c>
      <c r="E53" s="243" t="s">
        <v>217</v>
      </c>
      <c r="F53" s="258" t="s">
        <v>1541</v>
      </c>
      <c r="G53" s="258" t="s">
        <v>1542</v>
      </c>
      <c r="H53" s="258" t="s">
        <v>1543</v>
      </c>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65" x14ac:dyDescent="0.3">
      <c r="A54" s="138" t="s">
        <v>550</v>
      </c>
      <c r="B54" s="139" t="s">
        <v>551</v>
      </c>
      <c r="C54" s="235" t="s">
        <v>552</v>
      </c>
      <c r="D54" s="243" t="s">
        <v>553</v>
      </c>
      <c r="E54" s="243" t="s">
        <v>217</v>
      </c>
      <c r="F54" s="258" t="s">
        <v>1544</v>
      </c>
      <c r="G54" s="258" t="s">
        <v>1545</v>
      </c>
      <c r="H54" s="258" t="s">
        <v>1546</v>
      </c>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45.6" thickBot="1" x14ac:dyDescent="0.35">
      <c r="A55" s="140" t="s">
        <v>555</v>
      </c>
      <c r="B55" s="141" t="s">
        <v>521</v>
      </c>
      <c r="C55" s="244" t="s">
        <v>556</v>
      </c>
      <c r="D55" s="245" t="s">
        <v>557</v>
      </c>
      <c r="E55" s="245" t="s">
        <v>217</v>
      </c>
      <c r="F55" s="266" t="s">
        <v>1547</v>
      </c>
      <c r="G55" s="266" t="s">
        <v>1548</v>
      </c>
      <c r="H55" s="266" t="s">
        <v>1549</v>
      </c>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Columns="1" topLeftCell="A49">
      <selection activeCell="F54" sqref="F54"/>
      <pageMargins left="0" right="0" top="0" bottom="0" header="0" footer="0"/>
    </customSheetView>
    <customSheetView guid="{C2870D4B-3185-40F5-B1E2-34D518E50A79}" scale="70" hiddenColumns="1" topLeftCell="A49">
      <selection activeCell="A51" sqref="A51"/>
      <pageMargins left="0" right="0" top="0" bottom="0" header="0" footer="0"/>
    </customSheetView>
    <customSheetView guid="{B3F813C4-6DDE-44FA-88AB-CD545D2651A2}" hiddenRows="1" hiddenColumns="1">
      <selection activeCell="AT29" sqref="AT29"/>
      <pageMargins left="0" right="0" top="0" bottom="0" header="0" footer="0"/>
    </customSheetView>
    <customSheetView guid="{52C21511-4E91-4712-98AA-765DAD4B9FC1}" scale="70" hiddenColumns="1" topLeftCell="A49">
      <selection activeCell="F54" sqref="F54"/>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B5133054-B58A-4724-A621-A827901E2524}"/>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FCA5-52C1-49C1-AC91-629506DAE1AA}">
  <dimension ref="A1:BL55"/>
  <sheetViews>
    <sheetView topLeftCell="A27" zoomScale="50" zoomScaleNormal="50" workbookViewId="0">
      <selection activeCell="F27" sqref="F27"/>
    </sheetView>
  </sheetViews>
  <sheetFormatPr defaultColWidth="0" defaultRowHeight="15.6" zeroHeight="1" x14ac:dyDescent="0.3"/>
  <cols>
    <col min="1" max="1" width="6.88671875" style="171" bestFit="1" customWidth="1"/>
    <col min="2" max="2" width="38.6640625" style="171" customWidth="1"/>
    <col min="3" max="3" width="82" style="171" customWidth="1"/>
    <col min="4" max="5" width="42.6640625" style="171" customWidth="1"/>
    <col min="6" max="45" width="42.6640625" style="159" customWidth="1"/>
    <col min="46" max="64" width="42.664062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1120</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876</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95" customHeight="1" x14ac:dyDescent="0.3">
      <c r="A20" s="138" t="s">
        <v>376</v>
      </c>
      <c r="B20" s="139" t="s">
        <v>377</v>
      </c>
      <c r="C20" s="217" t="s">
        <v>378</v>
      </c>
      <c r="D20" s="226" t="s">
        <v>379</v>
      </c>
      <c r="E20" s="226" t="s">
        <v>380</v>
      </c>
      <c r="F20" s="254" t="s">
        <v>915</v>
      </c>
      <c r="G20" s="254" t="s">
        <v>915</v>
      </c>
      <c r="H20" s="254" t="s">
        <v>381</v>
      </c>
      <c r="I20" s="254" t="s">
        <v>381</v>
      </c>
      <c r="J20" s="254" t="s">
        <v>381</v>
      </c>
      <c r="K20" s="254" t="s">
        <v>381</v>
      </c>
      <c r="L20" s="254" t="s">
        <v>381</v>
      </c>
      <c r="M20" s="254" t="s">
        <v>1550</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95" customHeight="1" x14ac:dyDescent="0.3">
      <c r="A21" s="169" t="s">
        <v>383</v>
      </c>
      <c r="B21" s="170" t="s">
        <v>384</v>
      </c>
      <c r="C21" s="227" t="s">
        <v>385</v>
      </c>
      <c r="D21" s="228" t="s">
        <v>386</v>
      </c>
      <c r="E21" s="228" t="s">
        <v>387</v>
      </c>
      <c r="F21" s="256" t="s">
        <v>387</v>
      </c>
      <c r="G21" s="256" t="s">
        <v>387</v>
      </c>
      <c r="H21" s="256" t="s">
        <v>388</v>
      </c>
      <c r="I21" s="256" t="s">
        <v>388</v>
      </c>
      <c r="J21" s="256" t="s">
        <v>388</v>
      </c>
      <c r="K21" s="256" t="s">
        <v>388</v>
      </c>
      <c r="L21" s="256" t="s">
        <v>388</v>
      </c>
      <c r="M21" s="256"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95" customHeight="1" thickBot="1" x14ac:dyDescent="0.35">
      <c r="A22" s="140" t="s">
        <v>389</v>
      </c>
      <c r="B22" s="141" t="s">
        <v>390</v>
      </c>
      <c r="C22" s="229" t="s">
        <v>391</v>
      </c>
      <c r="D22" s="230" t="s">
        <v>217</v>
      </c>
      <c r="E22" s="231" t="s">
        <v>392</v>
      </c>
      <c r="F22" s="155" t="s">
        <v>1124</v>
      </c>
      <c r="G22" s="155" t="s">
        <v>1124</v>
      </c>
      <c r="H22" s="257" t="s">
        <v>217</v>
      </c>
      <c r="I22" s="257" t="s">
        <v>217</v>
      </c>
      <c r="J22" s="257" t="s">
        <v>217</v>
      </c>
      <c r="K22" s="257" t="s">
        <v>217</v>
      </c>
      <c r="L22" s="257" t="s">
        <v>217</v>
      </c>
      <c r="M22" s="257" t="s">
        <v>217</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1551</v>
      </c>
      <c r="G27" s="258" t="s">
        <v>1552</v>
      </c>
      <c r="H27" s="258" t="s">
        <v>1553</v>
      </c>
      <c r="I27" s="258" t="s">
        <v>1554</v>
      </c>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20.399999999999999" customHeight="1" x14ac:dyDescent="0.3">
      <c r="A28" s="138" t="s">
        <v>447</v>
      </c>
      <c r="B28" s="139" t="s">
        <v>448</v>
      </c>
      <c r="C28" s="235" t="s">
        <v>449</v>
      </c>
      <c r="D28" s="236" t="s">
        <v>450</v>
      </c>
      <c r="E28" s="236" t="s">
        <v>450</v>
      </c>
      <c r="F28" s="258" t="s">
        <v>450</v>
      </c>
      <c r="G28" s="258" t="s">
        <v>450</v>
      </c>
      <c r="H28" s="258" t="s">
        <v>1555</v>
      </c>
      <c r="I28" s="258" t="s">
        <v>450</v>
      </c>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0.399999999999999" customHeight="1" x14ac:dyDescent="0.3">
      <c r="A29" s="138" t="s">
        <v>452</v>
      </c>
      <c r="B29" s="139" t="s">
        <v>453</v>
      </c>
      <c r="C29" s="235" t="s">
        <v>603</v>
      </c>
      <c r="D29" s="238" t="s">
        <v>455</v>
      </c>
      <c r="E29" s="238" t="s">
        <v>456</v>
      </c>
      <c r="F29" s="258" t="s">
        <v>456</v>
      </c>
      <c r="G29" s="258" t="s">
        <v>456</v>
      </c>
      <c r="H29" s="258" t="s">
        <v>456</v>
      </c>
      <c r="I29" s="258" t="s">
        <v>456</v>
      </c>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t="s">
        <v>181</v>
      </c>
      <c r="H30" s="260" t="s">
        <v>209</v>
      </c>
      <c r="I30" s="260" t="s">
        <v>181</v>
      </c>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t="s">
        <v>181</v>
      </c>
      <c r="I31" s="260" t="s">
        <v>181</v>
      </c>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t="s">
        <v>209</v>
      </c>
      <c r="I32" s="260" t="s">
        <v>181</v>
      </c>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260" t="s">
        <v>181</v>
      </c>
      <c r="G33" s="260" t="s">
        <v>181</v>
      </c>
      <c r="H33" s="260" t="s">
        <v>181</v>
      </c>
      <c r="I33" s="260" t="s">
        <v>181</v>
      </c>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t="s">
        <v>209</v>
      </c>
      <c r="I34" s="260" t="s">
        <v>209</v>
      </c>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209</v>
      </c>
      <c r="H35" s="260" t="s">
        <v>209</v>
      </c>
      <c r="I35" s="260" t="s">
        <v>209</v>
      </c>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x14ac:dyDescent="0.3">
      <c r="A36" s="138" t="s">
        <v>475</v>
      </c>
      <c r="B36" s="139" t="s">
        <v>476</v>
      </c>
      <c r="C36" s="235" t="s">
        <v>477</v>
      </c>
      <c r="D36" s="239"/>
      <c r="E36" s="239" t="s">
        <v>181</v>
      </c>
      <c r="F36" s="260" t="s">
        <v>181</v>
      </c>
      <c r="G36" s="260" t="s">
        <v>181</v>
      </c>
      <c r="H36" s="260" t="s">
        <v>209</v>
      </c>
      <c r="I36" s="260" t="s">
        <v>181</v>
      </c>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t="s">
        <v>209</v>
      </c>
      <c r="H37" s="260" t="s">
        <v>209</v>
      </c>
      <c r="I37" s="260" t="s">
        <v>209</v>
      </c>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t="s">
        <v>181</v>
      </c>
      <c r="H38" s="260" t="s">
        <v>209</v>
      </c>
      <c r="I38" s="260" t="s">
        <v>181</v>
      </c>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209</v>
      </c>
      <c r="H39" s="260" t="s">
        <v>209</v>
      </c>
      <c r="I39" s="260" t="s">
        <v>209</v>
      </c>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209</v>
      </c>
      <c r="H40" s="260" t="s">
        <v>209</v>
      </c>
      <c r="I40" s="260" t="s">
        <v>209</v>
      </c>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t="s">
        <v>209</v>
      </c>
      <c r="I41" s="260" t="s">
        <v>209</v>
      </c>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t="s">
        <v>209</v>
      </c>
      <c r="I42" s="260" t="s">
        <v>209</v>
      </c>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t="s">
        <v>209</v>
      </c>
      <c r="I43" s="260" t="s">
        <v>209</v>
      </c>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502</v>
      </c>
      <c r="G44" s="258" t="s">
        <v>502</v>
      </c>
      <c r="H44" s="258" t="s">
        <v>502</v>
      </c>
      <c r="I44" s="258" t="s">
        <v>502</v>
      </c>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2" customHeight="1" x14ac:dyDescent="0.3">
      <c r="A45" s="138" t="s">
        <v>504</v>
      </c>
      <c r="B45" s="139" t="s">
        <v>505</v>
      </c>
      <c r="C45" s="235" t="s">
        <v>506</v>
      </c>
      <c r="D45" s="241" t="s">
        <v>605</v>
      </c>
      <c r="E45" s="241" t="s">
        <v>508</v>
      </c>
      <c r="F45" s="262" t="s">
        <v>1556</v>
      </c>
      <c r="G45" s="262" t="s">
        <v>1557</v>
      </c>
      <c r="H45" s="262" t="s">
        <v>1558</v>
      </c>
      <c r="I45" s="262" t="s">
        <v>1559</v>
      </c>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217</v>
      </c>
      <c r="G46" s="262" t="s">
        <v>217</v>
      </c>
      <c r="H46" s="262" t="s">
        <v>217</v>
      </c>
      <c r="I46" s="262" t="s">
        <v>217</v>
      </c>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120" x14ac:dyDescent="0.3">
      <c r="A47" s="138" t="s">
        <v>515</v>
      </c>
      <c r="B47" s="139" t="s">
        <v>516</v>
      </c>
      <c r="C47" s="235" t="s">
        <v>517</v>
      </c>
      <c r="D47" s="241" t="s">
        <v>217</v>
      </c>
      <c r="E47" s="241" t="s">
        <v>612</v>
      </c>
      <c r="F47" s="262" t="s">
        <v>217</v>
      </c>
      <c r="G47" s="262" t="s">
        <v>217</v>
      </c>
      <c r="H47" s="262" t="s">
        <v>217</v>
      </c>
      <c r="I47" s="262" t="s">
        <v>217</v>
      </c>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45" x14ac:dyDescent="0.3">
      <c r="A48" s="138" t="s">
        <v>520</v>
      </c>
      <c r="B48" s="139" t="s">
        <v>521</v>
      </c>
      <c r="C48" s="235" t="s">
        <v>522</v>
      </c>
      <c r="D48" s="242" t="s">
        <v>217</v>
      </c>
      <c r="E48" s="242" t="s">
        <v>523</v>
      </c>
      <c r="F48" s="264" t="s">
        <v>217</v>
      </c>
      <c r="G48" s="264" t="s">
        <v>217</v>
      </c>
      <c r="H48" s="264" t="s">
        <v>217</v>
      </c>
      <c r="I48" s="264" t="s">
        <v>217</v>
      </c>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529</v>
      </c>
      <c r="G49" s="258" t="s">
        <v>529</v>
      </c>
      <c r="H49" s="258" t="s">
        <v>529</v>
      </c>
      <c r="I49" s="258" t="s">
        <v>529</v>
      </c>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217</v>
      </c>
      <c r="E50" s="236" t="s">
        <v>534</v>
      </c>
      <c r="F50" s="258" t="s">
        <v>217</v>
      </c>
      <c r="G50" s="258" t="s">
        <v>217</v>
      </c>
      <c r="H50" s="258" t="s">
        <v>217</v>
      </c>
      <c r="I50" s="258" t="s">
        <v>217</v>
      </c>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503</v>
      </c>
      <c r="G51" s="258" t="s">
        <v>503</v>
      </c>
      <c r="H51" s="258" t="s">
        <v>503</v>
      </c>
      <c r="I51" s="258" t="s">
        <v>503</v>
      </c>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1560</v>
      </c>
      <c r="G52" s="262" t="s">
        <v>1561</v>
      </c>
      <c r="H52" s="262" t="s">
        <v>1562</v>
      </c>
      <c r="I52" s="262" t="s">
        <v>1563</v>
      </c>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195" x14ac:dyDescent="0.3">
      <c r="A53" s="138" t="s">
        <v>544</v>
      </c>
      <c r="B53" s="139" t="s">
        <v>545</v>
      </c>
      <c r="C53" s="235" t="s">
        <v>546</v>
      </c>
      <c r="D53" s="243" t="s">
        <v>547</v>
      </c>
      <c r="E53" s="243" t="s">
        <v>217</v>
      </c>
      <c r="F53" s="258" t="s">
        <v>1564</v>
      </c>
      <c r="G53" s="258" t="s">
        <v>1565</v>
      </c>
      <c r="H53" s="258" t="s">
        <v>1566</v>
      </c>
      <c r="I53" s="258" t="s">
        <v>1567</v>
      </c>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35" x14ac:dyDescent="0.3">
      <c r="A54" s="138" t="s">
        <v>550</v>
      </c>
      <c r="B54" s="139" t="s">
        <v>551</v>
      </c>
      <c r="C54" s="235" t="s">
        <v>552</v>
      </c>
      <c r="D54" s="243" t="s">
        <v>553</v>
      </c>
      <c r="E54" s="243" t="s">
        <v>217</v>
      </c>
      <c r="F54" s="258" t="s">
        <v>1136</v>
      </c>
      <c r="G54" s="258" t="s">
        <v>1136</v>
      </c>
      <c r="H54" s="258" t="s">
        <v>1136</v>
      </c>
      <c r="I54" s="258" t="s">
        <v>1136</v>
      </c>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45.6" thickBot="1" x14ac:dyDescent="0.35">
      <c r="A55" s="140" t="s">
        <v>555</v>
      </c>
      <c r="B55" s="141" t="s">
        <v>521</v>
      </c>
      <c r="C55" s="244" t="s">
        <v>556</v>
      </c>
      <c r="D55" s="245" t="s">
        <v>557</v>
      </c>
      <c r="E55" s="245" t="s">
        <v>217</v>
      </c>
      <c r="F55" s="266" t="s">
        <v>1136</v>
      </c>
      <c r="G55" s="266" t="s">
        <v>1136</v>
      </c>
      <c r="H55" s="266" t="s">
        <v>1136</v>
      </c>
      <c r="I55" s="266" t="s">
        <v>1136</v>
      </c>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9">
      <selection activeCell="F49" sqref="F49"/>
      <pageMargins left="0" right="0" top="0" bottom="0" header="0" footer="0"/>
    </customSheetView>
    <customSheetView guid="{C2870D4B-3185-40F5-B1E2-34D518E50A79}" scale="70" hiddenRows="1" hiddenColumns="1" topLeftCell="A53">
      <selection activeCell="C7" sqref="C7"/>
      <pageMargins left="0" right="0" top="0" bottom="0" header="0" footer="0"/>
    </customSheetView>
    <customSheetView guid="{B3F813C4-6DDE-44FA-88AB-CD545D2651A2}" scale="70" hiddenRows="1" hiddenColumns="1">
      <selection activeCell="AT29" sqref="AT29"/>
      <pageMargins left="0" right="0" top="0" bottom="0" header="0" footer="0"/>
    </customSheetView>
    <customSheetView guid="{52C21511-4E91-4712-98AA-765DAD4B9FC1}" scale="70" hiddenRows="1" hiddenColumns="1" topLeftCell="A9">
      <selection activeCell="F49" sqref="F49"/>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BB930F78-9701-4CEB-9C9E-5886F706077A}"/>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CADA6-A3C4-487F-BA32-6442C26F767F}">
  <dimension ref="A1:BL55"/>
  <sheetViews>
    <sheetView zoomScale="50" zoomScaleNormal="50" workbookViewId="0">
      <selection activeCell="F27" sqref="F27"/>
    </sheetView>
  </sheetViews>
  <sheetFormatPr defaultColWidth="0" defaultRowHeight="15.6" zeroHeight="1" x14ac:dyDescent="0.3"/>
  <cols>
    <col min="1" max="1" width="6.88671875" style="171" bestFit="1" customWidth="1"/>
    <col min="2" max="2" width="38.6640625" style="171" customWidth="1"/>
    <col min="3" max="3" width="82" style="171" customWidth="1"/>
    <col min="4" max="5" width="42.6640625" style="171" customWidth="1"/>
    <col min="6" max="45" width="42.6640625" style="159" customWidth="1"/>
    <col min="46" max="64" width="42.664062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1120</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1568</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25"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191" t="s">
        <v>262</v>
      </c>
      <c r="E10" s="191" t="s">
        <v>263</v>
      </c>
      <c r="F10" s="191" t="s">
        <v>264</v>
      </c>
      <c r="G10" s="191" t="s">
        <v>265</v>
      </c>
      <c r="H10" s="191" t="s">
        <v>266</v>
      </c>
      <c r="I10" s="191" t="s">
        <v>267</v>
      </c>
      <c r="J10" s="191" t="s">
        <v>268</v>
      </c>
      <c r="K10" s="191" t="s">
        <v>269</v>
      </c>
      <c r="L10" s="191" t="s">
        <v>270</v>
      </c>
      <c r="M10" s="191" t="s">
        <v>271</v>
      </c>
      <c r="N10" s="191" t="s">
        <v>272</v>
      </c>
      <c r="O10" s="191" t="s">
        <v>273</v>
      </c>
      <c r="P10" s="191" t="s">
        <v>274</v>
      </c>
      <c r="Q10" s="191" t="s">
        <v>275</v>
      </c>
      <c r="R10" s="191" t="s">
        <v>276</v>
      </c>
      <c r="S10" s="191" t="s">
        <v>277</v>
      </c>
      <c r="T10" s="191" t="s">
        <v>278</v>
      </c>
      <c r="U10" s="191" t="s">
        <v>279</v>
      </c>
      <c r="V10" s="191" t="s">
        <v>280</v>
      </c>
      <c r="W10" s="191" t="s">
        <v>281</v>
      </c>
      <c r="X10" s="191" t="s">
        <v>282</v>
      </c>
      <c r="Y10" s="191" t="s">
        <v>283</v>
      </c>
      <c r="Z10" s="191" t="s">
        <v>284</v>
      </c>
      <c r="AA10" s="191" t="s">
        <v>285</v>
      </c>
      <c r="AB10" s="191" t="s">
        <v>286</v>
      </c>
      <c r="AC10" s="191" t="s">
        <v>287</v>
      </c>
      <c r="AD10" s="191" t="s">
        <v>288</v>
      </c>
      <c r="AE10" s="191" t="s">
        <v>289</v>
      </c>
      <c r="AF10" s="191" t="s">
        <v>290</v>
      </c>
      <c r="AG10" s="191" t="s">
        <v>291</v>
      </c>
      <c r="AH10" s="191" t="s">
        <v>292</v>
      </c>
      <c r="AI10" s="191" t="s">
        <v>293</v>
      </c>
      <c r="AJ10" s="191" t="s">
        <v>294</v>
      </c>
      <c r="AK10" s="191" t="s">
        <v>295</v>
      </c>
      <c r="AL10" s="191" t="s">
        <v>296</v>
      </c>
      <c r="AM10" s="191" t="s">
        <v>297</v>
      </c>
      <c r="AN10" s="191" t="s">
        <v>298</v>
      </c>
      <c r="AO10" s="191" t="s">
        <v>299</v>
      </c>
      <c r="AP10" s="191" t="s">
        <v>300</v>
      </c>
      <c r="AQ10" s="191" t="s">
        <v>301</v>
      </c>
      <c r="AR10" s="191" t="s">
        <v>302</v>
      </c>
      <c r="AS10" s="191"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27" customFormat="1" ht="27.6" customHeight="1" x14ac:dyDescent="0.3">
      <c r="A12" s="192" t="s">
        <v>312</v>
      </c>
      <c r="B12" s="139" t="s">
        <v>313</v>
      </c>
      <c r="C12" s="214" t="s">
        <v>314</v>
      </c>
      <c r="D12" s="215" t="s">
        <v>315</v>
      </c>
      <c r="E12" s="215" t="s">
        <v>315</v>
      </c>
      <c r="F12" s="215" t="s">
        <v>702</v>
      </c>
      <c r="G12" s="215" t="s">
        <v>702</v>
      </c>
      <c r="H12" s="215" t="s">
        <v>702</v>
      </c>
      <c r="I12" s="215" t="s">
        <v>702</v>
      </c>
      <c r="J12" s="215" t="s">
        <v>702</v>
      </c>
      <c r="K12" s="215" t="s">
        <v>315</v>
      </c>
      <c r="L12" s="215"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591</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593</v>
      </c>
      <c r="G15" s="221" t="s">
        <v>593</v>
      </c>
      <c r="H15" s="221" t="s">
        <v>593</v>
      </c>
      <c r="I15" s="221" t="s">
        <v>593</v>
      </c>
      <c r="J15" s="221" t="s">
        <v>593</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593</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95" customHeight="1" x14ac:dyDescent="0.3">
      <c r="A20" s="138" t="s">
        <v>376</v>
      </c>
      <c r="B20" s="139" t="s">
        <v>377</v>
      </c>
      <c r="C20" s="217" t="s">
        <v>378</v>
      </c>
      <c r="D20" s="226" t="s">
        <v>379</v>
      </c>
      <c r="E20" s="226" t="s">
        <v>380</v>
      </c>
      <c r="F20" s="254" t="s">
        <v>915</v>
      </c>
      <c r="G20" s="254" t="s">
        <v>915</v>
      </c>
      <c r="H20" s="254" t="s">
        <v>381</v>
      </c>
      <c r="I20" s="254" t="s">
        <v>381</v>
      </c>
      <c r="J20" s="254" t="s">
        <v>381</v>
      </c>
      <c r="K20" s="254" t="s">
        <v>381</v>
      </c>
      <c r="L20" s="254" t="s">
        <v>381</v>
      </c>
      <c r="M20" s="254" t="s">
        <v>1139</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95" customHeight="1" x14ac:dyDescent="0.3">
      <c r="A21" s="169" t="s">
        <v>383</v>
      </c>
      <c r="B21" s="170" t="s">
        <v>384</v>
      </c>
      <c r="C21" s="227" t="s">
        <v>385</v>
      </c>
      <c r="D21" s="228" t="s">
        <v>386</v>
      </c>
      <c r="E21" s="228" t="s">
        <v>387</v>
      </c>
      <c r="F21" s="256" t="s">
        <v>387</v>
      </c>
      <c r="G21" s="256" t="s">
        <v>387</v>
      </c>
      <c r="H21" s="256" t="s">
        <v>388</v>
      </c>
      <c r="I21" s="256" t="s">
        <v>388</v>
      </c>
      <c r="J21" s="256" t="s">
        <v>388</v>
      </c>
      <c r="K21" s="256" t="s">
        <v>388</v>
      </c>
      <c r="L21" s="256" t="s">
        <v>388</v>
      </c>
      <c r="M21" s="256"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95" customHeight="1" thickBot="1" x14ac:dyDescent="0.35">
      <c r="A22" s="140" t="s">
        <v>389</v>
      </c>
      <c r="B22" s="141" t="s">
        <v>390</v>
      </c>
      <c r="C22" s="229" t="s">
        <v>391</v>
      </c>
      <c r="D22" s="230" t="s">
        <v>217</v>
      </c>
      <c r="E22" s="231" t="s">
        <v>392</v>
      </c>
      <c r="F22" s="155" t="s">
        <v>1124</v>
      </c>
      <c r="G22" s="155" t="s">
        <v>1124</v>
      </c>
      <c r="H22" s="257" t="s">
        <v>217</v>
      </c>
      <c r="I22" s="257" t="s">
        <v>217</v>
      </c>
      <c r="J22" s="257" t="s">
        <v>217</v>
      </c>
      <c r="K22" s="257" t="s">
        <v>217</v>
      </c>
      <c r="L22" s="257" t="s">
        <v>217</v>
      </c>
      <c r="M22" s="257" t="s">
        <v>217</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444</v>
      </c>
      <c r="G27" s="258" t="s">
        <v>1569</v>
      </c>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t="s">
        <v>450</v>
      </c>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95" customHeight="1" x14ac:dyDescent="0.3">
      <c r="A29" s="138" t="s">
        <v>452</v>
      </c>
      <c r="B29" s="139" t="s">
        <v>453</v>
      </c>
      <c r="C29" s="235" t="s">
        <v>603</v>
      </c>
      <c r="D29" s="238" t="s">
        <v>455</v>
      </c>
      <c r="E29" s="238" t="s">
        <v>456</v>
      </c>
      <c r="F29" s="258" t="s">
        <v>456</v>
      </c>
      <c r="G29" s="258" t="s">
        <v>456</v>
      </c>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t="s">
        <v>181</v>
      </c>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t="s">
        <v>181</v>
      </c>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209</v>
      </c>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t="s">
        <v>181</v>
      </c>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t="s">
        <v>209</v>
      </c>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t="s">
        <v>209</v>
      </c>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209</v>
      </c>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209</v>
      </c>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502</v>
      </c>
      <c r="G44" s="258" t="s">
        <v>502</v>
      </c>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2" customHeight="1" x14ac:dyDescent="0.3">
      <c r="A45" s="138" t="s">
        <v>504</v>
      </c>
      <c r="B45" s="139" t="s">
        <v>505</v>
      </c>
      <c r="C45" s="235" t="s">
        <v>506</v>
      </c>
      <c r="D45" s="241" t="s">
        <v>605</v>
      </c>
      <c r="E45" s="241" t="s">
        <v>508</v>
      </c>
      <c r="F45" s="262" t="s">
        <v>1570</v>
      </c>
      <c r="G45" s="262" t="s">
        <v>1571</v>
      </c>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217</v>
      </c>
      <c r="G46" s="262" t="s">
        <v>217</v>
      </c>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120" x14ac:dyDescent="0.3">
      <c r="A47" s="138" t="s">
        <v>515</v>
      </c>
      <c r="B47" s="139" t="s">
        <v>516</v>
      </c>
      <c r="C47" s="235" t="s">
        <v>517</v>
      </c>
      <c r="D47" s="241" t="s">
        <v>217</v>
      </c>
      <c r="E47" s="241" t="s">
        <v>612</v>
      </c>
      <c r="F47" s="262" t="s">
        <v>217</v>
      </c>
      <c r="G47" s="262" t="s">
        <v>217</v>
      </c>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45" x14ac:dyDescent="0.3">
      <c r="A48" s="138" t="s">
        <v>520</v>
      </c>
      <c r="B48" s="139" t="s">
        <v>521</v>
      </c>
      <c r="C48" s="235" t="s">
        <v>522</v>
      </c>
      <c r="D48" s="242" t="s">
        <v>217</v>
      </c>
      <c r="E48" s="242" t="s">
        <v>523</v>
      </c>
      <c r="F48" s="264" t="s">
        <v>217</v>
      </c>
      <c r="G48" s="264" t="s">
        <v>217</v>
      </c>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529</v>
      </c>
      <c r="G49" s="258" t="s">
        <v>529</v>
      </c>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217</v>
      </c>
      <c r="E50" s="236" t="s">
        <v>534</v>
      </c>
      <c r="F50" s="258" t="s">
        <v>217</v>
      </c>
      <c r="G50" s="258" t="s">
        <v>217</v>
      </c>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503</v>
      </c>
      <c r="G51" s="258" t="s">
        <v>503</v>
      </c>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1572</v>
      </c>
      <c r="G52" s="262" t="s">
        <v>1573</v>
      </c>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55" x14ac:dyDescent="0.3">
      <c r="A53" s="138" t="s">
        <v>544</v>
      </c>
      <c r="B53" s="139" t="s">
        <v>545</v>
      </c>
      <c r="C53" s="235" t="s">
        <v>546</v>
      </c>
      <c r="D53" s="243" t="s">
        <v>547</v>
      </c>
      <c r="E53" s="243" t="s">
        <v>217</v>
      </c>
      <c r="F53" s="258" t="s">
        <v>1574</v>
      </c>
      <c r="G53" s="258" t="s">
        <v>1575</v>
      </c>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65" x14ac:dyDescent="0.3">
      <c r="A54" s="138" t="s">
        <v>550</v>
      </c>
      <c r="B54" s="139" t="s">
        <v>551</v>
      </c>
      <c r="C54" s="235" t="s">
        <v>552</v>
      </c>
      <c r="D54" s="243" t="s">
        <v>553</v>
      </c>
      <c r="E54" s="243" t="s">
        <v>217</v>
      </c>
      <c r="F54" s="258" t="s">
        <v>1544</v>
      </c>
      <c r="G54" s="258" t="s">
        <v>1576</v>
      </c>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45.6" thickBot="1" x14ac:dyDescent="0.35">
      <c r="A55" s="140" t="s">
        <v>555</v>
      </c>
      <c r="B55" s="141" t="s">
        <v>521</v>
      </c>
      <c r="C55" s="244" t="s">
        <v>556</v>
      </c>
      <c r="D55" s="245" t="s">
        <v>557</v>
      </c>
      <c r="E55" s="245" t="s">
        <v>217</v>
      </c>
      <c r="F55" s="266" t="s">
        <v>1547</v>
      </c>
      <c r="G55" s="266" t="s">
        <v>1577</v>
      </c>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49">
      <selection activeCell="G28" sqref="G28"/>
      <pageMargins left="0" right="0" top="0" bottom="0" header="0" footer="0"/>
    </customSheetView>
    <customSheetView guid="{C2870D4B-3185-40F5-B1E2-34D518E50A79}" scale="70" hiddenRows="1" hiddenColumns="1" topLeftCell="A46">
      <selection activeCell="F49" sqref="F49"/>
      <pageMargins left="0" right="0" top="0" bottom="0" header="0" footer="0"/>
    </customSheetView>
    <customSheetView guid="{B3F813C4-6DDE-44FA-88AB-CD545D2651A2}" hiddenRows="1" hiddenColumns="1">
      <selection activeCell="AT29" sqref="AT29"/>
      <pageMargins left="0" right="0" top="0" bottom="0" header="0" footer="0"/>
    </customSheetView>
    <customSheetView guid="{52C21511-4E91-4712-98AA-765DAD4B9FC1}" scale="70" hiddenRows="1" hiddenColumns="1" topLeftCell="A49">
      <selection activeCell="G28" sqref="G28"/>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52403568-D91B-4D76-A17C-29BF8AE0C467}"/>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14070-499F-454C-B654-435C387171B6}">
  <dimension ref="A1:BL55"/>
  <sheetViews>
    <sheetView topLeftCell="A6" zoomScale="50" zoomScaleNormal="50" workbookViewId="0">
      <selection activeCell="F27" sqref="F27"/>
    </sheetView>
  </sheetViews>
  <sheetFormatPr defaultColWidth="0" defaultRowHeight="15.6" zeroHeight="1" x14ac:dyDescent="0.3"/>
  <cols>
    <col min="1" max="1" width="6.88671875" style="171" bestFit="1" customWidth="1"/>
    <col min="2" max="2" width="38.6640625" style="171" customWidth="1"/>
    <col min="3" max="3" width="82" style="171" customWidth="1"/>
    <col min="4" max="5" width="42.6640625" style="171" customWidth="1"/>
    <col min="6" max="45" width="42.6640625" style="159" customWidth="1"/>
    <col min="46" max="64" width="42.664062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1120</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1578</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191" t="s">
        <v>262</v>
      </c>
      <c r="E10" s="191" t="s">
        <v>263</v>
      </c>
      <c r="F10" s="191" t="s">
        <v>264</v>
      </c>
      <c r="G10" s="191" t="s">
        <v>265</v>
      </c>
      <c r="H10" s="191" t="s">
        <v>266</v>
      </c>
      <c r="I10" s="191" t="s">
        <v>267</v>
      </c>
      <c r="J10" s="191" t="s">
        <v>268</v>
      </c>
      <c r="K10" s="191" t="s">
        <v>269</v>
      </c>
      <c r="L10" s="191" t="s">
        <v>270</v>
      </c>
      <c r="M10" s="191" t="s">
        <v>271</v>
      </c>
      <c r="N10" s="191" t="s">
        <v>272</v>
      </c>
      <c r="O10" s="191" t="s">
        <v>273</v>
      </c>
      <c r="P10" s="191" t="s">
        <v>274</v>
      </c>
      <c r="Q10" s="191" t="s">
        <v>275</v>
      </c>
      <c r="R10" s="191" t="s">
        <v>276</v>
      </c>
      <c r="S10" s="191" t="s">
        <v>277</v>
      </c>
      <c r="T10" s="191" t="s">
        <v>278</v>
      </c>
      <c r="U10" s="191" t="s">
        <v>279</v>
      </c>
      <c r="V10" s="191" t="s">
        <v>280</v>
      </c>
      <c r="W10" s="191" t="s">
        <v>281</v>
      </c>
      <c r="X10" s="191" t="s">
        <v>282</v>
      </c>
      <c r="Y10" s="191" t="s">
        <v>283</v>
      </c>
      <c r="Z10" s="191" t="s">
        <v>284</v>
      </c>
      <c r="AA10" s="191" t="s">
        <v>285</v>
      </c>
      <c r="AB10" s="191" t="s">
        <v>286</v>
      </c>
      <c r="AC10" s="191" t="s">
        <v>287</v>
      </c>
      <c r="AD10" s="191" t="s">
        <v>288</v>
      </c>
      <c r="AE10" s="191" t="s">
        <v>289</v>
      </c>
      <c r="AF10" s="191" t="s">
        <v>290</v>
      </c>
      <c r="AG10" s="191" t="s">
        <v>291</v>
      </c>
      <c r="AH10" s="191" t="s">
        <v>292</v>
      </c>
      <c r="AI10" s="191" t="s">
        <v>293</v>
      </c>
      <c r="AJ10" s="191" t="s">
        <v>294</v>
      </c>
      <c r="AK10" s="191" t="s">
        <v>295</v>
      </c>
      <c r="AL10" s="191" t="s">
        <v>296</v>
      </c>
      <c r="AM10" s="191" t="s">
        <v>297</v>
      </c>
      <c r="AN10" s="191" t="s">
        <v>298</v>
      </c>
      <c r="AO10" s="191" t="s">
        <v>299</v>
      </c>
      <c r="AP10" s="191" t="s">
        <v>300</v>
      </c>
      <c r="AQ10" s="191" t="s">
        <v>301</v>
      </c>
      <c r="AR10" s="191" t="s">
        <v>302</v>
      </c>
      <c r="AS10" s="191"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27" customFormat="1" ht="27.6" customHeight="1" x14ac:dyDescent="0.3">
      <c r="A12" s="192" t="s">
        <v>312</v>
      </c>
      <c r="B12" s="139" t="s">
        <v>313</v>
      </c>
      <c r="C12" s="214" t="s">
        <v>314</v>
      </c>
      <c r="D12" s="215" t="s">
        <v>315</v>
      </c>
      <c r="E12" s="215" t="s">
        <v>315</v>
      </c>
      <c r="F12" s="215" t="s">
        <v>702</v>
      </c>
      <c r="G12" s="215" t="s">
        <v>702</v>
      </c>
      <c r="H12" s="215" t="s">
        <v>702</v>
      </c>
      <c r="I12" s="215" t="s">
        <v>702</v>
      </c>
      <c r="J12" s="215" t="s">
        <v>702</v>
      </c>
      <c r="K12" s="215" t="s">
        <v>315</v>
      </c>
      <c r="L12" s="215"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591</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593</v>
      </c>
      <c r="G15" s="221" t="s">
        <v>593</v>
      </c>
      <c r="H15" s="221" t="s">
        <v>593</v>
      </c>
      <c r="I15" s="221" t="s">
        <v>593</v>
      </c>
      <c r="J15" s="221" t="s">
        <v>593</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593</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95" customHeight="1" x14ac:dyDescent="0.3">
      <c r="A20" s="138" t="s">
        <v>376</v>
      </c>
      <c r="B20" s="139" t="s">
        <v>377</v>
      </c>
      <c r="C20" s="217" t="s">
        <v>378</v>
      </c>
      <c r="D20" s="226" t="s">
        <v>379</v>
      </c>
      <c r="E20" s="226" t="s">
        <v>380</v>
      </c>
      <c r="F20" s="254" t="s">
        <v>915</v>
      </c>
      <c r="G20" s="254" t="s">
        <v>915</v>
      </c>
      <c r="H20" s="254" t="s">
        <v>381</v>
      </c>
      <c r="I20" s="254" t="s">
        <v>381</v>
      </c>
      <c r="J20" s="254" t="s">
        <v>381</v>
      </c>
      <c r="K20" s="254" t="s">
        <v>380</v>
      </c>
      <c r="L20" s="254" t="s">
        <v>381</v>
      </c>
      <c r="M20" s="254" t="s">
        <v>1139</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95" customHeight="1" x14ac:dyDescent="0.3">
      <c r="A21" s="169" t="s">
        <v>383</v>
      </c>
      <c r="B21" s="170" t="s">
        <v>384</v>
      </c>
      <c r="C21" s="227" t="s">
        <v>385</v>
      </c>
      <c r="D21" s="228" t="s">
        <v>386</v>
      </c>
      <c r="E21" s="228" t="s">
        <v>387</v>
      </c>
      <c r="F21" s="256" t="s">
        <v>387</v>
      </c>
      <c r="G21" s="256" t="s">
        <v>387</v>
      </c>
      <c r="H21" s="256" t="s">
        <v>388</v>
      </c>
      <c r="I21" s="256" t="s">
        <v>388</v>
      </c>
      <c r="J21" s="256" t="s">
        <v>388</v>
      </c>
      <c r="K21" s="256" t="s">
        <v>388</v>
      </c>
      <c r="L21" s="256" t="s">
        <v>388</v>
      </c>
      <c r="M21" s="256"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95" customHeight="1" thickBot="1" x14ac:dyDescent="0.35">
      <c r="A22" s="140" t="s">
        <v>389</v>
      </c>
      <c r="B22" s="141" t="s">
        <v>390</v>
      </c>
      <c r="C22" s="229" t="s">
        <v>391</v>
      </c>
      <c r="D22" s="230" t="s">
        <v>217</v>
      </c>
      <c r="E22" s="231" t="s">
        <v>392</v>
      </c>
      <c r="F22" s="155" t="s">
        <v>1124</v>
      </c>
      <c r="G22" s="155" t="s">
        <v>1124</v>
      </c>
      <c r="H22" s="257" t="s">
        <v>217</v>
      </c>
      <c r="I22" s="257" t="s">
        <v>217</v>
      </c>
      <c r="J22" s="257" t="s">
        <v>217</v>
      </c>
      <c r="K22" s="257" t="s">
        <v>217</v>
      </c>
      <c r="L22" s="257" t="s">
        <v>217</v>
      </c>
      <c r="M22" s="257" t="s">
        <v>217</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444</v>
      </c>
      <c r="G27" s="258" t="s">
        <v>1569</v>
      </c>
      <c r="H27" s="258" t="s">
        <v>1579</v>
      </c>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t="s">
        <v>450</v>
      </c>
      <c r="H28" s="258" t="s">
        <v>450</v>
      </c>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95" customHeight="1" x14ac:dyDescent="0.3">
      <c r="A29" s="138" t="s">
        <v>452</v>
      </c>
      <c r="B29" s="139" t="s">
        <v>453</v>
      </c>
      <c r="C29" s="235" t="s">
        <v>603</v>
      </c>
      <c r="D29" s="238" t="s">
        <v>455</v>
      </c>
      <c r="E29" s="238" t="s">
        <v>456</v>
      </c>
      <c r="F29" s="258" t="s">
        <v>456</v>
      </c>
      <c r="G29" s="258" t="s">
        <v>456</v>
      </c>
      <c r="H29" s="258" t="s">
        <v>456</v>
      </c>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t="s">
        <v>181</v>
      </c>
      <c r="H30" s="260" t="s">
        <v>181</v>
      </c>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t="s">
        <v>181</v>
      </c>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t="s">
        <v>181</v>
      </c>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t="s">
        <v>181</v>
      </c>
      <c r="H33" s="260" t="s">
        <v>181</v>
      </c>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t="s">
        <v>209</v>
      </c>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209</v>
      </c>
      <c r="H35" s="260" t="s">
        <v>209</v>
      </c>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t="s">
        <v>181</v>
      </c>
      <c r="H36" s="260" t="s">
        <v>181</v>
      </c>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t="s">
        <v>209</v>
      </c>
      <c r="H37" s="260" t="s">
        <v>209</v>
      </c>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t="s">
        <v>209</v>
      </c>
      <c r="H38" s="260" t="s">
        <v>209</v>
      </c>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209</v>
      </c>
      <c r="H39" s="260" t="s">
        <v>209</v>
      </c>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209</v>
      </c>
      <c r="H40" s="260" t="s">
        <v>209</v>
      </c>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t="s">
        <v>209</v>
      </c>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t="s">
        <v>209</v>
      </c>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t="s">
        <v>209</v>
      </c>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502</v>
      </c>
      <c r="G44" s="258" t="s">
        <v>502</v>
      </c>
      <c r="H44" s="258" t="s">
        <v>502</v>
      </c>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2" customHeight="1" x14ac:dyDescent="0.3">
      <c r="A45" s="138" t="s">
        <v>504</v>
      </c>
      <c r="B45" s="139" t="s">
        <v>505</v>
      </c>
      <c r="C45" s="235" t="s">
        <v>506</v>
      </c>
      <c r="D45" s="241" t="s">
        <v>605</v>
      </c>
      <c r="E45" s="241" t="s">
        <v>508</v>
      </c>
      <c r="F45" s="262" t="s">
        <v>1570</v>
      </c>
      <c r="G45" s="262" t="s">
        <v>1571</v>
      </c>
      <c r="H45" s="262" t="s">
        <v>1580</v>
      </c>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217</v>
      </c>
      <c r="G46" s="262" t="s">
        <v>217</v>
      </c>
      <c r="H46" s="262" t="s">
        <v>217</v>
      </c>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120" x14ac:dyDescent="0.3">
      <c r="A47" s="138" t="s">
        <v>515</v>
      </c>
      <c r="B47" s="139" t="s">
        <v>516</v>
      </c>
      <c r="C47" s="235" t="s">
        <v>517</v>
      </c>
      <c r="D47" s="241" t="s">
        <v>217</v>
      </c>
      <c r="E47" s="241" t="s">
        <v>612</v>
      </c>
      <c r="F47" s="262" t="s">
        <v>217</v>
      </c>
      <c r="G47" s="262" t="s">
        <v>217</v>
      </c>
      <c r="H47" s="262" t="s">
        <v>217</v>
      </c>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45" x14ac:dyDescent="0.3">
      <c r="A48" s="138" t="s">
        <v>520</v>
      </c>
      <c r="B48" s="139" t="s">
        <v>521</v>
      </c>
      <c r="C48" s="235" t="s">
        <v>522</v>
      </c>
      <c r="D48" s="242" t="s">
        <v>217</v>
      </c>
      <c r="E48" s="242" t="s">
        <v>523</v>
      </c>
      <c r="F48" s="264" t="s">
        <v>217</v>
      </c>
      <c r="G48" s="264" t="s">
        <v>217</v>
      </c>
      <c r="H48" s="264" t="s">
        <v>217</v>
      </c>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529</v>
      </c>
      <c r="G49" s="258" t="s">
        <v>529</v>
      </c>
      <c r="H49" s="258" t="s">
        <v>529</v>
      </c>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217</v>
      </c>
      <c r="E50" s="236" t="s">
        <v>534</v>
      </c>
      <c r="F50" s="258" t="s">
        <v>217</v>
      </c>
      <c r="G50" s="258" t="s">
        <v>217</v>
      </c>
      <c r="H50" s="258" t="s">
        <v>217</v>
      </c>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503</v>
      </c>
      <c r="G51" s="258" t="s">
        <v>503</v>
      </c>
      <c r="H51" s="258" t="s">
        <v>503</v>
      </c>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1581</v>
      </c>
      <c r="G52" s="262" t="s">
        <v>1582</v>
      </c>
      <c r="H52" s="262" t="s">
        <v>1583</v>
      </c>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25" x14ac:dyDescent="0.3">
      <c r="A53" s="138" t="s">
        <v>544</v>
      </c>
      <c r="B53" s="139" t="s">
        <v>545</v>
      </c>
      <c r="C53" s="235" t="s">
        <v>546</v>
      </c>
      <c r="D53" s="243" t="s">
        <v>547</v>
      </c>
      <c r="E53" s="243" t="s">
        <v>217</v>
      </c>
      <c r="F53" s="258" t="s">
        <v>1584</v>
      </c>
      <c r="G53" s="258" t="s">
        <v>1585</v>
      </c>
      <c r="H53" s="258" t="s">
        <v>1586</v>
      </c>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65" x14ac:dyDescent="0.3">
      <c r="A54" s="138" t="s">
        <v>550</v>
      </c>
      <c r="B54" s="139" t="s">
        <v>551</v>
      </c>
      <c r="C54" s="235" t="s">
        <v>552</v>
      </c>
      <c r="D54" s="243" t="s">
        <v>553</v>
      </c>
      <c r="E54" s="243" t="s">
        <v>217</v>
      </c>
      <c r="F54" s="258" t="s">
        <v>1544</v>
      </c>
      <c r="G54" s="258" t="s">
        <v>1587</v>
      </c>
      <c r="H54" s="258" t="s">
        <v>1588</v>
      </c>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45.6" thickBot="1" x14ac:dyDescent="0.35">
      <c r="A55" s="140" t="s">
        <v>555</v>
      </c>
      <c r="B55" s="141" t="s">
        <v>521</v>
      </c>
      <c r="C55" s="244" t="s">
        <v>556</v>
      </c>
      <c r="D55" s="245" t="s">
        <v>557</v>
      </c>
      <c r="E55" s="245" t="s">
        <v>217</v>
      </c>
      <c r="F55" s="266" t="s">
        <v>1547</v>
      </c>
      <c r="G55" s="266" t="s">
        <v>1577</v>
      </c>
      <c r="H55" s="266" t="s">
        <v>1589</v>
      </c>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C46">
      <selection activeCell="G50" sqref="G50"/>
      <pageMargins left="0" right="0" top="0" bottom="0" header="0" footer="0"/>
    </customSheetView>
    <customSheetView guid="{C2870D4B-3185-40F5-B1E2-34D518E50A79}" scale="70" hiddenRows="1" hiddenColumns="1" topLeftCell="A25">
      <selection activeCell="A21" sqref="A21"/>
      <pageMargins left="0" right="0" top="0" bottom="0" header="0" footer="0"/>
    </customSheetView>
    <customSheetView guid="{B3F813C4-6DDE-44FA-88AB-CD545D2651A2}" hiddenRows="1" hiddenColumns="1">
      <selection activeCell="AT29" sqref="AT29"/>
      <pageMargins left="0" right="0" top="0" bottom="0" header="0" footer="0"/>
    </customSheetView>
    <customSheetView guid="{52C21511-4E91-4712-98AA-765DAD4B9FC1}" scale="70" hiddenRows="1" hiddenColumns="1" topLeftCell="C46">
      <selection activeCell="G50" sqref="G50"/>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155AF04F-1EC0-4723-A43E-E3D6F324CBE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0DC2-3314-47AD-9D80-9A346F62DC59}">
  <dimension ref="A1:BL55"/>
  <sheetViews>
    <sheetView zoomScale="50" zoomScaleNormal="50" workbookViewId="0">
      <pane xSplit="3" topLeftCell="D1" activePane="topRight" state="frozen"/>
      <selection activeCell="C7" sqref="C7"/>
      <selection pane="topRight" activeCell="C3" sqref="C3"/>
    </sheetView>
  </sheetViews>
  <sheetFormatPr defaultColWidth="0" defaultRowHeight="15.6" zeroHeight="1" x14ac:dyDescent="0.3"/>
  <cols>
    <col min="1" max="1" width="6.88671875" style="171" bestFit="1" customWidth="1"/>
    <col min="2" max="2" width="31" style="171" customWidth="1"/>
    <col min="3" max="3" width="74.6640625" style="171" customWidth="1"/>
    <col min="4" max="4" width="29.5546875" style="171" customWidth="1"/>
    <col min="5" max="5" width="25.44140625" style="171" customWidth="1"/>
    <col min="6" max="6" width="51.88671875" style="171" customWidth="1"/>
    <col min="7" max="8" width="49.6640625" style="171" customWidth="1"/>
    <col min="9" max="45" width="42.88671875" style="171" customWidth="1"/>
    <col min="46" max="64" width="42.88671875" style="171" hidden="1" customWidth="1"/>
    <col min="65" max="16384" width="9.109375"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252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558</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128" t="s">
        <v>368</v>
      </c>
      <c r="G19" s="128" t="s">
        <v>369</v>
      </c>
      <c r="H19" s="128" t="s">
        <v>370</v>
      </c>
      <c r="I19" s="128" t="s">
        <v>371</v>
      </c>
      <c r="J19" s="128" t="s">
        <v>372</v>
      </c>
      <c r="K19" s="128" t="s">
        <v>373</v>
      </c>
      <c r="L19" s="128" t="s">
        <v>374</v>
      </c>
      <c r="M19" s="128" t="s">
        <v>375</v>
      </c>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row>
    <row r="20" spans="1:64" s="159" customFormat="1" ht="82.65" customHeight="1" x14ac:dyDescent="0.3">
      <c r="A20" s="138" t="s">
        <v>376</v>
      </c>
      <c r="B20" s="139" t="s">
        <v>377</v>
      </c>
      <c r="C20" s="217" t="s">
        <v>378</v>
      </c>
      <c r="D20" s="226" t="s">
        <v>379</v>
      </c>
      <c r="E20" s="226" t="s">
        <v>380</v>
      </c>
      <c r="F20" s="216" t="s">
        <v>380</v>
      </c>
      <c r="G20" s="216" t="s">
        <v>381</v>
      </c>
      <c r="H20" s="216" t="s">
        <v>381</v>
      </c>
      <c r="I20" s="216" t="s">
        <v>382</v>
      </c>
      <c r="J20" s="216" t="s">
        <v>381</v>
      </c>
      <c r="K20" s="216" t="s">
        <v>380</v>
      </c>
      <c r="L20" s="216" t="s">
        <v>380</v>
      </c>
      <c r="M20" s="216"/>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row>
    <row r="21" spans="1:64" s="159" customFormat="1" ht="82.65" customHeight="1" x14ac:dyDescent="0.3">
      <c r="A21" s="169" t="s">
        <v>383</v>
      </c>
      <c r="B21" s="170" t="s">
        <v>384</v>
      </c>
      <c r="C21" s="227" t="s">
        <v>385</v>
      </c>
      <c r="D21" s="228" t="s">
        <v>386</v>
      </c>
      <c r="E21" s="228" t="s">
        <v>387</v>
      </c>
      <c r="F21" s="129" t="s">
        <v>386</v>
      </c>
      <c r="G21" s="129" t="s">
        <v>388</v>
      </c>
      <c r="H21" s="129" t="s">
        <v>387</v>
      </c>
      <c r="I21" s="129" t="s">
        <v>387</v>
      </c>
      <c r="J21" s="129" t="s">
        <v>388</v>
      </c>
      <c r="K21" s="129" t="s">
        <v>386</v>
      </c>
      <c r="L21" s="129" t="s">
        <v>386</v>
      </c>
      <c r="M21" s="129"/>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row>
    <row r="22" spans="1:64" s="159" customFormat="1" ht="82.65" customHeight="1" thickBot="1" x14ac:dyDescent="0.35">
      <c r="A22" s="140" t="s">
        <v>389</v>
      </c>
      <c r="B22" s="141" t="s">
        <v>390</v>
      </c>
      <c r="C22" s="229" t="s">
        <v>391</v>
      </c>
      <c r="D22" s="230" t="s">
        <v>217</v>
      </c>
      <c r="E22" s="231" t="s">
        <v>392</v>
      </c>
      <c r="F22" s="221" t="s">
        <v>217</v>
      </c>
      <c r="G22" s="221" t="s">
        <v>217</v>
      </c>
      <c r="H22" s="137" t="s">
        <v>559</v>
      </c>
      <c r="I22" s="137" t="s">
        <v>559</v>
      </c>
      <c r="J22" s="130" t="s">
        <v>217</v>
      </c>
      <c r="K22" s="137" t="s">
        <v>559</v>
      </c>
      <c r="L22" s="137" t="s">
        <v>559</v>
      </c>
      <c r="M22" s="130"/>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ht="31.2"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131" t="s">
        <v>560</v>
      </c>
      <c r="G27" s="131" t="s">
        <v>561</v>
      </c>
      <c r="H27" s="131" t="s">
        <v>562</v>
      </c>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6"/>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131" t="s">
        <v>355</v>
      </c>
      <c r="G28" s="131" t="s">
        <v>451</v>
      </c>
      <c r="H28" s="131" t="s">
        <v>451</v>
      </c>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6"/>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454</v>
      </c>
      <c r="D29" s="238" t="s">
        <v>455</v>
      </c>
      <c r="E29" s="238" t="s">
        <v>456</v>
      </c>
      <c r="F29" s="131" t="s">
        <v>456</v>
      </c>
      <c r="G29" s="131" t="s">
        <v>456</v>
      </c>
      <c r="H29" s="131" t="s">
        <v>456</v>
      </c>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6"/>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ht="30" x14ac:dyDescent="0.3">
      <c r="A30" s="138" t="s">
        <v>457</v>
      </c>
      <c r="B30" s="139" t="s">
        <v>458</v>
      </c>
      <c r="C30" s="235" t="s">
        <v>459</v>
      </c>
      <c r="D30" s="239"/>
      <c r="E30" s="239" t="s">
        <v>181</v>
      </c>
      <c r="F30" s="132" t="s">
        <v>209</v>
      </c>
      <c r="G30" s="132" t="s">
        <v>209</v>
      </c>
      <c r="H30" s="132" t="s">
        <v>209</v>
      </c>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84"/>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132" t="s">
        <v>181</v>
      </c>
      <c r="G31" s="132" t="s">
        <v>181</v>
      </c>
      <c r="H31" s="132" t="s">
        <v>181</v>
      </c>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84"/>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ht="30" x14ac:dyDescent="0.3">
      <c r="A32" s="138" t="s">
        <v>463</v>
      </c>
      <c r="B32" s="139" t="s">
        <v>464</v>
      </c>
      <c r="C32" s="235" t="s">
        <v>465</v>
      </c>
      <c r="D32" s="239"/>
      <c r="E32" s="239" t="s">
        <v>181</v>
      </c>
      <c r="F32" s="132" t="s">
        <v>209</v>
      </c>
      <c r="G32" s="132" t="s">
        <v>209</v>
      </c>
      <c r="H32" s="132" t="s">
        <v>209</v>
      </c>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84"/>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132" t="s">
        <v>181</v>
      </c>
      <c r="G33" s="132" t="s">
        <v>181</v>
      </c>
      <c r="H33" s="132" t="s">
        <v>181</v>
      </c>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84"/>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132" t="s">
        <v>209</v>
      </c>
      <c r="G34" s="132" t="s">
        <v>209</v>
      </c>
      <c r="H34" s="132" t="s">
        <v>209</v>
      </c>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84"/>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132" t="s">
        <v>209</v>
      </c>
      <c r="G35" s="132" t="s">
        <v>209</v>
      </c>
      <c r="H35" s="132" t="s">
        <v>209</v>
      </c>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84"/>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132" t="s">
        <v>181</v>
      </c>
      <c r="G36" s="132" t="s">
        <v>181</v>
      </c>
      <c r="H36" s="132" t="s">
        <v>181</v>
      </c>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84"/>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132" t="s">
        <v>209</v>
      </c>
      <c r="G37" s="132" t="s">
        <v>209</v>
      </c>
      <c r="H37" s="132" t="s">
        <v>209</v>
      </c>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84"/>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ht="30" x14ac:dyDescent="0.3">
      <c r="A38" s="138" t="s">
        <v>481</v>
      </c>
      <c r="B38" s="139" t="s">
        <v>482</v>
      </c>
      <c r="C38" s="235" t="s">
        <v>483</v>
      </c>
      <c r="D38" s="239"/>
      <c r="E38" s="239" t="s">
        <v>181</v>
      </c>
      <c r="F38" s="132" t="s">
        <v>181</v>
      </c>
      <c r="G38" s="132" t="s">
        <v>181</v>
      </c>
      <c r="H38" s="132" t="s">
        <v>181</v>
      </c>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84"/>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ht="30" x14ac:dyDescent="0.3">
      <c r="A39" s="138" t="s">
        <v>484</v>
      </c>
      <c r="B39" s="139" t="s">
        <v>485</v>
      </c>
      <c r="C39" s="235" t="s">
        <v>486</v>
      </c>
      <c r="D39" s="239"/>
      <c r="E39" s="239" t="s">
        <v>181</v>
      </c>
      <c r="F39" s="132" t="s">
        <v>209</v>
      </c>
      <c r="G39" s="132" t="s">
        <v>209</v>
      </c>
      <c r="H39" s="132" t="s">
        <v>209</v>
      </c>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84"/>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ht="30" x14ac:dyDescent="0.3">
      <c r="A40" s="138" t="s">
        <v>487</v>
      </c>
      <c r="B40" s="139" t="s">
        <v>488</v>
      </c>
      <c r="C40" s="235" t="s">
        <v>489</v>
      </c>
      <c r="D40" s="239"/>
      <c r="E40" s="239" t="s">
        <v>181</v>
      </c>
      <c r="F40" s="132" t="s">
        <v>209</v>
      </c>
      <c r="G40" s="132" t="s">
        <v>209</v>
      </c>
      <c r="H40" s="132" t="s">
        <v>209</v>
      </c>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84"/>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c r="E41" s="239" t="s">
        <v>209</v>
      </c>
      <c r="F41" s="132" t="s">
        <v>209</v>
      </c>
      <c r="G41" s="132" t="s">
        <v>209</v>
      </c>
      <c r="H41" s="132" t="s">
        <v>209</v>
      </c>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84"/>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c r="E42" s="239" t="s">
        <v>209</v>
      </c>
      <c r="F42" s="132" t="s">
        <v>209</v>
      </c>
      <c r="G42" s="132" t="s">
        <v>209</v>
      </c>
      <c r="H42" s="132" t="s">
        <v>209</v>
      </c>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84"/>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c r="E43" s="239" t="s">
        <v>209</v>
      </c>
      <c r="F43" s="132" t="s">
        <v>209</v>
      </c>
      <c r="G43" s="132" t="s">
        <v>209</v>
      </c>
      <c r="H43" s="132" t="s">
        <v>209</v>
      </c>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84"/>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68.099999999999994" customHeight="1" x14ac:dyDescent="0.3">
      <c r="A44" s="138" t="s">
        <v>499</v>
      </c>
      <c r="B44" s="139" t="s">
        <v>500</v>
      </c>
      <c r="C44" s="235" t="s">
        <v>501</v>
      </c>
      <c r="D44" s="238" t="s">
        <v>502</v>
      </c>
      <c r="E44" s="238" t="s">
        <v>503</v>
      </c>
      <c r="F44" s="131" t="s">
        <v>503</v>
      </c>
      <c r="G44" s="131" t="s">
        <v>502</v>
      </c>
      <c r="H44" s="131" t="s">
        <v>503</v>
      </c>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6"/>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164.4" customHeight="1" x14ac:dyDescent="0.3">
      <c r="A45" s="138" t="s">
        <v>504</v>
      </c>
      <c r="B45" s="139" t="s">
        <v>505</v>
      </c>
      <c r="C45" s="235" t="s">
        <v>506</v>
      </c>
      <c r="D45" s="238" t="s">
        <v>507</v>
      </c>
      <c r="E45" s="238" t="s">
        <v>508</v>
      </c>
      <c r="F45" s="131" t="s">
        <v>563</v>
      </c>
      <c r="G45" s="131" t="s">
        <v>564</v>
      </c>
      <c r="H45" s="131" t="s">
        <v>509</v>
      </c>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6"/>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74.6" customHeight="1" x14ac:dyDescent="0.3">
      <c r="A46" s="138" t="s">
        <v>510</v>
      </c>
      <c r="B46" s="139" t="s">
        <v>511</v>
      </c>
      <c r="C46" s="235" t="s">
        <v>512</v>
      </c>
      <c r="D46" s="241" t="s">
        <v>217</v>
      </c>
      <c r="E46" s="238" t="s">
        <v>513</v>
      </c>
      <c r="F46" s="131" t="s">
        <v>565</v>
      </c>
      <c r="G46" s="131" t="s">
        <v>566</v>
      </c>
      <c r="H46" s="131" t="s">
        <v>567</v>
      </c>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85"/>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135" x14ac:dyDescent="0.3">
      <c r="A47" s="138" t="s">
        <v>515</v>
      </c>
      <c r="B47" s="139" t="s">
        <v>516</v>
      </c>
      <c r="C47" s="235" t="s">
        <v>517</v>
      </c>
      <c r="D47" s="241" t="s">
        <v>217</v>
      </c>
      <c r="E47" s="241" t="s">
        <v>518</v>
      </c>
      <c r="F47" s="131" t="s">
        <v>568</v>
      </c>
      <c r="G47" s="131" t="s">
        <v>569</v>
      </c>
      <c r="H47" s="131" t="s">
        <v>570</v>
      </c>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85"/>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75" x14ac:dyDescent="0.3">
      <c r="A48" s="138" t="s">
        <v>520</v>
      </c>
      <c r="B48" s="139" t="s">
        <v>521</v>
      </c>
      <c r="C48" s="235" t="s">
        <v>522</v>
      </c>
      <c r="D48" s="242" t="s">
        <v>217</v>
      </c>
      <c r="E48" s="242" t="s">
        <v>523</v>
      </c>
      <c r="F48" s="131" t="s">
        <v>571</v>
      </c>
      <c r="G48" s="131" t="s">
        <v>572</v>
      </c>
      <c r="H48" s="131" t="s">
        <v>573</v>
      </c>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86"/>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225" x14ac:dyDescent="0.3">
      <c r="A49" s="138" t="s">
        <v>525</v>
      </c>
      <c r="B49" s="139" t="s">
        <v>526</v>
      </c>
      <c r="C49" s="235" t="s">
        <v>527</v>
      </c>
      <c r="D49" s="242" t="s">
        <v>528</v>
      </c>
      <c r="E49" s="242" t="s">
        <v>529</v>
      </c>
      <c r="F49" s="131" t="s">
        <v>574</v>
      </c>
      <c r="G49" s="131" t="s">
        <v>574</v>
      </c>
      <c r="H49" s="131" t="s">
        <v>574</v>
      </c>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86"/>
      <c r="AT49" s="251"/>
      <c r="AU49" s="251"/>
      <c r="AV49" s="251"/>
      <c r="AW49" s="251"/>
      <c r="AX49" s="251"/>
      <c r="AY49" s="251"/>
      <c r="AZ49" s="251"/>
      <c r="BA49" s="251"/>
      <c r="BB49" s="251"/>
      <c r="BC49" s="251"/>
      <c r="BD49" s="251"/>
      <c r="BE49" s="251"/>
      <c r="BF49" s="251"/>
      <c r="BG49" s="251"/>
      <c r="BH49" s="251"/>
      <c r="BI49" s="251"/>
      <c r="BJ49" s="251"/>
      <c r="BK49" s="251"/>
      <c r="BL49" s="251"/>
    </row>
    <row r="50" spans="1:64" s="168" customFormat="1" ht="75" x14ac:dyDescent="0.3">
      <c r="A50" s="138" t="s">
        <v>531</v>
      </c>
      <c r="B50" s="139" t="s">
        <v>532</v>
      </c>
      <c r="C50" s="227" t="s">
        <v>533</v>
      </c>
      <c r="D50" s="236" t="s">
        <v>534</v>
      </c>
      <c r="E50" s="236" t="s">
        <v>217</v>
      </c>
      <c r="F50" s="131" t="s">
        <v>535</v>
      </c>
      <c r="G50" s="131" t="s">
        <v>535</v>
      </c>
      <c r="H50" s="131" t="s">
        <v>535</v>
      </c>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6"/>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132" customHeight="1" x14ac:dyDescent="0.3">
      <c r="A51" s="138" t="s">
        <v>536</v>
      </c>
      <c r="B51" s="139" t="s">
        <v>537</v>
      </c>
      <c r="C51" s="235" t="s">
        <v>538</v>
      </c>
      <c r="D51" s="238" t="s">
        <v>503</v>
      </c>
      <c r="E51" s="238" t="s">
        <v>502</v>
      </c>
      <c r="F51" s="131" t="s">
        <v>503</v>
      </c>
      <c r="G51" s="131" t="s">
        <v>503</v>
      </c>
      <c r="H51" s="131" t="s">
        <v>503</v>
      </c>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6"/>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8.9" customHeight="1" x14ac:dyDescent="0.3">
      <c r="A52" s="138" t="s">
        <v>539</v>
      </c>
      <c r="B52" s="139" t="s">
        <v>505</v>
      </c>
      <c r="C52" s="235" t="s">
        <v>540</v>
      </c>
      <c r="D52" s="241" t="s">
        <v>541</v>
      </c>
      <c r="E52" s="241" t="s">
        <v>575</v>
      </c>
      <c r="F52" s="131" t="s">
        <v>576</v>
      </c>
      <c r="G52" s="131" t="s">
        <v>577</v>
      </c>
      <c r="H52" s="131" t="s">
        <v>578</v>
      </c>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85"/>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180" x14ac:dyDescent="0.3">
      <c r="A53" s="138" t="s">
        <v>544</v>
      </c>
      <c r="B53" s="139" t="s">
        <v>545</v>
      </c>
      <c r="C53" s="235" t="s">
        <v>546</v>
      </c>
      <c r="D53" s="243" t="s">
        <v>547</v>
      </c>
      <c r="E53" s="243" t="s">
        <v>217</v>
      </c>
      <c r="F53" s="131" t="s">
        <v>579</v>
      </c>
      <c r="G53" s="131" t="s">
        <v>548</v>
      </c>
      <c r="H53" s="131" t="s">
        <v>549</v>
      </c>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6"/>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95" x14ac:dyDescent="0.3">
      <c r="A54" s="138" t="s">
        <v>550</v>
      </c>
      <c r="B54" s="139" t="s">
        <v>551</v>
      </c>
      <c r="C54" s="235" t="s">
        <v>552</v>
      </c>
      <c r="D54" s="243" t="s">
        <v>553</v>
      </c>
      <c r="E54" s="243" t="s">
        <v>217</v>
      </c>
      <c r="F54" s="131" t="s">
        <v>580</v>
      </c>
      <c r="G54" s="131" t="s">
        <v>581</v>
      </c>
      <c r="H54" s="131" t="s">
        <v>582</v>
      </c>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6"/>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60.6" thickBot="1" x14ac:dyDescent="0.35">
      <c r="A55" s="140" t="s">
        <v>555</v>
      </c>
      <c r="B55" s="141" t="s">
        <v>521</v>
      </c>
      <c r="C55" s="244" t="s">
        <v>556</v>
      </c>
      <c r="D55" s="245" t="s">
        <v>557</v>
      </c>
      <c r="E55" s="245" t="s">
        <v>217</v>
      </c>
      <c r="F55" s="131" t="s">
        <v>583</v>
      </c>
      <c r="G55" s="131" t="s">
        <v>584</v>
      </c>
      <c r="H55" s="131" t="s">
        <v>585</v>
      </c>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8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
  </protectedRanges>
  <customSheetViews>
    <customSheetView guid="{9D5E0675-E81B-4894-8C24-1BC7CFF98042}" scale="50" hiddenRows="1" hiddenColumns="1">
      <pane xSplit="3" topLeftCell="E1" activePane="topRight" state="frozen"/>
      <selection pane="topRight" activeCell="K32" sqref="K32"/>
      <pageMargins left="0" right="0" top="0" bottom="0" header="0" footer="0"/>
      <pageSetup orientation="portrait" r:id="rId1"/>
    </customSheetView>
    <customSheetView guid="{C2870D4B-3185-40F5-B1E2-34D518E50A79}" scale="70" hiddenRows="1" hiddenColumns="1" topLeftCell="A25">
      <pane xSplit="3" topLeftCell="E1" activePane="topRight" state="frozen"/>
      <selection pane="topRight" activeCell="E45" sqref="E45"/>
      <pageMargins left="0" right="0" top="0" bottom="0" header="0" footer="0"/>
      <pageSetup orientation="portrait" r:id="rId2"/>
    </customSheetView>
    <customSheetView guid="{B3F813C4-6DDE-44FA-88AB-CD545D2651A2}" scale="70" hiddenRows="1" hiddenColumns="1" topLeftCell="A10">
      <pane xSplit="3" topLeftCell="D1" activePane="topRight" state="frozen"/>
      <selection pane="topRight" activeCell="D45" sqref="D45"/>
      <pageMargins left="0" right="0" top="0" bottom="0" header="0" footer="0"/>
      <pageSetup orientation="portrait" r:id="rId3"/>
    </customSheetView>
    <customSheetView guid="{52C21511-4E91-4712-98AA-765DAD4B9FC1}" scale="70" hiddenRows="1" hiddenColumns="1" topLeftCell="A46">
      <pane xSplit="3" topLeftCell="E1" activePane="topRight" state="frozen"/>
      <selection pane="topRight" activeCell="F46" sqref="F46"/>
      <pageMargins left="0" right="0" top="0" bottom="0" header="0" footer="0"/>
      <pageSetup orientation="portrait" r:id="rId4"/>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997F930A-D882-410B-ACF6-CF8C71C0018E}"/>
  </dataValidations>
  <pageMargins left="0.7" right="0.7" top="0.75" bottom="0.75" header="0.3" footer="0.3"/>
  <pageSetup orientation="portrait" r:id="rId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1E740-BEA5-4998-B719-7289E2845217}">
  <dimension ref="A1:BL55"/>
  <sheetViews>
    <sheetView topLeftCell="A19" zoomScale="60" zoomScaleNormal="60" workbookViewId="0">
      <selection activeCell="F27" sqref="F27"/>
    </sheetView>
  </sheetViews>
  <sheetFormatPr defaultColWidth="0" defaultRowHeight="15.6" zeroHeight="1" x14ac:dyDescent="0.3"/>
  <cols>
    <col min="1" max="1" width="6.88671875" style="171" bestFit="1" customWidth="1"/>
    <col min="2" max="2" width="38.6640625" style="171" customWidth="1"/>
    <col min="3" max="3" width="82" style="171" customWidth="1"/>
    <col min="4" max="5" width="42.6640625" style="171" customWidth="1"/>
    <col min="6" max="45" width="42.6640625" style="159" customWidth="1"/>
    <col min="46" max="64" width="42.6640625" style="17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1120</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858</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2" t="s">
        <v>685</v>
      </c>
      <c r="AU10" s="212" t="s">
        <v>686</v>
      </c>
      <c r="AV10" s="212" t="s">
        <v>687</v>
      </c>
      <c r="AW10" s="212" t="s">
        <v>688</v>
      </c>
      <c r="AX10" s="212" t="s">
        <v>689</v>
      </c>
      <c r="AY10" s="212" t="s">
        <v>690</v>
      </c>
      <c r="AZ10" s="212" t="s">
        <v>691</v>
      </c>
      <c r="BA10" s="212" t="s">
        <v>692</v>
      </c>
      <c r="BB10" s="212" t="s">
        <v>693</v>
      </c>
      <c r="BC10" s="212" t="s">
        <v>694</v>
      </c>
      <c r="BD10" s="212" t="s">
        <v>695</v>
      </c>
      <c r="BE10" s="212" t="s">
        <v>696</v>
      </c>
      <c r="BF10" s="212" t="s">
        <v>697</v>
      </c>
      <c r="BG10" s="212" t="s">
        <v>698</v>
      </c>
      <c r="BH10" s="212" t="s">
        <v>699</v>
      </c>
      <c r="BI10" s="212" t="s">
        <v>700</v>
      </c>
      <c r="BJ10" s="212" t="s">
        <v>701</v>
      </c>
      <c r="BK10" s="212" t="s">
        <v>588</v>
      </c>
      <c r="BL10" s="212" t="s">
        <v>589</v>
      </c>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307</v>
      </c>
      <c r="N11" s="215" t="s">
        <v>307</v>
      </c>
      <c r="O11" s="215" t="s">
        <v>307</v>
      </c>
      <c r="P11" s="215" t="s">
        <v>307</v>
      </c>
      <c r="Q11" s="215" t="s">
        <v>307</v>
      </c>
      <c r="R11" s="215" t="s">
        <v>307</v>
      </c>
      <c r="S11" s="215" t="s">
        <v>307</v>
      </c>
      <c r="T11" s="215" t="s">
        <v>307</v>
      </c>
      <c r="U11" s="215" t="s">
        <v>307</v>
      </c>
      <c r="V11" s="215" t="s">
        <v>307</v>
      </c>
      <c r="W11" s="215" t="s">
        <v>307</v>
      </c>
      <c r="X11" s="215" t="s">
        <v>307</v>
      </c>
      <c r="Y11" s="215" t="s">
        <v>307</v>
      </c>
      <c r="Z11" s="215" t="s">
        <v>307</v>
      </c>
      <c r="AA11" s="215" t="s">
        <v>307</v>
      </c>
      <c r="AB11" s="215" t="s">
        <v>308</v>
      </c>
      <c r="AC11" s="215" t="s">
        <v>308</v>
      </c>
      <c r="AD11" s="215" t="s">
        <v>308</v>
      </c>
      <c r="AE11" s="215" t="s">
        <v>308</v>
      </c>
      <c r="AF11" s="215" t="s">
        <v>308</v>
      </c>
      <c r="AG11" s="215" t="s">
        <v>308</v>
      </c>
      <c r="AH11" s="215" t="s">
        <v>308</v>
      </c>
      <c r="AI11" s="215" t="s">
        <v>308</v>
      </c>
      <c r="AJ11" s="215" t="s">
        <v>308</v>
      </c>
      <c r="AK11" s="215" t="s">
        <v>308</v>
      </c>
      <c r="AL11" s="215" t="s">
        <v>308</v>
      </c>
      <c r="AM11" s="215" t="s">
        <v>308</v>
      </c>
      <c r="AN11" s="215" t="s">
        <v>308</v>
      </c>
      <c r="AO11" s="215" t="s">
        <v>308</v>
      </c>
      <c r="AP11" s="215" t="s">
        <v>308</v>
      </c>
      <c r="AQ11" s="215" t="s">
        <v>308</v>
      </c>
      <c r="AR11" s="215" t="s">
        <v>308</v>
      </c>
      <c r="AS11" s="215" t="s">
        <v>308</v>
      </c>
      <c r="AT11" s="215" t="s">
        <v>308</v>
      </c>
      <c r="AU11" s="215" t="s">
        <v>308</v>
      </c>
      <c r="AV11" s="215" t="s">
        <v>308</v>
      </c>
      <c r="AW11" s="215" t="s">
        <v>309</v>
      </c>
      <c r="AX11" s="215" t="s">
        <v>309</v>
      </c>
      <c r="AY11" s="215" t="s">
        <v>309</v>
      </c>
      <c r="AZ11" s="215" t="s">
        <v>310</v>
      </c>
      <c r="BA11" s="215" t="s">
        <v>310</v>
      </c>
      <c r="BB11" s="215" t="s">
        <v>310</v>
      </c>
      <c r="BC11" s="215" t="s">
        <v>310</v>
      </c>
      <c r="BD11" s="215" t="s">
        <v>310</v>
      </c>
      <c r="BE11" s="215" t="s">
        <v>311</v>
      </c>
      <c r="BF11" s="215" t="s">
        <v>311</v>
      </c>
      <c r="BG11" s="215" t="s">
        <v>311</v>
      </c>
      <c r="BH11" s="215" t="s">
        <v>311</v>
      </c>
      <c r="BI11" s="215" t="s">
        <v>311</v>
      </c>
      <c r="BJ11" s="215" t="s">
        <v>311</v>
      </c>
      <c r="BK11" s="215" t="s">
        <v>311</v>
      </c>
      <c r="BL11" s="215" t="s">
        <v>311</v>
      </c>
    </row>
    <row r="12" spans="1:64" s="159" customFormat="1" ht="27.6" customHeight="1" x14ac:dyDescent="0.3">
      <c r="A12" s="174" t="s">
        <v>312</v>
      </c>
      <c r="B12" s="139" t="s">
        <v>313</v>
      </c>
      <c r="C12" s="214" t="s">
        <v>314</v>
      </c>
      <c r="D12" s="216" t="s">
        <v>315</v>
      </c>
      <c r="E12" s="216" t="s">
        <v>315</v>
      </c>
      <c r="F12" s="216" t="s">
        <v>667</v>
      </c>
      <c r="G12" s="216" t="s">
        <v>657</v>
      </c>
      <c r="H12" s="216" t="s">
        <v>702</v>
      </c>
      <c r="I12" s="216" t="s">
        <v>316</v>
      </c>
      <c r="J12" s="216" t="s">
        <v>667</v>
      </c>
      <c r="K12" s="216" t="s">
        <v>657</v>
      </c>
      <c r="L12" s="216" t="s">
        <v>702</v>
      </c>
      <c r="M12" s="216" t="s">
        <v>316</v>
      </c>
      <c r="N12" s="216" t="s">
        <v>667</v>
      </c>
      <c r="O12" s="216" t="s">
        <v>657</v>
      </c>
      <c r="P12" s="216" t="s">
        <v>702</v>
      </c>
      <c r="Q12" s="216" t="s">
        <v>316</v>
      </c>
      <c r="R12" s="216" t="s">
        <v>667</v>
      </c>
      <c r="S12" s="216" t="s">
        <v>657</v>
      </c>
      <c r="T12" s="216" t="s">
        <v>702</v>
      </c>
      <c r="U12" s="216" t="s">
        <v>316</v>
      </c>
      <c r="V12" s="216" t="s">
        <v>667</v>
      </c>
      <c r="W12" s="216" t="s">
        <v>657</v>
      </c>
      <c r="X12" s="216" t="s">
        <v>702</v>
      </c>
      <c r="Y12" s="216" t="s">
        <v>316</v>
      </c>
      <c r="Z12" s="216" t="s">
        <v>315</v>
      </c>
      <c r="AA12" s="216" t="s">
        <v>315</v>
      </c>
      <c r="AB12" s="215" t="s">
        <v>317</v>
      </c>
      <c r="AC12" s="215" t="s">
        <v>317</v>
      </c>
      <c r="AD12" s="215" t="s">
        <v>318</v>
      </c>
      <c r="AE12" s="215" t="s">
        <v>318</v>
      </c>
      <c r="AF12" s="215" t="s">
        <v>318</v>
      </c>
      <c r="AG12" s="215" t="s">
        <v>317</v>
      </c>
      <c r="AH12" s="215" t="s">
        <v>317</v>
      </c>
      <c r="AI12" s="215" t="s">
        <v>319</v>
      </c>
      <c r="AJ12" s="215" t="s">
        <v>319</v>
      </c>
      <c r="AK12" s="215" t="s">
        <v>320</v>
      </c>
      <c r="AL12" s="215" t="s">
        <v>321</v>
      </c>
      <c r="AM12" s="215" t="s">
        <v>322</v>
      </c>
      <c r="AN12" s="215" t="s">
        <v>323</v>
      </c>
      <c r="AO12" s="215" t="s">
        <v>324</v>
      </c>
      <c r="AP12" s="215" t="s">
        <v>325</v>
      </c>
      <c r="AQ12" s="215" t="s">
        <v>324</v>
      </c>
      <c r="AR12" s="215" t="s">
        <v>325</v>
      </c>
      <c r="AS12" s="216" t="s">
        <v>590</v>
      </c>
      <c r="AT12" s="216" t="s">
        <v>590</v>
      </c>
      <c r="AU12" s="216" t="s">
        <v>591</v>
      </c>
      <c r="AV12" s="216" t="s">
        <v>326</v>
      </c>
      <c r="AW12" s="216" t="s">
        <v>327</v>
      </c>
      <c r="AX12" s="216" t="s">
        <v>328</v>
      </c>
      <c r="AY12" s="215" t="s">
        <v>329</v>
      </c>
      <c r="AZ12" s="215" t="s">
        <v>330</v>
      </c>
      <c r="BA12" s="215" t="s">
        <v>331</v>
      </c>
      <c r="BB12" s="215" t="s">
        <v>332</v>
      </c>
      <c r="BC12" s="215" t="s">
        <v>333</v>
      </c>
      <c r="BD12" s="215" t="s">
        <v>334</v>
      </c>
      <c r="BE12" s="215" t="s">
        <v>335</v>
      </c>
      <c r="BF12" s="215" t="s">
        <v>336</v>
      </c>
      <c r="BG12" s="215" t="s">
        <v>337</v>
      </c>
      <c r="BH12" s="215" t="s">
        <v>338</v>
      </c>
      <c r="BI12" s="215" t="s">
        <v>339</v>
      </c>
      <c r="BJ12" s="215" t="s">
        <v>340</v>
      </c>
      <c r="BK12" s="215" t="s">
        <v>341</v>
      </c>
      <c r="BL12" s="215" t="s">
        <v>342</v>
      </c>
    </row>
    <row r="13" spans="1:64" s="159" customFormat="1" ht="27.6" customHeight="1" x14ac:dyDescent="0.3">
      <c r="A13" s="174" t="s">
        <v>343</v>
      </c>
      <c r="B13" s="139" t="s">
        <v>344</v>
      </c>
      <c r="C13" s="217" t="s">
        <v>345</v>
      </c>
      <c r="D13" s="218" t="s">
        <v>179</v>
      </c>
      <c r="E13" s="218" t="s">
        <v>183</v>
      </c>
      <c r="F13" s="218" t="s">
        <v>195</v>
      </c>
      <c r="G13" s="218" t="s">
        <v>195</v>
      </c>
      <c r="H13" s="218" t="s">
        <v>195</v>
      </c>
      <c r="I13" s="218" t="s">
        <v>195</v>
      </c>
      <c r="J13" s="218" t="s">
        <v>198</v>
      </c>
      <c r="K13" s="218" t="s">
        <v>198</v>
      </c>
      <c r="L13" s="218" t="s">
        <v>198</v>
      </c>
      <c r="M13" s="218" t="s">
        <v>198</v>
      </c>
      <c r="N13" s="218" t="s">
        <v>186</v>
      </c>
      <c r="O13" s="218" t="s">
        <v>186</v>
      </c>
      <c r="P13" s="218" t="s">
        <v>186</v>
      </c>
      <c r="Q13" s="218" t="s">
        <v>186</v>
      </c>
      <c r="R13" s="218" t="s">
        <v>189</v>
      </c>
      <c r="S13" s="218" t="s">
        <v>189</v>
      </c>
      <c r="T13" s="218" t="s">
        <v>189</v>
      </c>
      <c r="U13" s="218" t="s">
        <v>189</v>
      </c>
      <c r="V13" s="218" t="s">
        <v>192</v>
      </c>
      <c r="W13" s="218" t="s">
        <v>192</v>
      </c>
      <c r="X13" s="218" t="s">
        <v>192</v>
      </c>
      <c r="Y13" s="218" t="s">
        <v>192</v>
      </c>
      <c r="Z13" s="218" t="s">
        <v>201</v>
      </c>
      <c r="AA13" s="218" t="s">
        <v>346</v>
      </c>
      <c r="AB13" s="218" t="s">
        <v>179</v>
      </c>
      <c r="AC13" s="218" t="s">
        <v>183</v>
      </c>
      <c r="AD13" s="218" t="s">
        <v>195</v>
      </c>
      <c r="AE13" s="218" t="s">
        <v>198</v>
      </c>
      <c r="AF13" s="218" t="s">
        <v>186</v>
      </c>
      <c r="AG13" s="218" t="s">
        <v>189</v>
      </c>
      <c r="AH13" s="218" t="s">
        <v>192</v>
      </c>
      <c r="AI13" s="218" t="s">
        <v>189</v>
      </c>
      <c r="AJ13" s="218" t="s">
        <v>192</v>
      </c>
      <c r="AK13" s="218" t="s">
        <v>347</v>
      </c>
      <c r="AL13" s="218" t="s">
        <v>346</v>
      </c>
      <c r="AM13" s="218" t="s">
        <v>346</v>
      </c>
      <c r="AN13" s="218" t="s">
        <v>346</v>
      </c>
      <c r="AO13" s="218" t="s">
        <v>179</v>
      </c>
      <c r="AP13" s="218" t="s">
        <v>179</v>
      </c>
      <c r="AQ13" s="218" t="s">
        <v>183</v>
      </c>
      <c r="AR13" s="218" t="s">
        <v>183</v>
      </c>
      <c r="AS13" s="218" t="s">
        <v>348</v>
      </c>
      <c r="AT13" s="218" t="s">
        <v>348</v>
      </c>
      <c r="AU13" s="218" t="s">
        <v>348</v>
      </c>
      <c r="AV13" s="218" t="s">
        <v>348</v>
      </c>
      <c r="AW13" s="218" t="s">
        <v>349</v>
      </c>
      <c r="AX13" s="218" t="s">
        <v>350</v>
      </c>
      <c r="AY13" s="218"/>
      <c r="AZ13" s="218"/>
      <c r="BA13" s="218"/>
      <c r="BB13" s="218"/>
      <c r="BC13" s="218" t="s">
        <v>189</v>
      </c>
      <c r="BD13" s="218" t="s">
        <v>192</v>
      </c>
      <c r="BE13" s="218"/>
      <c r="BF13" s="218"/>
      <c r="BG13" s="218"/>
      <c r="BH13" s="218"/>
      <c r="BI13" s="218"/>
      <c r="BJ13" s="218"/>
      <c r="BK13" s="218"/>
      <c r="BL13" s="218"/>
    </row>
    <row r="14" spans="1:64" s="159" customFormat="1" ht="27.6" customHeight="1" x14ac:dyDescent="0.3">
      <c r="A14" s="174" t="s">
        <v>351</v>
      </c>
      <c r="B14" s="175" t="s">
        <v>352</v>
      </c>
      <c r="C14" s="219" t="s">
        <v>353</v>
      </c>
      <c r="D14" s="218" t="s">
        <v>354</v>
      </c>
      <c r="E14" s="218" t="s">
        <v>355</v>
      </c>
      <c r="F14" s="218" t="s">
        <v>354</v>
      </c>
      <c r="G14" s="218" t="s">
        <v>354</v>
      </c>
      <c r="H14" s="218" t="s">
        <v>354</v>
      </c>
      <c r="I14" s="218" t="s">
        <v>354</v>
      </c>
      <c r="J14" s="218" t="s">
        <v>355</v>
      </c>
      <c r="K14" s="218" t="s">
        <v>355</v>
      </c>
      <c r="L14" s="218" t="s">
        <v>355</v>
      </c>
      <c r="M14" s="218" t="s">
        <v>355</v>
      </c>
      <c r="N14" s="218" t="s">
        <v>356</v>
      </c>
      <c r="O14" s="218" t="s">
        <v>356</v>
      </c>
      <c r="P14" s="218" t="s">
        <v>356</v>
      </c>
      <c r="Q14" s="218" t="s">
        <v>356</v>
      </c>
      <c r="R14" s="218" t="s">
        <v>354</v>
      </c>
      <c r="S14" s="218" t="s">
        <v>354</v>
      </c>
      <c r="T14" s="218" t="s">
        <v>354</v>
      </c>
      <c r="U14" s="218" t="s">
        <v>354</v>
      </c>
      <c r="V14" s="218" t="s">
        <v>355</v>
      </c>
      <c r="W14" s="218" t="s">
        <v>355</v>
      </c>
      <c r="X14" s="218" t="s">
        <v>355</v>
      </c>
      <c r="Y14" s="218" t="s">
        <v>355</v>
      </c>
      <c r="Z14" s="218" t="s">
        <v>356</v>
      </c>
      <c r="AA14" s="218" t="s">
        <v>356</v>
      </c>
      <c r="AB14" s="218" t="s">
        <v>354</v>
      </c>
      <c r="AC14" s="218" t="s">
        <v>355</v>
      </c>
      <c r="AD14" s="218" t="s">
        <v>354</v>
      </c>
      <c r="AE14" s="218" t="s">
        <v>355</v>
      </c>
      <c r="AF14" s="218" t="s">
        <v>356</v>
      </c>
      <c r="AG14" s="218" t="s">
        <v>354</v>
      </c>
      <c r="AH14" s="218" t="s">
        <v>355</v>
      </c>
      <c r="AI14" s="218" t="s">
        <v>354</v>
      </c>
      <c r="AJ14" s="218" t="s">
        <v>355</v>
      </c>
      <c r="AK14" s="218" t="s">
        <v>356</v>
      </c>
      <c r="AL14" s="218" t="s">
        <v>356</v>
      </c>
      <c r="AM14" s="218" t="s">
        <v>356</v>
      </c>
      <c r="AN14" s="218" t="s">
        <v>356</v>
      </c>
      <c r="AO14" s="218" t="s">
        <v>354</v>
      </c>
      <c r="AP14" s="218" t="s">
        <v>354</v>
      </c>
      <c r="AQ14" s="218" t="s">
        <v>355</v>
      </c>
      <c r="AR14" s="218" t="s">
        <v>355</v>
      </c>
      <c r="AS14" s="218" t="s">
        <v>357</v>
      </c>
      <c r="AT14" s="218" t="s">
        <v>357</v>
      </c>
      <c r="AU14" s="218" t="s">
        <v>357</v>
      </c>
      <c r="AV14" s="218" t="s">
        <v>357</v>
      </c>
      <c r="AW14" s="218" t="s">
        <v>356</v>
      </c>
      <c r="AX14" s="218" t="s">
        <v>356</v>
      </c>
      <c r="AY14" s="218" t="s">
        <v>356</v>
      </c>
      <c r="AZ14" s="218" t="s">
        <v>356</v>
      </c>
      <c r="BA14" s="218" t="s">
        <v>356</v>
      </c>
      <c r="BB14" s="218" t="s">
        <v>356</v>
      </c>
      <c r="BC14" s="218" t="s">
        <v>354</v>
      </c>
      <c r="BD14" s="218" t="s">
        <v>355</v>
      </c>
      <c r="BE14" s="218" t="s">
        <v>356</v>
      </c>
      <c r="BF14" s="218" t="s">
        <v>356</v>
      </c>
      <c r="BG14" s="218" t="s">
        <v>356</v>
      </c>
      <c r="BH14" s="218" t="s">
        <v>356</v>
      </c>
      <c r="BI14" s="218" t="s">
        <v>356</v>
      </c>
      <c r="BJ14" s="218" t="s">
        <v>356</v>
      </c>
      <c r="BK14" s="218" t="s">
        <v>356</v>
      </c>
      <c r="BL14" s="218" t="s">
        <v>356</v>
      </c>
    </row>
    <row r="15" spans="1:64" s="159" customFormat="1" ht="27.6" customHeight="1" thickBot="1" x14ac:dyDescent="0.35">
      <c r="A15" s="176" t="s">
        <v>358</v>
      </c>
      <c r="B15" s="141" t="s">
        <v>359</v>
      </c>
      <c r="C15" s="220" t="s">
        <v>360</v>
      </c>
      <c r="D15" s="221" t="s">
        <v>361</v>
      </c>
      <c r="E15" s="221" t="s">
        <v>361</v>
      </c>
      <c r="F15" s="221" t="s">
        <v>668</v>
      </c>
      <c r="G15" s="221" t="s">
        <v>592</v>
      </c>
      <c r="H15" s="221" t="s">
        <v>593</v>
      </c>
      <c r="I15" s="221" t="s">
        <v>362</v>
      </c>
      <c r="J15" s="221" t="s">
        <v>668</v>
      </c>
      <c r="K15" s="221" t="s">
        <v>592</v>
      </c>
      <c r="L15" s="221" t="s">
        <v>593</v>
      </c>
      <c r="M15" s="221" t="s">
        <v>362</v>
      </c>
      <c r="N15" s="221" t="s">
        <v>668</v>
      </c>
      <c r="O15" s="221" t="s">
        <v>592</v>
      </c>
      <c r="P15" s="221" t="s">
        <v>593</v>
      </c>
      <c r="Q15" s="221" t="s">
        <v>362</v>
      </c>
      <c r="R15" s="221" t="s">
        <v>668</v>
      </c>
      <c r="S15" s="221" t="s">
        <v>592</v>
      </c>
      <c r="T15" s="221" t="s">
        <v>593</v>
      </c>
      <c r="U15" s="221" t="s">
        <v>362</v>
      </c>
      <c r="V15" s="221" t="s">
        <v>668</v>
      </c>
      <c r="W15" s="221" t="s">
        <v>592</v>
      </c>
      <c r="X15" s="221" t="s">
        <v>593</v>
      </c>
      <c r="Y15" s="221" t="s">
        <v>362</v>
      </c>
      <c r="Z15" s="221" t="s">
        <v>361</v>
      </c>
      <c r="AA15" s="221" t="s">
        <v>361</v>
      </c>
      <c r="AB15" s="221" t="s">
        <v>361</v>
      </c>
      <c r="AC15" s="221" t="s">
        <v>361</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668</v>
      </c>
      <c r="AT15" s="221" t="s">
        <v>592</v>
      </c>
      <c r="AU15" s="221" t="s">
        <v>593</v>
      </c>
      <c r="AV15" s="221" t="s">
        <v>362</v>
      </c>
      <c r="AW15" s="221" t="s">
        <v>361</v>
      </c>
      <c r="AX15" s="221" t="s">
        <v>361</v>
      </c>
      <c r="AY15" s="221" t="s">
        <v>361</v>
      </c>
      <c r="AZ15" s="221" t="s">
        <v>361</v>
      </c>
      <c r="BA15" s="221" t="s">
        <v>361</v>
      </c>
      <c r="BB15" s="221" t="s">
        <v>361</v>
      </c>
      <c r="BC15" s="221" t="s">
        <v>361</v>
      </c>
      <c r="BD15" s="221" t="s">
        <v>361</v>
      </c>
      <c r="BE15" s="221" t="s">
        <v>361</v>
      </c>
      <c r="BF15" s="221" t="s">
        <v>361</v>
      </c>
      <c r="BG15" s="221" t="s">
        <v>361</v>
      </c>
      <c r="BH15" s="221" t="s">
        <v>361</v>
      </c>
      <c r="BI15" s="221" t="s">
        <v>361</v>
      </c>
      <c r="BJ15" s="221" t="s">
        <v>361</v>
      </c>
      <c r="BK15" s="221" t="s">
        <v>361</v>
      </c>
      <c r="BL15" s="221" t="s">
        <v>361</v>
      </c>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95" customHeight="1" x14ac:dyDescent="0.3">
      <c r="A20" s="138" t="s">
        <v>376</v>
      </c>
      <c r="B20" s="139" t="s">
        <v>377</v>
      </c>
      <c r="C20" s="217" t="s">
        <v>378</v>
      </c>
      <c r="D20" s="226" t="s">
        <v>379</v>
      </c>
      <c r="E20" s="226" t="s">
        <v>380</v>
      </c>
      <c r="F20" s="254" t="s">
        <v>915</v>
      </c>
      <c r="G20" s="254" t="s">
        <v>915</v>
      </c>
      <c r="H20" s="254" t="s">
        <v>381</v>
      </c>
      <c r="I20" s="254" t="s">
        <v>381</v>
      </c>
      <c r="J20" s="254" t="s">
        <v>381</v>
      </c>
      <c r="K20" s="254" t="s">
        <v>380</v>
      </c>
      <c r="L20" s="254" t="s">
        <v>381</v>
      </c>
      <c r="M20" s="254" t="s">
        <v>1139</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95" customHeight="1" x14ac:dyDescent="0.3">
      <c r="A21" s="169" t="s">
        <v>383</v>
      </c>
      <c r="B21" s="170" t="s">
        <v>384</v>
      </c>
      <c r="C21" s="227" t="s">
        <v>385</v>
      </c>
      <c r="D21" s="228" t="s">
        <v>386</v>
      </c>
      <c r="E21" s="228" t="s">
        <v>387</v>
      </c>
      <c r="F21" s="256" t="s">
        <v>387</v>
      </c>
      <c r="G21" s="256" t="s">
        <v>387</v>
      </c>
      <c r="H21" s="256" t="s">
        <v>388</v>
      </c>
      <c r="I21" s="256" t="s">
        <v>388</v>
      </c>
      <c r="J21" s="256" t="s">
        <v>388</v>
      </c>
      <c r="K21" s="256" t="s">
        <v>388</v>
      </c>
      <c r="L21" s="256" t="s">
        <v>388</v>
      </c>
      <c r="M21" s="256"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95" customHeight="1" thickBot="1" x14ac:dyDescent="0.35">
      <c r="A22" s="140" t="s">
        <v>389</v>
      </c>
      <c r="B22" s="141" t="s">
        <v>390</v>
      </c>
      <c r="C22" s="229" t="s">
        <v>391</v>
      </c>
      <c r="D22" s="230" t="s">
        <v>217</v>
      </c>
      <c r="E22" s="231" t="s">
        <v>392</v>
      </c>
      <c r="F22" s="155" t="s">
        <v>1124</v>
      </c>
      <c r="G22" s="155" t="s">
        <v>1124</v>
      </c>
      <c r="H22" s="257" t="s">
        <v>217</v>
      </c>
      <c r="I22" s="257" t="s">
        <v>217</v>
      </c>
      <c r="J22" s="257" t="s">
        <v>217</v>
      </c>
      <c r="K22" s="257" t="s">
        <v>217</v>
      </c>
      <c r="L22" s="257" t="s">
        <v>217</v>
      </c>
      <c r="M22" s="257" t="s">
        <v>217</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1125</v>
      </c>
      <c r="G27" s="258" t="s">
        <v>1590</v>
      </c>
      <c r="H27" s="258" t="s">
        <v>1591</v>
      </c>
      <c r="I27" s="258" t="s">
        <v>1183</v>
      </c>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20.399999999999999" customHeight="1" x14ac:dyDescent="0.3">
      <c r="A28" s="138" t="s">
        <v>447</v>
      </c>
      <c r="B28" s="139" t="s">
        <v>448</v>
      </c>
      <c r="C28" s="235" t="s">
        <v>449</v>
      </c>
      <c r="D28" s="236" t="s">
        <v>450</v>
      </c>
      <c r="E28" s="236" t="s">
        <v>450</v>
      </c>
      <c r="F28" s="258" t="s">
        <v>450</v>
      </c>
      <c r="G28" s="258" t="s">
        <v>450</v>
      </c>
      <c r="H28" s="258" t="s">
        <v>450</v>
      </c>
      <c r="I28" s="258" t="s">
        <v>450</v>
      </c>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0.399999999999999" customHeight="1" x14ac:dyDescent="0.3">
      <c r="A29" s="138" t="s">
        <v>452</v>
      </c>
      <c r="B29" s="139" t="s">
        <v>453</v>
      </c>
      <c r="C29" s="235" t="s">
        <v>603</v>
      </c>
      <c r="D29" s="238" t="s">
        <v>455</v>
      </c>
      <c r="E29" s="238" t="s">
        <v>456</v>
      </c>
      <c r="F29" s="258" t="s">
        <v>456</v>
      </c>
      <c r="G29" s="258" t="s">
        <v>456</v>
      </c>
      <c r="H29" s="258" t="s">
        <v>456</v>
      </c>
      <c r="I29" s="258" t="s">
        <v>456</v>
      </c>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t="s">
        <v>181</v>
      </c>
      <c r="H30" s="260" t="s">
        <v>181</v>
      </c>
      <c r="I30" s="260" t="s">
        <v>181</v>
      </c>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t="s">
        <v>181</v>
      </c>
      <c r="I31" s="260" t="s">
        <v>181</v>
      </c>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t="s">
        <v>209</v>
      </c>
      <c r="I32" s="260" t="s">
        <v>181</v>
      </c>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260" t="s">
        <v>181</v>
      </c>
      <c r="G33" s="260" t="s">
        <v>181</v>
      </c>
      <c r="H33" s="260" t="s">
        <v>209</v>
      </c>
      <c r="I33" s="260" t="s">
        <v>181</v>
      </c>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t="s">
        <v>209</v>
      </c>
      <c r="I34" s="260" t="s">
        <v>209</v>
      </c>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209</v>
      </c>
      <c r="H35" s="260" t="s">
        <v>209</v>
      </c>
      <c r="I35" s="260" t="s">
        <v>209</v>
      </c>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x14ac:dyDescent="0.3">
      <c r="A36" s="138" t="s">
        <v>475</v>
      </c>
      <c r="B36" s="139" t="s">
        <v>476</v>
      </c>
      <c r="C36" s="235" t="s">
        <v>477</v>
      </c>
      <c r="D36" s="239"/>
      <c r="E36" s="239" t="s">
        <v>181</v>
      </c>
      <c r="F36" s="260" t="s">
        <v>181</v>
      </c>
      <c r="G36" s="260" t="s">
        <v>181</v>
      </c>
      <c r="H36" s="260" t="s">
        <v>209</v>
      </c>
      <c r="I36" s="260" t="s">
        <v>181</v>
      </c>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t="s">
        <v>209</v>
      </c>
      <c r="H37" s="260" t="s">
        <v>209</v>
      </c>
      <c r="I37" s="260" t="s">
        <v>209</v>
      </c>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209</v>
      </c>
      <c r="G38" s="260" t="s">
        <v>209</v>
      </c>
      <c r="H38" s="260" t="s">
        <v>209</v>
      </c>
      <c r="I38" s="260" t="s">
        <v>209</v>
      </c>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209</v>
      </c>
      <c r="H39" s="260" t="s">
        <v>209</v>
      </c>
      <c r="I39" s="260" t="s">
        <v>209</v>
      </c>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209</v>
      </c>
      <c r="H40" s="260" t="s">
        <v>209</v>
      </c>
      <c r="I40" s="260" t="s">
        <v>209</v>
      </c>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t="s">
        <v>209</v>
      </c>
      <c r="I41" s="260" t="s">
        <v>209</v>
      </c>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t="s">
        <v>209</v>
      </c>
      <c r="I42" s="260" t="s">
        <v>209</v>
      </c>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t="s">
        <v>209</v>
      </c>
      <c r="I43" s="260" t="s">
        <v>209</v>
      </c>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502</v>
      </c>
      <c r="G44" s="258" t="s">
        <v>502</v>
      </c>
      <c r="H44" s="258" t="s">
        <v>502</v>
      </c>
      <c r="I44" s="258" t="s">
        <v>502</v>
      </c>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2" customHeight="1" x14ac:dyDescent="0.3">
      <c r="A45" s="138" t="s">
        <v>504</v>
      </c>
      <c r="B45" s="139" t="s">
        <v>505</v>
      </c>
      <c r="C45" s="235" t="s">
        <v>506</v>
      </c>
      <c r="D45" s="241" t="s">
        <v>605</v>
      </c>
      <c r="E45" s="241" t="s">
        <v>508</v>
      </c>
      <c r="F45" s="262" t="s">
        <v>1592</v>
      </c>
      <c r="G45" s="262" t="s">
        <v>1593</v>
      </c>
      <c r="H45" s="262" t="s">
        <v>1594</v>
      </c>
      <c r="I45" s="262" t="s">
        <v>1595</v>
      </c>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217</v>
      </c>
      <c r="G46" s="262" t="s">
        <v>217</v>
      </c>
      <c r="H46" s="262" t="s">
        <v>1596</v>
      </c>
      <c r="I46" s="262" t="s">
        <v>217</v>
      </c>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120" x14ac:dyDescent="0.3">
      <c r="A47" s="138" t="s">
        <v>515</v>
      </c>
      <c r="B47" s="139" t="s">
        <v>516</v>
      </c>
      <c r="C47" s="235" t="s">
        <v>517</v>
      </c>
      <c r="D47" s="241" t="s">
        <v>217</v>
      </c>
      <c r="E47" s="241" t="s">
        <v>612</v>
      </c>
      <c r="F47" s="262" t="s">
        <v>217</v>
      </c>
      <c r="G47" s="262" t="s">
        <v>217</v>
      </c>
      <c r="H47" s="262" t="s">
        <v>217</v>
      </c>
      <c r="I47" s="262" t="s">
        <v>217</v>
      </c>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45" x14ac:dyDescent="0.3">
      <c r="A48" s="138" t="s">
        <v>520</v>
      </c>
      <c r="B48" s="139" t="s">
        <v>521</v>
      </c>
      <c r="C48" s="235" t="s">
        <v>522</v>
      </c>
      <c r="D48" s="242" t="s">
        <v>217</v>
      </c>
      <c r="E48" s="242" t="s">
        <v>523</v>
      </c>
      <c r="F48" s="264" t="s">
        <v>217</v>
      </c>
      <c r="G48" s="264" t="s">
        <v>217</v>
      </c>
      <c r="H48" s="264" t="s">
        <v>217</v>
      </c>
      <c r="I48" s="264" t="s">
        <v>217</v>
      </c>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529</v>
      </c>
      <c r="G49" s="258" t="s">
        <v>529</v>
      </c>
      <c r="H49" s="258" t="s">
        <v>529</v>
      </c>
      <c r="I49" s="258" t="s">
        <v>529</v>
      </c>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217</v>
      </c>
      <c r="E50" s="236" t="s">
        <v>534</v>
      </c>
      <c r="F50" s="258" t="s">
        <v>217</v>
      </c>
      <c r="G50" s="258" t="s">
        <v>217</v>
      </c>
      <c r="H50" s="258" t="s">
        <v>217</v>
      </c>
      <c r="I50" s="258" t="s">
        <v>217</v>
      </c>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503</v>
      </c>
      <c r="G51" s="258" t="s">
        <v>503</v>
      </c>
      <c r="H51" s="258" t="s">
        <v>503</v>
      </c>
      <c r="I51" s="258" t="s">
        <v>503</v>
      </c>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1597</v>
      </c>
      <c r="G52" s="262" t="s">
        <v>1598</v>
      </c>
      <c r="H52" s="262" t="s">
        <v>1599</v>
      </c>
      <c r="I52" s="262" t="s">
        <v>1600</v>
      </c>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10" x14ac:dyDescent="0.3">
      <c r="A53" s="138" t="s">
        <v>544</v>
      </c>
      <c r="B53" s="139" t="s">
        <v>545</v>
      </c>
      <c r="C53" s="235" t="s">
        <v>546</v>
      </c>
      <c r="D53" s="243" t="s">
        <v>547</v>
      </c>
      <c r="E53" s="243" t="s">
        <v>217</v>
      </c>
      <c r="F53" s="258" t="s">
        <v>1601</v>
      </c>
      <c r="G53" s="258" t="s">
        <v>1602</v>
      </c>
      <c r="H53" s="258" t="s">
        <v>1603</v>
      </c>
      <c r="I53" s="258" t="s">
        <v>1604</v>
      </c>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65" x14ac:dyDescent="0.3">
      <c r="A54" s="138" t="s">
        <v>550</v>
      </c>
      <c r="B54" s="139" t="s">
        <v>551</v>
      </c>
      <c r="C54" s="235" t="s">
        <v>552</v>
      </c>
      <c r="D54" s="243" t="s">
        <v>553</v>
      </c>
      <c r="E54" s="243" t="s">
        <v>217</v>
      </c>
      <c r="F54" s="258" t="s">
        <v>1605</v>
      </c>
      <c r="G54" s="258" t="s">
        <v>1606</v>
      </c>
      <c r="H54" s="258" t="s">
        <v>1607</v>
      </c>
      <c r="I54" s="258" t="s">
        <v>1608</v>
      </c>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45.6" thickBot="1" x14ac:dyDescent="0.35">
      <c r="A55" s="140" t="s">
        <v>555</v>
      </c>
      <c r="B55" s="141" t="s">
        <v>521</v>
      </c>
      <c r="C55" s="244" t="s">
        <v>556</v>
      </c>
      <c r="D55" s="245" t="s">
        <v>557</v>
      </c>
      <c r="E55" s="245" t="s">
        <v>217</v>
      </c>
      <c r="F55" s="266" t="s">
        <v>1609</v>
      </c>
      <c r="G55" s="266" t="s">
        <v>1610</v>
      </c>
      <c r="H55" s="266" t="s">
        <v>1611</v>
      </c>
      <c r="I55" s="266" t="s">
        <v>1612</v>
      </c>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C48">
      <selection activeCell="H51" sqref="H51"/>
      <pageMargins left="0" right="0" top="0" bottom="0" header="0" footer="0"/>
    </customSheetView>
    <customSheetView guid="{C2870D4B-3185-40F5-B1E2-34D518E50A79}" scale="70" hiddenRows="1" hiddenColumns="1" topLeftCell="A45">
      <selection activeCell="F49" sqref="F49"/>
      <pageMargins left="0" right="0" top="0" bottom="0" header="0" footer="0"/>
    </customSheetView>
    <customSheetView guid="{B3F813C4-6DDE-44FA-88AB-CD545D2651A2}" hiddenRows="1" hiddenColumns="1">
      <selection activeCell="AT29" sqref="AT29"/>
      <pageMargins left="0" right="0" top="0" bottom="0" header="0" footer="0"/>
    </customSheetView>
    <customSheetView guid="{52C21511-4E91-4712-98AA-765DAD4B9FC1}" scale="70" hiddenRows="1" hiddenColumns="1" topLeftCell="C48">
      <selection activeCell="G51" sqref="G51"/>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BL12" xr:uid="{585080BE-F993-4B0C-AED6-C0F06098D86B}"/>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556CE-DEAC-4CCE-9C87-B36C4886A708}">
  <dimension ref="A1:BL55"/>
  <sheetViews>
    <sheetView topLeftCell="A17" zoomScale="60" zoomScaleNormal="60" workbookViewId="0">
      <selection activeCell="F27" sqref="F27"/>
    </sheetView>
  </sheetViews>
  <sheetFormatPr defaultColWidth="0" defaultRowHeight="15.6" zeroHeight="1" x14ac:dyDescent="0.3"/>
  <cols>
    <col min="1" max="1" width="6.88671875" style="171" bestFit="1" customWidth="1"/>
    <col min="2" max="2" width="38.6640625" style="171" customWidth="1"/>
    <col min="3" max="3" width="82" style="171" customWidth="1"/>
    <col min="4" max="5" width="42.6640625" style="171" customWidth="1"/>
    <col min="6" max="45" width="42.6640625" style="159" customWidth="1"/>
    <col min="46" max="64" width="42.664062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1613</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1568</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191" t="s">
        <v>262</v>
      </c>
      <c r="E10" s="191" t="s">
        <v>263</v>
      </c>
      <c r="F10" s="191" t="s">
        <v>264</v>
      </c>
      <c r="G10" s="191" t="s">
        <v>265</v>
      </c>
      <c r="H10" s="191" t="s">
        <v>266</v>
      </c>
      <c r="I10" s="191" t="s">
        <v>267</v>
      </c>
      <c r="J10" s="191" t="s">
        <v>268</v>
      </c>
      <c r="K10" s="191" t="s">
        <v>269</v>
      </c>
      <c r="L10" s="191" t="s">
        <v>270</v>
      </c>
      <c r="M10" s="191" t="s">
        <v>271</v>
      </c>
      <c r="N10" s="191" t="s">
        <v>272</v>
      </c>
      <c r="O10" s="191" t="s">
        <v>273</v>
      </c>
      <c r="P10" s="191" t="s">
        <v>274</v>
      </c>
      <c r="Q10" s="191" t="s">
        <v>275</v>
      </c>
      <c r="R10" s="191" t="s">
        <v>276</v>
      </c>
      <c r="S10" s="191" t="s">
        <v>277</v>
      </c>
      <c r="T10" s="191" t="s">
        <v>278</v>
      </c>
      <c r="U10" s="191" t="s">
        <v>279</v>
      </c>
      <c r="V10" s="191" t="s">
        <v>280</v>
      </c>
      <c r="W10" s="191" t="s">
        <v>281</v>
      </c>
      <c r="X10" s="191" t="s">
        <v>282</v>
      </c>
      <c r="Y10" s="191" t="s">
        <v>283</v>
      </c>
      <c r="Z10" s="191" t="s">
        <v>284</v>
      </c>
      <c r="AA10" s="191" t="s">
        <v>285</v>
      </c>
      <c r="AB10" s="191" t="s">
        <v>286</v>
      </c>
      <c r="AC10" s="191" t="s">
        <v>287</v>
      </c>
      <c r="AD10" s="191" t="s">
        <v>288</v>
      </c>
      <c r="AE10" s="191" t="s">
        <v>289</v>
      </c>
      <c r="AF10" s="191" t="s">
        <v>290</v>
      </c>
      <c r="AG10" s="191" t="s">
        <v>291</v>
      </c>
      <c r="AH10" s="191" t="s">
        <v>292</v>
      </c>
      <c r="AI10" s="191" t="s">
        <v>293</v>
      </c>
      <c r="AJ10" s="191" t="s">
        <v>294</v>
      </c>
      <c r="AK10" s="191" t="s">
        <v>295</v>
      </c>
      <c r="AL10" s="191" t="s">
        <v>296</v>
      </c>
      <c r="AM10" s="191" t="s">
        <v>297</v>
      </c>
      <c r="AN10" s="191" t="s">
        <v>298</v>
      </c>
      <c r="AO10" s="191" t="s">
        <v>299</v>
      </c>
      <c r="AP10" s="191" t="s">
        <v>300</v>
      </c>
      <c r="AQ10" s="191" t="s">
        <v>301</v>
      </c>
      <c r="AR10" s="191" t="s">
        <v>302</v>
      </c>
      <c r="AS10" s="191"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27" customFormat="1" ht="27.6" customHeight="1" x14ac:dyDescent="0.3">
      <c r="A12" s="192" t="s">
        <v>312</v>
      </c>
      <c r="B12" s="139" t="s">
        <v>313</v>
      </c>
      <c r="C12" s="214" t="s">
        <v>314</v>
      </c>
      <c r="D12" s="215" t="s">
        <v>315</v>
      </c>
      <c r="E12" s="215" t="s">
        <v>315</v>
      </c>
      <c r="F12" s="215" t="s">
        <v>702</v>
      </c>
      <c r="G12" s="215" t="s">
        <v>702</v>
      </c>
      <c r="H12" s="215" t="s">
        <v>702</v>
      </c>
      <c r="I12" s="215" t="s">
        <v>702</v>
      </c>
      <c r="J12" s="215" t="s">
        <v>702</v>
      </c>
      <c r="K12" s="215" t="s">
        <v>315</v>
      </c>
      <c r="L12" s="215"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591</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593</v>
      </c>
      <c r="G15" s="221" t="s">
        <v>593</v>
      </c>
      <c r="H15" s="221" t="s">
        <v>593</v>
      </c>
      <c r="I15" s="221" t="s">
        <v>593</v>
      </c>
      <c r="J15" s="221" t="s">
        <v>593</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593</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1614</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95" customHeight="1" x14ac:dyDescent="0.3">
      <c r="A20" s="138" t="s">
        <v>376</v>
      </c>
      <c r="B20" s="139" t="s">
        <v>377</v>
      </c>
      <c r="C20" s="217" t="s">
        <v>378</v>
      </c>
      <c r="D20" s="226" t="s">
        <v>379</v>
      </c>
      <c r="E20" s="226" t="s">
        <v>380</v>
      </c>
      <c r="F20" s="254" t="s">
        <v>594</v>
      </c>
      <c r="G20" s="254" t="s">
        <v>381</v>
      </c>
      <c r="H20" s="254" t="s">
        <v>381</v>
      </c>
      <c r="I20" s="254" t="s">
        <v>381</v>
      </c>
      <c r="J20" s="254" t="s">
        <v>381</v>
      </c>
      <c r="K20" s="254" t="s">
        <v>381</v>
      </c>
      <c r="L20" s="254" t="s">
        <v>381</v>
      </c>
      <c r="M20" s="254" t="s">
        <v>594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95" customHeight="1" x14ac:dyDescent="0.3">
      <c r="A21" s="169" t="s">
        <v>383</v>
      </c>
      <c r="B21" s="170" t="s">
        <v>384</v>
      </c>
      <c r="C21" s="227" t="s">
        <v>385</v>
      </c>
      <c r="D21" s="228" t="s">
        <v>386</v>
      </c>
      <c r="E21" s="228" t="s">
        <v>387</v>
      </c>
      <c r="F21" s="256" t="s">
        <v>386</v>
      </c>
      <c r="G21" s="256" t="s">
        <v>388</v>
      </c>
      <c r="H21" s="256" t="s">
        <v>388</v>
      </c>
      <c r="I21" s="256" t="s">
        <v>388</v>
      </c>
      <c r="J21" s="256" t="s">
        <v>388</v>
      </c>
      <c r="K21" s="256" t="s">
        <v>386</v>
      </c>
      <c r="L21" s="256" t="s">
        <v>386</v>
      </c>
      <c r="M21" s="256"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9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217</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1615</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95" customHeight="1" x14ac:dyDescent="0.3">
      <c r="A29" s="138" t="s">
        <v>452</v>
      </c>
      <c r="B29" s="139" t="s">
        <v>453</v>
      </c>
      <c r="C29" s="235" t="s">
        <v>603</v>
      </c>
      <c r="D29" s="238" t="s">
        <v>455</v>
      </c>
      <c r="E29" s="238" t="s">
        <v>456</v>
      </c>
      <c r="F29" s="258" t="s">
        <v>455</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181</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181</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181</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181</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181</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503</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358.5" customHeight="1" x14ac:dyDescent="0.3">
      <c r="A45" s="138" t="s">
        <v>504</v>
      </c>
      <c r="B45" s="139" t="s">
        <v>505</v>
      </c>
      <c r="C45" s="235" t="s">
        <v>506</v>
      </c>
      <c r="D45" s="241" t="s">
        <v>605</v>
      </c>
      <c r="E45" s="241" t="s">
        <v>508</v>
      </c>
      <c r="F45" s="262" t="s">
        <v>1616</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409.6" x14ac:dyDescent="0.3">
      <c r="A46" s="138" t="s">
        <v>510</v>
      </c>
      <c r="B46" s="139" t="s">
        <v>511</v>
      </c>
      <c r="C46" s="235" t="s">
        <v>512</v>
      </c>
      <c r="D46" s="241" t="s">
        <v>217</v>
      </c>
      <c r="E46" s="241" t="s">
        <v>513</v>
      </c>
      <c r="F46" s="262" t="s">
        <v>1617</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150" x14ac:dyDescent="0.3">
      <c r="A47" s="138" t="s">
        <v>515</v>
      </c>
      <c r="B47" s="139" t="s">
        <v>516</v>
      </c>
      <c r="C47" s="235" t="s">
        <v>517</v>
      </c>
      <c r="D47" s="241" t="s">
        <v>217</v>
      </c>
      <c r="E47" s="241" t="s">
        <v>612</v>
      </c>
      <c r="F47" s="262" t="s">
        <v>1618</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88.5" customHeight="1" x14ac:dyDescent="0.3">
      <c r="A48" s="138" t="s">
        <v>520</v>
      </c>
      <c r="B48" s="139" t="s">
        <v>521</v>
      </c>
      <c r="C48" s="235" t="s">
        <v>522</v>
      </c>
      <c r="D48" s="242" t="s">
        <v>217</v>
      </c>
      <c r="E48" s="242" t="s">
        <v>523</v>
      </c>
      <c r="F48" s="264" t="s">
        <v>217</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217</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217</v>
      </c>
      <c r="E50" s="236" t="s">
        <v>534</v>
      </c>
      <c r="F50" s="258" t="s">
        <v>217</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502</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1619</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135" x14ac:dyDescent="0.3">
      <c r="A53" s="138" t="s">
        <v>544</v>
      </c>
      <c r="B53" s="139" t="s">
        <v>545</v>
      </c>
      <c r="C53" s="235" t="s">
        <v>546</v>
      </c>
      <c r="D53" s="243" t="s">
        <v>547</v>
      </c>
      <c r="E53" s="243" t="s">
        <v>217</v>
      </c>
      <c r="F53" s="258" t="s">
        <v>217</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35" x14ac:dyDescent="0.3">
      <c r="A54" s="138" t="s">
        <v>550</v>
      </c>
      <c r="B54" s="139" t="s">
        <v>551</v>
      </c>
      <c r="C54" s="235" t="s">
        <v>552</v>
      </c>
      <c r="D54" s="243" t="s">
        <v>553</v>
      </c>
      <c r="E54" s="243" t="s">
        <v>217</v>
      </c>
      <c r="F54" s="258" t="s">
        <v>217</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45.6" thickBot="1" x14ac:dyDescent="0.35">
      <c r="A55" s="140" t="s">
        <v>555</v>
      </c>
      <c r="B55" s="141" t="s">
        <v>521</v>
      </c>
      <c r="C55" s="244" t="s">
        <v>556</v>
      </c>
      <c r="D55" s="245" t="s">
        <v>557</v>
      </c>
      <c r="E55" s="245" t="s">
        <v>217</v>
      </c>
      <c r="F55" s="266" t="s">
        <v>217</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selection activeCell="C19" sqref="C19"/>
      <pageMargins left="0" right="0" top="0" bottom="0" header="0" footer="0"/>
    </customSheetView>
    <customSheetView guid="{C2870D4B-3185-40F5-B1E2-34D518E50A79}" scale="70" hiddenRows="1" hiddenColumns="1" topLeftCell="A45">
      <selection activeCell="F49" sqref="F49"/>
      <pageMargins left="0" right="0" top="0" bottom="0" header="0" footer="0"/>
    </customSheetView>
    <customSheetView guid="{B3F813C4-6DDE-44FA-88AB-CD545D2651A2}" scale="70" hiddenRows="1" hiddenColumns="1" topLeftCell="C19">
      <selection activeCell="AT29" sqref="AT29"/>
      <pageMargins left="0" right="0" top="0" bottom="0" header="0" footer="0"/>
    </customSheetView>
    <customSheetView guid="{52C21511-4E91-4712-98AA-765DAD4B9FC1}" scale="70" hiddenRows="1" hiddenColumns="1" topLeftCell="A46">
      <selection activeCell="F48" sqref="F48"/>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8EB78018-8229-4332-9D4E-120C79F1A17C}"/>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0BC38-C186-44B6-92C8-90A808FE37A3}">
  <dimension ref="A1:BL87"/>
  <sheetViews>
    <sheetView topLeftCell="A27" zoomScale="70" zoomScaleNormal="70" workbookViewId="0">
      <selection activeCell="F27" sqref="F27"/>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6" width="89.109375" style="159" customWidth="1"/>
    <col min="7"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1620</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1621</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194" t="s">
        <v>379</v>
      </c>
      <c r="G20" s="194" t="s">
        <v>382</v>
      </c>
      <c r="H20" s="194" t="s">
        <v>381</v>
      </c>
      <c r="I20" s="194" t="s">
        <v>381</v>
      </c>
      <c r="J20" s="194" t="s">
        <v>594</v>
      </c>
      <c r="K20" s="194" t="s">
        <v>379</v>
      </c>
      <c r="L20" s="194" t="s">
        <v>379</v>
      </c>
      <c r="M20" s="254"/>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195" t="s">
        <v>386</v>
      </c>
      <c r="G21" s="195" t="s">
        <v>386</v>
      </c>
      <c r="H21" s="195" t="s">
        <v>388</v>
      </c>
      <c r="I21" s="195" t="s">
        <v>388</v>
      </c>
      <c r="J21" s="195" t="s">
        <v>386</v>
      </c>
      <c r="K21" s="195" t="s">
        <v>386</v>
      </c>
      <c r="L21" s="195" t="s">
        <v>386</v>
      </c>
      <c r="M21" s="256"/>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96" t="s">
        <v>1100</v>
      </c>
      <c r="G22" s="196" t="s">
        <v>217</v>
      </c>
      <c r="H22" s="197" t="s">
        <v>217</v>
      </c>
      <c r="I22" s="197" t="s">
        <v>217</v>
      </c>
      <c r="J22" s="197" t="s">
        <v>1622</v>
      </c>
      <c r="K22" s="197" t="s">
        <v>217</v>
      </c>
      <c r="L22" s="197" t="s">
        <v>217</v>
      </c>
      <c r="M22" s="257"/>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112" t="s">
        <v>1100</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112"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112" t="s">
        <v>455</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113"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113"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113"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customHeight="1" x14ac:dyDescent="0.3">
      <c r="A33" s="138" t="s">
        <v>466</v>
      </c>
      <c r="B33" s="139" t="s">
        <v>467</v>
      </c>
      <c r="C33" s="235" t="s">
        <v>468</v>
      </c>
      <c r="D33" s="239"/>
      <c r="E33" s="239" t="s">
        <v>181</v>
      </c>
      <c r="F33" s="113"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113" t="s">
        <v>181</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113" t="s">
        <v>181</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customHeight="1" x14ac:dyDescent="0.3">
      <c r="A36" s="138" t="s">
        <v>475</v>
      </c>
      <c r="B36" s="139" t="s">
        <v>476</v>
      </c>
      <c r="C36" s="235" t="s">
        <v>477</v>
      </c>
      <c r="D36" s="239"/>
      <c r="E36" s="239" t="s">
        <v>181</v>
      </c>
      <c r="F36" s="113"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113" t="s">
        <v>181</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113"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113" t="s">
        <v>181</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113" t="s">
        <v>181</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113"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113"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113"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112" t="s">
        <v>503</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109" t="s">
        <v>1623</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109" t="s">
        <v>1624</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300" customHeight="1" x14ac:dyDescent="0.3">
      <c r="A47" s="138" t="s">
        <v>515</v>
      </c>
      <c r="B47" s="139" t="s">
        <v>516</v>
      </c>
      <c r="C47" s="235" t="s">
        <v>517</v>
      </c>
      <c r="D47" s="241" t="s">
        <v>217</v>
      </c>
      <c r="E47" s="241" t="s">
        <v>612</v>
      </c>
      <c r="F47" s="109" t="s">
        <v>1625</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45" x14ac:dyDescent="0.3">
      <c r="A48" s="138" t="s">
        <v>520</v>
      </c>
      <c r="B48" s="139" t="s">
        <v>521</v>
      </c>
      <c r="C48" s="235" t="s">
        <v>522</v>
      </c>
      <c r="D48" s="242" t="s">
        <v>217</v>
      </c>
      <c r="E48" s="242" t="s">
        <v>523</v>
      </c>
      <c r="F48" s="114" t="s">
        <v>1626</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customHeight="1" x14ac:dyDescent="0.3">
      <c r="A49" s="138" t="s">
        <v>525</v>
      </c>
      <c r="B49" s="139" t="s">
        <v>526</v>
      </c>
      <c r="C49" s="227" t="s">
        <v>527</v>
      </c>
      <c r="D49" s="236" t="s">
        <v>529</v>
      </c>
      <c r="E49" s="236" t="s">
        <v>618</v>
      </c>
      <c r="F49" s="114" t="s">
        <v>1627</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90" customHeight="1" x14ac:dyDescent="0.3">
      <c r="A50" s="138" t="s">
        <v>531</v>
      </c>
      <c r="B50" s="139" t="s">
        <v>532</v>
      </c>
      <c r="C50" s="227" t="s">
        <v>533</v>
      </c>
      <c r="D50" s="236" t="s">
        <v>217</v>
      </c>
      <c r="E50" s="236" t="s">
        <v>534</v>
      </c>
      <c r="F50" s="112" t="s">
        <v>1628</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112" t="s">
        <v>502</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109" t="s">
        <v>1629</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135" customHeight="1" x14ac:dyDescent="0.3">
      <c r="A53" s="138" t="s">
        <v>544</v>
      </c>
      <c r="B53" s="139" t="s">
        <v>545</v>
      </c>
      <c r="C53" s="235" t="s">
        <v>546</v>
      </c>
      <c r="D53" s="243" t="s">
        <v>547</v>
      </c>
      <c r="E53" s="243" t="s">
        <v>217</v>
      </c>
      <c r="F53" s="112" t="s">
        <v>217</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20" x14ac:dyDescent="0.3">
      <c r="A54" s="138" t="s">
        <v>550</v>
      </c>
      <c r="B54" s="139" t="s">
        <v>551</v>
      </c>
      <c r="C54" s="235" t="s">
        <v>552</v>
      </c>
      <c r="D54" s="243" t="s">
        <v>553</v>
      </c>
      <c r="E54" s="243" t="s">
        <v>217</v>
      </c>
      <c r="F54" s="112" t="s">
        <v>217</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45.6" thickBot="1" x14ac:dyDescent="0.35">
      <c r="A55" s="140" t="s">
        <v>555</v>
      </c>
      <c r="B55" s="141" t="s">
        <v>521</v>
      </c>
      <c r="C55" s="244" t="s">
        <v>556</v>
      </c>
      <c r="D55" s="245" t="s">
        <v>557</v>
      </c>
      <c r="E55" s="245" t="s">
        <v>217</v>
      </c>
      <c r="F55" s="198" t="s">
        <v>217</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row r="56" spans="1:64" ht="30" hidden="1" x14ac:dyDescent="0.3">
      <c r="A56" s="207"/>
      <c r="B56" s="207"/>
      <c r="C56" s="207"/>
      <c r="D56" s="207"/>
      <c r="E56" s="207"/>
      <c r="F56" s="109" t="s">
        <v>1630</v>
      </c>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07"/>
      <c r="AU56" s="207"/>
      <c r="AV56" s="207"/>
      <c r="AW56" s="207"/>
      <c r="AX56" s="207"/>
      <c r="AY56" s="207"/>
      <c r="AZ56" s="207"/>
      <c r="BA56" s="207"/>
      <c r="BB56" s="207"/>
      <c r="BC56" s="207"/>
      <c r="BD56" s="207"/>
      <c r="BE56" s="207"/>
      <c r="BF56" s="207"/>
      <c r="BG56" s="207"/>
      <c r="BH56" s="207"/>
      <c r="BI56" s="207"/>
      <c r="BJ56" s="207"/>
      <c r="BK56" s="207"/>
      <c r="BL56" s="207"/>
    </row>
    <row r="57" spans="1:64" hidden="1" x14ac:dyDescent="0.3">
      <c r="A57" s="207"/>
      <c r="B57" s="207"/>
      <c r="C57" s="207"/>
      <c r="D57" s="207"/>
      <c r="E57" s="207"/>
      <c r="F57" s="116" t="s">
        <v>1631</v>
      </c>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07"/>
      <c r="AU57" s="207"/>
      <c r="AV57" s="207"/>
      <c r="AW57" s="207"/>
      <c r="AX57" s="207"/>
      <c r="AY57" s="207"/>
      <c r="AZ57" s="207"/>
      <c r="BA57" s="207"/>
      <c r="BB57" s="207"/>
      <c r="BC57" s="207"/>
      <c r="BD57" s="207"/>
      <c r="BE57" s="207"/>
      <c r="BF57" s="207"/>
      <c r="BG57" s="207"/>
      <c r="BH57" s="207"/>
      <c r="BI57" s="207"/>
      <c r="BJ57" s="207"/>
      <c r="BK57" s="207"/>
      <c r="BL57" s="207"/>
    </row>
    <row r="58" spans="1:64" hidden="1" x14ac:dyDescent="0.3">
      <c r="A58" s="207"/>
      <c r="B58" s="207"/>
      <c r="C58" s="207"/>
      <c r="D58" s="207"/>
      <c r="E58" s="207"/>
      <c r="F58" s="116" t="s">
        <v>1632</v>
      </c>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07"/>
      <c r="AU58" s="207"/>
      <c r="AV58" s="207"/>
      <c r="AW58" s="207"/>
      <c r="AX58" s="207"/>
      <c r="AY58" s="207"/>
      <c r="AZ58" s="207"/>
      <c r="BA58" s="207"/>
      <c r="BB58" s="207"/>
      <c r="BC58" s="207"/>
      <c r="BD58" s="207"/>
      <c r="BE58" s="207"/>
      <c r="BF58" s="207"/>
      <c r="BG58" s="207"/>
      <c r="BH58" s="207"/>
      <c r="BI58" s="207"/>
      <c r="BJ58" s="207"/>
      <c r="BK58" s="207"/>
      <c r="BL58" s="207"/>
    </row>
    <row r="59" spans="1:64" hidden="1" x14ac:dyDescent="0.3">
      <c r="A59" s="207"/>
      <c r="B59" s="207"/>
      <c r="C59" s="207"/>
      <c r="D59" s="207"/>
      <c r="E59" s="207"/>
      <c r="F59" s="116" t="s">
        <v>1633</v>
      </c>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07"/>
      <c r="AU59" s="207"/>
      <c r="AV59" s="207"/>
      <c r="AW59" s="207"/>
      <c r="AX59" s="207"/>
      <c r="AY59" s="207"/>
      <c r="AZ59" s="207"/>
      <c r="BA59" s="207"/>
      <c r="BB59" s="207"/>
      <c r="BC59" s="207"/>
      <c r="BD59" s="207"/>
      <c r="BE59" s="207"/>
      <c r="BF59" s="207"/>
      <c r="BG59" s="207"/>
      <c r="BH59" s="207"/>
      <c r="BI59" s="207"/>
      <c r="BJ59" s="207"/>
      <c r="BK59" s="207"/>
      <c r="BL59" s="207"/>
    </row>
    <row r="60" spans="1:64" hidden="1" x14ac:dyDescent="0.3">
      <c r="A60" s="207"/>
      <c r="B60" s="207"/>
      <c r="C60" s="207"/>
      <c r="D60" s="207"/>
      <c r="E60" s="207"/>
      <c r="F60" s="116" t="s">
        <v>1634</v>
      </c>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07"/>
      <c r="AU60" s="207"/>
      <c r="AV60" s="207"/>
      <c r="AW60" s="207"/>
      <c r="AX60" s="207"/>
      <c r="AY60" s="207"/>
      <c r="AZ60" s="207"/>
      <c r="BA60" s="207"/>
      <c r="BB60" s="207"/>
      <c r="BC60" s="207"/>
      <c r="BD60" s="207"/>
      <c r="BE60" s="207"/>
      <c r="BF60" s="207"/>
      <c r="BG60" s="207"/>
      <c r="BH60" s="207"/>
      <c r="BI60" s="207"/>
      <c r="BJ60" s="207"/>
      <c r="BK60" s="207"/>
      <c r="BL60" s="207"/>
    </row>
    <row r="61" spans="1:64" hidden="1" x14ac:dyDescent="0.3">
      <c r="A61" s="207"/>
      <c r="B61" s="207"/>
      <c r="C61" s="207"/>
      <c r="D61" s="207"/>
      <c r="E61" s="207"/>
      <c r="F61" s="116" t="s">
        <v>1635</v>
      </c>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07"/>
      <c r="AU61" s="207"/>
      <c r="AV61" s="207"/>
      <c r="AW61" s="207"/>
      <c r="AX61" s="207"/>
      <c r="AY61" s="207"/>
      <c r="AZ61" s="207"/>
      <c r="BA61" s="207"/>
      <c r="BB61" s="207"/>
      <c r="BC61" s="207"/>
      <c r="BD61" s="207"/>
      <c r="BE61" s="207"/>
      <c r="BF61" s="207"/>
      <c r="BG61" s="207"/>
      <c r="BH61" s="207"/>
      <c r="BI61" s="207"/>
      <c r="BJ61" s="207"/>
      <c r="BK61" s="207"/>
      <c r="BL61" s="207"/>
    </row>
    <row r="62" spans="1:64" hidden="1" x14ac:dyDescent="0.3">
      <c r="A62" s="207"/>
      <c r="B62" s="207"/>
      <c r="C62" s="207"/>
      <c r="D62" s="207"/>
      <c r="E62" s="207"/>
      <c r="F62" s="116" t="s">
        <v>1636</v>
      </c>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07"/>
      <c r="AU62" s="207"/>
      <c r="AV62" s="207"/>
      <c r="AW62" s="207"/>
      <c r="AX62" s="207"/>
      <c r="AY62" s="207"/>
      <c r="AZ62" s="207"/>
      <c r="BA62" s="207"/>
      <c r="BB62" s="207"/>
      <c r="BC62" s="207"/>
      <c r="BD62" s="207"/>
      <c r="BE62" s="207"/>
      <c r="BF62" s="207"/>
      <c r="BG62" s="207"/>
      <c r="BH62" s="207"/>
      <c r="BI62" s="207"/>
      <c r="BJ62" s="207"/>
      <c r="BK62" s="207"/>
      <c r="BL62" s="207"/>
    </row>
    <row r="63" spans="1:64" hidden="1" x14ac:dyDescent="0.3">
      <c r="A63" s="207"/>
      <c r="B63" s="207"/>
      <c r="C63" s="207"/>
      <c r="D63" s="207"/>
      <c r="E63" s="207"/>
      <c r="F63" s="116" t="s">
        <v>1637</v>
      </c>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07"/>
      <c r="AU63" s="207"/>
      <c r="AV63" s="207"/>
      <c r="AW63" s="207"/>
      <c r="AX63" s="207"/>
      <c r="AY63" s="207"/>
      <c r="AZ63" s="207"/>
      <c r="BA63" s="207"/>
      <c r="BB63" s="207"/>
      <c r="BC63" s="207"/>
      <c r="BD63" s="207"/>
      <c r="BE63" s="207"/>
      <c r="BF63" s="207"/>
      <c r="BG63" s="207"/>
      <c r="BH63" s="207"/>
      <c r="BI63" s="207"/>
      <c r="BJ63" s="207"/>
      <c r="BK63" s="207"/>
      <c r="BL63" s="207"/>
    </row>
    <row r="64" spans="1:64" hidden="1" x14ac:dyDescent="0.3">
      <c r="A64" s="207"/>
      <c r="B64" s="207"/>
      <c r="C64" s="207"/>
      <c r="D64" s="207"/>
      <c r="E64" s="207"/>
      <c r="F64" s="109" t="s">
        <v>1638</v>
      </c>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07"/>
      <c r="AU64" s="207"/>
      <c r="AV64" s="207"/>
      <c r="AW64" s="207"/>
      <c r="AX64" s="207"/>
      <c r="AY64" s="207"/>
      <c r="AZ64" s="207"/>
      <c r="BA64" s="207"/>
      <c r="BB64" s="207"/>
      <c r="BC64" s="207"/>
      <c r="BD64" s="207"/>
      <c r="BE64" s="207"/>
      <c r="BF64" s="207"/>
      <c r="BG64" s="207"/>
      <c r="BH64" s="207"/>
      <c r="BI64" s="207"/>
      <c r="BJ64" s="207"/>
      <c r="BK64" s="207"/>
      <c r="BL64" s="207"/>
    </row>
    <row r="65" spans="6:6" hidden="1" x14ac:dyDescent="0.3">
      <c r="F65" s="109"/>
    </row>
    <row r="66" spans="6:6" ht="30" hidden="1" x14ac:dyDescent="0.3">
      <c r="F66" s="116" t="s">
        <v>1639</v>
      </c>
    </row>
    <row r="67" spans="6:6" hidden="1" x14ac:dyDescent="0.3">
      <c r="F67" s="112" t="s">
        <v>217</v>
      </c>
    </row>
    <row r="68" spans="6:6" hidden="1" x14ac:dyDescent="0.3">
      <c r="F68" s="112" t="s">
        <v>217</v>
      </c>
    </row>
    <row r="69" spans="6:6" ht="16.2" hidden="1" thickBot="1" x14ac:dyDescent="0.35">
      <c r="F69" s="199" t="s">
        <v>217</v>
      </c>
    </row>
    <row r="70" spans="6:6" ht="30" hidden="1" x14ac:dyDescent="0.3">
      <c r="F70" s="109" t="s">
        <v>1640</v>
      </c>
    </row>
    <row r="71" spans="6:6" ht="90" hidden="1" x14ac:dyDescent="0.3">
      <c r="F71" s="112" t="s">
        <v>1641</v>
      </c>
    </row>
    <row r="72" spans="6:6" ht="30" hidden="1" x14ac:dyDescent="0.3">
      <c r="F72" s="112" t="s">
        <v>1628</v>
      </c>
    </row>
    <row r="73" spans="6:6" hidden="1" x14ac:dyDescent="0.3">
      <c r="F73" s="112" t="s">
        <v>502</v>
      </c>
    </row>
    <row r="74" spans="6:6" ht="30" hidden="1" x14ac:dyDescent="0.3">
      <c r="F74" s="109" t="s">
        <v>1630</v>
      </c>
    </row>
    <row r="75" spans="6:6" hidden="1" x14ac:dyDescent="0.3">
      <c r="F75" s="116" t="s">
        <v>1631</v>
      </c>
    </row>
    <row r="76" spans="6:6" hidden="1" x14ac:dyDescent="0.3">
      <c r="F76" s="116" t="s">
        <v>1632</v>
      </c>
    </row>
    <row r="77" spans="6:6" hidden="1" x14ac:dyDescent="0.3">
      <c r="F77" s="116" t="s">
        <v>1633</v>
      </c>
    </row>
    <row r="78" spans="6:6" hidden="1" x14ac:dyDescent="0.3">
      <c r="F78" s="116" t="s">
        <v>1634</v>
      </c>
    </row>
    <row r="79" spans="6:6" hidden="1" x14ac:dyDescent="0.3">
      <c r="F79" s="116" t="s">
        <v>1635</v>
      </c>
    </row>
    <row r="80" spans="6:6" hidden="1" x14ac:dyDescent="0.3">
      <c r="F80" s="116" t="s">
        <v>1636</v>
      </c>
    </row>
    <row r="81" spans="6:6" hidden="1" x14ac:dyDescent="0.3">
      <c r="F81" s="116" t="s">
        <v>1637</v>
      </c>
    </row>
    <row r="82" spans="6:6" hidden="1" x14ac:dyDescent="0.3">
      <c r="F82" s="116" t="s">
        <v>1638</v>
      </c>
    </row>
    <row r="83" spans="6:6" hidden="1" x14ac:dyDescent="0.3">
      <c r="F83" s="116"/>
    </row>
    <row r="84" spans="6:6" ht="30" hidden="1" x14ac:dyDescent="0.3">
      <c r="F84" s="116" t="s">
        <v>1639</v>
      </c>
    </row>
    <row r="85" spans="6:6" hidden="1" x14ac:dyDescent="0.3">
      <c r="F85" s="112" t="s">
        <v>217</v>
      </c>
    </row>
    <row r="86" spans="6:6" hidden="1" x14ac:dyDescent="0.3">
      <c r="F86" s="112" t="s">
        <v>217</v>
      </c>
    </row>
    <row r="87" spans="6:6" ht="16.2" hidden="1" thickBot="1" x14ac:dyDescent="0.35">
      <c r="F87" s="199" t="s">
        <v>217</v>
      </c>
    </row>
  </sheetData>
  <sheetProtection sheet="1" objects="1" scenarios="1" selectLockedCells="1"/>
  <protectedRanges>
    <protectedRange sqref="C2" name="Range1_1_1"/>
  </protectedRanges>
  <customSheetViews>
    <customSheetView guid="{9D5E0675-E81B-4894-8C24-1BC7CFF98042}" scale="70" hiddenRows="1" hiddenColumns="1" topLeftCell="C48">
      <selection activeCell="F49" sqref="F49"/>
      <pageMargins left="0" right="0" top="0" bottom="0" header="0" footer="0"/>
    </customSheetView>
    <customSheetView guid="{C2870D4B-3185-40F5-B1E2-34D518E50A79}" scale="50" hiddenRows="1" hiddenColumns="1" topLeftCell="A13">
      <selection activeCell="C7" sqref="C7"/>
      <pageMargins left="0" right="0" top="0" bottom="0" header="0" footer="0"/>
    </customSheetView>
    <customSheetView guid="{B3F813C4-6DDE-44FA-88AB-CD545D2651A2}" scale="85" hiddenRows="1" hiddenColumns="1" topLeftCell="AN13">
      <selection activeCell="AT29" sqref="AT29"/>
      <pageMargins left="0" right="0" top="0" bottom="0" header="0" footer="0"/>
    </customSheetView>
    <customSheetView guid="{52C21511-4E91-4712-98AA-765DAD4B9FC1}" scale="70" hiddenRows="1" hiddenColumns="1" topLeftCell="C47">
      <selection activeCell="E49" sqref="E49"/>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ED915B35-47A1-4DEE-B854-EBB720C5D89D}"/>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73653-E3B5-4753-8CFE-47ADE7420F56}">
  <dimension ref="A1:BL55"/>
  <sheetViews>
    <sheetView zoomScale="70" zoomScaleNormal="70" workbookViewId="0">
      <selection activeCell="F27" sqref="F27"/>
    </sheetView>
  </sheetViews>
  <sheetFormatPr defaultColWidth="0" defaultRowHeight="15.6" zeroHeight="1" x14ac:dyDescent="0.3"/>
  <cols>
    <col min="1" max="1" width="6.88671875" style="171" bestFit="1" customWidth="1"/>
    <col min="2" max="2" width="38.6640625" style="171" customWidth="1"/>
    <col min="3" max="3" width="70.6640625" style="171" customWidth="1"/>
    <col min="4" max="5" width="42.6640625" style="171" customWidth="1"/>
    <col min="6" max="12" width="62.88671875" style="159" customWidth="1"/>
    <col min="13" max="45" width="42.6640625" style="159" customWidth="1"/>
    <col min="46" max="64" width="42.664062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x14ac:dyDescent="0.3">
      <c r="A2" s="367" t="s">
        <v>251</v>
      </c>
      <c r="B2" s="368"/>
      <c r="C2" s="208" t="s">
        <v>1642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x14ac:dyDescent="0.3">
      <c r="A3" s="367" t="s">
        <v>253</v>
      </c>
      <c r="B3" s="368"/>
      <c r="C3" s="208" t="s">
        <v>1643</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idden="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202" customFormat="1" ht="27.6" customHeight="1" x14ac:dyDescent="0.3">
      <c r="A10" s="210" t="s">
        <v>12</v>
      </c>
      <c r="B10" s="211" t="s">
        <v>13</v>
      </c>
      <c r="C10" s="211" t="s">
        <v>14</v>
      </c>
      <c r="D10" s="191" t="s">
        <v>262</v>
      </c>
      <c r="E10" s="191" t="s">
        <v>263</v>
      </c>
      <c r="F10" s="191" t="s">
        <v>264</v>
      </c>
      <c r="G10" s="191" t="s">
        <v>265</v>
      </c>
      <c r="H10" s="191" t="s">
        <v>266</v>
      </c>
      <c r="I10" s="191" t="s">
        <v>267</v>
      </c>
      <c r="J10" s="191" t="s">
        <v>268</v>
      </c>
      <c r="K10" s="191" t="s">
        <v>269</v>
      </c>
      <c r="L10" s="191" t="s">
        <v>270</v>
      </c>
      <c r="M10" s="191" t="s">
        <v>271</v>
      </c>
      <c r="N10" s="191" t="s">
        <v>272</v>
      </c>
      <c r="O10" s="191" t="s">
        <v>273</v>
      </c>
      <c r="P10" s="191" t="s">
        <v>274</v>
      </c>
      <c r="Q10" s="191" t="s">
        <v>275</v>
      </c>
      <c r="R10" s="191" t="s">
        <v>276</v>
      </c>
      <c r="S10" s="191" t="s">
        <v>277</v>
      </c>
      <c r="T10" s="191" t="s">
        <v>278</v>
      </c>
      <c r="U10" s="191" t="s">
        <v>279</v>
      </c>
      <c r="V10" s="191" t="s">
        <v>280</v>
      </c>
      <c r="W10" s="191" t="s">
        <v>281</v>
      </c>
      <c r="X10" s="191" t="s">
        <v>282</v>
      </c>
      <c r="Y10" s="191" t="s">
        <v>283</v>
      </c>
      <c r="Z10" s="191" t="s">
        <v>284</v>
      </c>
      <c r="AA10" s="191" t="s">
        <v>285</v>
      </c>
      <c r="AB10" s="191" t="s">
        <v>286</v>
      </c>
      <c r="AC10" s="191" t="s">
        <v>287</v>
      </c>
      <c r="AD10" s="191" t="s">
        <v>288</v>
      </c>
      <c r="AE10" s="191" t="s">
        <v>289</v>
      </c>
      <c r="AF10" s="191" t="s">
        <v>290</v>
      </c>
      <c r="AG10" s="191" t="s">
        <v>291</v>
      </c>
      <c r="AH10" s="191" t="s">
        <v>292</v>
      </c>
      <c r="AI10" s="191" t="s">
        <v>293</v>
      </c>
      <c r="AJ10" s="191" t="s">
        <v>294</v>
      </c>
      <c r="AK10" s="191" t="s">
        <v>295</v>
      </c>
      <c r="AL10" s="191" t="s">
        <v>296</v>
      </c>
      <c r="AM10" s="191" t="s">
        <v>297</v>
      </c>
      <c r="AN10" s="191" t="s">
        <v>298</v>
      </c>
      <c r="AO10" s="191" t="s">
        <v>299</v>
      </c>
      <c r="AP10" s="191" t="s">
        <v>300</v>
      </c>
      <c r="AQ10" s="191" t="s">
        <v>301</v>
      </c>
      <c r="AR10" s="191" t="s">
        <v>302</v>
      </c>
      <c r="AS10" s="191"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202"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27" customFormat="1" ht="27.6" customHeight="1" x14ac:dyDescent="0.3">
      <c r="A12" s="192" t="s">
        <v>312</v>
      </c>
      <c r="B12" s="139" t="s">
        <v>313</v>
      </c>
      <c r="C12" s="214" t="s">
        <v>314</v>
      </c>
      <c r="D12" s="215" t="s">
        <v>315</v>
      </c>
      <c r="E12" s="215" t="s">
        <v>315</v>
      </c>
      <c r="F12" s="215" t="s">
        <v>702</v>
      </c>
      <c r="G12" s="215" t="s">
        <v>702</v>
      </c>
      <c r="H12" s="215" t="s">
        <v>702</v>
      </c>
      <c r="I12" s="215" t="s">
        <v>702</v>
      </c>
      <c r="J12" s="215" t="s">
        <v>702</v>
      </c>
      <c r="K12" s="215" t="s">
        <v>315</v>
      </c>
      <c r="L12" s="215"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591</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202"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202"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202" customFormat="1" ht="27.6" customHeight="1" thickBot="1" x14ac:dyDescent="0.35">
      <c r="A15" s="176" t="s">
        <v>358</v>
      </c>
      <c r="B15" s="141" t="s">
        <v>359</v>
      </c>
      <c r="C15" s="220" t="s">
        <v>360</v>
      </c>
      <c r="D15" s="221" t="s">
        <v>361</v>
      </c>
      <c r="E15" s="221" t="s">
        <v>361</v>
      </c>
      <c r="F15" s="221" t="s">
        <v>593</v>
      </c>
      <c r="G15" s="221" t="s">
        <v>593</v>
      </c>
      <c r="H15" s="221" t="s">
        <v>593</v>
      </c>
      <c r="I15" s="221" t="s">
        <v>593</v>
      </c>
      <c r="J15" s="221" t="s">
        <v>593</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593</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17.399999999999999"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31.2"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60" x14ac:dyDescent="0.3">
      <c r="A20" s="138" t="s">
        <v>376</v>
      </c>
      <c r="B20" s="139" t="s">
        <v>377</v>
      </c>
      <c r="C20" s="217" t="s">
        <v>378</v>
      </c>
      <c r="D20" s="226" t="s">
        <v>379</v>
      </c>
      <c r="E20" s="226" t="s">
        <v>380</v>
      </c>
      <c r="F20" s="254" t="s">
        <v>594</v>
      </c>
      <c r="G20" s="254" t="s">
        <v>594</v>
      </c>
      <c r="H20" s="254" t="s">
        <v>594</v>
      </c>
      <c r="I20" s="254" t="s">
        <v>594</v>
      </c>
      <c r="J20" s="254" t="s">
        <v>594</v>
      </c>
      <c r="K20" s="254" t="s">
        <v>594</v>
      </c>
      <c r="L20" s="254" t="s">
        <v>594</v>
      </c>
      <c r="M20" s="254" t="s">
        <v>594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90" x14ac:dyDescent="0.3">
      <c r="A21" s="169" t="s">
        <v>383</v>
      </c>
      <c r="B21" s="170" t="s">
        <v>384</v>
      </c>
      <c r="C21" s="227" t="s">
        <v>385</v>
      </c>
      <c r="D21" s="228" t="s">
        <v>386</v>
      </c>
      <c r="E21" s="228" t="s">
        <v>387</v>
      </c>
      <c r="F21" s="256" t="s">
        <v>386</v>
      </c>
      <c r="G21" s="256" t="s">
        <v>387</v>
      </c>
      <c r="H21" s="256" t="s">
        <v>388</v>
      </c>
      <c r="I21" s="256" t="s">
        <v>386</v>
      </c>
      <c r="J21" s="256" t="s">
        <v>388</v>
      </c>
      <c r="K21" s="256" t="s">
        <v>388</v>
      </c>
      <c r="L21" s="256" t="s">
        <v>386</v>
      </c>
      <c r="M21" s="256" t="s">
        <v>388</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120.6" thickBot="1" x14ac:dyDescent="0.35">
      <c r="A22" s="140" t="s">
        <v>389</v>
      </c>
      <c r="B22" s="141" t="s">
        <v>390</v>
      </c>
      <c r="C22" s="229" t="s">
        <v>391</v>
      </c>
      <c r="D22" s="230" t="s">
        <v>217</v>
      </c>
      <c r="E22" s="231" t="s">
        <v>392</v>
      </c>
      <c r="F22" s="268" t="s">
        <v>1644</v>
      </c>
      <c r="G22" s="268" t="s">
        <v>1645</v>
      </c>
      <c r="H22" s="257" t="s">
        <v>217</v>
      </c>
      <c r="I22" s="268" t="s">
        <v>1644</v>
      </c>
      <c r="J22" s="257" t="s">
        <v>217</v>
      </c>
      <c r="K22" s="257" t="s">
        <v>217</v>
      </c>
      <c r="L22" s="268" t="s">
        <v>1644</v>
      </c>
      <c r="M22" s="257" t="s">
        <v>217</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1646</v>
      </c>
      <c r="G27" s="258" t="s">
        <v>1647</v>
      </c>
      <c r="H27" s="258" t="s">
        <v>994</v>
      </c>
      <c r="I27" s="258" t="s">
        <v>1648</v>
      </c>
      <c r="J27" s="258" t="s">
        <v>1649</v>
      </c>
      <c r="K27" s="258" t="s">
        <v>1650</v>
      </c>
      <c r="L27" s="258" t="s">
        <v>1615</v>
      </c>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t="s">
        <v>450</v>
      </c>
      <c r="H28" s="258" t="s">
        <v>450</v>
      </c>
      <c r="I28" s="258" t="s">
        <v>450</v>
      </c>
      <c r="J28" s="258" t="s">
        <v>450</v>
      </c>
      <c r="K28" s="258" t="s">
        <v>450</v>
      </c>
      <c r="L28" s="258" t="s">
        <v>450</v>
      </c>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70.60000000000002" x14ac:dyDescent="0.3">
      <c r="A29" s="138" t="s">
        <v>452</v>
      </c>
      <c r="B29" s="139" t="s">
        <v>453</v>
      </c>
      <c r="C29" s="235" t="s">
        <v>603</v>
      </c>
      <c r="D29" s="238" t="s">
        <v>455</v>
      </c>
      <c r="E29" s="238" t="s">
        <v>456</v>
      </c>
      <c r="F29" s="258" t="s">
        <v>456</v>
      </c>
      <c r="G29" s="258" t="s">
        <v>456</v>
      </c>
      <c r="H29" s="258" t="s">
        <v>456</v>
      </c>
      <c r="I29" s="258" t="s">
        <v>456</v>
      </c>
      <c r="J29" s="258" t="s">
        <v>456</v>
      </c>
      <c r="K29" s="258" t="s">
        <v>456</v>
      </c>
      <c r="L29" s="258" t="s">
        <v>455</v>
      </c>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ht="30" x14ac:dyDescent="0.3">
      <c r="A30" s="138" t="s">
        <v>457</v>
      </c>
      <c r="B30" s="139" t="s">
        <v>458</v>
      </c>
      <c r="C30" s="235" t="s">
        <v>459</v>
      </c>
      <c r="D30" s="239"/>
      <c r="E30" s="239" t="s">
        <v>181</v>
      </c>
      <c r="F30" s="260" t="s">
        <v>181</v>
      </c>
      <c r="G30" s="260" t="s">
        <v>181</v>
      </c>
      <c r="H30" s="260" t="s">
        <v>181</v>
      </c>
      <c r="I30" s="260" t="s">
        <v>181</v>
      </c>
      <c r="J30" s="260" t="s">
        <v>181</v>
      </c>
      <c r="K30" s="260" t="s">
        <v>181</v>
      </c>
      <c r="L30" s="260" t="s">
        <v>181</v>
      </c>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t="s">
        <v>181</v>
      </c>
      <c r="I31" s="260" t="s">
        <v>181</v>
      </c>
      <c r="J31" s="260" t="s">
        <v>181</v>
      </c>
      <c r="K31" s="260" t="s">
        <v>181</v>
      </c>
      <c r="L31" s="260" t="s">
        <v>181</v>
      </c>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ht="30" x14ac:dyDescent="0.3">
      <c r="A32" s="138" t="s">
        <v>463</v>
      </c>
      <c r="B32" s="139" t="s">
        <v>464</v>
      </c>
      <c r="C32" s="235" t="s">
        <v>465</v>
      </c>
      <c r="D32" s="239"/>
      <c r="E32" s="239" t="s">
        <v>181</v>
      </c>
      <c r="F32" s="260" t="s">
        <v>181</v>
      </c>
      <c r="G32" s="260" t="s">
        <v>181</v>
      </c>
      <c r="H32" s="260" t="s">
        <v>181</v>
      </c>
      <c r="I32" s="260" t="s">
        <v>181</v>
      </c>
      <c r="J32" s="260" t="s">
        <v>181</v>
      </c>
      <c r="K32" s="260" t="s">
        <v>181</v>
      </c>
      <c r="L32" s="260" t="s">
        <v>181</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t="s">
        <v>181</v>
      </c>
      <c r="H33" s="260" t="s">
        <v>181</v>
      </c>
      <c r="I33" s="260" t="s">
        <v>181</v>
      </c>
      <c r="J33" s="260" t="s">
        <v>181</v>
      </c>
      <c r="K33" s="260" t="s">
        <v>181</v>
      </c>
      <c r="L33" s="260" t="s">
        <v>181</v>
      </c>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181</v>
      </c>
      <c r="G34" s="260" t="s">
        <v>181</v>
      </c>
      <c r="H34" s="260" t="s">
        <v>181</v>
      </c>
      <c r="I34" s="260" t="s">
        <v>181</v>
      </c>
      <c r="J34" s="260" t="s">
        <v>181</v>
      </c>
      <c r="K34" s="260" t="s">
        <v>181</v>
      </c>
      <c r="L34" s="260" t="s">
        <v>181</v>
      </c>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ht="30" x14ac:dyDescent="0.3">
      <c r="A35" s="138" t="s">
        <v>472</v>
      </c>
      <c r="B35" s="139" t="s">
        <v>473</v>
      </c>
      <c r="C35" s="235" t="s">
        <v>474</v>
      </c>
      <c r="D35" s="239"/>
      <c r="E35" s="239" t="s">
        <v>209</v>
      </c>
      <c r="F35" s="260" t="s">
        <v>181</v>
      </c>
      <c r="G35" s="260" t="s">
        <v>181</v>
      </c>
      <c r="H35" s="260" t="s">
        <v>181</v>
      </c>
      <c r="I35" s="260" t="s">
        <v>181</v>
      </c>
      <c r="J35" s="260" t="s">
        <v>181</v>
      </c>
      <c r="K35" s="260" t="s">
        <v>181</v>
      </c>
      <c r="L35" s="260" t="s">
        <v>181</v>
      </c>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t="s">
        <v>181</v>
      </c>
      <c r="H36" s="260" t="s">
        <v>181</v>
      </c>
      <c r="I36" s="260" t="s">
        <v>181</v>
      </c>
      <c r="J36" s="260" t="s">
        <v>181</v>
      </c>
      <c r="K36" s="260" t="s">
        <v>181</v>
      </c>
      <c r="L36" s="260" t="s">
        <v>181</v>
      </c>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181</v>
      </c>
      <c r="G37" s="260" t="s">
        <v>181</v>
      </c>
      <c r="H37" s="260" t="s">
        <v>181</v>
      </c>
      <c r="I37" s="260" t="s">
        <v>181</v>
      </c>
      <c r="J37" s="260" t="s">
        <v>181</v>
      </c>
      <c r="K37" s="260" t="s">
        <v>181</v>
      </c>
      <c r="L37" s="260" t="s">
        <v>181</v>
      </c>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ht="30" x14ac:dyDescent="0.3">
      <c r="A38" s="138" t="s">
        <v>481</v>
      </c>
      <c r="B38" s="139" t="s">
        <v>482</v>
      </c>
      <c r="C38" s="235" t="s">
        <v>483</v>
      </c>
      <c r="D38" s="239"/>
      <c r="E38" s="239" t="s">
        <v>181</v>
      </c>
      <c r="F38" s="260" t="s">
        <v>181</v>
      </c>
      <c r="G38" s="260" t="s">
        <v>181</v>
      </c>
      <c r="H38" s="260" t="s">
        <v>181</v>
      </c>
      <c r="I38" s="260" t="s">
        <v>181</v>
      </c>
      <c r="J38" s="260" t="s">
        <v>181</v>
      </c>
      <c r="K38" s="260" t="s">
        <v>181</v>
      </c>
      <c r="L38" s="260" t="s">
        <v>181</v>
      </c>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ht="30" x14ac:dyDescent="0.3">
      <c r="A39" s="138" t="s">
        <v>484</v>
      </c>
      <c r="B39" s="139" t="s">
        <v>485</v>
      </c>
      <c r="C39" s="235" t="s">
        <v>486</v>
      </c>
      <c r="D39" s="239"/>
      <c r="E39" s="239" t="s">
        <v>181</v>
      </c>
      <c r="F39" s="260" t="s">
        <v>181</v>
      </c>
      <c r="G39" s="260" t="s">
        <v>181</v>
      </c>
      <c r="H39" s="260" t="s">
        <v>181</v>
      </c>
      <c r="I39" s="260" t="s">
        <v>181</v>
      </c>
      <c r="J39" s="260" t="s">
        <v>181</v>
      </c>
      <c r="K39" s="260" t="s">
        <v>181</v>
      </c>
      <c r="L39" s="260" t="s">
        <v>181</v>
      </c>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ht="30" x14ac:dyDescent="0.3">
      <c r="A40" s="138" t="s">
        <v>487</v>
      </c>
      <c r="B40" s="139" t="s">
        <v>488</v>
      </c>
      <c r="C40" s="235" t="s">
        <v>489</v>
      </c>
      <c r="D40" s="239"/>
      <c r="E40" s="239" t="s">
        <v>181</v>
      </c>
      <c r="F40" s="260" t="s">
        <v>181</v>
      </c>
      <c r="G40" s="260" t="s">
        <v>181</v>
      </c>
      <c r="H40" s="260" t="s">
        <v>181</v>
      </c>
      <c r="I40" s="260" t="s">
        <v>181</v>
      </c>
      <c r="J40" s="260" t="s">
        <v>181</v>
      </c>
      <c r="K40" s="260" t="s">
        <v>181</v>
      </c>
      <c r="L40" s="260" t="s">
        <v>181</v>
      </c>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ht="30.75" customHeight="1" x14ac:dyDescent="0.3">
      <c r="A41" s="138" t="s">
        <v>490</v>
      </c>
      <c r="B41" s="139" t="s">
        <v>491</v>
      </c>
      <c r="C41" s="235" t="s">
        <v>492</v>
      </c>
      <c r="D41" s="239" t="s">
        <v>181</v>
      </c>
      <c r="E41" s="239" t="s">
        <v>209</v>
      </c>
      <c r="F41" s="260" t="s">
        <v>209</v>
      </c>
      <c r="G41" s="260" t="s">
        <v>209</v>
      </c>
      <c r="H41" s="260" t="s">
        <v>209</v>
      </c>
      <c r="I41" s="260" t="s">
        <v>209</v>
      </c>
      <c r="J41" s="260" t="s">
        <v>209</v>
      </c>
      <c r="K41" s="260" t="s">
        <v>209</v>
      </c>
      <c r="L41" s="260" t="s">
        <v>181</v>
      </c>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ht="21.75" customHeight="1" x14ac:dyDescent="0.3">
      <c r="A42" s="138" t="s">
        <v>493</v>
      </c>
      <c r="B42" s="139" t="s">
        <v>494</v>
      </c>
      <c r="C42" s="235" t="s">
        <v>495</v>
      </c>
      <c r="D42" s="239" t="s">
        <v>181</v>
      </c>
      <c r="E42" s="239" t="s">
        <v>209</v>
      </c>
      <c r="F42" s="260" t="s">
        <v>181</v>
      </c>
      <c r="G42" s="260" t="s">
        <v>181</v>
      </c>
      <c r="H42" s="260" t="s">
        <v>181</v>
      </c>
      <c r="I42" s="260" t="s">
        <v>181</v>
      </c>
      <c r="J42" s="260" t="s">
        <v>181</v>
      </c>
      <c r="K42" s="260" t="s">
        <v>181</v>
      </c>
      <c r="L42" s="260" t="s">
        <v>181</v>
      </c>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181</v>
      </c>
      <c r="G43" s="260" t="s">
        <v>181</v>
      </c>
      <c r="H43" s="260" t="s">
        <v>181</v>
      </c>
      <c r="I43" s="260" t="s">
        <v>181</v>
      </c>
      <c r="J43" s="260" t="s">
        <v>181</v>
      </c>
      <c r="K43" s="260" t="s">
        <v>181</v>
      </c>
      <c r="L43" s="260" t="s">
        <v>181</v>
      </c>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70" x14ac:dyDescent="0.3">
      <c r="A44" s="138" t="s">
        <v>499</v>
      </c>
      <c r="B44" s="139" t="s">
        <v>500</v>
      </c>
      <c r="C44" s="235" t="s">
        <v>501</v>
      </c>
      <c r="D44" s="238" t="s">
        <v>502</v>
      </c>
      <c r="E44" s="238" t="s">
        <v>503</v>
      </c>
      <c r="F44" s="258" t="s">
        <v>502</v>
      </c>
      <c r="G44" s="258" t="s">
        <v>502</v>
      </c>
      <c r="H44" s="258" t="s">
        <v>502</v>
      </c>
      <c r="I44" s="258" t="s">
        <v>502</v>
      </c>
      <c r="J44" s="258" t="s">
        <v>502</v>
      </c>
      <c r="K44" s="258" t="s">
        <v>502</v>
      </c>
      <c r="L44" s="258" t="s">
        <v>502</v>
      </c>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5" x14ac:dyDescent="0.3">
      <c r="A45" s="138" t="s">
        <v>504</v>
      </c>
      <c r="B45" s="139" t="s">
        <v>505</v>
      </c>
      <c r="C45" s="235" t="s">
        <v>506</v>
      </c>
      <c r="D45" s="241" t="s">
        <v>605</v>
      </c>
      <c r="E45" s="241" t="s">
        <v>508</v>
      </c>
      <c r="F45" s="262" t="s">
        <v>1651</v>
      </c>
      <c r="G45" s="262" t="s">
        <v>1652</v>
      </c>
      <c r="H45" s="262" t="s">
        <v>1653</v>
      </c>
      <c r="I45" s="262" t="s">
        <v>1654</v>
      </c>
      <c r="J45" s="262" t="s">
        <v>1655</v>
      </c>
      <c r="K45" s="262" t="s">
        <v>1656</v>
      </c>
      <c r="L45" s="262" t="s">
        <v>1657</v>
      </c>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5" x14ac:dyDescent="0.3">
      <c r="A46" s="138" t="s">
        <v>510</v>
      </c>
      <c r="B46" s="139" t="s">
        <v>511</v>
      </c>
      <c r="C46" s="235" t="s">
        <v>512</v>
      </c>
      <c r="D46" s="241" t="s">
        <v>217</v>
      </c>
      <c r="E46" s="241" t="s">
        <v>513</v>
      </c>
      <c r="F46" s="262" t="s">
        <v>1658</v>
      </c>
      <c r="G46" s="262" t="s">
        <v>1658</v>
      </c>
      <c r="H46" s="262" t="s">
        <v>1658</v>
      </c>
      <c r="I46" s="262" t="s">
        <v>1658</v>
      </c>
      <c r="J46" s="262" t="s">
        <v>1658</v>
      </c>
      <c r="K46" s="262" t="s">
        <v>1658</v>
      </c>
      <c r="L46" s="262" t="s">
        <v>1658</v>
      </c>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120" x14ac:dyDescent="0.3">
      <c r="A47" s="138" t="s">
        <v>515</v>
      </c>
      <c r="B47" s="139" t="s">
        <v>516</v>
      </c>
      <c r="C47" s="235" t="s">
        <v>517</v>
      </c>
      <c r="D47" s="241" t="s">
        <v>217</v>
      </c>
      <c r="E47" s="241" t="s">
        <v>612</v>
      </c>
      <c r="F47" s="262" t="s">
        <v>1659</v>
      </c>
      <c r="G47" s="262" t="s">
        <v>1659</v>
      </c>
      <c r="H47" s="262" t="s">
        <v>1659</v>
      </c>
      <c r="I47" s="262" t="s">
        <v>1659</v>
      </c>
      <c r="J47" s="262" t="s">
        <v>1659</v>
      </c>
      <c r="K47" s="262" t="s">
        <v>1659</v>
      </c>
      <c r="L47" s="262" t="s">
        <v>1659</v>
      </c>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60" x14ac:dyDescent="0.3">
      <c r="A48" s="138" t="s">
        <v>520</v>
      </c>
      <c r="B48" s="139" t="s">
        <v>521</v>
      </c>
      <c r="C48" s="235" t="s">
        <v>522</v>
      </c>
      <c r="D48" s="242" t="s">
        <v>217</v>
      </c>
      <c r="E48" s="242" t="s">
        <v>523</v>
      </c>
      <c r="F48" s="264" t="s">
        <v>1660</v>
      </c>
      <c r="G48" s="264" t="s">
        <v>1661</v>
      </c>
      <c r="H48" s="264" t="s">
        <v>1662</v>
      </c>
      <c r="I48" s="264" t="s">
        <v>1663</v>
      </c>
      <c r="J48" s="264" t="s">
        <v>1664</v>
      </c>
      <c r="K48" s="264" t="s">
        <v>1665</v>
      </c>
      <c r="L48" s="264" t="s">
        <v>1666</v>
      </c>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1667</v>
      </c>
      <c r="G49" s="258" t="s">
        <v>1667</v>
      </c>
      <c r="H49" s="258" t="s">
        <v>1667</v>
      </c>
      <c r="I49" s="258" t="s">
        <v>1667</v>
      </c>
      <c r="J49" s="258" t="s">
        <v>1667</v>
      </c>
      <c r="K49" s="258" t="s">
        <v>1667</v>
      </c>
      <c r="L49" s="258" t="s">
        <v>1667</v>
      </c>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217</v>
      </c>
      <c r="E50" s="236" t="s">
        <v>534</v>
      </c>
      <c r="F50" s="258" t="s">
        <v>1668</v>
      </c>
      <c r="G50" s="258" t="s">
        <v>1668</v>
      </c>
      <c r="H50" s="258" t="s">
        <v>1668</v>
      </c>
      <c r="I50" s="258" t="s">
        <v>1668</v>
      </c>
      <c r="J50" s="258" t="s">
        <v>1668</v>
      </c>
      <c r="K50" s="258" t="s">
        <v>1668</v>
      </c>
      <c r="L50" s="258" t="s">
        <v>1668</v>
      </c>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300" x14ac:dyDescent="0.3">
      <c r="A51" s="138" t="s">
        <v>536</v>
      </c>
      <c r="B51" s="139" t="s">
        <v>537</v>
      </c>
      <c r="C51" s="235" t="s">
        <v>538</v>
      </c>
      <c r="D51" s="238" t="s">
        <v>503</v>
      </c>
      <c r="E51" s="238" t="s">
        <v>502</v>
      </c>
      <c r="F51" s="258" t="s">
        <v>503</v>
      </c>
      <c r="G51" s="258" t="s">
        <v>503</v>
      </c>
      <c r="H51" s="258" t="s">
        <v>503</v>
      </c>
      <c r="I51" s="258" t="s">
        <v>503</v>
      </c>
      <c r="J51" s="258" t="s">
        <v>503</v>
      </c>
      <c r="K51" s="258" t="s">
        <v>503</v>
      </c>
      <c r="L51" s="258" t="s">
        <v>503</v>
      </c>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x14ac:dyDescent="0.3">
      <c r="A52" s="138" t="s">
        <v>539</v>
      </c>
      <c r="B52" s="139" t="s">
        <v>505</v>
      </c>
      <c r="C52" s="235" t="s">
        <v>540</v>
      </c>
      <c r="D52" s="241" t="s">
        <v>621</v>
      </c>
      <c r="E52" s="241" t="s">
        <v>575</v>
      </c>
      <c r="F52" s="262" t="s">
        <v>1669</v>
      </c>
      <c r="G52" s="262" t="s">
        <v>1669</v>
      </c>
      <c r="H52" s="262" t="s">
        <v>1669</v>
      </c>
      <c r="I52" s="262" t="s">
        <v>1669</v>
      </c>
      <c r="J52" s="262" t="s">
        <v>1669</v>
      </c>
      <c r="K52" s="262" t="s">
        <v>1669</v>
      </c>
      <c r="L52" s="262" t="s">
        <v>1670</v>
      </c>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409.6" x14ac:dyDescent="0.3">
      <c r="A53" s="138" t="s">
        <v>544</v>
      </c>
      <c r="B53" s="139" t="s">
        <v>545</v>
      </c>
      <c r="C53" s="235" t="s">
        <v>546</v>
      </c>
      <c r="D53" s="243" t="s">
        <v>547</v>
      </c>
      <c r="E53" s="243" t="s">
        <v>217</v>
      </c>
      <c r="F53" s="258" t="s">
        <v>1671</v>
      </c>
      <c r="G53" s="258" t="s">
        <v>1672</v>
      </c>
      <c r="H53" s="258" t="s">
        <v>1673</v>
      </c>
      <c r="I53" s="258" t="s">
        <v>1673</v>
      </c>
      <c r="J53" s="258" t="s">
        <v>1674</v>
      </c>
      <c r="K53" s="258" t="s">
        <v>1675</v>
      </c>
      <c r="L53" s="258" t="s">
        <v>1676</v>
      </c>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35" x14ac:dyDescent="0.3">
      <c r="A54" s="138" t="s">
        <v>550</v>
      </c>
      <c r="B54" s="139" t="s">
        <v>551</v>
      </c>
      <c r="C54" s="235" t="s">
        <v>552</v>
      </c>
      <c r="D54" s="243" t="s">
        <v>553</v>
      </c>
      <c r="E54" s="243" t="s">
        <v>217</v>
      </c>
      <c r="F54" s="258" t="s">
        <v>1677</v>
      </c>
      <c r="G54" s="258" t="s">
        <v>1678</v>
      </c>
      <c r="H54" s="258" t="s">
        <v>1679</v>
      </c>
      <c r="I54" s="258" t="s">
        <v>1680</v>
      </c>
      <c r="J54" s="258" t="s">
        <v>1681</v>
      </c>
      <c r="K54" s="258" t="s">
        <v>1682</v>
      </c>
      <c r="L54" s="258" t="s">
        <v>1683</v>
      </c>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60.6" thickBot="1" x14ac:dyDescent="0.35">
      <c r="A55" s="140" t="s">
        <v>555</v>
      </c>
      <c r="B55" s="141" t="s">
        <v>521</v>
      </c>
      <c r="C55" s="244" t="s">
        <v>556</v>
      </c>
      <c r="D55" s="245" t="s">
        <v>557</v>
      </c>
      <c r="E55" s="245" t="s">
        <v>217</v>
      </c>
      <c r="F55" s="266" t="s">
        <v>1684</v>
      </c>
      <c r="G55" s="266" t="s">
        <v>1684</v>
      </c>
      <c r="H55" s="266" t="s">
        <v>1684</v>
      </c>
      <c r="I55" s="266" t="s">
        <v>1684</v>
      </c>
      <c r="J55" s="266" t="s">
        <v>1684</v>
      </c>
      <c r="K55" s="266" t="s">
        <v>1684</v>
      </c>
      <c r="L55" s="266" t="s">
        <v>1685</v>
      </c>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46">
      <selection activeCell="C50" sqref="C50"/>
      <pageMargins left="0" right="0" top="0" bottom="0" header="0" footer="0"/>
    </customSheetView>
    <customSheetView guid="{C2870D4B-3185-40F5-B1E2-34D518E50A79}" scale="70" hiddenRows="1" hiddenColumns="1" topLeftCell="D30">
      <selection activeCell="E49" sqref="E49"/>
      <pageMargins left="0" right="0" top="0" bottom="0" header="0" footer="0"/>
    </customSheetView>
    <customSheetView guid="{B3F813C4-6DDE-44FA-88AB-CD545D2651A2}" scale="70" hiddenRows="1" hiddenColumns="1" topLeftCell="G3">
      <selection activeCell="AT29" sqref="AT29"/>
      <pageMargins left="0" right="0" top="0" bottom="0" header="0" footer="0"/>
    </customSheetView>
    <customSheetView guid="{52C21511-4E91-4712-98AA-765DAD4B9FC1}" scale="70" hiddenRows="1" hiddenColumns="1" topLeftCell="A46">
      <selection activeCell="F49" sqref="F49:F50"/>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FD2D0191-8A5C-4226-A019-FAE5F24E3B88}"/>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17599-D5CD-49B0-BA92-4035980AD177}">
  <dimension ref="A1:BL55"/>
  <sheetViews>
    <sheetView topLeftCell="A18" zoomScale="60" zoomScaleNormal="60" workbookViewId="0">
      <selection activeCell="F27" sqref="F27"/>
    </sheetView>
  </sheetViews>
  <sheetFormatPr defaultColWidth="0" defaultRowHeight="15.6" zeroHeight="1" x14ac:dyDescent="0.3"/>
  <cols>
    <col min="1" max="1" width="6.88671875" style="38" bestFit="1" customWidth="1"/>
    <col min="2" max="2" width="38.88671875" style="38" customWidth="1"/>
    <col min="3" max="3" width="82" style="38" customWidth="1"/>
    <col min="4" max="5" width="42.88671875" style="38" customWidth="1"/>
    <col min="6" max="43" width="42.88671875" style="110" customWidth="1"/>
    <col min="44" max="45" width="42.88671875" style="122" customWidth="1"/>
    <col min="46" max="46" width="42.88671875" style="38" hidden="1" customWidth="1"/>
    <col min="47" max="62" width="42.88671875" style="44" hidden="1" customWidth="1"/>
    <col min="63" max="16384" width="0" style="44"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3.1" customHeight="1" x14ac:dyDescent="0.3">
      <c r="A2" s="367" t="s">
        <v>251</v>
      </c>
      <c r="B2" s="368"/>
      <c r="C2" s="208" t="s">
        <v>1642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3.1" customHeight="1" x14ac:dyDescent="0.3">
      <c r="A3" s="367" t="s">
        <v>253</v>
      </c>
      <c r="B3" s="368"/>
      <c r="C3" s="208" t="s">
        <v>1686</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3.1"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3.1"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3.1"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85"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850000000000001"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85"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213"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row>
    <row r="11" spans="1:64" s="213"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row>
    <row r="12" spans="1:64" s="213" customFormat="1" ht="27.6" customHeight="1" x14ac:dyDescent="0.3">
      <c r="A12" s="174" t="s">
        <v>312</v>
      </c>
      <c r="B12" s="139" t="s">
        <v>313</v>
      </c>
      <c r="C12" s="214" t="s">
        <v>314</v>
      </c>
      <c r="D12" s="216" t="s">
        <v>315</v>
      </c>
      <c r="E12" s="216" t="s">
        <v>315</v>
      </c>
      <c r="F12" s="216"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213"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row>
    <row r="14" spans="1:64" s="213"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row>
    <row r="15" spans="1:64" s="213" customFormat="1" ht="27.6" customHeight="1" thickBot="1" x14ac:dyDescent="0.35">
      <c r="A15" s="176" t="s">
        <v>358</v>
      </c>
      <c r="B15" s="141" t="s">
        <v>359</v>
      </c>
      <c r="C15" s="220" t="s">
        <v>360</v>
      </c>
      <c r="D15" s="221" t="s">
        <v>361</v>
      </c>
      <c r="E15" s="221" t="s">
        <v>361</v>
      </c>
      <c r="F15" s="221"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row>
    <row r="16" spans="1:64" s="125" customFormat="1"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24"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24" customFormat="1" ht="83.1" customHeight="1" x14ac:dyDescent="0.3">
      <c r="A20" s="138" t="s">
        <v>376</v>
      </c>
      <c r="B20" s="139" t="s">
        <v>377</v>
      </c>
      <c r="C20" s="217" t="s">
        <v>378</v>
      </c>
      <c r="D20" s="226" t="s">
        <v>379</v>
      </c>
      <c r="E20" s="226" t="s">
        <v>380</v>
      </c>
      <c r="F20" s="254" t="s">
        <v>594</v>
      </c>
      <c r="G20" s="254" t="s">
        <v>594</v>
      </c>
      <c r="H20" s="254" t="s">
        <v>594</v>
      </c>
      <c r="I20" s="254" t="s">
        <v>594</v>
      </c>
      <c r="J20" s="254" t="s">
        <v>594</v>
      </c>
      <c r="K20" s="254" t="s">
        <v>594</v>
      </c>
      <c r="L20" s="254" t="s">
        <v>594</v>
      </c>
      <c r="M20" s="254" t="s">
        <v>594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24" customFormat="1" ht="83.1" customHeight="1" x14ac:dyDescent="0.3">
      <c r="A21" s="169" t="s">
        <v>383</v>
      </c>
      <c r="B21" s="170" t="s">
        <v>384</v>
      </c>
      <c r="C21" s="227" t="s">
        <v>385</v>
      </c>
      <c r="D21" s="228" t="s">
        <v>386</v>
      </c>
      <c r="E21" s="228" t="s">
        <v>387</v>
      </c>
      <c r="F21" s="256" t="s">
        <v>386</v>
      </c>
      <c r="G21" s="256" t="s">
        <v>387</v>
      </c>
      <c r="H21" s="256" t="s">
        <v>388</v>
      </c>
      <c r="I21" s="256" t="s">
        <v>386</v>
      </c>
      <c r="J21" s="256" t="s">
        <v>388</v>
      </c>
      <c r="K21" s="256" t="s">
        <v>388</v>
      </c>
      <c r="L21" s="256" t="s">
        <v>386</v>
      </c>
      <c r="M21" s="256" t="s">
        <v>388</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24" customFormat="1" ht="83.1" customHeight="1" thickBot="1" x14ac:dyDescent="0.35">
      <c r="A22" s="140" t="s">
        <v>389</v>
      </c>
      <c r="B22" s="141" t="s">
        <v>390</v>
      </c>
      <c r="C22" s="229" t="s">
        <v>391</v>
      </c>
      <c r="D22" s="230" t="s">
        <v>217</v>
      </c>
      <c r="E22" s="231" t="s">
        <v>392</v>
      </c>
      <c r="F22" s="268" t="s">
        <v>1644</v>
      </c>
      <c r="G22" s="268" t="s">
        <v>1645</v>
      </c>
      <c r="H22" s="257" t="s">
        <v>217</v>
      </c>
      <c r="I22" s="268" t="s">
        <v>1644</v>
      </c>
      <c r="J22" s="257" t="s">
        <v>217</v>
      </c>
      <c r="K22" s="257" t="s">
        <v>217</v>
      </c>
      <c r="L22" s="268" t="s">
        <v>1644</v>
      </c>
      <c r="M22" s="257" t="s">
        <v>217</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85"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24"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26" customFormat="1" ht="30" x14ac:dyDescent="0.3">
      <c r="A27" s="138" t="s">
        <v>439</v>
      </c>
      <c r="B27" s="139" t="s">
        <v>440</v>
      </c>
      <c r="C27" s="235" t="s">
        <v>441</v>
      </c>
      <c r="D27" s="236" t="s">
        <v>442</v>
      </c>
      <c r="E27" s="236" t="s">
        <v>443</v>
      </c>
      <c r="F27" s="258" t="s">
        <v>1646</v>
      </c>
      <c r="G27" s="258" t="s">
        <v>1647</v>
      </c>
      <c r="H27" s="258" t="s">
        <v>994</v>
      </c>
      <c r="I27" s="258" t="s">
        <v>1648</v>
      </c>
      <c r="J27" s="258" t="s">
        <v>1649</v>
      </c>
      <c r="K27" s="258" t="s">
        <v>1650</v>
      </c>
      <c r="L27" s="258" t="s">
        <v>1615</v>
      </c>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26" customFormat="1" ht="45" x14ac:dyDescent="0.3">
      <c r="A28" s="138" t="s">
        <v>447</v>
      </c>
      <c r="B28" s="139" t="s">
        <v>448</v>
      </c>
      <c r="C28" s="235" t="s">
        <v>449</v>
      </c>
      <c r="D28" s="236" t="s">
        <v>450</v>
      </c>
      <c r="E28" s="236" t="s">
        <v>450</v>
      </c>
      <c r="F28" s="258" t="s">
        <v>450</v>
      </c>
      <c r="G28" s="258" t="s">
        <v>450</v>
      </c>
      <c r="H28" s="258" t="s">
        <v>450</v>
      </c>
      <c r="I28" s="258" t="s">
        <v>450</v>
      </c>
      <c r="J28" s="258" t="s">
        <v>450</v>
      </c>
      <c r="K28" s="258" t="s">
        <v>450</v>
      </c>
      <c r="L28" s="258" t="s">
        <v>450</v>
      </c>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26" customFormat="1" ht="255.75" customHeight="1" x14ac:dyDescent="0.3">
      <c r="A29" s="138" t="s">
        <v>452</v>
      </c>
      <c r="B29" s="139" t="s">
        <v>453</v>
      </c>
      <c r="C29" s="235" t="s">
        <v>603</v>
      </c>
      <c r="D29" s="238" t="s">
        <v>455</v>
      </c>
      <c r="E29" s="238" t="s">
        <v>456</v>
      </c>
      <c r="F29" s="258" t="s">
        <v>456</v>
      </c>
      <c r="G29" s="258" t="s">
        <v>456</v>
      </c>
      <c r="H29" s="258" t="s">
        <v>456</v>
      </c>
      <c r="I29" s="258" t="s">
        <v>456</v>
      </c>
      <c r="J29" s="258" t="s">
        <v>456</v>
      </c>
      <c r="K29" s="258" t="s">
        <v>456</v>
      </c>
      <c r="L29" s="258" t="s">
        <v>455</v>
      </c>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24" customFormat="1" x14ac:dyDescent="0.3">
      <c r="A30" s="138" t="s">
        <v>457</v>
      </c>
      <c r="B30" s="139" t="s">
        <v>458</v>
      </c>
      <c r="C30" s="235" t="s">
        <v>459</v>
      </c>
      <c r="D30" s="239"/>
      <c r="E30" s="239" t="s">
        <v>181</v>
      </c>
      <c r="F30" s="260" t="s">
        <v>181</v>
      </c>
      <c r="G30" s="260" t="s">
        <v>181</v>
      </c>
      <c r="H30" s="260" t="s">
        <v>181</v>
      </c>
      <c r="I30" s="260" t="s">
        <v>181</v>
      </c>
      <c r="J30" s="260" t="s">
        <v>181</v>
      </c>
      <c r="K30" s="260" t="s">
        <v>181</v>
      </c>
      <c r="L30" s="260" t="s">
        <v>181</v>
      </c>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24" customFormat="1" x14ac:dyDescent="0.3">
      <c r="A31" s="138" t="s">
        <v>460</v>
      </c>
      <c r="B31" s="139" t="s">
        <v>461</v>
      </c>
      <c r="C31" s="240" t="s">
        <v>462</v>
      </c>
      <c r="D31" s="239"/>
      <c r="E31" s="239" t="s">
        <v>181</v>
      </c>
      <c r="F31" s="260" t="s">
        <v>181</v>
      </c>
      <c r="G31" s="260" t="s">
        <v>181</v>
      </c>
      <c r="H31" s="260" t="s">
        <v>181</v>
      </c>
      <c r="I31" s="260" t="s">
        <v>181</v>
      </c>
      <c r="J31" s="260" t="s">
        <v>181</v>
      </c>
      <c r="K31" s="260" t="s">
        <v>181</v>
      </c>
      <c r="L31" s="260" t="s">
        <v>181</v>
      </c>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24" customFormat="1" x14ac:dyDescent="0.3">
      <c r="A32" s="138" t="s">
        <v>463</v>
      </c>
      <c r="B32" s="139" t="s">
        <v>464</v>
      </c>
      <c r="C32" s="235" t="s">
        <v>465</v>
      </c>
      <c r="D32" s="239"/>
      <c r="E32" s="239" t="s">
        <v>181</v>
      </c>
      <c r="F32" s="260" t="s">
        <v>181</v>
      </c>
      <c r="G32" s="260" t="s">
        <v>181</v>
      </c>
      <c r="H32" s="260" t="s">
        <v>181</v>
      </c>
      <c r="I32" s="260" t="s">
        <v>181</v>
      </c>
      <c r="J32" s="260" t="s">
        <v>181</v>
      </c>
      <c r="K32" s="260" t="s">
        <v>181</v>
      </c>
      <c r="L32" s="260" t="s">
        <v>181</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24" customFormat="1" ht="30" x14ac:dyDescent="0.3">
      <c r="A33" s="138" t="s">
        <v>466</v>
      </c>
      <c r="B33" s="139" t="s">
        <v>467</v>
      </c>
      <c r="C33" s="235" t="s">
        <v>468</v>
      </c>
      <c r="D33" s="239"/>
      <c r="E33" s="239" t="s">
        <v>181</v>
      </c>
      <c r="F33" s="260" t="s">
        <v>181</v>
      </c>
      <c r="G33" s="260" t="s">
        <v>181</v>
      </c>
      <c r="H33" s="260" t="s">
        <v>181</v>
      </c>
      <c r="I33" s="260" t="s">
        <v>181</v>
      </c>
      <c r="J33" s="260" t="s">
        <v>181</v>
      </c>
      <c r="K33" s="260" t="s">
        <v>181</v>
      </c>
      <c r="L33" s="260" t="s">
        <v>181</v>
      </c>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24" customFormat="1" ht="30" x14ac:dyDescent="0.3">
      <c r="A34" s="138" t="s">
        <v>469</v>
      </c>
      <c r="B34" s="139" t="s">
        <v>470</v>
      </c>
      <c r="C34" s="235" t="s">
        <v>471</v>
      </c>
      <c r="D34" s="239"/>
      <c r="E34" s="239" t="s">
        <v>209</v>
      </c>
      <c r="F34" s="260" t="s">
        <v>181</v>
      </c>
      <c r="G34" s="260" t="s">
        <v>181</v>
      </c>
      <c r="H34" s="260" t="s">
        <v>181</v>
      </c>
      <c r="I34" s="260" t="s">
        <v>181</v>
      </c>
      <c r="J34" s="260" t="s">
        <v>181</v>
      </c>
      <c r="K34" s="260" t="s">
        <v>181</v>
      </c>
      <c r="L34" s="260" t="s">
        <v>181</v>
      </c>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24" customFormat="1" x14ac:dyDescent="0.3">
      <c r="A35" s="138" t="s">
        <v>472</v>
      </c>
      <c r="B35" s="139" t="s">
        <v>473</v>
      </c>
      <c r="C35" s="235" t="s">
        <v>474</v>
      </c>
      <c r="D35" s="239"/>
      <c r="E35" s="239" t="s">
        <v>209</v>
      </c>
      <c r="F35" s="260" t="s">
        <v>181</v>
      </c>
      <c r="G35" s="260" t="s">
        <v>181</v>
      </c>
      <c r="H35" s="260" t="s">
        <v>181</v>
      </c>
      <c r="I35" s="260" t="s">
        <v>181</v>
      </c>
      <c r="J35" s="260" t="s">
        <v>181</v>
      </c>
      <c r="K35" s="260" t="s">
        <v>181</v>
      </c>
      <c r="L35" s="260" t="s">
        <v>181</v>
      </c>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24" customFormat="1" ht="30" x14ac:dyDescent="0.3">
      <c r="A36" s="138" t="s">
        <v>475</v>
      </c>
      <c r="B36" s="139" t="s">
        <v>476</v>
      </c>
      <c r="C36" s="235" t="s">
        <v>477</v>
      </c>
      <c r="D36" s="239"/>
      <c r="E36" s="239" t="s">
        <v>181</v>
      </c>
      <c r="F36" s="260" t="s">
        <v>181</v>
      </c>
      <c r="G36" s="260" t="s">
        <v>181</v>
      </c>
      <c r="H36" s="260" t="s">
        <v>181</v>
      </c>
      <c r="I36" s="260" t="s">
        <v>181</v>
      </c>
      <c r="J36" s="260" t="s">
        <v>181</v>
      </c>
      <c r="K36" s="260" t="s">
        <v>181</v>
      </c>
      <c r="L36" s="260" t="s">
        <v>181</v>
      </c>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24" customFormat="1" x14ac:dyDescent="0.3">
      <c r="A37" s="138" t="s">
        <v>478</v>
      </c>
      <c r="B37" s="139" t="s">
        <v>479</v>
      </c>
      <c r="C37" s="235" t="s">
        <v>480</v>
      </c>
      <c r="D37" s="239"/>
      <c r="E37" s="239" t="s">
        <v>181</v>
      </c>
      <c r="F37" s="260" t="s">
        <v>181</v>
      </c>
      <c r="G37" s="260" t="s">
        <v>181</v>
      </c>
      <c r="H37" s="260" t="s">
        <v>181</v>
      </c>
      <c r="I37" s="260" t="s">
        <v>181</v>
      </c>
      <c r="J37" s="260" t="s">
        <v>181</v>
      </c>
      <c r="K37" s="260" t="s">
        <v>181</v>
      </c>
      <c r="L37" s="260" t="s">
        <v>181</v>
      </c>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24" customFormat="1" x14ac:dyDescent="0.3">
      <c r="A38" s="138" t="s">
        <v>481</v>
      </c>
      <c r="B38" s="139" t="s">
        <v>482</v>
      </c>
      <c r="C38" s="235" t="s">
        <v>483</v>
      </c>
      <c r="D38" s="239"/>
      <c r="E38" s="239" t="s">
        <v>181</v>
      </c>
      <c r="F38" s="260" t="s">
        <v>181</v>
      </c>
      <c r="G38" s="260" t="s">
        <v>181</v>
      </c>
      <c r="H38" s="260" t="s">
        <v>181</v>
      </c>
      <c r="I38" s="260" t="s">
        <v>181</v>
      </c>
      <c r="J38" s="260" t="s">
        <v>181</v>
      </c>
      <c r="K38" s="260" t="s">
        <v>181</v>
      </c>
      <c r="L38" s="260" t="s">
        <v>181</v>
      </c>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24" customFormat="1" ht="15.75" customHeight="1" x14ac:dyDescent="0.3">
      <c r="A39" s="138" t="s">
        <v>484</v>
      </c>
      <c r="B39" s="139" t="s">
        <v>485</v>
      </c>
      <c r="C39" s="235" t="s">
        <v>486</v>
      </c>
      <c r="D39" s="239"/>
      <c r="E39" s="239" t="s">
        <v>181</v>
      </c>
      <c r="F39" s="260" t="s">
        <v>181</v>
      </c>
      <c r="G39" s="260" t="s">
        <v>181</v>
      </c>
      <c r="H39" s="260" t="s">
        <v>181</v>
      </c>
      <c r="I39" s="260" t="s">
        <v>181</v>
      </c>
      <c r="J39" s="260" t="s">
        <v>181</v>
      </c>
      <c r="K39" s="260" t="s">
        <v>181</v>
      </c>
      <c r="L39" s="260" t="s">
        <v>181</v>
      </c>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24" customFormat="1" ht="15.75" customHeight="1" x14ac:dyDescent="0.3">
      <c r="A40" s="138" t="s">
        <v>487</v>
      </c>
      <c r="B40" s="139" t="s">
        <v>488</v>
      </c>
      <c r="C40" s="235" t="s">
        <v>489</v>
      </c>
      <c r="D40" s="239"/>
      <c r="E40" s="239" t="s">
        <v>181</v>
      </c>
      <c r="F40" s="260" t="s">
        <v>181</v>
      </c>
      <c r="G40" s="260" t="s">
        <v>181</v>
      </c>
      <c r="H40" s="260" t="s">
        <v>181</v>
      </c>
      <c r="I40" s="260" t="s">
        <v>181</v>
      </c>
      <c r="J40" s="260" t="s">
        <v>181</v>
      </c>
      <c r="K40" s="260" t="s">
        <v>181</v>
      </c>
      <c r="L40" s="260" t="s">
        <v>181</v>
      </c>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24" customFormat="1" x14ac:dyDescent="0.3">
      <c r="A41" s="138" t="s">
        <v>490</v>
      </c>
      <c r="B41" s="139" t="s">
        <v>491</v>
      </c>
      <c r="C41" s="235" t="s">
        <v>492</v>
      </c>
      <c r="D41" s="239" t="s">
        <v>181</v>
      </c>
      <c r="E41" s="239" t="s">
        <v>209</v>
      </c>
      <c r="F41" s="260" t="s">
        <v>209</v>
      </c>
      <c r="G41" s="260" t="s">
        <v>209</v>
      </c>
      <c r="H41" s="260" t="s">
        <v>209</v>
      </c>
      <c r="I41" s="260" t="s">
        <v>209</v>
      </c>
      <c r="J41" s="260" t="s">
        <v>209</v>
      </c>
      <c r="K41" s="260" t="s">
        <v>209</v>
      </c>
      <c r="L41" s="260" t="s">
        <v>181</v>
      </c>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24" customFormat="1" x14ac:dyDescent="0.3">
      <c r="A42" s="138" t="s">
        <v>493</v>
      </c>
      <c r="B42" s="139" t="s">
        <v>494</v>
      </c>
      <c r="C42" s="235" t="s">
        <v>495</v>
      </c>
      <c r="D42" s="239" t="s">
        <v>181</v>
      </c>
      <c r="E42" s="239" t="s">
        <v>209</v>
      </c>
      <c r="F42" s="260" t="s">
        <v>181</v>
      </c>
      <c r="G42" s="260" t="s">
        <v>181</v>
      </c>
      <c r="H42" s="260" t="s">
        <v>181</v>
      </c>
      <c r="I42" s="260" t="s">
        <v>181</v>
      </c>
      <c r="J42" s="260" t="s">
        <v>181</v>
      </c>
      <c r="K42" s="260" t="s">
        <v>181</v>
      </c>
      <c r="L42" s="260" t="s">
        <v>181</v>
      </c>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24" customFormat="1" x14ac:dyDescent="0.3">
      <c r="A43" s="138" t="s">
        <v>496</v>
      </c>
      <c r="B43" s="139" t="s">
        <v>497</v>
      </c>
      <c r="C43" s="235" t="s">
        <v>498</v>
      </c>
      <c r="D43" s="239" t="s">
        <v>181</v>
      </c>
      <c r="E43" s="239" t="s">
        <v>209</v>
      </c>
      <c r="F43" s="260" t="s">
        <v>181</v>
      </c>
      <c r="G43" s="260" t="s">
        <v>181</v>
      </c>
      <c r="H43" s="260" t="s">
        <v>181</v>
      </c>
      <c r="I43" s="260" t="s">
        <v>181</v>
      </c>
      <c r="J43" s="260" t="s">
        <v>181</v>
      </c>
      <c r="K43" s="260" t="s">
        <v>181</v>
      </c>
      <c r="L43" s="260" t="s">
        <v>181</v>
      </c>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26" customFormat="1" ht="246.6" customHeight="1" x14ac:dyDescent="0.3">
      <c r="A44" s="138" t="s">
        <v>499</v>
      </c>
      <c r="B44" s="139" t="s">
        <v>500</v>
      </c>
      <c r="C44" s="235" t="s">
        <v>501</v>
      </c>
      <c r="D44" s="238" t="s">
        <v>502</v>
      </c>
      <c r="E44" s="238" t="s">
        <v>503</v>
      </c>
      <c r="F44" s="258" t="s">
        <v>502</v>
      </c>
      <c r="G44" s="258" t="s">
        <v>502</v>
      </c>
      <c r="H44" s="258" t="s">
        <v>502</v>
      </c>
      <c r="I44" s="258" t="s">
        <v>502</v>
      </c>
      <c r="J44" s="258" t="s">
        <v>502</v>
      </c>
      <c r="K44" s="258" t="s">
        <v>502</v>
      </c>
      <c r="L44" s="258" t="s">
        <v>502</v>
      </c>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26" customFormat="1" ht="409.35" customHeight="1" x14ac:dyDescent="0.3">
      <c r="A45" s="138" t="s">
        <v>504</v>
      </c>
      <c r="B45" s="139" t="s">
        <v>505</v>
      </c>
      <c r="C45" s="235" t="s">
        <v>506</v>
      </c>
      <c r="D45" s="241" t="s">
        <v>605</v>
      </c>
      <c r="E45" s="241" t="s">
        <v>508</v>
      </c>
      <c r="F45" s="262" t="s">
        <v>1651</v>
      </c>
      <c r="G45" s="262" t="s">
        <v>1652</v>
      </c>
      <c r="H45" s="262" t="s">
        <v>1653</v>
      </c>
      <c r="I45" s="262" t="s">
        <v>1654</v>
      </c>
      <c r="J45" s="262" t="s">
        <v>1655</v>
      </c>
      <c r="K45" s="262" t="s">
        <v>1656</v>
      </c>
      <c r="L45" s="262" t="s">
        <v>1657</v>
      </c>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26" customFormat="1" ht="138.6" customHeight="1" x14ac:dyDescent="0.3">
      <c r="A46" s="138" t="s">
        <v>510</v>
      </c>
      <c r="B46" s="139" t="s">
        <v>511</v>
      </c>
      <c r="C46" s="235" t="s">
        <v>512</v>
      </c>
      <c r="D46" s="241" t="s">
        <v>217</v>
      </c>
      <c r="E46" s="241" t="s">
        <v>513</v>
      </c>
      <c r="F46" s="262" t="s">
        <v>1658</v>
      </c>
      <c r="G46" s="262" t="s">
        <v>1658</v>
      </c>
      <c r="H46" s="262" t="s">
        <v>1658</v>
      </c>
      <c r="I46" s="262" t="s">
        <v>1658</v>
      </c>
      <c r="J46" s="262" t="s">
        <v>1658</v>
      </c>
      <c r="K46" s="262" t="s">
        <v>1658</v>
      </c>
      <c r="L46" s="262" t="s">
        <v>1658</v>
      </c>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26" customFormat="1" ht="120" x14ac:dyDescent="0.3">
      <c r="A47" s="138" t="s">
        <v>515</v>
      </c>
      <c r="B47" s="139" t="s">
        <v>516</v>
      </c>
      <c r="C47" s="235" t="s">
        <v>517</v>
      </c>
      <c r="D47" s="241" t="s">
        <v>217</v>
      </c>
      <c r="E47" s="241" t="s">
        <v>612</v>
      </c>
      <c r="F47" s="262" t="s">
        <v>1659</v>
      </c>
      <c r="G47" s="262" t="s">
        <v>1659</v>
      </c>
      <c r="H47" s="262" t="s">
        <v>1659</v>
      </c>
      <c r="I47" s="262" t="s">
        <v>1659</v>
      </c>
      <c r="J47" s="262" t="s">
        <v>1659</v>
      </c>
      <c r="K47" s="262" t="s">
        <v>1659</v>
      </c>
      <c r="L47" s="262" t="s">
        <v>1659</v>
      </c>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26" customFormat="1" ht="45" x14ac:dyDescent="0.3">
      <c r="A48" s="138" t="s">
        <v>520</v>
      </c>
      <c r="B48" s="139" t="s">
        <v>521</v>
      </c>
      <c r="C48" s="235" t="s">
        <v>522</v>
      </c>
      <c r="D48" s="242" t="s">
        <v>217</v>
      </c>
      <c r="E48" s="242" t="s">
        <v>523</v>
      </c>
      <c r="F48" s="264" t="s">
        <v>1660</v>
      </c>
      <c r="G48" s="264" t="s">
        <v>1661</v>
      </c>
      <c r="H48" s="264" t="s">
        <v>1662</v>
      </c>
      <c r="I48" s="264" t="s">
        <v>1663</v>
      </c>
      <c r="J48" s="264" t="s">
        <v>1664</v>
      </c>
      <c r="K48" s="264" t="s">
        <v>1665</v>
      </c>
      <c r="L48" s="264" t="s">
        <v>1666</v>
      </c>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26" customFormat="1" ht="135" x14ac:dyDescent="0.3">
      <c r="A49" s="138" t="s">
        <v>525</v>
      </c>
      <c r="B49" s="139" t="s">
        <v>526</v>
      </c>
      <c r="C49" s="227" t="s">
        <v>527</v>
      </c>
      <c r="D49" s="236" t="s">
        <v>529</v>
      </c>
      <c r="E49" s="236" t="s">
        <v>618</v>
      </c>
      <c r="F49" s="258" t="s">
        <v>1667</v>
      </c>
      <c r="G49" s="258" t="s">
        <v>1667</v>
      </c>
      <c r="H49" s="258" t="s">
        <v>1667</v>
      </c>
      <c r="I49" s="258" t="s">
        <v>1667</v>
      </c>
      <c r="J49" s="258" t="s">
        <v>1667</v>
      </c>
      <c r="K49" s="258" t="s">
        <v>1667</v>
      </c>
      <c r="L49" s="258" t="s">
        <v>1667</v>
      </c>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26" customFormat="1" ht="75" x14ac:dyDescent="0.3">
      <c r="A50" s="138" t="s">
        <v>531</v>
      </c>
      <c r="B50" s="139" t="s">
        <v>532</v>
      </c>
      <c r="C50" s="227" t="s">
        <v>533</v>
      </c>
      <c r="D50" s="236" t="s">
        <v>217</v>
      </c>
      <c r="E50" s="236" t="s">
        <v>534</v>
      </c>
      <c r="F50" s="258" t="s">
        <v>1668</v>
      </c>
      <c r="G50" s="258" t="s">
        <v>1668</v>
      </c>
      <c r="H50" s="258" t="s">
        <v>1668</v>
      </c>
      <c r="I50" s="258" t="s">
        <v>1668</v>
      </c>
      <c r="J50" s="258" t="s">
        <v>1668</v>
      </c>
      <c r="K50" s="258" t="s">
        <v>1668</v>
      </c>
      <c r="L50" s="258" t="s">
        <v>1668</v>
      </c>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26" customFormat="1" ht="270" x14ac:dyDescent="0.3">
      <c r="A51" s="138" t="s">
        <v>536</v>
      </c>
      <c r="B51" s="139" t="s">
        <v>537</v>
      </c>
      <c r="C51" s="235" t="s">
        <v>538</v>
      </c>
      <c r="D51" s="238" t="s">
        <v>503</v>
      </c>
      <c r="E51" s="238" t="s">
        <v>502</v>
      </c>
      <c r="F51" s="258" t="s">
        <v>503</v>
      </c>
      <c r="G51" s="258" t="s">
        <v>503</v>
      </c>
      <c r="H51" s="258" t="s">
        <v>503</v>
      </c>
      <c r="I51" s="258" t="s">
        <v>503</v>
      </c>
      <c r="J51" s="258" t="s">
        <v>503</v>
      </c>
      <c r="K51" s="258" t="s">
        <v>503</v>
      </c>
      <c r="L51" s="258" t="s">
        <v>503</v>
      </c>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26" customFormat="1" ht="409.6" customHeight="1" x14ac:dyDescent="0.3">
      <c r="A52" s="138" t="s">
        <v>539</v>
      </c>
      <c r="B52" s="139" t="s">
        <v>505</v>
      </c>
      <c r="C52" s="235" t="s">
        <v>540</v>
      </c>
      <c r="D52" s="241" t="s">
        <v>621</v>
      </c>
      <c r="E52" s="241" t="s">
        <v>575</v>
      </c>
      <c r="F52" s="262" t="s">
        <v>1669</v>
      </c>
      <c r="G52" s="262" t="s">
        <v>1669</v>
      </c>
      <c r="H52" s="262" t="s">
        <v>1669</v>
      </c>
      <c r="I52" s="262" t="s">
        <v>1669</v>
      </c>
      <c r="J52" s="262" t="s">
        <v>1669</v>
      </c>
      <c r="K52" s="262" t="s">
        <v>1669</v>
      </c>
      <c r="L52" s="262" t="s">
        <v>1670</v>
      </c>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26" customFormat="1" ht="409.6" x14ac:dyDescent="0.3">
      <c r="A53" s="138" t="s">
        <v>544</v>
      </c>
      <c r="B53" s="139" t="s">
        <v>545</v>
      </c>
      <c r="C53" s="235" t="s">
        <v>546</v>
      </c>
      <c r="D53" s="243" t="s">
        <v>547</v>
      </c>
      <c r="E53" s="243" t="s">
        <v>217</v>
      </c>
      <c r="F53" s="258" t="s">
        <v>1671</v>
      </c>
      <c r="G53" s="258" t="s">
        <v>1672</v>
      </c>
      <c r="H53" s="258" t="s">
        <v>1673</v>
      </c>
      <c r="I53" s="258" t="s">
        <v>1673</v>
      </c>
      <c r="J53" s="258" t="s">
        <v>1687</v>
      </c>
      <c r="K53" s="258" t="s">
        <v>1688</v>
      </c>
      <c r="L53" s="258" t="s">
        <v>1676</v>
      </c>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26" customFormat="1" ht="120" customHeight="1" x14ac:dyDescent="0.3">
      <c r="A54" s="138" t="s">
        <v>550</v>
      </c>
      <c r="B54" s="139" t="s">
        <v>551</v>
      </c>
      <c r="C54" s="235" t="s">
        <v>552</v>
      </c>
      <c r="D54" s="243" t="s">
        <v>553</v>
      </c>
      <c r="E54" s="243" t="s">
        <v>217</v>
      </c>
      <c r="F54" s="258" t="s">
        <v>1677</v>
      </c>
      <c r="G54" s="258" t="s">
        <v>1678</v>
      </c>
      <c r="H54" s="258" t="s">
        <v>1679</v>
      </c>
      <c r="I54" s="258" t="s">
        <v>1680</v>
      </c>
      <c r="J54" s="258" t="s">
        <v>1681</v>
      </c>
      <c r="K54" s="258" t="s">
        <v>1689</v>
      </c>
      <c r="L54" s="258" t="s">
        <v>1683</v>
      </c>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26" customFormat="1" ht="45.6" thickBot="1" x14ac:dyDescent="0.35">
      <c r="A55" s="140" t="s">
        <v>555</v>
      </c>
      <c r="B55" s="141" t="s">
        <v>521</v>
      </c>
      <c r="C55" s="244" t="s">
        <v>556</v>
      </c>
      <c r="D55" s="245" t="s">
        <v>557</v>
      </c>
      <c r="E55" s="245" t="s">
        <v>217</v>
      </c>
      <c r="F55" s="266" t="s">
        <v>1684</v>
      </c>
      <c r="G55" s="266" t="s">
        <v>1684</v>
      </c>
      <c r="H55" s="266" t="s">
        <v>1684</v>
      </c>
      <c r="I55" s="266" t="s">
        <v>1684</v>
      </c>
      <c r="J55" s="266" t="s">
        <v>1684</v>
      </c>
      <c r="K55" s="266" t="s">
        <v>1684</v>
      </c>
      <c r="L55" s="266" t="s">
        <v>1685</v>
      </c>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60" hiddenRows="1" hiddenColumns="1">
      <selection activeCell="B49" sqref="B49"/>
      <pageMargins left="0" right="0" top="0" bottom="0" header="0" footer="0"/>
    </customSheetView>
    <customSheetView guid="{C2870D4B-3185-40F5-B1E2-34D518E50A79}" scale="60" hiddenRows="1" hiddenColumns="1" topLeftCell="F46">
      <selection activeCell="C7" sqref="C7"/>
      <pageMargins left="0" right="0" top="0" bottom="0" header="0" footer="0"/>
    </customSheetView>
    <customSheetView guid="{B3F813C4-6DDE-44FA-88AB-CD545D2651A2}" scale="60" hiddenRows="1" hiddenColumns="1" topLeftCell="A55">
      <selection activeCell="AT29" sqref="AT29"/>
      <pageMargins left="0" right="0" top="0" bottom="0" header="0" footer="0"/>
    </customSheetView>
    <customSheetView guid="{52C21511-4E91-4712-98AA-765DAD4B9FC1}" scale="60" hiddenRows="1" hiddenColumns="1" topLeftCell="A45">
      <selection activeCell="B49" sqref="B49"/>
      <pageMargins left="0" right="0" top="0" bottom="0" header="0" footer="0"/>
    </customSheetView>
  </customSheetViews>
  <mergeCells count="10">
    <mergeCell ref="A25:C25"/>
    <mergeCell ref="A8:C8"/>
    <mergeCell ref="A2:B2"/>
    <mergeCell ref="A4:B4"/>
    <mergeCell ref="A6:B6"/>
    <mergeCell ref="A5:B5"/>
    <mergeCell ref="A18:C18"/>
    <mergeCell ref="A17:C17"/>
    <mergeCell ref="A3:B3"/>
    <mergeCell ref="A9:D9"/>
  </mergeCells>
  <phoneticPr fontId="18" type="noConversion"/>
  <dataValidations count="1">
    <dataValidation allowBlank="1" showInputMessage="1" prompt="To enter free text, select cell and type - do not click into cell" sqref="D12:AS12" xr:uid="{646A8B70-E9DD-43D4-B844-4CB47F55CF26}"/>
  </dataValidation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16DB7-8F26-44E6-AB3B-7CBF89767FDD}">
  <dimension ref="A1:BL55"/>
  <sheetViews>
    <sheetView topLeftCell="A19" zoomScale="70" zoomScaleNormal="70" workbookViewId="0">
      <selection activeCell="F27" sqref="F27"/>
    </sheetView>
  </sheetViews>
  <sheetFormatPr defaultColWidth="0" defaultRowHeight="15.6" zeroHeight="1" x14ac:dyDescent="0.3"/>
  <cols>
    <col min="1" max="1" width="6.88671875" style="207" bestFit="1" customWidth="1"/>
    <col min="2" max="2" width="38.88671875" style="207" customWidth="1"/>
    <col min="3" max="3" width="82" style="207" customWidth="1"/>
    <col min="4" max="5" width="42.88671875" style="207" customWidth="1"/>
    <col min="6" max="6" width="84.5546875" style="213" customWidth="1"/>
    <col min="7" max="45" width="42.88671875" style="213" customWidth="1"/>
    <col min="46" max="64" width="42.88671875" style="207" hidden="1" customWidth="1"/>
    <col min="65" max="16384" width="0" style="207"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1690</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1121</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213"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row>
    <row r="11" spans="1:64" s="213"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row>
    <row r="12" spans="1:64" s="213" customFormat="1" ht="27.6" customHeight="1" x14ac:dyDescent="0.3">
      <c r="A12" s="174" t="s">
        <v>312</v>
      </c>
      <c r="B12" s="139" t="s">
        <v>313</v>
      </c>
      <c r="C12" s="214" t="s">
        <v>314</v>
      </c>
      <c r="D12" s="216" t="s">
        <v>315</v>
      </c>
      <c r="E12" s="216" t="s">
        <v>315</v>
      </c>
      <c r="F12" s="216"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213"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row>
    <row r="14" spans="1:64" s="213"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row>
    <row r="15" spans="1:64" s="213" customFormat="1" ht="27.6" customHeight="1" thickBot="1" x14ac:dyDescent="0.35">
      <c r="A15" s="176" t="s">
        <v>358</v>
      </c>
      <c r="B15" s="141" t="s">
        <v>359</v>
      </c>
      <c r="C15" s="220" t="s">
        <v>360</v>
      </c>
      <c r="D15" s="221" t="s">
        <v>361</v>
      </c>
      <c r="E15" s="221" t="s">
        <v>361</v>
      </c>
      <c r="F15" s="221"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213"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1691</v>
      </c>
      <c r="N19" s="253" t="s">
        <v>1692</v>
      </c>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213" customFormat="1" ht="82.65" customHeight="1" x14ac:dyDescent="0.3">
      <c r="A20" s="138" t="s">
        <v>376</v>
      </c>
      <c r="B20" s="139" t="s">
        <v>377</v>
      </c>
      <c r="C20" s="217" t="s">
        <v>378</v>
      </c>
      <c r="D20" s="226" t="s">
        <v>379</v>
      </c>
      <c r="E20" s="226" t="s">
        <v>380</v>
      </c>
      <c r="F20" s="254" t="s">
        <v>37</v>
      </c>
      <c r="G20" s="254" t="s">
        <v>1693</v>
      </c>
      <c r="H20" s="254" t="s">
        <v>217</v>
      </c>
      <c r="I20" s="254" t="s">
        <v>217</v>
      </c>
      <c r="J20" s="254" t="s">
        <v>217</v>
      </c>
      <c r="K20" s="254" t="s">
        <v>217</v>
      </c>
      <c r="L20" s="254" t="s">
        <v>217</v>
      </c>
      <c r="M20" s="254" t="s">
        <v>37</v>
      </c>
      <c r="N20" s="255" t="s">
        <v>37</v>
      </c>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213" customFormat="1" ht="82.65" customHeight="1" x14ac:dyDescent="0.3">
      <c r="A21" s="169" t="s">
        <v>383</v>
      </c>
      <c r="B21" s="170" t="s">
        <v>384</v>
      </c>
      <c r="C21" s="227" t="s">
        <v>385</v>
      </c>
      <c r="D21" s="228" t="s">
        <v>386</v>
      </c>
      <c r="E21" s="228" t="s">
        <v>387</v>
      </c>
      <c r="F21" s="256" t="s">
        <v>1694</v>
      </c>
      <c r="G21" s="256" t="s">
        <v>1694</v>
      </c>
      <c r="H21" s="256" t="s">
        <v>217</v>
      </c>
      <c r="I21" s="256" t="s">
        <v>217</v>
      </c>
      <c r="J21" s="256" t="s">
        <v>217</v>
      </c>
      <c r="K21" s="256" t="s">
        <v>217</v>
      </c>
      <c r="L21" s="256" t="s">
        <v>217</v>
      </c>
      <c r="M21" s="256" t="s">
        <v>386</v>
      </c>
      <c r="N21" s="255" t="s">
        <v>386</v>
      </c>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213" customFormat="1" ht="82.65" customHeight="1" thickBot="1" x14ac:dyDescent="0.35">
      <c r="A22" s="140" t="s">
        <v>389</v>
      </c>
      <c r="B22" s="141" t="s">
        <v>390</v>
      </c>
      <c r="C22" s="229" t="s">
        <v>391</v>
      </c>
      <c r="D22" s="230" t="s">
        <v>217</v>
      </c>
      <c r="E22" s="231" t="s">
        <v>392</v>
      </c>
      <c r="F22" s="155" t="s">
        <v>930</v>
      </c>
      <c r="G22" s="111" t="s">
        <v>1695</v>
      </c>
      <c r="H22" s="257" t="s">
        <v>217</v>
      </c>
      <c r="I22" s="257" t="s">
        <v>217</v>
      </c>
      <c r="J22" s="257" t="s">
        <v>217</v>
      </c>
      <c r="K22" s="257" t="s">
        <v>217</v>
      </c>
      <c r="L22" s="257" t="s">
        <v>217</v>
      </c>
      <c r="M22" s="268" t="s">
        <v>1696</v>
      </c>
      <c r="N22" s="255" t="s">
        <v>1696</v>
      </c>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213"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237" customFormat="1" ht="30" x14ac:dyDescent="0.3">
      <c r="A27" s="138" t="s">
        <v>439</v>
      </c>
      <c r="B27" s="139" t="s">
        <v>440</v>
      </c>
      <c r="C27" s="235" t="s">
        <v>441</v>
      </c>
      <c r="D27" s="236" t="s">
        <v>442</v>
      </c>
      <c r="E27" s="236" t="s">
        <v>443</v>
      </c>
      <c r="F27" s="258" t="s">
        <v>930</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237"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237" customFormat="1" ht="244.65" customHeight="1" x14ac:dyDescent="0.3">
      <c r="A29" s="138" t="s">
        <v>452</v>
      </c>
      <c r="B29" s="139" t="s">
        <v>453</v>
      </c>
      <c r="C29" s="235" t="s">
        <v>603</v>
      </c>
      <c r="D29" s="238" t="s">
        <v>455</v>
      </c>
      <c r="E29" s="238" t="s">
        <v>456</v>
      </c>
      <c r="F29" s="258" t="s">
        <v>455</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213"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213"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213"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213" customFormat="1" ht="30"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213" customFormat="1" ht="30" x14ac:dyDescent="0.3">
      <c r="A34" s="138" t="s">
        <v>469</v>
      </c>
      <c r="B34" s="139" t="s">
        <v>470</v>
      </c>
      <c r="C34" s="235" t="s">
        <v>471</v>
      </c>
      <c r="D34" s="239"/>
      <c r="E34" s="239" t="s">
        <v>209</v>
      </c>
      <c r="F34" s="260" t="s">
        <v>181</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213" customFormat="1" x14ac:dyDescent="0.3">
      <c r="A35" s="138" t="s">
        <v>472</v>
      </c>
      <c r="B35" s="139" t="s">
        <v>473</v>
      </c>
      <c r="C35" s="235" t="s">
        <v>474</v>
      </c>
      <c r="D35" s="239"/>
      <c r="E35" s="239" t="s">
        <v>209</v>
      </c>
      <c r="F35" s="260" t="s">
        <v>181</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213"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213" customFormat="1" ht="24.75" customHeight="1" x14ac:dyDescent="0.3">
      <c r="A37" s="138" t="s">
        <v>478</v>
      </c>
      <c r="B37" s="139" t="s">
        <v>479</v>
      </c>
      <c r="C37" s="235" t="s">
        <v>480</v>
      </c>
      <c r="D37" s="239"/>
      <c r="E37" s="239" t="s">
        <v>181</v>
      </c>
      <c r="F37" s="260" t="s">
        <v>181</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213" customFormat="1" ht="25.5" customHeigh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213" customFormat="1" ht="25.5" customHeight="1" x14ac:dyDescent="0.3">
      <c r="A39" s="138" t="s">
        <v>484</v>
      </c>
      <c r="B39" s="139" t="s">
        <v>485</v>
      </c>
      <c r="C39" s="235" t="s">
        <v>486</v>
      </c>
      <c r="D39" s="239"/>
      <c r="E39" s="239" t="s">
        <v>181</v>
      </c>
      <c r="F39" s="260" t="s">
        <v>181</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213" customFormat="1" ht="29.25" customHeight="1" x14ac:dyDescent="0.3">
      <c r="A40" s="138" t="s">
        <v>487</v>
      </c>
      <c r="B40" s="139" t="s">
        <v>488</v>
      </c>
      <c r="C40" s="235" t="s">
        <v>489</v>
      </c>
      <c r="D40" s="239"/>
      <c r="E40" s="239" t="s">
        <v>181</v>
      </c>
      <c r="F40" s="260" t="s">
        <v>181</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213"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213" customFormat="1" x14ac:dyDescent="0.3">
      <c r="A42" s="138" t="s">
        <v>493</v>
      </c>
      <c r="B42" s="139" t="s">
        <v>494</v>
      </c>
      <c r="C42" s="235" t="s">
        <v>495</v>
      </c>
      <c r="D42" s="239" t="s">
        <v>181</v>
      </c>
      <c r="E42" s="239" t="s">
        <v>209</v>
      </c>
      <c r="F42" s="260" t="s">
        <v>181</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213" customFormat="1" x14ac:dyDescent="0.3">
      <c r="A43" s="138" t="s">
        <v>496</v>
      </c>
      <c r="B43" s="139" t="s">
        <v>497</v>
      </c>
      <c r="C43" s="235" t="s">
        <v>498</v>
      </c>
      <c r="D43" s="239" t="s">
        <v>181</v>
      </c>
      <c r="E43" s="239" t="s">
        <v>209</v>
      </c>
      <c r="F43" s="260" t="s">
        <v>181</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237" customFormat="1" ht="246.6" customHeight="1" x14ac:dyDescent="0.3">
      <c r="A44" s="138" t="s">
        <v>499</v>
      </c>
      <c r="B44" s="139" t="s">
        <v>500</v>
      </c>
      <c r="C44" s="235" t="s">
        <v>501</v>
      </c>
      <c r="D44" s="238" t="s">
        <v>502</v>
      </c>
      <c r="E44" s="238" t="s">
        <v>503</v>
      </c>
      <c r="F44" s="258" t="s">
        <v>503</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237" customFormat="1" ht="409.35" customHeight="1" x14ac:dyDescent="0.3">
      <c r="A45" s="138" t="s">
        <v>504</v>
      </c>
      <c r="B45" s="139" t="s">
        <v>505</v>
      </c>
      <c r="C45" s="235" t="s">
        <v>506</v>
      </c>
      <c r="D45" s="241" t="s">
        <v>605</v>
      </c>
      <c r="E45" s="241" t="s">
        <v>508</v>
      </c>
      <c r="F45" s="262" t="s">
        <v>1697</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237" customFormat="1" ht="409.6" customHeight="1" x14ac:dyDescent="0.3">
      <c r="A46" s="138" t="s">
        <v>510</v>
      </c>
      <c r="B46" s="139" t="s">
        <v>511</v>
      </c>
      <c r="C46" s="235" t="s">
        <v>512</v>
      </c>
      <c r="D46" s="241" t="s">
        <v>217</v>
      </c>
      <c r="E46" s="241" t="s">
        <v>513</v>
      </c>
      <c r="F46" s="262" t="s">
        <v>1698</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237" customFormat="1" ht="409.6" x14ac:dyDescent="0.3">
      <c r="A47" s="138" t="s">
        <v>515</v>
      </c>
      <c r="B47" s="139" t="s">
        <v>516</v>
      </c>
      <c r="C47" s="235" t="s">
        <v>517</v>
      </c>
      <c r="D47" s="241" t="s">
        <v>217</v>
      </c>
      <c r="E47" s="241" t="s">
        <v>612</v>
      </c>
      <c r="F47" s="262" t="s">
        <v>1699</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237" customFormat="1" ht="45" x14ac:dyDescent="0.3">
      <c r="A48" s="138" t="s">
        <v>520</v>
      </c>
      <c r="B48" s="139" t="s">
        <v>521</v>
      </c>
      <c r="C48" s="235" t="s">
        <v>522</v>
      </c>
      <c r="D48" s="242" t="s">
        <v>217</v>
      </c>
      <c r="E48" s="242" t="s">
        <v>523</v>
      </c>
      <c r="F48" s="264" t="s">
        <v>1700</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237" customFormat="1" ht="135" x14ac:dyDescent="0.3">
      <c r="A49" s="138" t="s">
        <v>525</v>
      </c>
      <c r="B49" s="139" t="s">
        <v>526</v>
      </c>
      <c r="C49" s="227" t="s">
        <v>527</v>
      </c>
      <c r="D49" s="236" t="s">
        <v>529</v>
      </c>
      <c r="E49" s="236" t="s">
        <v>618</v>
      </c>
      <c r="F49" s="258" t="s">
        <v>217</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237" customFormat="1" ht="75" x14ac:dyDescent="0.3">
      <c r="A50" s="138" t="s">
        <v>531</v>
      </c>
      <c r="B50" s="139" t="s">
        <v>532</v>
      </c>
      <c r="C50" s="227" t="s">
        <v>533</v>
      </c>
      <c r="D50" s="236" t="s">
        <v>217</v>
      </c>
      <c r="E50" s="236" t="s">
        <v>534</v>
      </c>
      <c r="F50" s="258" t="s">
        <v>217</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237" customFormat="1" ht="270" x14ac:dyDescent="0.3">
      <c r="A51" s="138" t="s">
        <v>536</v>
      </c>
      <c r="B51" s="139" t="s">
        <v>537</v>
      </c>
      <c r="C51" s="235" t="s">
        <v>538</v>
      </c>
      <c r="D51" s="238" t="s">
        <v>503</v>
      </c>
      <c r="E51" s="238" t="s">
        <v>502</v>
      </c>
      <c r="F51" s="258" t="s">
        <v>503</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237" customFormat="1" ht="409.6" customHeight="1" x14ac:dyDescent="0.3">
      <c r="A52" s="138" t="s">
        <v>539</v>
      </c>
      <c r="B52" s="139" t="s">
        <v>505</v>
      </c>
      <c r="C52" s="235" t="s">
        <v>540</v>
      </c>
      <c r="D52" s="241" t="s">
        <v>621</v>
      </c>
      <c r="E52" s="241" t="s">
        <v>575</v>
      </c>
      <c r="F52" s="262" t="s">
        <v>1701</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237" customFormat="1" ht="294" customHeight="1" x14ac:dyDescent="0.3">
      <c r="A53" s="138" t="s">
        <v>544</v>
      </c>
      <c r="B53" s="139" t="s">
        <v>545</v>
      </c>
      <c r="C53" s="235" t="s">
        <v>546</v>
      </c>
      <c r="D53" s="243" t="s">
        <v>547</v>
      </c>
      <c r="E53" s="243" t="s">
        <v>217</v>
      </c>
      <c r="F53" s="258" t="s">
        <v>1702</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237" customFormat="1" ht="225" x14ac:dyDescent="0.3">
      <c r="A54" s="138" t="s">
        <v>550</v>
      </c>
      <c r="B54" s="139" t="s">
        <v>551</v>
      </c>
      <c r="C54" s="235" t="s">
        <v>552</v>
      </c>
      <c r="D54" s="243" t="s">
        <v>553</v>
      </c>
      <c r="E54" s="243" t="s">
        <v>217</v>
      </c>
      <c r="F54" s="258" t="s">
        <v>1703</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237" customFormat="1" ht="45.6" thickBot="1" x14ac:dyDescent="0.35">
      <c r="A55" s="140" t="s">
        <v>555</v>
      </c>
      <c r="B55" s="141" t="s">
        <v>521</v>
      </c>
      <c r="C55" s="244" t="s">
        <v>556</v>
      </c>
      <c r="D55" s="245" t="s">
        <v>557</v>
      </c>
      <c r="E55" s="245" t="s">
        <v>217</v>
      </c>
      <c r="F55" s="266" t="s">
        <v>1700</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46">
      <selection activeCell="F49" sqref="F49"/>
      <pageMargins left="0" right="0" top="0" bottom="0" header="0" footer="0"/>
    </customSheetView>
    <customSheetView guid="{C2870D4B-3185-40F5-B1E2-34D518E50A79}" scale="70" hiddenRows="1" hiddenColumns="1" topLeftCell="A48">
      <selection activeCell="C7" sqref="C7"/>
      <pageMargins left="0" right="0" top="0" bottom="0" header="0" footer="0"/>
    </customSheetView>
    <customSheetView guid="{B3F813C4-6DDE-44FA-88AB-CD545D2651A2}" scale="70" hiddenRows="1" hiddenColumns="1">
      <selection activeCell="AT29" sqref="AT29"/>
      <pageMargins left="0" right="0" top="0" bottom="0" header="0" footer="0"/>
    </customSheetView>
    <customSheetView guid="{52C21511-4E91-4712-98AA-765DAD4B9FC1}" scale="70" hiddenRows="1" hiddenColumns="1" topLeftCell="A46">
      <selection activeCell="F49" sqref="F49"/>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disablePrompts="1" count="1">
    <dataValidation allowBlank="1" showInputMessage="1" prompt="To enter free text, select cell and type - do not click into cell" sqref="D12:AS12" xr:uid="{0A520832-DCDF-44ED-98CA-253A8A989745}"/>
  </dataValidations>
  <pageMargins left="0.7" right="0.7" top="0.75" bottom="0.75" header="0.3" footer="0.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20160-88D1-48DE-AD58-58F16F2A379F}">
  <dimension ref="A1:DP55"/>
  <sheetViews>
    <sheetView topLeftCell="A25" zoomScale="60" zoomScaleNormal="60" workbookViewId="0">
      <selection activeCell="F27" sqref="F27"/>
    </sheetView>
  </sheetViews>
  <sheetFormatPr defaultColWidth="0" defaultRowHeight="15.6" zeroHeight="1" x14ac:dyDescent="0.3"/>
  <cols>
    <col min="1" max="1" width="6.5546875" style="207" bestFit="1" customWidth="1"/>
    <col min="2" max="2" width="27" style="207" customWidth="1"/>
    <col min="3" max="3" width="95.44140625" style="207" customWidth="1"/>
    <col min="4" max="4" width="44.44140625" style="207" customWidth="1"/>
    <col min="5" max="5" width="44.88671875" style="207" customWidth="1"/>
    <col min="6" max="6" width="51.5546875" style="213" customWidth="1"/>
    <col min="7" max="7" width="46.88671875" style="213" customWidth="1"/>
    <col min="8" max="12" width="42.5546875" style="213" customWidth="1"/>
    <col min="13" max="13" width="64.44140625" style="213" customWidth="1"/>
    <col min="14" max="24" width="42.5546875" style="213" customWidth="1"/>
    <col min="25" max="25" width="46.5546875" style="213" customWidth="1"/>
    <col min="26" max="34" width="42.5546875" style="213" customWidth="1"/>
    <col min="35" max="35" width="44.88671875" style="213" customWidth="1"/>
    <col min="36" max="36" width="47" style="213" customWidth="1"/>
    <col min="37" max="37" width="55.88671875" style="213" customWidth="1"/>
    <col min="38" max="38" width="60.5546875" style="213" customWidth="1"/>
    <col min="39" max="39" width="61.5546875" style="213" customWidth="1"/>
    <col min="40" max="40" width="46.5546875" style="213" customWidth="1"/>
    <col min="41" max="41" width="36.109375" style="213" customWidth="1"/>
    <col min="42" max="42" width="33.44140625" style="213" customWidth="1"/>
    <col min="43" max="43" width="32.109375" style="213" customWidth="1"/>
    <col min="44" max="47" width="42.5546875" style="213" customWidth="1"/>
    <col min="48" max="62" width="42.5546875" style="207" customWidth="1"/>
    <col min="63" max="120" width="35.109375" style="207" customWidth="1"/>
    <col min="121" max="16384" width="35.109375" style="207" hidden="1"/>
  </cols>
  <sheetData>
    <row r="1" spans="1:63"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row>
    <row r="2" spans="1:63" ht="33" customHeight="1" x14ac:dyDescent="0.3">
      <c r="A2" s="367" t="s">
        <v>251</v>
      </c>
      <c r="B2" s="368"/>
      <c r="C2" s="208" t="s">
        <v>1704</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row>
    <row r="3" spans="1:63" ht="23.1" customHeight="1" x14ac:dyDescent="0.3">
      <c r="A3" s="367" t="s">
        <v>253</v>
      </c>
      <c r="B3" s="368"/>
      <c r="C3" s="208" t="s">
        <v>1137</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row>
    <row r="4" spans="1:63" ht="29.8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row>
    <row r="5" spans="1:63" ht="23.1"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row>
    <row r="6" spans="1:63" ht="23.1"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row>
    <row r="7" spans="1:63" ht="14.85"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row>
    <row r="8" spans="1:63" ht="17.850000000000001"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row>
    <row r="9" spans="1:63" ht="14.85"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row>
    <row r="10" spans="1:63" s="213"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row>
    <row r="11" spans="1:63" s="213"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row>
    <row r="12" spans="1:63" s="213"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3" s="213"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row>
    <row r="14" spans="1:63" s="213"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row>
    <row r="15" spans="1:63" s="213"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row>
    <row r="16" spans="1:63"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row>
    <row r="17" spans="1:120"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row>
    <row r="18" spans="1:120"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row>
    <row r="19" spans="1:120" s="213" customFormat="1" ht="47.25" customHeight="1" thickBot="1" x14ac:dyDescent="0.35">
      <c r="A19" s="210" t="s">
        <v>12</v>
      </c>
      <c r="B19" s="211" t="s">
        <v>13</v>
      </c>
      <c r="C19" s="211" t="s">
        <v>14</v>
      </c>
      <c r="D19" s="225" t="s">
        <v>366</v>
      </c>
      <c r="E19" s="225" t="s">
        <v>367</v>
      </c>
      <c r="F19" s="252" t="s">
        <v>1705</v>
      </c>
      <c r="G19" s="252" t="s">
        <v>369</v>
      </c>
      <c r="H19" s="252" t="s">
        <v>1706</v>
      </c>
      <c r="I19" s="252" t="s">
        <v>1707</v>
      </c>
      <c r="J19" s="252" t="s">
        <v>1708</v>
      </c>
      <c r="K19" s="252" t="s">
        <v>1709</v>
      </c>
      <c r="L19" s="252" t="s">
        <v>1710</v>
      </c>
      <c r="M19" s="252" t="s">
        <v>1711</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row>
    <row r="20" spans="1:120" s="213" customFormat="1" ht="94.35" customHeight="1" thickBot="1" x14ac:dyDescent="0.35">
      <c r="A20" s="138" t="s">
        <v>376</v>
      </c>
      <c r="B20" s="139" t="s">
        <v>377</v>
      </c>
      <c r="C20" s="217" t="s">
        <v>378</v>
      </c>
      <c r="D20" s="226" t="s">
        <v>379</v>
      </c>
      <c r="E20" s="226" t="s">
        <v>380</v>
      </c>
      <c r="F20" s="254" t="s">
        <v>379</v>
      </c>
      <c r="G20" s="254" t="s">
        <v>379</v>
      </c>
      <c r="H20" s="254" t="s">
        <v>594</v>
      </c>
      <c r="I20" s="200" t="s">
        <v>594</v>
      </c>
      <c r="J20" s="254" t="s">
        <v>594</v>
      </c>
      <c r="K20" s="254" t="s">
        <v>594</v>
      </c>
      <c r="L20" s="254" t="s">
        <v>594</v>
      </c>
      <c r="M20" s="254" t="s">
        <v>594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row>
    <row r="21" spans="1:120" s="213" customFormat="1" ht="128.8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388</v>
      </c>
      <c r="L21" s="256" t="s">
        <v>388</v>
      </c>
      <c r="M21" s="256"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row>
    <row r="22" spans="1:120" s="213" customFormat="1" ht="408.75" customHeight="1" thickBot="1" x14ac:dyDescent="0.35">
      <c r="A22" s="140" t="s">
        <v>389</v>
      </c>
      <c r="B22" s="141" t="s">
        <v>390</v>
      </c>
      <c r="C22" s="229" t="s">
        <v>391</v>
      </c>
      <c r="D22" s="230" t="s">
        <v>217</v>
      </c>
      <c r="E22" s="231" t="s">
        <v>392</v>
      </c>
      <c r="F22" s="111" t="s">
        <v>1712</v>
      </c>
      <c r="G22" s="111" t="s">
        <v>1712</v>
      </c>
      <c r="H22" s="111" t="s">
        <v>1713</v>
      </c>
      <c r="I22" s="111" t="s">
        <v>217</v>
      </c>
      <c r="J22" s="268" t="s">
        <v>217</v>
      </c>
      <c r="K22" s="257" t="s">
        <v>217</v>
      </c>
      <c r="L22" s="257" t="s">
        <v>217</v>
      </c>
      <c r="M22" s="111" t="s">
        <v>1712</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row>
    <row r="23" spans="1:120"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row>
    <row r="24" spans="1:120"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row>
    <row r="25" spans="1:120" ht="57.75"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47"/>
      <c r="AW25" s="247"/>
      <c r="AX25" s="247"/>
      <c r="AY25" s="247"/>
      <c r="AZ25" s="247"/>
      <c r="BA25" s="247"/>
      <c r="BB25" s="247"/>
      <c r="BC25" s="247"/>
      <c r="BD25" s="247"/>
      <c r="BE25" s="247"/>
      <c r="BF25" s="247"/>
      <c r="BG25" s="247"/>
      <c r="BH25" s="247"/>
      <c r="BI25" s="247"/>
      <c r="BJ25" s="247"/>
      <c r="BK25" s="247"/>
    </row>
    <row r="26" spans="1:120" s="213"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12" t="s">
        <v>438</v>
      </c>
      <c r="AT26" s="212" t="s">
        <v>1142</v>
      </c>
      <c r="AU26" s="212" t="s">
        <v>1143</v>
      </c>
      <c r="AV26" s="212" t="s">
        <v>1144</v>
      </c>
      <c r="AW26" s="212" t="s">
        <v>1145</v>
      </c>
      <c r="AX26" s="212" t="s">
        <v>1146</v>
      </c>
      <c r="AY26" s="212" t="s">
        <v>1147</v>
      </c>
      <c r="AZ26" s="212" t="s">
        <v>1148</v>
      </c>
      <c r="BA26" s="212" t="s">
        <v>1149</v>
      </c>
      <c r="BB26" s="212" t="s">
        <v>1150</v>
      </c>
      <c r="BC26" s="212" t="s">
        <v>1151</v>
      </c>
      <c r="BD26" s="212" t="s">
        <v>1152</v>
      </c>
      <c r="BE26" s="212" t="s">
        <v>1153</v>
      </c>
      <c r="BF26" s="212" t="s">
        <v>1154</v>
      </c>
      <c r="BG26" s="212" t="s">
        <v>1155</v>
      </c>
      <c r="BH26" s="212" t="s">
        <v>1156</v>
      </c>
      <c r="BI26" s="212" t="s">
        <v>1157</v>
      </c>
      <c r="BJ26" s="212" t="s">
        <v>1158</v>
      </c>
      <c r="BK26" s="212" t="s">
        <v>1159</v>
      </c>
      <c r="BL26" s="212" t="s">
        <v>1160</v>
      </c>
      <c r="BM26" s="212" t="s">
        <v>1714</v>
      </c>
      <c r="BN26" s="212" t="s">
        <v>1715</v>
      </c>
      <c r="BO26" s="212" t="s">
        <v>1716</v>
      </c>
      <c r="BP26" s="212" t="s">
        <v>1717</v>
      </c>
      <c r="BQ26" s="212" t="s">
        <v>1718</v>
      </c>
      <c r="BR26" s="212" t="s">
        <v>1719</v>
      </c>
      <c r="BS26" s="212" t="s">
        <v>1720</v>
      </c>
      <c r="BT26" s="212" t="s">
        <v>1721</v>
      </c>
      <c r="BU26" s="212" t="s">
        <v>1722</v>
      </c>
      <c r="BV26" s="212" t="s">
        <v>1723</v>
      </c>
      <c r="BW26" s="212" t="s">
        <v>1724</v>
      </c>
      <c r="BX26" s="212" t="s">
        <v>1725</v>
      </c>
      <c r="BY26" s="212" t="s">
        <v>1726</v>
      </c>
      <c r="BZ26" s="212" t="s">
        <v>1727</v>
      </c>
      <c r="CA26" s="212" t="s">
        <v>1728</v>
      </c>
      <c r="CB26" s="212" t="s">
        <v>1729</v>
      </c>
      <c r="CC26" s="212" t="s">
        <v>1730</v>
      </c>
      <c r="CD26" s="212" t="s">
        <v>1731</v>
      </c>
      <c r="CE26" s="212" t="s">
        <v>1732</v>
      </c>
      <c r="CF26" s="212" t="s">
        <v>1733</v>
      </c>
      <c r="CG26" s="212" t="s">
        <v>1734</v>
      </c>
      <c r="CH26" s="212" t="s">
        <v>1735</v>
      </c>
      <c r="CI26" s="212" t="s">
        <v>1736</v>
      </c>
      <c r="CJ26" s="212" t="s">
        <v>1737</v>
      </c>
      <c r="CK26" s="212" t="s">
        <v>1738</v>
      </c>
      <c r="CL26" s="212" t="s">
        <v>1739</v>
      </c>
      <c r="CM26" s="212" t="s">
        <v>1740</v>
      </c>
      <c r="CN26" s="212" t="s">
        <v>1741</v>
      </c>
      <c r="CO26" s="212" t="s">
        <v>1742</v>
      </c>
      <c r="CP26" s="212" t="s">
        <v>1743</v>
      </c>
      <c r="CQ26" s="212" t="s">
        <v>1744</v>
      </c>
      <c r="CR26" s="212" t="s">
        <v>1745</v>
      </c>
      <c r="CS26" s="212" t="s">
        <v>1746</v>
      </c>
      <c r="CT26" s="212" t="s">
        <v>1747</v>
      </c>
      <c r="CU26" s="212" t="s">
        <v>1748</v>
      </c>
      <c r="CV26" s="212" t="s">
        <v>1749</v>
      </c>
      <c r="CW26" s="212" t="s">
        <v>1750</v>
      </c>
      <c r="CX26" s="212" t="s">
        <v>1751</v>
      </c>
      <c r="CY26" s="212" t="s">
        <v>1752</v>
      </c>
      <c r="CZ26" s="212" t="s">
        <v>1753</v>
      </c>
      <c r="DA26" s="212" t="s">
        <v>1754</v>
      </c>
      <c r="DB26" s="212" t="s">
        <v>1755</v>
      </c>
      <c r="DC26" s="212" t="s">
        <v>1756</v>
      </c>
      <c r="DD26" s="212" t="s">
        <v>1757</v>
      </c>
      <c r="DE26" s="212" t="s">
        <v>1758</v>
      </c>
      <c r="DF26" s="212" t="s">
        <v>1759</v>
      </c>
      <c r="DG26" s="212" t="s">
        <v>1760</v>
      </c>
      <c r="DH26" s="212" t="s">
        <v>1761</v>
      </c>
      <c r="DI26" s="212" t="s">
        <v>1762</v>
      </c>
      <c r="DJ26" s="212" t="s">
        <v>1763</v>
      </c>
      <c r="DK26" s="212" t="s">
        <v>1764</v>
      </c>
      <c r="DL26" s="212" t="s">
        <v>1765</v>
      </c>
      <c r="DM26" s="212" t="s">
        <v>1766</v>
      </c>
      <c r="DN26" s="212" t="s">
        <v>1767</v>
      </c>
      <c r="DO26" s="212" t="s">
        <v>1768</v>
      </c>
      <c r="DP26" s="212" t="s">
        <v>1769</v>
      </c>
    </row>
    <row r="27" spans="1:120" s="237" customFormat="1" ht="45" x14ac:dyDescent="0.3">
      <c r="A27" s="138" t="s">
        <v>439</v>
      </c>
      <c r="B27" s="139" t="s">
        <v>440</v>
      </c>
      <c r="C27" s="235" t="s">
        <v>441</v>
      </c>
      <c r="D27" s="236" t="s">
        <v>442</v>
      </c>
      <c r="E27" s="236" t="s">
        <v>443</v>
      </c>
      <c r="F27" s="258" t="s">
        <v>1770</v>
      </c>
      <c r="G27" s="258" t="s">
        <v>1771</v>
      </c>
      <c r="H27" s="258" t="s">
        <v>1772</v>
      </c>
      <c r="I27" s="258" t="s">
        <v>1773</v>
      </c>
      <c r="J27" s="258" t="s">
        <v>1774</v>
      </c>
      <c r="K27" s="258" t="s">
        <v>1775</v>
      </c>
      <c r="L27" s="258" t="s">
        <v>1173</v>
      </c>
      <c r="M27" s="258" t="s">
        <v>1776</v>
      </c>
      <c r="N27" s="258" t="s">
        <v>1777</v>
      </c>
      <c r="O27" s="258" t="s">
        <v>1778</v>
      </c>
      <c r="P27" s="258" t="s">
        <v>1779</v>
      </c>
      <c r="Q27" s="258" t="s">
        <v>1780</v>
      </c>
      <c r="R27" s="258" t="s">
        <v>1781</v>
      </c>
      <c r="S27" s="258" t="s">
        <v>1782</v>
      </c>
      <c r="T27" s="258" t="s">
        <v>1783</v>
      </c>
      <c r="U27" s="258" t="s">
        <v>1784</v>
      </c>
      <c r="V27" s="258" t="s">
        <v>1785</v>
      </c>
      <c r="W27" s="258" t="s">
        <v>1786</v>
      </c>
      <c r="X27" s="258" t="s">
        <v>1787</v>
      </c>
      <c r="Y27" s="258" t="s">
        <v>1788</v>
      </c>
      <c r="Z27" s="258" t="s">
        <v>1789</v>
      </c>
      <c r="AA27" s="258" t="s">
        <v>1790</v>
      </c>
      <c r="AB27" s="258" t="s">
        <v>1791</v>
      </c>
      <c r="AC27" s="258" t="s">
        <v>1792</v>
      </c>
      <c r="AD27" s="258" t="s">
        <v>1793</v>
      </c>
      <c r="AE27" s="258" t="s">
        <v>1794</v>
      </c>
      <c r="AF27" s="258" t="s">
        <v>1795</v>
      </c>
      <c r="AG27" s="258" t="s">
        <v>1796</v>
      </c>
      <c r="AH27" s="258" t="s">
        <v>1797</v>
      </c>
      <c r="AI27" s="258" t="s">
        <v>1798</v>
      </c>
      <c r="AJ27" s="258" t="s">
        <v>1799</v>
      </c>
      <c r="AK27" s="258" t="s">
        <v>1800</v>
      </c>
      <c r="AL27" s="258" t="s">
        <v>1801</v>
      </c>
      <c r="AM27" s="258" t="s">
        <v>1802</v>
      </c>
      <c r="AN27" s="258" t="s">
        <v>1803</v>
      </c>
      <c r="AO27" s="258" t="s">
        <v>1804</v>
      </c>
      <c r="AP27" s="258" t="s">
        <v>1805</v>
      </c>
      <c r="AQ27" s="258" t="s">
        <v>1806</v>
      </c>
      <c r="AR27" s="258" t="s">
        <v>1807</v>
      </c>
      <c r="AS27" s="258" t="s">
        <v>1808</v>
      </c>
      <c r="AT27" s="258" t="s">
        <v>1809</v>
      </c>
      <c r="AU27" s="258" t="s">
        <v>1810</v>
      </c>
      <c r="AV27" s="258" t="s">
        <v>1811</v>
      </c>
      <c r="AW27" s="258" t="s">
        <v>1812</v>
      </c>
      <c r="AX27" s="258" t="s">
        <v>1813</v>
      </c>
      <c r="AY27" s="258" t="s">
        <v>1814</v>
      </c>
      <c r="AZ27" s="258" t="s">
        <v>1815</v>
      </c>
      <c r="BA27" s="258" t="s">
        <v>1816</v>
      </c>
      <c r="BB27" s="258" t="s">
        <v>1817</v>
      </c>
      <c r="BC27" s="258" t="s">
        <v>1818</v>
      </c>
      <c r="BD27" s="258" t="s">
        <v>1819</v>
      </c>
      <c r="BE27" s="258" t="s">
        <v>1820</v>
      </c>
      <c r="BF27" s="258" t="s">
        <v>1821</v>
      </c>
      <c r="BG27" s="258" t="s">
        <v>1822</v>
      </c>
      <c r="BH27" s="258" t="s">
        <v>1823</v>
      </c>
      <c r="BI27" s="258" t="s">
        <v>1824</v>
      </c>
      <c r="BJ27" s="258" t="s">
        <v>1825</v>
      </c>
      <c r="BK27" s="258" t="s">
        <v>1826</v>
      </c>
      <c r="BL27" s="258" t="s">
        <v>1827</v>
      </c>
      <c r="BM27" s="258" t="s">
        <v>1828</v>
      </c>
      <c r="BN27" s="258" t="s">
        <v>1829</v>
      </c>
      <c r="BO27" s="258" t="s">
        <v>1830</v>
      </c>
      <c r="BP27" s="258" t="s">
        <v>1831</v>
      </c>
      <c r="BQ27" s="258" t="s">
        <v>1832</v>
      </c>
      <c r="BR27" s="258" t="s">
        <v>1833</v>
      </c>
      <c r="BS27" s="258" t="s">
        <v>1834</v>
      </c>
      <c r="BT27" s="258" t="s">
        <v>1835</v>
      </c>
      <c r="BU27" s="258" t="s">
        <v>1836</v>
      </c>
      <c r="BV27" s="258" t="s">
        <v>1837</v>
      </c>
      <c r="BW27" s="258" t="s">
        <v>1838</v>
      </c>
      <c r="BX27" s="258" t="s">
        <v>1839</v>
      </c>
      <c r="BY27" s="258" t="s">
        <v>1840</v>
      </c>
      <c r="BZ27" s="258" t="s">
        <v>1841</v>
      </c>
      <c r="CA27" s="258" t="s">
        <v>1842</v>
      </c>
      <c r="CB27" s="258" t="s">
        <v>1843</v>
      </c>
      <c r="CC27" s="258" t="s">
        <v>1844</v>
      </c>
      <c r="CD27" s="258" t="s">
        <v>1845</v>
      </c>
      <c r="CE27" s="258" t="s">
        <v>1846</v>
      </c>
      <c r="CF27" s="258" t="s">
        <v>1847</v>
      </c>
      <c r="CG27" s="258" t="s">
        <v>1848</v>
      </c>
      <c r="CH27" s="258" t="s">
        <v>1849</v>
      </c>
      <c r="CI27" s="258" t="s">
        <v>1850</v>
      </c>
      <c r="CJ27" s="258" t="s">
        <v>1851</v>
      </c>
      <c r="CK27" s="258" t="s">
        <v>1852</v>
      </c>
      <c r="CL27" s="258" t="s">
        <v>1853</v>
      </c>
      <c r="CM27" s="258" t="s">
        <v>1854</v>
      </c>
      <c r="CN27" s="258" t="s">
        <v>1855</v>
      </c>
      <c r="CO27" s="258" t="s">
        <v>1856</v>
      </c>
      <c r="CP27" s="258" t="s">
        <v>1857</v>
      </c>
      <c r="CQ27" s="258" t="s">
        <v>1858</v>
      </c>
      <c r="CR27" s="258" t="s">
        <v>1859</v>
      </c>
      <c r="CS27" s="258" t="s">
        <v>1860</v>
      </c>
      <c r="CT27" s="258" t="s">
        <v>1861</v>
      </c>
      <c r="CU27" s="258" t="s">
        <v>1862</v>
      </c>
      <c r="CV27" s="258" t="s">
        <v>1863</v>
      </c>
      <c r="CW27" s="258" t="s">
        <v>1864</v>
      </c>
      <c r="CX27" s="258" t="s">
        <v>1865</v>
      </c>
      <c r="CY27" s="258" t="s">
        <v>1866</v>
      </c>
      <c r="CZ27" s="258" t="s">
        <v>1867</v>
      </c>
      <c r="DA27" s="258" t="s">
        <v>1868</v>
      </c>
      <c r="DB27" s="258" t="s">
        <v>1869</v>
      </c>
      <c r="DC27" s="258" t="s">
        <v>1870</v>
      </c>
      <c r="DD27" s="258" t="s">
        <v>1871</v>
      </c>
      <c r="DE27" s="258" t="s">
        <v>1872</v>
      </c>
      <c r="DF27" s="258" t="s">
        <v>1873</v>
      </c>
      <c r="DG27" s="258" t="s">
        <v>1874</v>
      </c>
      <c r="DH27" s="258" t="s">
        <v>1875</v>
      </c>
      <c r="DI27" s="258" t="s">
        <v>1876</v>
      </c>
      <c r="DJ27" s="258" t="s">
        <v>1877</v>
      </c>
      <c r="DK27" s="258" t="s">
        <v>1878</v>
      </c>
      <c r="DL27" s="258" t="s">
        <v>1879</v>
      </c>
      <c r="DM27" s="258" t="s">
        <v>1880</v>
      </c>
      <c r="DN27" s="258" t="s">
        <v>1881</v>
      </c>
      <c r="DO27" s="258" t="s">
        <v>1882</v>
      </c>
      <c r="DP27" s="258" t="s">
        <v>1883</v>
      </c>
    </row>
    <row r="28" spans="1:120" s="237" customFormat="1" ht="92.25" customHeight="1" x14ac:dyDescent="0.3">
      <c r="A28" s="138" t="s">
        <v>447</v>
      </c>
      <c r="B28" s="139" t="s">
        <v>448</v>
      </c>
      <c r="C28" s="235" t="s">
        <v>449</v>
      </c>
      <c r="D28" s="236" t="s">
        <v>450</v>
      </c>
      <c r="E28" s="236" t="s">
        <v>450</v>
      </c>
      <c r="F28" s="258" t="s">
        <v>450</v>
      </c>
      <c r="G28" s="258" t="s">
        <v>1884</v>
      </c>
      <c r="H28" s="258" t="s">
        <v>450</v>
      </c>
      <c r="I28" s="258" t="s">
        <v>450</v>
      </c>
      <c r="J28" s="258" t="s">
        <v>450</v>
      </c>
      <c r="K28" s="258" t="s">
        <v>450</v>
      </c>
      <c r="L28" s="258" t="s">
        <v>450</v>
      </c>
      <c r="M28" s="258" t="s">
        <v>450</v>
      </c>
      <c r="N28" s="258" t="s">
        <v>450</v>
      </c>
      <c r="O28" s="258" t="s">
        <v>450</v>
      </c>
      <c r="P28" s="258" t="s">
        <v>450</v>
      </c>
      <c r="Q28" s="258" t="s">
        <v>450</v>
      </c>
      <c r="R28" s="258" t="s">
        <v>450</v>
      </c>
      <c r="S28" s="258" t="s">
        <v>450</v>
      </c>
      <c r="T28" s="258" t="s">
        <v>450</v>
      </c>
      <c r="U28" s="258" t="s">
        <v>450</v>
      </c>
      <c r="V28" s="258" t="s">
        <v>450</v>
      </c>
      <c r="W28" s="258" t="s">
        <v>450</v>
      </c>
      <c r="X28" s="258" t="s">
        <v>450</v>
      </c>
      <c r="Y28" s="258" t="s">
        <v>450</v>
      </c>
      <c r="Z28" s="258" t="s">
        <v>450</v>
      </c>
      <c r="AA28" s="258" t="s">
        <v>450</v>
      </c>
      <c r="AB28" s="258" t="s">
        <v>450</v>
      </c>
      <c r="AC28" s="258" t="s">
        <v>450</v>
      </c>
      <c r="AD28" s="258" t="s">
        <v>450</v>
      </c>
      <c r="AE28" s="258" t="s">
        <v>450</v>
      </c>
      <c r="AF28" s="258" t="s">
        <v>450</v>
      </c>
      <c r="AG28" s="258" t="s">
        <v>450</v>
      </c>
      <c r="AH28" s="258" t="s">
        <v>450</v>
      </c>
      <c r="AI28" s="258" t="s">
        <v>450</v>
      </c>
      <c r="AJ28" s="258" t="s">
        <v>450</v>
      </c>
      <c r="AK28" s="258" t="s">
        <v>450</v>
      </c>
      <c r="AL28" s="258" t="s">
        <v>450</v>
      </c>
      <c r="AM28" s="258"/>
      <c r="AN28" s="258" t="s">
        <v>450</v>
      </c>
      <c r="AO28" s="258" t="s">
        <v>450</v>
      </c>
      <c r="AP28" s="258" t="s">
        <v>450</v>
      </c>
      <c r="AQ28" s="258" t="s">
        <v>450</v>
      </c>
      <c r="AR28" s="258" t="s">
        <v>1884</v>
      </c>
      <c r="AS28" s="258" t="s">
        <v>450</v>
      </c>
      <c r="AT28" s="258" t="s">
        <v>450</v>
      </c>
      <c r="AU28" s="258" t="s">
        <v>450</v>
      </c>
      <c r="AV28" s="258" t="s">
        <v>450</v>
      </c>
      <c r="AW28" s="258" t="s">
        <v>450</v>
      </c>
      <c r="AX28" s="258" t="s">
        <v>450</v>
      </c>
      <c r="AY28" s="258" t="s">
        <v>450</v>
      </c>
      <c r="AZ28" s="258" t="s">
        <v>450</v>
      </c>
      <c r="BA28" s="258" t="s">
        <v>450</v>
      </c>
      <c r="BB28" s="258" t="s">
        <v>450</v>
      </c>
      <c r="BC28" s="258" t="s">
        <v>450</v>
      </c>
      <c r="BD28" s="258" t="s">
        <v>450</v>
      </c>
      <c r="BE28" s="258" t="s">
        <v>450</v>
      </c>
      <c r="BF28" s="258" t="s">
        <v>450</v>
      </c>
      <c r="BG28" s="258" t="s">
        <v>450</v>
      </c>
      <c r="BH28" s="258" t="s">
        <v>450</v>
      </c>
      <c r="BI28" s="258" t="s">
        <v>450</v>
      </c>
      <c r="BJ28" s="258" t="s">
        <v>450</v>
      </c>
      <c r="BK28" s="258" t="s">
        <v>450</v>
      </c>
      <c r="BL28" s="258" t="s">
        <v>450</v>
      </c>
      <c r="BM28" s="258" t="s">
        <v>450</v>
      </c>
      <c r="BN28" s="258" t="s">
        <v>450</v>
      </c>
      <c r="BO28" s="258" t="s">
        <v>450</v>
      </c>
      <c r="BP28" s="258" t="s">
        <v>450</v>
      </c>
      <c r="BQ28" s="258" t="s">
        <v>450</v>
      </c>
      <c r="BR28" s="258" t="s">
        <v>450</v>
      </c>
      <c r="BS28" s="258" t="s">
        <v>450</v>
      </c>
      <c r="BT28" s="258" t="s">
        <v>450</v>
      </c>
      <c r="BU28" s="258" t="s">
        <v>450</v>
      </c>
      <c r="BV28" s="258" t="s">
        <v>450</v>
      </c>
      <c r="BW28" s="258" t="s">
        <v>450</v>
      </c>
      <c r="BX28" s="258" t="s">
        <v>450</v>
      </c>
      <c r="BY28" s="258" t="s">
        <v>450</v>
      </c>
      <c r="BZ28" s="258" t="s">
        <v>450</v>
      </c>
      <c r="CA28" s="258" t="s">
        <v>450</v>
      </c>
      <c r="CB28" s="258" t="s">
        <v>450</v>
      </c>
      <c r="CC28" s="258" t="s">
        <v>1885</v>
      </c>
      <c r="CD28" s="258" t="s">
        <v>450</v>
      </c>
      <c r="CE28" s="258" t="s">
        <v>450</v>
      </c>
      <c r="CF28" s="258" t="s">
        <v>450</v>
      </c>
      <c r="CG28" s="258" t="s">
        <v>450</v>
      </c>
      <c r="CH28" s="258" t="s">
        <v>450</v>
      </c>
      <c r="CI28" s="258" t="s">
        <v>450</v>
      </c>
      <c r="CJ28" s="258" t="s">
        <v>450</v>
      </c>
      <c r="CK28" s="258" t="s">
        <v>450</v>
      </c>
      <c r="CL28" s="258" t="s">
        <v>450</v>
      </c>
      <c r="CM28" s="258" t="s">
        <v>450</v>
      </c>
      <c r="CN28" s="258" t="s">
        <v>450</v>
      </c>
      <c r="CO28" s="258" t="s">
        <v>450</v>
      </c>
      <c r="CP28" s="258" t="s">
        <v>450</v>
      </c>
      <c r="CQ28" s="258" t="s">
        <v>450</v>
      </c>
      <c r="CR28" s="258" t="s">
        <v>450</v>
      </c>
      <c r="CS28" s="258" t="s">
        <v>450</v>
      </c>
      <c r="CT28" s="258" t="s">
        <v>450</v>
      </c>
      <c r="CU28" s="258" t="s">
        <v>450</v>
      </c>
      <c r="CV28" s="258" t="s">
        <v>450</v>
      </c>
      <c r="CW28" s="258" t="s">
        <v>450</v>
      </c>
      <c r="CX28" s="258" t="s">
        <v>450</v>
      </c>
      <c r="CY28" s="258" t="s">
        <v>450</v>
      </c>
      <c r="CZ28" s="258" t="s">
        <v>450</v>
      </c>
      <c r="DA28" s="258" t="s">
        <v>450</v>
      </c>
      <c r="DB28" s="258" t="s">
        <v>450</v>
      </c>
      <c r="DC28" s="258" t="s">
        <v>450</v>
      </c>
      <c r="DD28" s="258" t="s">
        <v>450</v>
      </c>
      <c r="DE28" s="258" t="s">
        <v>450</v>
      </c>
      <c r="DF28" s="258" t="s">
        <v>450</v>
      </c>
      <c r="DG28" s="258" t="s">
        <v>450</v>
      </c>
      <c r="DH28" s="258" t="s">
        <v>450</v>
      </c>
      <c r="DI28" s="258" t="s">
        <v>450</v>
      </c>
      <c r="DJ28" s="258" t="s">
        <v>450</v>
      </c>
      <c r="DK28" s="258" t="s">
        <v>1886</v>
      </c>
      <c r="DL28" s="258" t="s">
        <v>450</v>
      </c>
      <c r="DM28" s="258" t="s">
        <v>450</v>
      </c>
      <c r="DN28" s="258" t="s">
        <v>450</v>
      </c>
      <c r="DO28" s="258" t="s">
        <v>450</v>
      </c>
      <c r="DP28" s="258" t="s">
        <v>450</v>
      </c>
    </row>
    <row r="29" spans="1:120" s="237" customFormat="1" ht="306.75" customHeight="1" x14ac:dyDescent="0.3">
      <c r="A29" s="138" t="s">
        <v>452</v>
      </c>
      <c r="B29" s="139" t="s">
        <v>453</v>
      </c>
      <c r="C29" s="235" t="s">
        <v>603</v>
      </c>
      <c r="D29" s="238" t="s">
        <v>455</v>
      </c>
      <c r="E29" s="238" t="s">
        <v>456</v>
      </c>
      <c r="F29" s="258" t="s">
        <v>456</v>
      </c>
      <c r="G29" s="258" t="s">
        <v>456</v>
      </c>
      <c r="H29" s="258" t="s">
        <v>456</v>
      </c>
      <c r="I29" s="258" t="s">
        <v>456</v>
      </c>
      <c r="J29" s="258" t="s">
        <v>456</v>
      </c>
      <c r="K29" s="258" t="s">
        <v>456</v>
      </c>
      <c r="L29" s="258" t="s">
        <v>456</v>
      </c>
      <c r="M29" s="258" t="s">
        <v>456</v>
      </c>
      <c r="N29" s="258" t="s">
        <v>456</v>
      </c>
      <c r="O29" s="258" t="s">
        <v>456</v>
      </c>
      <c r="P29" s="258" t="s">
        <v>456</v>
      </c>
      <c r="Q29" s="258" t="s">
        <v>456</v>
      </c>
      <c r="R29" s="258" t="s">
        <v>456</v>
      </c>
      <c r="S29" s="258" t="s">
        <v>456</v>
      </c>
      <c r="T29" s="258" t="s">
        <v>456</v>
      </c>
      <c r="U29" s="258" t="s">
        <v>456</v>
      </c>
      <c r="V29" s="258" t="s">
        <v>456</v>
      </c>
      <c r="W29" s="258" t="s">
        <v>456</v>
      </c>
      <c r="X29" s="258" t="s">
        <v>456</v>
      </c>
      <c r="Y29" s="258" t="s">
        <v>456</v>
      </c>
      <c r="Z29" s="258" t="s">
        <v>456</v>
      </c>
      <c r="AA29" s="258" t="s">
        <v>456</v>
      </c>
      <c r="AB29" s="258" t="s">
        <v>456</v>
      </c>
      <c r="AC29" s="258" t="s">
        <v>456</v>
      </c>
      <c r="AD29" s="258" t="s">
        <v>456</v>
      </c>
      <c r="AE29" s="258" t="s">
        <v>456</v>
      </c>
      <c r="AF29" s="258" t="s">
        <v>456</v>
      </c>
      <c r="AG29" s="258" t="s">
        <v>456</v>
      </c>
      <c r="AH29" s="258" t="s">
        <v>456</v>
      </c>
      <c r="AI29" s="258" t="s">
        <v>456</v>
      </c>
      <c r="AJ29" s="258" t="s">
        <v>456</v>
      </c>
      <c r="AK29" s="258" t="s">
        <v>456</v>
      </c>
      <c r="AL29" s="258" t="s">
        <v>456</v>
      </c>
      <c r="AM29" s="258" t="s">
        <v>456</v>
      </c>
      <c r="AN29" s="258" t="s">
        <v>456</v>
      </c>
      <c r="AO29" s="258" t="s">
        <v>456</v>
      </c>
      <c r="AP29" s="258" t="s">
        <v>456</v>
      </c>
      <c r="AQ29" s="258" t="s">
        <v>456</v>
      </c>
      <c r="AR29" s="258" t="s">
        <v>456</v>
      </c>
      <c r="AS29" s="258" t="s">
        <v>456</v>
      </c>
      <c r="AT29" s="258" t="s">
        <v>456</v>
      </c>
      <c r="AU29" s="258" t="s">
        <v>456</v>
      </c>
      <c r="AV29" s="258" t="s">
        <v>456</v>
      </c>
      <c r="AW29" s="258" t="s">
        <v>456</v>
      </c>
      <c r="AX29" s="258" t="s">
        <v>456</v>
      </c>
      <c r="AY29" s="258" t="s">
        <v>456</v>
      </c>
      <c r="AZ29" s="258" t="s">
        <v>456</v>
      </c>
      <c r="BA29" s="258" t="s">
        <v>1103</v>
      </c>
      <c r="BB29" s="258" t="s">
        <v>1103</v>
      </c>
      <c r="BC29" s="258" t="s">
        <v>1103</v>
      </c>
      <c r="BD29" s="258" t="s">
        <v>604</v>
      </c>
      <c r="BE29" s="258" t="s">
        <v>604</v>
      </c>
      <c r="BF29" s="258" t="s">
        <v>604</v>
      </c>
      <c r="BG29" s="258" t="s">
        <v>604</v>
      </c>
      <c r="BH29" s="258" t="s">
        <v>604</v>
      </c>
      <c r="BI29" s="258" t="s">
        <v>604</v>
      </c>
      <c r="BJ29" s="258" t="s">
        <v>604</v>
      </c>
      <c r="BK29" s="258" t="s">
        <v>604</v>
      </c>
      <c r="BL29" s="258" t="s">
        <v>604</v>
      </c>
      <c r="BM29" s="258" t="s">
        <v>604</v>
      </c>
      <c r="BN29" s="258" t="s">
        <v>604</v>
      </c>
      <c r="BO29" s="258" t="s">
        <v>604</v>
      </c>
      <c r="BP29" s="258" t="s">
        <v>604</v>
      </c>
      <c r="BQ29" s="258" t="s">
        <v>604</v>
      </c>
      <c r="BR29" s="258" t="s">
        <v>604</v>
      </c>
      <c r="BS29" s="258" t="s">
        <v>604</v>
      </c>
      <c r="BT29" s="258" t="s">
        <v>604</v>
      </c>
      <c r="BU29" s="258" t="s">
        <v>604</v>
      </c>
      <c r="BV29" s="258" t="s">
        <v>604</v>
      </c>
      <c r="BW29" s="258" t="s">
        <v>604</v>
      </c>
      <c r="BX29" s="258" t="s">
        <v>604</v>
      </c>
      <c r="BY29" s="258" t="s">
        <v>604</v>
      </c>
      <c r="BZ29" s="258" t="s">
        <v>604</v>
      </c>
      <c r="CA29" s="258" t="s">
        <v>604</v>
      </c>
      <c r="CB29" s="258" t="s">
        <v>604</v>
      </c>
      <c r="CC29" s="258" t="s">
        <v>604</v>
      </c>
      <c r="CD29" s="258" t="s">
        <v>604</v>
      </c>
      <c r="CE29" s="258" t="s">
        <v>604</v>
      </c>
      <c r="CF29" s="258" t="s">
        <v>456</v>
      </c>
      <c r="CG29" s="258" t="s">
        <v>456</v>
      </c>
      <c r="CH29" s="258" t="s">
        <v>456</v>
      </c>
      <c r="CI29" s="258" t="s">
        <v>456</v>
      </c>
      <c r="CJ29" s="258" t="s">
        <v>456</v>
      </c>
      <c r="CK29" s="258" t="s">
        <v>456</v>
      </c>
      <c r="CL29" s="258" t="s">
        <v>456</v>
      </c>
      <c r="CM29" s="258" t="s">
        <v>456</v>
      </c>
      <c r="CN29" s="258" t="s">
        <v>456</v>
      </c>
      <c r="CO29" s="258" t="s">
        <v>456</v>
      </c>
      <c r="CP29" s="258" t="s">
        <v>456</v>
      </c>
      <c r="CQ29" s="258" t="s">
        <v>456</v>
      </c>
      <c r="CR29" s="258" t="s">
        <v>456</v>
      </c>
      <c r="CS29" s="258" t="s">
        <v>456</v>
      </c>
      <c r="CT29" s="258" t="s">
        <v>456</v>
      </c>
      <c r="CU29" s="258" t="s">
        <v>456</v>
      </c>
      <c r="CV29" s="258" t="s">
        <v>456</v>
      </c>
      <c r="CW29" s="258" t="s">
        <v>456</v>
      </c>
      <c r="CX29" s="258" t="s">
        <v>456</v>
      </c>
      <c r="CY29" s="258" t="s">
        <v>456</v>
      </c>
      <c r="CZ29" s="258" t="s">
        <v>456</v>
      </c>
      <c r="DA29" s="258" t="s">
        <v>456</v>
      </c>
      <c r="DB29" s="258" t="s">
        <v>456</v>
      </c>
      <c r="DC29" s="258" t="s">
        <v>456</v>
      </c>
      <c r="DD29" s="258" t="s">
        <v>456</v>
      </c>
      <c r="DE29" s="258" t="s">
        <v>456</v>
      </c>
      <c r="DF29" s="258" t="s">
        <v>456</v>
      </c>
      <c r="DG29" s="258" t="s">
        <v>456</v>
      </c>
      <c r="DH29" s="258" t="s">
        <v>456</v>
      </c>
      <c r="DI29" s="258" t="s">
        <v>456</v>
      </c>
      <c r="DJ29" s="258" t="s">
        <v>456</v>
      </c>
      <c r="DK29" s="258" t="s">
        <v>456</v>
      </c>
      <c r="DL29" s="258" t="s">
        <v>456</v>
      </c>
      <c r="DM29" s="258" t="s">
        <v>456</v>
      </c>
      <c r="DN29" s="258" t="s">
        <v>456</v>
      </c>
      <c r="DO29" s="258" t="s">
        <v>456</v>
      </c>
      <c r="DP29" s="258" t="s">
        <v>456</v>
      </c>
    </row>
    <row r="30" spans="1:120" s="213" customFormat="1" ht="48" customHeight="1" x14ac:dyDescent="0.3">
      <c r="A30" s="138" t="s">
        <v>457</v>
      </c>
      <c r="B30" s="139" t="s">
        <v>458</v>
      </c>
      <c r="C30" s="235" t="s">
        <v>459</v>
      </c>
      <c r="D30" s="239"/>
      <c r="E30" s="239" t="s">
        <v>181</v>
      </c>
      <c r="F30" s="258" t="s">
        <v>181</v>
      </c>
      <c r="G30" s="258" t="s">
        <v>181</v>
      </c>
      <c r="H30" s="258" t="s">
        <v>181</v>
      </c>
      <c r="I30" s="258" t="s">
        <v>181</v>
      </c>
      <c r="J30" s="258" t="s">
        <v>181</v>
      </c>
      <c r="K30" s="258" t="s">
        <v>181</v>
      </c>
      <c r="L30" s="258" t="s">
        <v>181</v>
      </c>
      <c r="M30" s="258" t="s">
        <v>181</v>
      </c>
      <c r="N30" s="258" t="s">
        <v>181</v>
      </c>
      <c r="O30" s="258" t="s">
        <v>181</v>
      </c>
      <c r="P30" s="258" t="s">
        <v>181</v>
      </c>
      <c r="Q30" s="258" t="s">
        <v>181</v>
      </c>
      <c r="R30" s="258" t="s">
        <v>181</v>
      </c>
      <c r="S30" s="258" t="s">
        <v>181</v>
      </c>
      <c r="T30" s="258" t="s">
        <v>181</v>
      </c>
      <c r="U30" s="258" t="s">
        <v>181</v>
      </c>
      <c r="V30" s="258" t="s">
        <v>181</v>
      </c>
      <c r="W30" s="258" t="s">
        <v>181</v>
      </c>
      <c r="X30" s="258" t="s">
        <v>181</v>
      </c>
      <c r="Y30" s="258" t="s">
        <v>181</v>
      </c>
      <c r="Z30" s="258" t="s">
        <v>181</v>
      </c>
      <c r="AA30" s="258" t="s">
        <v>181</v>
      </c>
      <c r="AB30" s="258" t="s">
        <v>181</v>
      </c>
      <c r="AC30" s="258" t="s">
        <v>181</v>
      </c>
      <c r="AD30" s="258" t="s">
        <v>181</v>
      </c>
      <c r="AE30" s="258" t="s">
        <v>181</v>
      </c>
      <c r="AF30" s="258" t="s">
        <v>181</v>
      </c>
      <c r="AG30" s="258" t="s">
        <v>181</v>
      </c>
      <c r="AH30" s="258" t="s">
        <v>181</v>
      </c>
      <c r="AI30" s="258" t="s">
        <v>181</v>
      </c>
      <c r="AJ30" s="258" t="s">
        <v>181</v>
      </c>
      <c r="AK30" s="258" t="s">
        <v>181</v>
      </c>
      <c r="AL30" s="258" t="s">
        <v>209</v>
      </c>
      <c r="AM30" s="258" t="s">
        <v>181</v>
      </c>
      <c r="AN30" s="258" t="s">
        <v>181</v>
      </c>
      <c r="AO30" s="258" t="s">
        <v>181</v>
      </c>
      <c r="AP30" s="258" t="s">
        <v>181</v>
      </c>
      <c r="AQ30" s="258" t="s">
        <v>181</v>
      </c>
      <c r="AR30" s="258" t="s">
        <v>181</v>
      </c>
      <c r="AS30" s="258" t="s">
        <v>181</v>
      </c>
      <c r="AT30" s="258" t="s">
        <v>181</v>
      </c>
      <c r="AU30" s="258" t="s">
        <v>181</v>
      </c>
      <c r="AV30" s="258" t="s">
        <v>181</v>
      </c>
      <c r="AW30" s="258" t="s">
        <v>181</v>
      </c>
      <c r="AX30" s="258" t="s">
        <v>181</v>
      </c>
      <c r="AY30" s="258" t="s">
        <v>181</v>
      </c>
      <c r="AZ30" s="258" t="s">
        <v>181</v>
      </c>
      <c r="BA30" s="258" t="s">
        <v>181</v>
      </c>
      <c r="BB30" s="258" t="s">
        <v>181</v>
      </c>
      <c r="BC30" s="258" t="s">
        <v>181</v>
      </c>
      <c r="BD30" s="260" t="s">
        <v>181</v>
      </c>
      <c r="BE30" s="260" t="s">
        <v>181</v>
      </c>
      <c r="BF30" s="260" t="s">
        <v>181</v>
      </c>
      <c r="BG30" s="260" t="s">
        <v>181</v>
      </c>
      <c r="BH30" s="260" t="s">
        <v>181</v>
      </c>
      <c r="BI30" s="260" t="s">
        <v>181</v>
      </c>
      <c r="BJ30" s="260" t="s">
        <v>181</v>
      </c>
      <c r="BK30" s="260" t="s">
        <v>181</v>
      </c>
      <c r="BL30" s="260" t="s">
        <v>181</v>
      </c>
      <c r="BM30" s="260" t="s">
        <v>181</v>
      </c>
      <c r="BN30" s="260" t="s">
        <v>181</v>
      </c>
      <c r="BO30" s="260" t="s">
        <v>181</v>
      </c>
      <c r="BP30" s="260" t="s">
        <v>181</v>
      </c>
      <c r="BQ30" s="260" t="s">
        <v>181</v>
      </c>
      <c r="BR30" s="260" t="s">
        <v>181</v>
      </c>
      <c r="BS30" s="260" t="s">
        <v>181</v>
      </c>
      <c r="BT30" s="260" t="s">
        <v>181</v>
      </c>
      <c r="BU30" s="260" t="s">
        <v>181</v>
      </c>
      <c r="BV30" s="260" t="s">
        <v>181</v>
      </c>
      <c r="BW30" s="260" t="s">
        <v>181</v>
      </c>
      <c r="BX30" s="260" t="s">
        <v>181</v>
      </c>
      <c r="BY30" s="260" t="s">
        <v>181</v>
      </c>
      <c r="BZ30" s="260" t="s">
        <v>181</v>
      </c>
      <c r="CA30" s="260" t="s">
        <v>181</v>
      </c>
      <c r="CB30" s="260" t="s">
        <v>181</v>
      </c>
      <c r="CC30" s="260" t="s">
        <v>181</v>
      </c>
      <c r="CD30" s="260" t="s">
        <v>181</v>
      </c>
      <c r="CE30" s="260" t="s">
        <v>181</v>
      </c>
      <c r="CF30" s="260" t="s">
        <v>181</v>
      </c>
      <c r="CG30" s="260" t="s">
        <v>181</v>
      </c>
      <c r="CH30" s="260" t="s">
        <v>181</v>
      </c>
      <c r="CI30" s="260" t="s">
        <v>181</v>
      </c>
      <c r="CJ30" s="260" t="s">
        <v>181</v>
      </c>
      <c r="CK30" s="260" t="s">
        <v>181</v>
      </c>
      <c r="CL30" s="260" t="s">
        <v>181</v>
      </c>
      <c r="CM30" s="260" t="s">
        <v>181</v>
      </c>
      <c r="CN30" s="260" t="s">
        <v>181</v>
      </c>
      <c r="CO30" s="260" t="s">
        <v>181</v>
      </c>
      <c r="CP30" s="260" t="s">
        <v>181</v>
      </c>
      <c r="CQ30" s="260" t="s">
        <v>181</v>
      </c>
      <c r="CR30" s="260" t="s">
        <v>181</v>
      </c>
      <c r="CS30" s="260" t="s">
        <v>181</v>
      </c>
      <c r="CT30" s="260" t="s">
        <v>181</v>
      </c>
      <c r="CU30" s="260" t="s">
        <v>181</v>
      </c>
      <c r="CV30" s="260" t="s">
        <v>181</v>
      </c>
      <c r="CW30" s="260" t="s">
        <v>181</v>
      </c>
      <c r="CX30" s="260" t="s">
        <v>181</v>
      </c>
      <c r="CY30" s="260" t="s">
        <v>181</v>
      </c>
      <c r="CZ30" s="260" t="s">
        <v>181</v>
      </c>
      <c r="DA30" s="260" t="s">
        <v>181</v>
      </c>
      <c r="DB30" s="260" t="s">
        <v>181</v>
      </c>
      <c r="DC30" s="260" t="s">
        <v>181</v>
      </c>
      <c r="DD30" s="260" t="s">
        <v>181</v>
      </c>
      <c r="DE30" s="260" t="s">
        <v>181</v>
      </c>
      <c r="DF30" s="260" t="s">
        <v>181</v>
      </c>
      <c r="DG30" s="260" t="s">
        <v>181</v>
      </c>
      <c r="DH30" s="260" t="s">
        <v>181</v>
      </c>
      <c r="DI30" s="260" t="s">
        <v>181</v>
      </c>
      <c r="DJ30" s="260" t="s">
        <v>181</v>
      </c>
      <c r="DK30" s="260" t="s">
        <v>209</v>
      </c>
      <c r="DL30" s="260" t="s">
        <v>181</v>
      </c>
      <c r="DM30" s="260" t="s">
        <v>181</v>
      </c>
      <c r="DN30" s="260" t="s">
        <v>181</v>
      </c>
      <c r="DO30" s="260" t="s">
        <v>181</v>
      </c>
      <c r="DP30" s="260" t="s">
        <v>181</v>
      </c>
    </row>
    <row r="31" spans="1:120" s="213" customFormat="1" ht="48" customHeight="1" x14ac:dyDescent="0.3">
      <c r="A31" s="138" t="s">
        <v>460</v>
      </c>
      <c r="B31" s="139" t="s">
        <v>461</v>
      </c>
      <c r="C31" s="240" t="s">
        <v>462</v>
      </c>
      <c r="D31" s="239"/>
      <c r="E31" s="239" t="s">
        <v>181</v>
      </c>
      <c r="F31" s="258" t="s">
        <v>181</v>
      </c>
      <c r="G31" s="258" t="s">
        <v>181</v>
      </c>
      <c r="H31" s="258" t="s">
        <v>181</v>
      </c>
      <c r="I31" s="258" t="s">
        <v>181</v>
      </c>
      <c r="J31" s="258" t="s">
        <v>181</v>
      </c>
      <c r="K31" s="258" t="s">
        <v>181</v>
      </c>
      <c r="L31" s="258" t="s">
        <v>181</v>
      </c>
      <c r="M31" s="258" t="s">
        <v>181</v>
      </c>
      <c r="N31" s="258" t="s">
        <v>181</v>
      </c>
      <c r="O31" s="258" t="s">
        <v>181</v>
      </c>
      <c r="P31" s="258" t="s">
        <v>181</v>
      </c>
      <c r="Q31" s="258" t="s">
        <v>181</v>
      </c>
      <c r="R31" s="258" t="s">
        <v>181</v>
      </c>
      <c r="S31" s="258" t="s">
        <v>181</v>
      </c>
      <c r="T31" s="258" t="s">
        <v>181</v>
      </c>
      <c r="U31" s="258" t="s">
        <v>181</v>
      </c>
      <c r="V31" s="258" t="s">
        <v>181</v>
      </c>
      <c r="W31" s="258" t="s">
        <v>181</v>
      </c>
      <c r="X31" s="258" t="s">
        <v>181</v>
      </c>
      <c r="Y31" s="258" t="s">
        <v>181</v>
      </c>
      <c r="Z31" s="258" t="s">
        <v>181</v>
      </c>
      <c r="AA31" s="258" t="s">
        <v>181</v>
      </c>
      <c r="AB31" s="258" t="s">
        <v>181</v>
      </c>
      <c r="AC31" s="258" t="s">
        <v>181</v>
      </c>
      <c r="AD31" s="258" t="s">
        <v>181</v>
      </c>
      <c r="AE31" s="258" t="s">
        <v>181</v>
      </c>
      <c r="AF31" s="258" t="s">
        <v>181</v>
      </c>
      <c r="AG31" s="258" t="s">
        <v>181</v>
      </c>
      <c r="AH31" s="258" t="s">
        <v>181</v>
      </c>
      <c r="AI31" s="258" t="s">
        <v>181</v>
      </c>
      <c r="AJ31" s="258" t="s">
        <v>181</v>
      </c>
      <c r="AK31" s="258" t="s">
        <v>181</v>
      </c>
      <c r="AL31" s="258" t="s">
        <v>181</v>
      </c>
      <c r="AM31" s="258" t="s">
        <v>181</v>
      </c>
      <c r="AN31" s="258" t="s">
        <v>181</v>
      </c>
      <c r="AO31" s="258" t="s">
        <v>181</v>
      </c>
      <c r="AP31" s="258" t="s">
        <v>181</v>
      </c>
      <c r="AQ31" s="258" t="s">
        <v>181</v>
      </c>
      <c r="AR31" s="258" t="s">
        <v>181</v>
      </c>
      <c r="AS31" s="258" t="s">
        <v>181</v>
      </c>
      <c r="AT31" s="258" t="s">
        <v>181</v>
      </c>
      <c r="AU31" s="258" t="s">
        <v>181</v>
      </c>
      <c r="AV31" s="258" t="s">
        <v>181</v>
      </c>
      <c r="AW31" s="258" t="s">
        <v>181</v>
      </c>
      <c r="AX31" s="258" t="s">
        <v>181</v>
      </c>
      <c r="AY31" s="258" t="s">
        <v>181</v>
      </c>
      <c r="AZ31" s="258" t="s">
        <v>181</v>
      </c>
      <c r="BA31" s="258" t="s">
        <v>1887</v>
      </c>
      <c r="BB31" s="258" t="s">
        <v>181</v>
      </c>
      <c r="BC31" s="258" t="s">
        <v>181</v>
      </c>
      <c r="BD31" s="260" t="s">
        <v>181</v>
      </c>
      <c r="BE31" s="260" t="s">
        <v>181</v>
      </c>
      <c r="BF31" s="260" t="s">
        <v>181</v>
      </c>
      <c r="BG31" s="260" t="s">
        <v>181</v>
      </c>
      <c r="BH31" s="260" t="s">
        <v>181</v>
      </c>
      <c r="BI31" s="260" t="s">
        <v>181</v>
      </c>
      <c r="BJ31" s="260" t="s">
        <v>181</v>
      </c>
      <c r="BK31" s="260" t="s">
        <v>181</v>
      </c>
      <c r="BL31" s="260" t="s">
        <v>181</v>
      </c>
      <c r="BM31" s="260" t="s">
        <v>181</v>
      </c>
      <c r="BN31" s="260" t="s">
        <v>181</v>
      </c>
      <c r="BO31" s="260" t="s">
        <v>181</v>
      </c>
      <c r="BP31" s="260" t="s">
        <v>181</v>
      </c>
      <c r="BQ31" s="260" t="s">
        <v>181</v>
      </c>
      <c r="BR31" s="260" t="s">
        <v>181</v>
      </c>
      <c r="BS31" s="260" t="s">
        <v>181</v>
      </c>
      <c r="BT31" s="260" t="s">
        <v>181</v>
      </c>
      <c r="BU31" s="260" t="s">
        <v>181</v>
      </c>
      <c r="BV31" s="260" t="s">
        <v>181</v>
      </c>
      <c r="BW31" s="260" t="s">
        <v>181</v>
      </c>
      <c r="BX31" s="260" t="s">
        <v>181</v>
      </c>
      <c r="BY31" s="260" t="s">
        <v>181</v>
      </c>
      <c r="BZ31" s="260" t="s">
        <v>181</v>
      </c>
      <c r="CA31" s="260" t="s">
        <v>181</v>
      </c>
      <c r="CB31" s="260" t="s">
        <v>181</v>
      </c>
      <c r="CC31" s="260" t="s">
        <v>181</v>
      </c>
      <c r="CD31" s="260" t="s">
        <v>181</v>
      </c>
      <c r="CE31" s="260" t="s">
        <v>181</v>
      </c>
      <c r="CF31" s="260" t="s">
        <v>181</v>
      </c>
      <c r="CG31" s="260" t="s">
        <v>181</v>
      </c>
      <c r="CH31" s="260" t="s">
        <v>181</v>
      </c>
      <c r="CI31" s="260" t="s">
        <v>181</v>
      </c>
      <c r="CJ31" s="260" t="s">
        <v>181</v>
      </c>
      <c r="CK31" s="260" t="s">
        <v>181</v>
      </c>
      <c r="CL31" s="260" t="s">
        <v>181</v>
      </c>
      <c r="CM31" s="260" t="s">
        <v>181</v>
      </c>
      <c r="CN31" s="260" t="s">
        <v>181</v>
      </c>
      <c r="CO31" s="260" t="s">
        <v>181</v>
      </c>
      <c r="CP31" s="260" t="s">
        <v>181</v>
      </c>
      <c r="CQ31" s="260" t="s">
        <v>181</v>
      </c>
      <c r="CR31" s="260" t="s">
        <v>181</v>
      </c>
      <c r="CS31" s="260" t="s">
        <v>181</v>
      </c>
      <c r="CT31" s="260" t="s">
        <v>181</v>
      </c>
      <c r="CU31" s="260" t="s">
        <v>181</v>
      </c>
      <c r="CV31" s="260" t="s">
        <v>181</v>
      </c>
      <c r="CW31" s="260" t="s">
        <v>181</v>
      </c>
      <c r="CX31" s="260" t="s">
        <v>181</v>
      </c>
      <c r="CY31" s="260" t="s">
        <v>181</v>
      </c>
      <c r="CZ31" s="260" t="s">
        <v>181</v>
      </c>
      <c r="DA31" s="260" t="s">
        <v>181</v>
      </c>
      <c r="DB31" s="260" t="s">
        <v>181</v>
      </c>
      <c r="DC31" s="260" t="s">
        <v>181</v>
      </c>
      <c r="DD31" s="260" t="s">
        <v>181</v>
      </c>
      <c r="DE31" s="260" t="s">
        <v>181</v>
      </c>
      <c r="DF31" s="260" t="s">
        <v>181</v>
      </c>
      <c r="DG31" s="260" t="s">
        <v>181</v>
      </c>
      <c r="DH31" s="260" t="s">
        <v>181</v>
      </c>
      <c r="DI31" s="260" t="s">
        <v>181</v>
      </c>
      <c r="DJ31" s="260" t="s">
        <v>181</v>
      </c>
      <c r="DK31" s="260" t="s">
        <v>181</v>
      </c>
      <c r="DL31" s="260" t="s">
        <v>181</v>
      </c>
      <c r="DM31" s="260" t="s">
        <v>181</v>
      </c>
      <c r="DN31" s="260" t="s">
        <v>181</v>
      </c>
      <c r="DO31" s="260" t="s">
        <v>181</v>
      </c>
      <c r="DP31" s="260" t="s">
        <v>181</v>
      </c>
    </row>
    <row r="32" spans="1:120" s="213" customFormat="1" ht="49.5" customHeight="1" x14ac:dyDescent="0.3">
      <c r="A32" s="138" t="s">
        <v>463</v>
      </c>
      <c r="B32" s="139" t="s">
        <v>464</v>
      </c>
      <c r="C32" s="235" t="s">
        <v>465</v>
      </c>
      <c r="D32" s="239"/>
      <c r="E32" s="239" t="s">
        <v>181</v>
      </c>
      <c r="F32" s="258" t="s">
        <v>181</v>
      </c>
      <c r="G32" s="258" t="s">
        <v>181</v>
      </c>
      <c r="H32" s="258" t="s">
        <v>181</v>
      </c>
      <c r="I32" s="258" t="s">
        <v>181</v>
      </c>
      <c r="J32" s="258" t="s">
        <v>181</v>
      </c>
      <c r="K32" s="258" t="s">
        <v>181</v>
      </c>
      <c r="L32" s="258" t="s">
        <v>181</v>
      </c>
      <c r="M32" s="258" t="s">
        <v>181</v>
      </c>
      <c r="N32" s="258" t="s">
        <v>181</v>
      </c>
      <c r="O32" s="258" t="s">
        <v>181</v>
      </c>
      <c r="P32" s="258" t="s">
        <v>181</v>
      </c>
      <c r="Q32" s="258" t="s">
        <v>181</v>
      </c>
      <c r="R32" s="258" t="s">
        <v>181</v>
      </c>
      <c r="S32" s="258" t="s">
        <v>181</v>
      </c>
      <c r="T32" s="258" t="s">
        <v>181</v>
      </c>
      <c r="U32" s="258" t="s">
        <v>181</v>
      </c>
      <c r="V32" s="258" t="s">
        <v>181</v>
      </c>
      <c r="W32" s="258" t="s">
        <v>181</v>
      </c>
      <c r="X32" s="258" t="s">
        <v>181</v>
      </c>
      <c r="Y32" s="258" t="s">
        <v>181</v>
      </c>
      <c r="Z32" s="258" t="s">
        <v>181</v>
      </c>
      <c r="AA32" s="258" t="s">
        <v>181</v>
      </c>
      <c r="AB32" s="258" t="s">
        <v>181</v>
      </c>
      <c r="AC32" s="258" t="s">
        <v>181</v>
      </c>
      <c r="AD32" s="258" t="s">
        <v>181</v>
      </c>
      <c r="AE32" s="258" t="s">
        <v>181</v>
      </c>
      <c r="AF32" s="258" t="s">
        <v>181</v>
      </c>
      <c r="AG32" s="258" t="s">
        <v>181</v>
      </c>
      <c r="AH32" s="258" t="s">
        <v>181</v>
      </c>
      <c r="AI32" s="258" t="s">
        <v>181</v>
      </c>
      <c r="AJ32" s="258" t="s">
        <v>181</v>
      </c>
      <c r="AK32" s="258" t="s">
        <v>181</v>
      </c>
      <c r="AL32" s="258" t="s">
        <v>209</v>
      </c>
      <c r="AM32" s="258" t="s">
        <v>181</v>
      </c>
      <c r="AN32" s="258" t="s">
        <v>181</v>
      </c>
      <c r="AO32" s="258" t="s">
        <v>181</v>
      </c>
      <c r="AP32" s="258" t="s">
        <v>181</v>
      </c>
      <c r="AQ32" s="258" t="s">
        <v>181</v>
      </c>
      <c r="AR32" s="258" t="s">
        <v>181</v>
      </c>
      <c r="AS32" s="258" t="s">
        <v>181</v>
      </c>
      <c r="AT32" s="258" t="s">
        <v>181</v>
      </c>
      <c r="AU32" s="258" t="s">
        <v>181</v>
      </c>
      <c r="AV32" s="258" t="s">
        <v>181</v>
      </c>
      <c r="AW32" s="258" t="s">
        <v>181</v>
      </c>
      <c r="AX32" s="258" t="s">
        <v>181</v>
      </c>
      <c r="AY32" s="258" t="s">
        <v>181</v>
      </c>
      <c r="AZ32" s="258" t="s">
        <v>181</v>
      </c>
      <c r="BA32" s="258" t="s">
        <v>1887</v>
      </c>
      <c r="BB32" s="258" t="s">
        <v>181</v>
      </c>
      <c r="BC32" s="258" t="s">
        <v>181</v>
      </c>
      <c r="BD32" s="260" t="s">
        <v>181</v>
      </c>
      <c r="BE32" s="260" t="s">
        <v>181</v>
      </c>
      <c r="BF32" s="260" t="s">
        <v>181</v>
      </c>
      <c r="BG32" s="260" t="s">
        <v>181</v>
      </c>
      <c r="BH32" s="260" t="s">
        <v>181</v>
      </c>
      <c r="BI32" s="260" t="s">
        <v>181</v>
      </c>
      <c r="BJ32" s="260" t="s">
        <v>181</v>
      </c>
      <c r="BK32" s="260" t="s">
        <v>181</v>
      </c>
      <c r="BL32" s="260" t="s">
        <v>181</v>
      </c>
      <c r="BM32" s="260" t="s">
        <v>181</v>
      </c>
      <c r="BN32" s="260" t="s">
        <v>181</v>
      </c>
      <c r="BO32" s="260" t="s">
        <v>181</v>
      </c>
      <c r="BP32" s="260" t="s">
        <v>181</v>
      </c>
      <c r="BQ32" s="260" t="s">
        <v>181</v>
      </c>
      <c r="BR32" s="260" t="s">
        <v>181</v>
      </c>
      <c r="BS32" s="260" t="s">
        <v>181</v>
      </c>
      <c r="BT32" s="260" t="s">
        <v>181</v>
      </c>
      <c r="BU32" s="260" t="s">
        <v>181</v>
      </c>
      <c r="BV32" s="260" t="s">
        <v>181</v>
      </c>
      <c r="BW32" s="260" t="s">
        <v>181</v>
      </c>
      <c r="BX32" s="260" t="s">
        <v>181</v>
      </c>
      <c r="BY32" s="260" t="s">
        <v>181</v>
      </c>
      <c r="BZ32" s="260" t="s">
        <v>181</v>
      </c>
      <c r="CA32" s="260" t="s">
        <v>181</v>
      </c>
      <c r="CB32" s="260" t="s">
        <v>181</v>
      </c>
      <c r="CC32" s="260" t="s">
        <v>181</v>
      </c>
      <c r="CD32" s="260" t="s">
        <v>181</v>
      </c>
      <c r="CE32" s="260" t="s">
        <v>181</v>
      </c>
      <c r="CF32" s="260" t="s">
        <v>181</v>
      </c>
      <c r="CG32" s="260" t="s">
        <v>181</v>
      </c>
      <c r="CH32" s="260" t="s">
        <v>181</v>
      </c>
      <c r="CI32" s="260" t="s">
        <v>181</v>
      </c>
      <c r="CJ32" s="260" t="s">
        <v>181</v>
      </c>
      <c r="CK32" s="260" t="s">
        <v>181</v>
      </c>
      <c r="CL32" s="260" t="s">
        <v>181</v>
      </c>
      <c r="CM32" s="260" t="s">
        <v>181</v>
      </c>
      <c r="CN32" s="260" t="s">
        <v>181</v>
      </c>
      <c r="CO32" s="260" t="s">
        <v>181</v>
      </c>
      <c r="CP32" s="260" t="s">
        <v>181</v>
      </c>
      <c r="CQ32" s="260" t="s">
        <v>181</v>
      </c>
      <c r="CR32" s="260" t="s">
        <v>181</v>
      </c>
      <c r="CS32" s="260" t="s">
        <v>181</v>
      </c>
      <c r="CT32" s="260" t="s">
        <v>181</v>
      </c>
      <c r="CU32" s="260" t="s">
        <v>181</v>
      </c>
      <c r="CV32" s="260" t="s">
        <v>181</v>
      </c>
      <c r="CW32" s="260" t="s">
        <v>181</v>
      </c>
      <c r="CX32" s="260" t="s">
        <v>181</v>
      </c>
      <c r="CY32" s="260" t="s">
        <v>181</v>
      </c>
      <c r="CZ32" s="260" t="s">
        <v>181</v>
      </c>
      <c r="DA32" s="260" t="s">
        <v>181</v>
      </c>
      <c r="DB32" s="260" t="s">
        <v>181</v>
      </c>
      <c r="DC32" s="260" t="s">
        <v>181</v>
      </c>
      <c r="DD32" s="260" t="s">
        <v>181</v>
      </c>
      <c r="DE32" s="260" t="s">
        <v>181</v>
      </c>
      <c r="DF32" s="260" t="s">
        <v>181</v>
      </c>
      <c r="DG32" s="260" t="s">
        <v>181</v>
      </c>
      <c r="DH32" s="260" t="s">
        <v>181</v>
      </c>
      <c r="DI32" s="260" t="s">
        <v>181</v>
      </c>
      <c r="DJ32" s="260" t="s">
        <v>181</v>
      </c>
      <c r="DK32" s="260" t="s">
        <v>209</v>
      </c>
      <c r="DL32" s="260" t="s">
        <v>181</v>
      </c>
      <c r="DM32" s="260" t="s">
        <v>181</v>
      </c>
      <c r="DN32" s="260" t="s">
        <v>181</v>
      </c>
      <c r="DO32" s="260" t="s">
        <v>181</v>
      </c>
      <c r="DP32" s="260" t="s">
        <v>181</v>
      </c>
    </row>
    <row r="33" spans="1:120" s="213" customFormat="1" ht="39" customHeight="1" x14ac:dyDescent="0.3">
      <c r="A33" s="138" t="s">
        <v>466</v>
      </c>
      <c r="B33" s="139" t="s">
        <v>467</v>
      </c>
      <c r="C33" s="235" t="s">
        <v>468</v>
      </c>
      <c r="D33" s="239"/>
      <c r="E33" s="239" t="s">
        <v>181</v>
      </c>
      <c r="F33" s="258" t="s">
        <v>181</v>
      </c>
      <c r="G33" s="258" t="s">
        <v>181</v>
      </c>
      <c r="H33" s="258" t="s">
        <v>209</v>
      </c>
      <c r="I33" s="258" t="s">
        <v>181</v>
      </c>
      <c r="J33" s="258" t="s">
        <v>181</v>
      </c>
      <c r="K33" s="258" t="s">
        <v>181</v>
      </c>
      <c r="L33" s="258" t="s">
        <v>181</v>
      </c>
      <c r="M33" s="258" t="s">
        <v>181</v>
      </c>
      <c r="N33" s="258" t="s">
        <v>181</v>
      </c>
      <c r="O33" s="258" t="s">
        <v>181</v>
      </c>
      <c r="P33" s="258" t="s">
        <v>181</v>
      </c>
      <c r="Q33" s="258" t="s">
        <v>181</v>
      </c>
      <c r="R33" s="258" t="s">
        <v>181</v>
      </c>
      <c r="S33" s="258" t="s">
        <v>181</v>
      </c>
      <c r="T33" s="258" t="s">
        <v>181</v>
      </c>
      <c r="U33" s="258" t="s">
        <v>181</v>
      </c>
      <c r="V33" s="258" t="s">
        <v>181</v>
      </c>
      <c r="W33" s="258" t="s">
        <v>181</v>
      </c>
      <c r="X33" s="258" t="s">
        <v>181</v>
      </c>
      <c r="Y33" s="258" t="s">
        <v>181</v>
      </c>
      <c r="Z33" s="258" t="s">
        <v>181</v>
      </c>
      <c r="AA33" s="258" t="s">
        <v>181</v>
      </c>
      <c r="AB33" s="258" t="s">
        <v>181</v>
      </c>
      <c r="AC33" s="258" t="s">
        <v>181</v>
      </c>
      <c r="AD33" s="258" t="s">
        <v>181</v>
      </c>
      <c r="AE33" s="258" t="s">
        <v>181</v>
      </c>
      <c r="AF33" s="258" t="s">
        <v>181</v>
      </c>
      <c r="AG33" s="258" t="s">
        <v>181</v>
      </c>
      <c r="AH33" s="258" t="s">
        <v>181</v>
      </c>
      <c r="AI33" s="258" t="s">
        <v>181</v>
      </c>
      <c r="AJ33" s="258" t="s">
        <v>181</v>
      </c>
      <c r="AK33" s="258" t="s">
        <v>181</v>
      </c>
      <c r="AL33" s="258" t="s">
        <v>181</v>
      </c>
      <c r="AM33" s="258" t="s">
        <v>181</v>
      </c>
      <c r="AN33" s="258" t="s">
        <v>181</v>
      </c>
      <c r="AO33" s="258" t="s">
        <v>181</v>
      </c>
      <c r="AP33" s="258" t="s">
        <v>181</v>
      </c>
      <c r="AQ33" s="258" t="s">
        <v>181</v>
      </c>
      <c r="AR33" s="258" t="s">
        <v>181</v>
      </c>
      <c r="AS33" s="258" t="s">
        <v>181</v>
      </c>
      <c r="AT33" s="258" t="s">
        <v>181</v>
      </c>
      <c r="AU33" s="258" t="s">
        <v>181</v>
      </c>
      <c r="AV33" s="258" t="s">
        <v>181</v>
      </c>
      <c r="AW33" s="258" t="s">
        <v>181</v>
      </c>
      <c r="AX33" s="258" t="s">
        <v>181</v>
      </c>
      <c r="AY33" s="258" t="s">
        <v>181</v>
      </c>
      <c r="AZ33" s="258" t="s">
        <v>181</v>
      </c>
      <c r="BA33" s="258" t="s">
        <v>1887</v>
      </c>
      <c r="BB33" s="258" t="s">
        <v>181</v>
      </c>
      <c r="BC33" s="258" t="s">
        <v>181</v>
      </c>
      <c r="BD33" s="260" t="s">
        <v>181</v>
      </c>
      <c r="BE33" s="260" t="s">
        <v>181</v>
      </c>
      <c r="BF33" s="260" t="s">
        <v>181</v>
      </c>
      <c r="BG33" s="260" t="s">
        <v>181</v>
      </c>
      <c r="BH33" s="260" t="s">
        <v>181</v>
      </c>
      <c r="BI33" s="260" t="s">
        <v>181</v>
      </c>
      <c r="BJ33" s="260" t="s">
        <v>181</v>
      </c>
      <c r="BK33" s="260" t="s">
        <v>181</v>
      </c>
      <c r="BL33" s="260" t="s">
        <v>181</v>
      </c>
      <c r="BM33" s="260" t="s">
        <v>181</v>
      </c>
      <c r="BN33" s="260" t="s">
        <v>181</v>
      </c>
      <c r="BO33" s="260" t="s">
        <v>181</v>
      </c>
      <c r="BP33" s="260" t="s">
        <v>181</v>
      </c>
      <c r="BQ33" s="260" t="s">
        <v>181</v>
      </c>
      <c r="BR33" s="260" t="s">
        <v>181</v>
      </c>
      <c r="BS33" s="260" t="s">
        <v>181</v>
      </c>
      <c r="BT33" s="260" t="s">
        <v>181</v>
      </c>
      <c r="BU33" s="260" t="s">
        <v>181</v>
      </c>
      <c r="BV33" s="260" t="s">
        <v>181</v>
      </c>
      <c r="BW33" s="260" t="s">
        <v>181</v>
      </c>
      <c r="BX33" s="260" t="s">
        <v>181</v>
      </c>
      <c r="BY33" s="260" t="s">
        <v>181</v>
      </c>
      <c r="BZ33" s="260" t="s">
        <v>181</v>
      </c>
      <c r="CA33" s="260" t="s">
        <v>181</v>
      </c>
      <c r="CB33" s="260" t="s">
        <v>181</v>
      </c>
      <c r="CC33" s="260" t="s">
        <v>181</v>
      </c>
      <c r="CD33" s="260" t="s">
        <v>181</v>
      </c>
      <c r="CE33" s="260" t="s">
        <v>181</v>
      </c>
      <c r="CF33" s="260" t="s">
        <v>181</v>
      </c>
      <c r="CG33" s="260" t="s">
        <v>181</v>
      </c>
      <c r="CH33" s="260" t="s">
        <v>181</v>
      </c>
      <c r="CI33" s="260" t="s">
        <v>181</v>
      </c>
      <c r="CJ33" s="260" t="s">
        <v>181</v>
      </c>
      <c r="CK33" s="260" t="s">
        <v>181</v>
      </c>
      <c r="CL33" s="260" t="s">
        <v>181</v>
      </c>
      <c r="CM33" s="260" t="s">
        <v>181</v>
      </c>
      <c r="CN33" s="260" t="s">
        <v>181</v>
      </c>
      <c r="CO33" s="260" t="s">
        <v>181</v>
      </c>
      <c r="CP33" s="260" t="s">
        <v>181</v>
      </c>
      <c r="CQ33" s="260" t="s">
        <v>181</v>
      </c>
      <c r="CR33" s="260" t="s">
        <v>181</v>
      </c>
      <c r="CS33" s="260" t="s">
        <v>181</v>
      </c>
      <c r="CT33" s="260" t="s">
        <v>181</v>
      </c>
      <c r="CU33" s="260" t="s">
        <v>181</v>
      </c>
      <c r="CV33" s="260" t="s">
        <v>181</v>
      </c>
      <c r="CW33" s="260" t="s">
        <v>181</v>
      </c>
      <c r="CX33" s="260" t="s">
        <v>181</v>
      </c>
      <c r="CY33" s="260" t="s">
        <v>181</v>
      </c>
      <c r="CZ33" s="260" t="s">
        <v>181</v>
      </c>
      <c r="DA33" s="260" t="s">
        <v>181</v>
      </c>
      <c r="DB33" s="260" t="s">
        <v>181</v>
      </c>
      <c r="DC33" s="260" t="s">
        <v>181</v>
      </c>
      <c r="DD33" s="260" t="s">
        <v>181</v>
      </c>
      <c r="DE33" s="260" t="s">
        <v>181</v>
      </c>
      <c r="DF33" s="260" t="s">
        <v>181</v>
      </c>
      <c r="DG33" s="260" t="s">
        <v>181</v>
      </c>
      <c r="DH33" s="260" t="s">
        <v>181</v>
      </c>
      <c r="DI33" s="260" t="s">
        <v>181</v>
      </c>
      <c r="DJ33" s="260" t="s">
        <v>181</v>
      </c>
      <c r="DK33" s="260" t="s">
        <v>181</v>
      </c>
      <c r="DL33" s="260" t="s">
        <v>181</v>
      </c>
      <c r="DM33" s="260" t="s">
        <v>181</v>
      </c>
      <c r="DN33" s="260" t="s">
        <v>181</v>
      </c>
      <c r="DO33" s="260" t="s">
        <v>181</v>
      </c>
      <c r="DP33" s="260" t="s">
        <v>181</v>
      </c>
    </row>
    <row r="34" spans="1:120" s="213" customFormat="1" ht="45" customHeight="1" x14ac:dyDescent="0.3">
      <c r="A34" s="138" t="s">
        <v>469</v>
      </c>
      <c r="B34" s="139" t="s">
        <v>470</v>
      </c>
      <c r="C34" s="235" t="s">
        <v>471</v>
      </c>
      <c r="D34" s="239"/>
      <c r="E34" s="239" t="s">
        <v>209</v>
      </c>
      <c r="F34" s="258" t="s">
        <v>209</v>
      </c>
      <c r="G34" s="258" t="s">
        <v>209</v>
      </c>
      <c r="H34" s="258" t="s">
        <v>209</v>
      </c>
      <c r="I34" s="258" t="s">
        <v>209</v>
      </c>
      <c r="J34" s="258" t="s">
        <v>209</v>
      </c>
      <c r="K34" s="258" t="s">
        <v>209</v>
      </c>
      <c r="L34" s="258" t="s">
        <v>209</v>
      </c>
      <c r="M34" s="258" t="s">
        <v>209</v>
      </c>
      <c r="N34" s="258" t="s">
        <v>209</v>
      </c>
      <c r="O34" s="258" t="s">
        <v>209</v>
      </c>
      <c r="P34" s="258" t="s">
        <v>209</v>
      </c>
      <c r="Q34" s="258" t="s">
        <v>209</v>
      </c>
      <c r="R34" s="258" t="s">
        <v>209</v>
      </c>
      <c r="S34" s="258" t="s">
        <v>209</v>
      </c>
      <c r="T34" s="258" t="s">
        <v>209</v>
      </c>
      <c r="U34" s="258" t="s">
        <v>209</v>
      </c>
      <c r="V34" s="258" t="s">
        <v>209</v>
      </c>
      <c r="W34" s="258" t="s">
        <v>209</v>
      </c>
      <c r="X34" s="258" t="s">
        <v>209</v>
      </c>
      <c r="Y34" s="258" t="s">
        <v>209</v>
      </c>
      <c r="Z34" s="258" t="s">
        <v>209</v>
      </c>
      <c r="AA34" s="258" t="s">
        <v>209</v>
      </c>
      <c r="AB34" s="258" t="s">
        <v>209</v>
      </c>
      <c r="AC34" s="258" t="s">
        <v>209</v>
      </c>
      <c r="AD34" s="258" t="s">
        <v>209</v>
      </c>
      <c r="AE34" s="258" t="s">
        <v>209</v>
      </c>
      <c r="AF34" s="258" t="s">
        <v>209</v>
      </c>
      <c r="AG34" s="258" t="s">
        <v>209</v>
      </c>
      <c r="AH34" s="258" t="s">
        <v>209</v>
      </c>
      <c r="AI34" s="258" t="s">
        <v>209</v>
      </c>
      <c r="AJ34" s="258" t="s">
        <v>209</v>
      </c>
      <c r="AK34" s="258" t="s">
        <v>209</v>
      </c>
      <c r="AL34" s="258" t="s">
        <v>209</v>
      </c>
      <c r="AM34" s="258" t="s">
        <v>209</v>
      </c>
      <c r="AN34" s="258" t="s">
        <v>209</v>
      </c>
      <c r="AO34" s="258" t="s">
        <v>209</v>
      </c>
      <c r="AP34" s="258" t="s">
        <v>209</v>
      </c>
      <c r="AQ34" s="258" t="s">
        <v>209</v>
      </c>
      <c r="AR34" s="258" t="s">
        <v>209</v>
      </c>
      <c r="AS34" s="258" t="s">
        <v>209</v>
      </c>
      <c r="AT34" s="258" t="s">
        <v>209</v>
      </c>
      <c r="AU34" s="258" t="s">
        <v>209</v>
      </c>
      <c r="AV34" s="258" t="s">
        <v>209</v>
      </c>
      <c r="AW34" s="258" t="s">
        <v>209</v>
      </c>
      <c r="AX34" s="258" t="s">
        <v>209</v>
      </c>
      <c r="AY34" s="258" t="s">
        <v>209</v>
      </c>
      <c r="AZ34" s="258" t="s">
        <v>209</v>
      </c>
      <c r="BA34" s="258" t="s">
        <v>1887</v>
      </c>
      <c r="BB34" s="258" t="s">
        <v>181</v>
      </c>
      <c r="BC34" s="258" t="s">
        <v>181</v>
      </c>
      <c r="BD34" s="260" t="s">
        <v>209</v>
      </c>
      <c r="BE34" s="260" t="s">
        <v>209</v>
      </c>
      <c r="BF34" s="260" t="s">
        <v>209</v>
      </c>
      <c r="BG34" s="260" t="s">
        <v>209</v>
      </c>
      <c r="BH34" s="260" t="s">
        <v>209</v>
      </c>
      <c r="BI34" s="260" t="s">
        <v>209</v>
      </c>
      <c r="BJ34" s="260" t="s">
        <v>209</v>
      </c>
      <c r="BK34" s="260" t="s">
        <v>209</v>
      </c>
      <c r="BL34" s="260" t="s">
        <v>209</v>
      </c>
      <c r="BM34" s="260" t="s">
        <v>209</v>
      </c>
      <c r="BN34" s="260" t="s">
        <v>209</v>
      </c>
      <c r="BO34" s="260" t="s">
        <v>209</v>
      </c>
      <c r="BP34" s="260" t="s">
        <v>209</v>
      </c>
      <c r="BQ34" s="260" t="s">
        <v>209</v>
      </c>
      <c r="BR34" s="260" t="s">
        <v>209</v>
      </c>
      <c r="BS34" s="260" t="s">
        <v>209</v>
      </c>
      <c r="BT34" s="260" t="s">
        <v>209</v>
      </c>
      <c r="BU34" s="260" t="s">
        <v>209</v>
      </c>
      <c r="BV34" s="260" t="s">
        <v>209</v>
      </c>
      <c r="BW34" s="260" t="s">
        <v>209</v>
      </c>
      <c r="BX34" s="260" t="s">
        <v>209</v>
      </c>
      <c r="BY34" s="260" t="s">
        <v>209</v>
      </c>
      <c r="BZ34" s="260" t="s">
        <v>209</v>
      </c>
      <c r="CA34" s="260" t="s">
        <v>209</v>
      </c>
      <c r="CB34" s="260" t="s">
        <v>209</v>
      </c>
      <c r="CC34" s="260" t="s">
        <v>209</v>
      </c>
      <c r="CD34" s="260" t="s">
        <v>209</v>
      </c>
      <c r="CE34" s="260" t="s">
        <v>209</v>
      </c>
      <c r="CF34" s="260" t="s">
        <v>209</v>
      </c>
      <c r="CG34" s="260" t="s">
        <v>209</v>
      </c>
      <c r="CH34" s="260" t="s">
        <v>209</v>
      </c>
      <c r="CI34" s="260" t="s">
        <v>209</v>
      </c>
      <c r="CJ34" s="260" t="s">
        <v>209</v>
      </c>
      <c r="CK34" s="260" t="s">
        <v>209</v>
      </c>
      <c r="CL34" s="260" t="s">
        <v>209</v>
      </c>
      <c r="CM34" s="260" t="s">
        <v>209</v>
      </c>
      <c r="CN34" s="260" t="s">
        <v>209</v>
      </c>
      <c r="CO34" s="260" t="s">
        <v>209</v>
      </c>
      <c r="CP34" s="260" t="s">
        <v>209</v>
      </c>
      <c r="CQ34" s="260" t="s">
        <v>209</v>
      </c>
      <c r="CR34" s="260" t="s">
        <v>209</v>
      </c>
      <c r="CS34" s="260" t="s">
        <v>209</v>
      </c>
      <c r="CT34" s="260" t="s">
        <v>209</v>
      </c>
      <c r="CU34" s="260" t="s">
        <v>209</v>
      </c>
      <c r="CV34" s="260" t="s">
        <v>209</v>
      </c>
      <c r="CW34" s="260" t="s">
        <v>209</v>
      </c>
      <c r="CX34" s="260" t="s">
        <v>209</v>
      </c>
      <c r="CY34" s="260" t="s">
        <v>209</v>
      </c>
      <c r="CZ34" s="260" t="s">
        <v>209</v>
      </c>
      <c r="DA34" s="260" t="s">
        <v>209</v>
      </c>
      <c r="DB34" s="260" t="s">
        <v>209</v>
      </c>
      <c r="DC34" s="260" t="s">
        <v>209</v>
      </c>
      <c r="DD34" s="260" t="s">
        <v>209</v>
      </c>
      <c r="DE34" s="260" t="s">
        <v>209</v>
      </c>
      <c r="DF34" s="260" t="s">
        <v>209</v>
      </c>
      <c r="DG34" s="260" t="s">
        <v>209</v>
      </c>
      <c r="DH34" s="260" t="s">
        <v>209</v>
      </c>
      <c r="DI34" s="260" t="s">
        <v>209</v>
      </c>
      <c r="DJ34" s="260" t="s">
        <v>209</v>
      </c>
      <c r="DK34" s="260" t="s">
        <v>209</v>
      </c>
      <c r="DL34" s="260" t="s">
        <v>209</v>
      </c>
      <c r="DM34" s="260" t="s">
        <v>209</v>
      </c>
      <c r="DN34" s="260" t="s">
        <v>209</v>
      </c>
      <c r="DO34" s="260" t="s">
        <v>209</v>
      </c>
      <c r="DP34" s="260" t="s">
        <v>209</v>
      </c>
    </row>
    <row r="35" spans="1:120" s="213" customFormat="1" ht="36" customHeight="1" x14ac:dyDescent="0.3">
      <c r="A35" s="138" t="s">
        <v>472</v>
      </c>
      <c r="B35" s="139" t="s">
        <v>473</v>
      </c>
      <c r="C35" s="235" t="s">
        <v>474</v>
      </c>
      <c r="D35" s="239"/>
      <c r="E35" s="239" t="s">
        <v>209</v>
      </c>
      <c r="F35" s="258" t="s">
        <v>209</v>
      </c>
      <c r="G35" s="258" t="s">
        <v>209</v>
      </c>
      <c r="H35" s="258" t="s">
        <v>209</v>
      </c>
      <c r="I35" s="258" t="s">
        <v>209</v>
      </c>
      <c r="J35" s="258" t="s">
        <v>209</v>
      </c>
      <c r="K35" s="258" t="s">
        <v>209</v>
      </c>
      <c r="L35" s="258" t="s">
        <v>209</v>
      </c>
      <c r="M35" s="258" t="s">
        <v>209</v>
      </c>
      <c r="N35" s="258" t="s">
        <v>209</v>
      </c>
      <c r="O35" s="258" t="s">
        <v>209</v>
      </c>
      <c r="P35" s="258" t="s">
        <v>209</v>
      </c>
      <c r="Q35" s="258" t="s">
        <v>209</v>
      </c>
      <c r="R35" s="258" t="s">
        <v>209</v>
      </c>
      <c r="S35" s="258" t="s">
        <v>209</v>
      </c>
      <c r="T35" s="258" t="s">
        <v>209</v>
      </c>
      <c r="U35" s="258" t="s">
        <v>209</v>
      </c>
      <c r="V35" s="258" t="s">
        <v>209</v>
      </c>
      <c r="W35" s="258" t="s">
        <v>209</v>
      </c>
      <c r="X35" s="258" t="s">
        <v>209</v>
      </c>
      <c r="Y35" s="258" t="s">
        <v>209</v>
      </c>
      <c r="Z35" s="258" t="s">
        <v>209</v>
      </c>
      <c r="AA35" s="258" t="s">
        <v>209</v>
      </c>
      <c r="AB35" s="258" t="s">
        <v>209</v>
      </c>
      <c r="AC35" s="258" t="s">
        <v>209</v>
      </c>
      <c r="AD35" s="258" t="s">
        <v>209</v>
      </c>
      <c r="AE35" s="258" t="s">
        <v>209</v>
      </c>
      <c r="AF35" s="258" t="s">
        <v>209</v>
      </c>
      <c r="AG35" s="258" t="s">
        <v>209</v>
      </c>
      <c r="AH35" s="258" t="s">
        <v>209</v>
      </c>
      <c r="AI35" s="258" t="s">
        <v>209</v>
      </c>
      <c r="AJ35" s="258" t="s">
        <v>209</v>
      </c>
      <c r="AK35" s="258" t="s">
        <v>209</v>
      </c>
      <c r="AL35" s="258" t="s">
        <v>209</v>
      </c>
      <c r="AM35" s="258" t="s">
        <v>209</v>
      </c>
      <c r="AN35" s="258" t="s">
        <v>209</v>
      </c>
      <c r="AO35" s="258" t="s">
        <v>209</v>
      </c>
      <c r="AP35" s="258" t="s">
        <v>209</v>
      </c>
      <c r="AQ35" s="258" t="s">
        <v>209</v>
      </c>
      <c r="AR35" s="258" t="s">
        <v>209</v>
      </c>
      <c r="AS35" s="258" t="s">
        <v>209</v>
      </c>
      <c r="AT35" s="258" t="s">
        <v>209</v>
      </c>
      <c r="AU35" s="258" t="s">
        <v>209</v>
      </c>
      <c r="AV35" s="258" t="s">
        <v>209</v>
      </c>
      <c r="AW35" s="258" t="s">
        <v>209</v>
      </c>
      <c r="AX35" s="258" t="s">
        <v>209</v>
      </c>
      <c r="AY35" s="258" t="s">
        <v>209</v>
      </c>
      <c r="AZ35" s="258" t="s">
        <v>209</v>
      </c>
      <c r="BA35" s="258" t="s">
        <v>1887</v>
      </c>
      <c r="BB35" s="258" t="s">
        <v>181</v>
      </c>
      <c r="BC35" s="258" t="s">
        <v>181</v>
      </c>
      <c r="BD35" s="260" t="s">
        <v>209</v>
      </c>
      <c r="BE35" s="260" t="s">
        <v>209</v>
      </c>
      <c r="BF35" s="260" t="s">
        <v>209</v>
      </c>
      <c r="BG35" s="260" t="s">
        <v>209</v>
      </c>
      <c r="BH35" s="260" t="s">
        <v>209</v>
      </c>
      <c r="BI35" s="260" t="s">
        <v>209</v>
      </c>
      <c r="BJ35" s="260" t="s">
        <v>209</v>
      </c>
      <c r="BK35" s="260" t="s">
        <v>209</v>
      </c>
      <c r="BL35" s="260" t="s">
        <v>209</v>
      </c>
      <c r="BM35" s="260" t="s">
        <v>209</v>
      </c>
      <c r="BN35" s="260" t="s">
        <v>209</v>
      </c>
      <c r="BO35" s="260" t="s">
        <v>209</v>
      </c>
      <c r="BP35" s="260" t="s">
        <v>209</v>
      </c>
      <c r="BQ35" s="260" t="s">
        <v>209</v>
      </c>
      <c r="BR35" s="260" t="s">
        <v>209</v>
      </c>
      <c r="BS35" s="260" t="s">
        <v>209</v>
      </c>
      <c r="BT35" s="260" t="s">
        <v>209</v>
      </c>
      <c r="BU35" s="260" t="s">
        <v>209</v>
      </c>
      <c r="BV35" s="260" t="s">
        <v>209</v>
      </c>
      <c r="BW35" s="260" t="s">
        <v>209</v>
      </c>
      <c r="BX35" s="260" t="s">
        <v>209</v>
      </c>
      <c r="BY35" s="260" t="s">
        <v>209</v>
      </c>
      <c r="BZ35" s="260" t="s">
        <v>209</v>
      </c>
      <c r="CA35" s="260" t="s">
        <v>209</v>
      </c>
      <c r="CB35" s="260" t="s">
        <v>209</v>
      </c>
      <c r="CC35" s="260" t="s">
        <v>209</v>
      </c>
      <c r="CD35" s="260" t="s">
        <v>209</v>
      </c>
      <c r="CE35" s="260" t="s">
        <v>209</v>
      </c>
      <c r="CF35" s="260" t="s">
        <v>209</v>
      </c>
      <c r="CG35" s="260" t="s">
        <v>209</v>
      </c>
      <c r="CH35" s="260" t="s">
        <v>209</v>
      </c>
      <c r="CI35" s="260" t="s">
        <v>209</v>
      </c>
      <c r="CJ35" s="260" t="s">
        <v>209</v>
      </c>
      <c r="CK35" s="260" t="s">
        <v>209</v>
      </c>
      <c r="CL35" s="260" t="s">
        <v>209</v>
      </c>
      <c r="CM35" s="260" t="s">
        <v>209</v>
      </c>
      <c r="CN35" s="260" t="s">
        <v>209</v>
      </c>
      <c r="CO35" s="260" t="s">
        <v>209</v>
      </c>
      <c r="CP35" s="260" t="s">
        <v>209</v>
      </c>
      <c r="CQ35" s="260" t="s">
        <v>209</v>
      </c>
      <c r="CR35" s="260" t="s">
        <v>209</v>
      </c>
      <c r="CS35" s="260" t="s">
        <v>209</v>
      </c>
      <c r="CT35" s="260" t="s">
        <v>209</v>
      </c>
      <c r="CU35" s="260" t="s">
        <v>209</v>
      </c>
      <c r="CV35" s="260" t="s">
        <v>209</v>
      </c>
      <c r="CW35" s="260" t="s">
        <v>209</v>
      </c>
      <c r="CX35" s="260" t="s">
        <v>209</v>
      </c>
      <c r="CY35" s="260" t="s">
        <v>209</v>
      </c>
      <c r="CZ35" s="260" t="s">
        <v>209</v>
      </c>
      <c r="DA35" s="260" t="s">
        <v>209</v>
      </c>
      <c r="DB35" s="260" t="s">
        <v>209</v>
      </c>
      <c r="DC35" s="260" t="s">
        <v>209</v>
      </c>
      <c r="DD35" s="260" t="s">
        <v>209</v>
      </c>
      <c r="DE35" s="260" t="s">
        <v>209</v>
      </c>
      <c r="DF35" s="260" t="s">
        <v>209</v>
      </c>
      <c r="DG35" s="260" t="s">
        <v>209</v>
      </c>
      <c r="DH35" s="260" t="s">
        <v>209</v>
      </c>
      <c r="DI35" s="260" t="s">
        <v>209</v>
      </c>
      <c r="DJ35" s="260" t="s">
        <v>209</v>
      </c>
      <c r="DK35" s="260" t="s">
        <v>209</v>
      </c>
      <c r="DL35" s="260" t="s">
        <v>209</v>
      </c>
      <c r="DM35" s="260" t="s">
        <v>209</v>
      </c>
      <c r="DN35" s="260" t="s">
        <v>209</v>
      </c>
      <c r="DO35" s="260" t="s">
        <v>209</v>
      </c>
      <c r="DP35" s="260" t="s">
        <v>209</v>
      </c>
    </row>
    <row r="36" spans="1:120" s="213" customFormat="1" ht="45" customHeight="1" x14ac:dyDescent="0.3">
      <c r="A36" s="138" t="s">
        <v>475</v>
      </c>
      <c r="B36" s="139" t="s">
        <v>476</v>
      </c>
      <c r="C36" s="235" t="s">
        <v>477</v>
      </c>
      <c r="D36" s="239"/>
      <c r="E36" s="239" t="s">
        <v>181</v>
      </c>
      <c r="F36" s="258" t="s">
        <v>181</v>
      </c>
      <c r="G36" s="258" t="s">
        <v>181</v>
      </c>
      <c r="H36" s="258" t="s">
        <v>181</v>
      </c>
      <c r="I36" s="258" t="s">
        <v>181</v>
      </c>
      <c r="J36" s="258" t="s">
        <v>181</v>
      </c>
      <c r="K36" s="258" t="s">
        <v>181</v>
      </c>
      <c r="L36" s="258" t="s">
        <v>181</v>
      </c>
      <c r="M36" s="258" t="s">
        <v>181</v>
      </c>
      <c r="N36" s="258" t="s">
        <v>181</v>
      </c>
      <c r="O36" s="258" t="s">
        <v>181</v>
      </c>
      <c r="P36" s="258" t="s">
        <v>181</v>
      </c>
      <c r="Q36" s="258" t="s">
        <v>181</v>
      </c>
      <c r="R36" s="258" t="s">
        <v>181</v>
      </c>
      <c r="S36" s="258" t="s">
        <v>181</v>
      </c>
      <c r="T36" s="258" t="s">
        <v>181</v>
      </c>
      <c r="U36" s="258" t="s">
        <v>181</v>
      </c>
      <c r="V36" s="258" t="s">
        <v>181</v>
      </c>
      <c r="W36" s="258" t="s">
        <v>181</v>
      </c>
      <c r="X36" s="258" t="s">
        <v>181</v>
      </c>
      <c r="Y36" s="258" t="s">
        <v>181</v>
      </c>
      <c r="Z36" s="258" t="s">
        <v>181</v>
      </c>
      <c r="AA36" s="258" t="s">
        <v>181</v>
      </c>
      <c r="AB36" s="258" t="s">
        <v>181</v>
      </c>
      <c r="AC36" s="258" t="s">
        <v>181</v>
      </c>
      <c r="AD36" s="258" t="s">
        <v>181</v>
      </c>
      <c r="AE36" s="258" t="s">
        <v>181</v>
      </c>
      <c r="AF36" s="258" t="s">
        <v>181</v>
      </c>
      <c r="AG36" s="258" t="s">
        <v>181</v>
      </c>
      <c r="AH36" s="258" t="s">
        <v>181</v>
      </c>
      <c r="AI36" s="258" t="s">
        <v>181</v>
      </c>
      <c r="AJ36" s="258" t="s">
        <v>181</v>
      </c>
      <c r="AK36" s="258" t="s">
        <v>181</v>
      </c>
      <c r="AL36" s="258" t="s">
        <v>181</v>
      </c>
      <c r="AM36" s="258" t="s">
        <v>181</v>
      </c>
      <c r="AN36" s="258" t="s">
        <v>181</v>
      </c>
      <c r="AO36" s="258" t="s">
        <v>181</v>
      </c>
      <c r="AP36" s="258" t="s">
        <v>181</v>
      </c>
      <c r="AQ36" s="258" t="s">
        <v>181</v>
      </c>
      <c r="AR36" s="258" t="s">
        <v>181</v>
      </c>
      <c r="AS36" s="258" t="s">
        <v>181</v>
      </c>
      <c r="AT36" s="258" t="s">
        <v>181</v>
      </c>
      <c r="AU36" s="258" t="s">
        <v>181</v>
      </c>
      <c r="AV36" s="258" t="s">
        <v>181</v>
      </c>
      <c r="AW36" s="258" t="s">
        <v>181</v>
      </c>
      <c r="AX36" s="258" t="s">
        <v>181</v>
      </c>
      <c r="AY36" s="258" t="s">
        <v>181</v>
      </c>
      <c r="AZ36" s="258" t="s">
        <v>181</v>
      </c>
      <c r="BA36" s="258" t="s">
        <v>1887</v>
      </c>
      <c r="BB36" s="258" t="s">
        <v>181</v>
      </c>
      <c r="BC36" s="258" t="s">
        <v>181</v>
      </c>
      <c r="BD36" s="260" t="s">
        <v>181</v>
      </c>
      <c r="BE36" s="260" t="s">
        <v>181</v>
      </c>
      <c r="BF36" s="260" t="s">
        <v>181</v>
      </c>
      <c r="BG36" s="260" t="s">
        <v>181</v>
      </c>
      <c r="BH36" s="260" t="s">
        <v>181</v>
      </c>
      <c r="BI36" s="260" t="s">
        <v>181</v>
      </c>
      <c r="BJ36" s="260" t="s">
        <v>181</v>
      </c>
      <c r="BK36" s="260" t="s">
        <v>181</v>
      </c>
      <c r="BL36" s="260" t="s">
        <v>181</v>
      </c>
      <c r="BM36" s="260" t="s">
        <v>181</v>
      </c>
      <c r="BN36" s="260" t="s">
        <v>181</v>
      </c>
      <c r="BO36" s="260" t="s">
        <v>181</v>
      </c>
      <c r="BP36" s="260" t="s">
        <v>181</v>
      </c>
      <c r="BQ36" s="260" t="s">
        <v>181</v>
      </c>
      <c r="BR36" s="260" t="s">
        <v>181</v>
      </c>
      <c r="BS36" s="260" t="s">
        <v>181</v>
      </c>
      <c r="BT36" s="260" t="s">
        <v>181</v>
      </c>
      <c r="BU36" s="260" t="s">
        <v>181</v>
      </c>
      <c r="BV36" s="260" t="s">
        <v>181</v>
      </c>
      <c r="BW36" s="260" t="s">
        <v>181</v>
      </c>
      <c r="BX36" s="260" t="s">
        <v>181</v>
      </c>
      <c r="BY36" s="260" t="s">
        <v>181</v>
      </c>
      <c r="BZ36" s="260" t="s">
        <v>181</v>
      </c>
      <c r="CA36" s="260" t="s">
        <v>181</v>
      </c>
      <c r="CB36" s="260" t="s">
        <v>181</v>
      </c>
      <c r="CC36" s="260" t="s">
        <v>181</v>
      </c>
      <c r="CD36" s="260" t="s">
        <v>181</v>
      </c>
      <c r="CE36" s="260" t="s">
        <v>181</v>
      </c>
      <c r="CF36" s="260" t="s">
        <v>181</v>
      </c>
      <c r="CG36" s="260" t="s">
        <v>181</v>
      </c>
      <c r="CH36" s="260" t="s">
        <v>181</v>
      </c>
      <c r="CI36" s="260" t="s">
        <v>181</v>
      </c>
      <c r="CJ36" s="260" t="s">
        <v>181</v>
      </c>
      <c r="CK36" s="260" t="s">
        <v>181</v>
      </c>
      <c r="CL36" s="260" t="s">
        <v>181</v>
      </c>
      <c r="CM36" s="260" t="s">
        <v>181</v>
      </c>
      <c r="CN36" s="260" t="s">
        <v>181</v>
      </c>
      <c r="CO36" s="260" t="s">
        <v>181</v>
      </c>
      <c r="CP36" s="260" t="s">
        <v>181</v>
      </c>
      <c r="CQ36" s="260" t="s">
        <v>181</v>
      </c>
      <c r="CR36" s="260" t="s">
        <v>181</v>
      </c>
      <c r="CS36" s="260" t="s">
        <v>181</v>
      </c>
      <c r="CT36" s="260" t="s">
        <v>181</v>
      </c>
      <c r="CU36" s="260" t="s">
        <v>181</v>
      </c>
      <c r="CV36" s="260" t="s">
        <v>181</v>
      </c>
      <c r="CW36" s="260" t="s">
        <v>181</v>
      </c>
      <c r="CX36" s="260" t="s">
        <v>181</v>
      </c>
      <c r="CY36" s="260" t="s">
        <v>181</v>
      </c>
      <c r="CZ36" s="260" t="s">
        <v>181</v>
      </c>
      <c r="DA36" s="260" t="s">
        <v>181</v>
      </c>
      <c r="DB36" s="260" t="s">
        <v>181</v>
      </c>
      <c r="DC36" s="260" t="s">
        <v>181</v>
      </c>
      <c r="DD36" s="260" t="s">
        <v>181</v>
      </c>
      <c r="DE36" s="260" t="s">
        <v>181</v>
      </c>
      <c r="DF36" s="260" t="s">
        <v>181</v>
      </c>
      <c r="DG36" s="260" t="s">
        <v>181</v>
      </c>
      <c r="DH36" s="260" t="s">
        <v>181</v>
      </c>
      <c r="DI36" s="260" t="s">
        <v>181</v>
      </c>
      <c r="DJ36" s="260" t="s">
        <v>181</v>
      </c>
      <c r="DK36" s="260" t="s">
        <v>181</v>
      </c>
      <c r="DL36" s="260" t="s">
        <v>181</v>
      </c>
      <c r="DM36" s="260" t="s">
        <v>181</v>
      </c>
      <c r="DN36" s="260" t="s">
        <v>181</v>
      </c>
      <c r="DO36" s="260" t="s">
        <v>181</v>
      </c>
      <c r="DP36" s="260" t="s">
        <v>181</v>
      </c>
    </row>
    <row r="37" spans="1:120" s="213" customFormat="1" ht="36.75" customHeight="1" x14ac:dyDescent="0.3">
      <c r="A37" s="138" t="s">
        <v>478</v>
      </c>
      <c r="B37" s="139" t="s">
        <v>479</v>
      </c>
      <c r="C37" s="235" t="s">
        <v>480</v>
      </c>
      <c r="D37" s="239"/>
      <c r="E37" s="239" t="s">
        <v>181</v>
      </c>
      <c r="F37" s="258" t="s">
        <v>209</v>
      </c>
      <c r="G37" s="258" t="s">
        <v>209</v>
      </c>
      <c r="H37" s="258" t="s">
        <v>181</v>
      </c>
      <c r="I37" s="258" t="s">
        <v>209</v>
      </c>
      <c r="J37" s="258" t="s">
        <v>209</v>
      </c>
      <c r="K37" s="258" t="s">
        <v>209</v>
      </c>
      <c r="L37" s="258" t="s">
        <v>209</v>
      </c>
      <c r="M37" s="258" t="s">
        <v>209</v>
      </c>
      <c r="N37" s="258" t="s">
        <v>209</v>
      </c>
      <c r="O37" s="258" t="s">
        <v>209</v>
      </c>
      <c r="P37" s="258" t="s">
        <v>209</v>
      </c>
      <c r="Q37" s="258" t="s">
        <v>209</v>
      </c>
      <c r="R37" s="258" t="s">
        <v>209</v>
      </c>
      <c r="S37" s="258" t="s">
        <v>209</v>
      </c>
      <c r="T37" s="258" t="s">
        <v>209</v>
      </c>
      <c r="U37" s="258" t="s">
        <v>209</v>
      </c>
      <c r="V37" s="258" t="s">
        <v>209</v>
      </c>
      <c r="W37" s="258" t="s">
        <v>209</v>
      </c>
      <c r="X37" s="258" t="s">
        <v>181</v>
      </c>
      <c r="Y37" s="258" t="s">
        <v>209</v>
      </c>
      <c r="Z37" s="258" t="s">
        <v>209</v>
      </c>
      <c r="AA37" s="258" t="s">
        <v>209</v>
      </c>
      <c r="AB37" s="258" t="s">
        <v>209</v>
      </c>
      <c r="AC37" s="258" t="s">
        <v>209</v>
      </c>
      <c r="AD37" s="258" t="s">
        <v>209</v>
      </c>
      <c r="AE37" s="258" t="s">
        <v>209</v>
      </c>
      <c r="AF37" s="258" t="s">
        <v>209</v>
      </c>
      <c r="AG37" s="258" t="s">
        <v>209</v>
      </c>
      <c r="AH37" s="258" t="s">
        <v>209</v>
      </c>
      <c r="AI37" s="258" t="s">
        <v>209</v>
      </c>
      <c r="AJ37" s="258" t="s">
        <v>209</v>
      </c>
      <c r="AK37" s="258" t="s">
        <v>209</v>
      </c>
      <c r="AL37" s="258" t="s">
        <v>209</v>
      </c>
      <c r="AM37" s="258" t="s">
        <v>181</v>
      </c>
      <c r="AN37" s="258" t="s">
        <v>209</v>
      </c>
      <c r="AO37" s="258" t="s">
        <v>209</v>
      </c>
      <c r="AP37" s="258" t="s">
        <v>209</v>
      </c>
      <c r="AQ37" s="258" t="s">
        <v>181</v>
      </c>
      <c r="AR37" s="258" t="s">
        <v>209</v>
      </c>
      <c r="AS37" s="258" t="s">
        <v>209</v>
      </c>
      <c r="AT37" s="258" t="s">
        <v>209</v>
      </c>
      <c r="AU37" s="258" t="s">
        <v>209</v>
      </c>
      <c r="AV37" s="258" t="s">
        <v>209</v>
      </c>
      <c r="AW37" s="258" t="s">
        <v>181</v>
      </c>
      <c r="AX37" s="258" t="s">
        <v>181</v>
      </c>
      <c r="AY37" s="258" t="s">
        <v>181</v>
      </c>
      <c r="AZ37" s="258" t="s">
        <v>181</v>
      </c>
      <c r="BA37" s="258" t="s">
        <v>1887</v>
      </c>
      <c r="BB37" s="258" t="s">
        <v>181</v>
      </c>
      <c r="BC37" s="258" t="s">
        <v>181</v>
      </c>
      <c r="BD37" s="260" t="s">
        <v>209</v>
      </c>
      <c r="BE37" s="260" t="s">
        <v>209</v>
      </c>
      <c r="BF37" s="260" t="s">
        <v>209</v>
      </c>
      <c r="BG37" s="260" t="s">
        <v>209</v>
      </c>
      <c r="BH37" s="260" t="s">
        <v>209</v>
      </c>
      <c r="BI37" s="260" t="s">
        <v>209</v>
      </c>
      <c r="BJ37" s="260" t="s">
        <v>209</v>
      </c>
      <c r="BK37" s="260" t="s">
        <v>209</v>
      </c>
      <c r="BL37" s="260" t="s">
        <v>209</v>
      </c>
      <c r="BM37" s="260" t="s">
        <v>209</v>
      </c>
      <c r="BN37" s="260" t="s">
        <v>209</v>
      </c>
      <c r="BO37" s="260" t="s">
        <v>209</v>
      </c>
      <c r="BP37" s="260" t="s">
        <v>209</v>
      </c>
      <c r="BQ37" s="260" t="s">
        <v>209</v>
      </c>
      <c r="BR37" s="260" t="s">
        <v>209</v>
      </c>
      <c r="BS37" s="260" t="s">
        <v>209</v>
      </c>
      <c r="BT37" s="260" t="s">
        <v>209</v>
      </c>
      <c r="BU37" s="260" t="s">
        <v>209</v>
      </c>
      <c r="BV37" s="260" t="s">
        <v>209</v>
      </c>
      <c r="BW37" s="260" t="s">
        <v>209</v>
      </c>
      <c r="BX37" s="260" t="s">
        <v>209</v>
      </c>
      <c r="BY37" s="260" t="s">
        <v>209</v>
      </c>
      <c r="BZ37" s="260" t="s">
        <v>209</v>
      </c>
      <c r="CA37" s="260" t="s">
        <v>209</v>
      </c>
      <c r="CB37" s="260" t="s">
        <v>209</v>
      </c>
      <c r="CC37" s="260" t="s">
        <v>209</v>
      </c>
      <c r="CD37" s="260" t="s">
        <v>209</v>
      </c>
      <c r="CE37" s="260" t="s">
        <v>209</v>
      </c>
      <c r="CF37" s="260" t="s">
        <v>209</v>
      </c>
      <c r="CG37" s="260" t="s">
        <v>181</v>
      </c>
      <c r="CH37" s="260" t="s">
        <v>181</v>
      </c>
      <c r="CI37" s="260" t="s">
        <v>181</v>
      </c>
      <c r="CJ37" s="260" t="s">
        <v>209</v>
      </c>
      <c r="CK37" s="260" t="s">
        <v>181</v>
      </c>
      <c r="CL37" s="260" t="s">
        <v>181</v>
      </c>
      <c r="CM37" s="260" t="s">
        <v>181</v>
      </c>
      <c r="CN37" s="260" t="s">
        <v>209</v>
      </c>
      <c r="CO37" s="260" t="s">
        <v>209</v>
      </c>
      <c r="CP37" s="260" t="s">
        <v>209</v>
      </c>
      <c r="CQ37" s="260" t="s">
        <v>209</v>
      </c>
      <c r="CR37" s="260" t="s">
        <v>181</v>
      </c>
      <c r="CS37" s="260" t="s">
        <v>181</v>
      </c>
      <c r="CT37" s="260" t="s">
        <v>181</v>
      </c>
      <c r="CU37" s="260" t="s">
        <v>209</v>
      </c>
      <c r="CV37" s="260" t="s">
        <v>181</v>
      </c>
      <c r="CW37" s="260" t="s">
        <v>181</v>
      </c>
      <c r="CX37" s="260" t="s">
        <v>209</v>
      </c>
      <c r="CY37" s="260" t="s">
        <v>209</v>
      </c>
      <c r="CZ37" s="260" t="s">
        <v>209</v>
      </c>
      <c r="DA37" s="260" t="s">
        <v>209</v>
      </c>
      <c r="DB37" s="260" t="s">
        <v>209</v>
      </c>
      <c r="DC37" s="260" t="s">
        <v>209</v>
      </c>
      <c r="DD37" s="260" t="s">
        <v>209</v>
      </c>
      <c r="DE37" s="260" t="s">
        <v>181</v>
      </c>
      <c r="DF37" s="260" t="s">
        <v>181</v>
      </c>
      <c r="DG37" s="260" t="s">
        <v>209</v>
      </c>
      <c r="DH37" s="260" t="s">
        <v>181</v>
      </c>
      <c r="DI37" s="260" t="s">
        <v>181</v>
      </c>
      <c r="DJ37" s="260" t="s">
        <v>209</v>
      </c>
      <c r="DK37" s="260" t="s">
        <v>209</v>
      </c>
      <c r="DL37" s="260" t="s">
        <v>209</v>
      </c>
      <c r="DM37" s="260" t="s">
        <v>181</v>
      </c>
      <c r="DN37" s="260" t="s">
        <v>209</v>
      </c>
      <c r="DO37" s="260" t="s">
        <v>209</v>
      </c>
      <c r="DP37" s="260" t="s">
        <v>209</v>
      </c>
    </row>
    <row r="38" spans="1:120" s="213" customFormat="1" ht="51" customHeight="1" x14ac:dyDescent="0.3">
      <c r="A38" s="138" t="s">
        <v>481</v>
      </c>
      <c r="B38" s="139" t="s">
        <v>482</v>
      </c>
      <c r="C38" s="235" t="s">
        <v>483</v>
      </c>
      <c r="D38" s="239"/>
      <c r="E38" s="239" t="s">
        <v>181</v>
      </c>
      <c r="F38" s="258" t="s">
        <v>209</v>
      </c>
      <c r="G38" s="258" t="s">
        <v>209</v>
      </c>
      <c r="H38" s="258" t="s">
        <v>181</v>
      </c>
      <c r="I38" s="258" t="s">
        <v>209</v>
      </c>
      <c r="J38" s="258" t="s">
        <v>209</v>
      </c>
      <c r="K38" s="258" t="s">
        <v>209</v>
      </c>
      <c r="L38" s="258" t="s">
        <v>209</v>
      </c>
      <c r="M38" s="258" t="s">
        <v>209</v>
      </c>
      <c r="N38" s="258" t="s">
        <v>209</v>
      </c>
      <c r="O38" s="258" t="s">
        <v>209</v>
      </c>
      <c r="P38" s="258" t="s">
        <v>209</v>
      </c>
      <c r="Q38" s="258" t="s">
        <v>209</v>
      </c>
      <c r="R38" s="258" t="s">
        <v>209</v>
      </c>
      <c r="S38" s="258" t="s">
        <v>209</v>
      </c>
      <c r="T38" s="258" t="s">
        <v>209</v>
      </c>
      <c r="U38" s="258" t="s">
        <v>209</v>
      </c>
      <c r="V38" s="258" t="s">
        <v>209</v>
      </c>
      <c r="W38" s="258" t="s">
        <v>209</v>
      </c>
      <c r="X38" s="258" t="s">
        <v>181</v>
      </c>
      <c r="Y38" s="258" t="s">
        <v>209</v>
      </c>
      <c r="Z38" s="258" t="s">
        <v>209</v>
      </c>
      <c r="AA38" s="258" t="s">
        <v>209</v>
      </c>
      <c r="AB38" s="258" t="s">
        <v>209</v>
      </c>
      <c r="AC38" s="258" t="s">
        <v>209</v>
      </c>
      <c r="AD38" s="258" t="s">
        <v>209</v>
      </c>
      <c r="AE38" s="258" t="s">
        <v>209</v>
      </c>
      <c r="AF38" s="258" t="s">
        <v>209</v>
      </c>
      <c r="AG38" s="258" t="s">
        <v>209</v>
      </c>
      <c r="AH38" s="258" t="s">
        <v>209</v>
      </c>
      <c r="AI38" s="258" t="s">
        <v>209</v>
      </c>
      <c r="AJ38" s="258" t="s">
        <v>209</v>
      </c>
      <c r="AK38" s="258" t="s">
        <v>209</v>
      </c>
      <c r="AL38" s="258" t="s">
        <v>209</v>
      </c>
      <c r="AM38" s="258" t="s">
        <v>181</v>
      </c>
      <c r="AN38" s="258" t="s">
        <v>209</v>
      </c>
      <c r="AO38" s="258" t="s">
        <v>209</v>
      </c>
      <c r="AP38" s="258" t="s">
        <v>209</v>
      </c>
      <c r="AQ38" s="258" t="s">
        <v>181</v>
      </c>
      <c r="AR38" s="258" t="s">
        <v>209</v>
      </c>
      <c r="AS38" s="258" t="s">
        <v>209</v>
      </c>
      <c r="AT38" s="258" t="s">
        <v>209</v>
      </c>
      <c r="AU38" s="258" t="s">
        <v>209</v>
      </c>
      <c r="AV38" s="258" t="s">
        <v>209</v>
      </c>
      <c r="AW38" s="258" t="s">
        <v>181</v>
      </c>
      <c r="AX38" s="258" t="s">
        <v>181</v>
      </c>
      <c r="AY38" s="258" t="s">
        <v>181</v>
      </c>
      <c r="AZ38" s="258" t="s">
        <v>181</v>
      </c>
      <c r="BA38" s="258" t="s">
        <v>1887</v>
      </c>
      <c r="BB38" s="258" t="s">
        <v>181</v>
      </c>
      <c r="BC38" s="258" t="s">
        <v>181</v>
      </c>
      <c r="BD38" s="260" t="s">
        <v>181</v>
      </c>
      <c r="BE38" s="260" t="s">
        <v>181</v>
      </c>
      <c r="BF38" s="260" t="s">
        <v>181</v>
      </c>
      <c r="BG38" s="260" t="s">
        <v>181</v>
      </c>
      <c r="BH38" s="260" t="s">
        <v>181</v>
      </c>
      <c r="BI38" s="260" t="s">
        <v>181</v>
      </c>
      <c r="BJ38" s="260" t="s">
        <v>181</v>
      </c>
      <c r="BK38" s="260" t="s">
        <v>181</v>
      </c>
      <c r="BL38" s="260" t="s">
        <v>181</v>
      </c>
      <c r="BM38" s="260" t="s">
        <v>181</v>
      </c>
      <c r="BN38" s="260" t="s">
        <v>181</v>
      </c>
      <c r="BO38" s="260" t="s">
        <v>181</v>
      </c>
      <c r="BP38" s="260" t="s">
        <v>181</v>
      </c>
      <c r="BQ38" s="260" t="s">
        <v>181</v>
      </c>
      <c r="BR38" s="260" t="s">
        <v>181</v>
      </c>
      <c r="BS38" s="260" t="s">
        <v>181</v>
      </c>
      <c r="BT38" s="260" t="s">
        <v>181</v>
      </c>
      <c r="BU38" s="260" t="s">
        <v>181</v>
      </c>
      <c r="BV38" s="260" t="s">
        <v>181</v>
      </c>
      <c r="BW38" s="260" t="s">
        <v>181</v>
      </c>
      <c r="BX38" s="260" t="s">
        <v>181</v>
      </c>
      <c r="BY38" s="260" t="s">
        <v>181</v>
      </c>
      <c r="BZ38" s="260" t="s">
        <v>181</v>
      </c>
      <c r="CA38" s="260" t="s">
        <v>181</v>
      </c>
      <c r="CB38" s="260" t="s">
        <v>181</v>
      </c>
      <c r="CC38" s="260" t="s">
        <v>181</v>
      </c>
      <c r="CD38" s="260" t="s">
        <v>181</v>
      </c>
      <c r="CE38" s="260" t="s">
        <v>181</v>
      </c>
      <c r="CF38" s="260" t="s">
        <v>181</v>
      </c>
      <c r="CG38" s="260" t="s">
        <v>181</v>
      </c>
      <c r="CH38" s="260" t="s">
        <v>181</v>
      </c>
      <c r="CI38" s="260" t="s">
        <v>181</v>
      </c>
      <c r="CJ38" s="260" t="s">
        <v>181</v>
      </c>
      <c r="CK38" s="260" t="s">
        <v>181</v>
      </c>
      <c r="CL38" s="260" t="s">
        <v>181</v>
      </c>
      <c r="CM38" s="260" t="s">
        <v>181</v>
      </c>
      <c r="CN38" s="260" t="s">
        <v>181</v>
      </c>
      <c r="CO38" s="260" t="s">
        <v>181</v>
      </c>
      <c r="CP38" s="260" t="s">
        <v>181</v>
      </c>
      <c r="CQ38" s="260" t="s">
        <v>181</v>
      </c>
      <c r="CR38" s="260" t="s">
        <v>181</v>
      </c>
      <c r="CS38" s="260" t="s">
        <v>181</v>
      </c>
      <c r="CT38" s="260" t="s">
        <v>181</v>
      </c>
      <c r="CU38" s="260" t="s">
        <v>181</v>
      </c>
      <c r="CV38" s="260" t="s">
        <v>181</v>
      </c>
      <c r="CW38" s="260" t="s">
        <v>181</v>
      </c>
      <c r="CX38" s="260" t="s">
        <v>181</v>
      </c>
      <c r="CY38" s="260" t="s">
        <v>181</v>
      </c>
      <c r="CZ38" s="260" t="s">
        <v>181</v>
      </c>
      <c r="DA38" s="260" t="s">
        <v>181</v>
      </c>
      <c r="DB38" s="260" t="s">
        <v>181</v>
      </c>
      <c r="DC38" s="260" t="s">
        <v>181</v>
      </c>
      <c r="DD38" s="260" t="s">
        <v>181</v>
      </c>
      <c r="DE38" s="260" t="s">
        <v>181</v>
      </c>
      <c r="DF38" s="260" t="s">
        <v>181</v>
      </c>
      <c r="DG38" s="260" t="s">
        <v>181</v>
      </c>
      <c r="DH38" s="260" t="s">
        <v>181</v>
      </c>
      <c r="DI38" s="260" t="s">
        <v>181</v>
      </c>
      <c r="DJ38" s="260" t="s">
        <v>181</v>
      </c>
      <c r="DK38" s="260" t="s">
        <v>181</v>
      </c>
      <c r="DL38" s="260" t="s">
        <v>181</v>
      </c>
      <c r="DM38" s="260" t="s">
        <v>181</v>
      </c>
      <c r="DN38" s="260" t="s">
        <v>181</v>
      </c>
      <c r="DO38" s="260" t="s">
        <v>181</v>
      </c>
      <c r="DP38" s="260" t="s">
        <v>181</v>
      </c>
    </row>
    <row r="39" spans="1:120" s="213" customFormat="1" ht="55.5" customHeight="1" x14ac:dyDescent="0.3">
      <c r="A39" s="138" t="s">
        <v>484</v>
      </c>
      <c r="B39" s="139" t="s">
        <v>485</v>
      </c>
      <c r="C39" s="235" t="s">
        <v>486</v>
      </c>
      <c r="D39" s="239"/>
      <c r="E39" s="239" t="s">
        <v>181</v>
      </c>
      <c r="F39" s="258" t="s">
        <v>209</v>
      </c>
      <c r="G39" s="258" t="s">
        <v>209</v>
      </c>
      <c r="H39" s="258" t="s">
        <v>209</v>
      </c>
      <c r="I39" s="258" t="s">
        <v>209</v>
      </c>
      <c r="J39" s="258" t="s">
        <v>209</v>
      </c>
      <c r="K39" s="258" t="s">
        <v>209</v>
      </c>
      <c r="L39" s="258" t="s">
        <v>209</v>
      </c>
      <c r="M39" s="258" t="s">
        <v>209</v>
      </c>
      <c r="N39" s="258" t="s">
        <v>209</v>
      </c>
      <c r="O39" s="258" t="s">
        <v>209</v>
      </c>
      <c r="P39" s="258" t="s">
        <v>209</v>
      </c>
      <c r="Q39" s="258" t="s">
        <v>209</v>
      </c>
      <c r="R39" s="258" t="s">
        <v>209</v>
      </c>
      <c r="S39" s="258" t="s">
        <v>209</v>
      </c>
      <c r="T39" s="258" t="s">
        <v>209</v>
      </c>
      <c r="U39" s="258" t="s">
        <v>209</v>
      </c>
      <c r="V39" s="258" t="s">
        <v>209</v>
      </c>
      <c r="W39" s="258" t="s">
        <v>209</v>
      </c>
      <c r="X39" s="258" t="s">
        <v>209</v>
      </c>
      <c r="Y39" s="258" t="s">
        <v>209</v>
      </c>
      <c r="Z39" s="258" t="s">
        <v>209</v>
      </c>
      <c r="AA39" s="258" t="s">
        <v>209</v>
      </c>
      <c r="AB39" s="258" t="s">
        <v>209</v>
      </c>
      <c r="AC39" s="258" t="s">
        <v>209</v>
      </c>
      <c r="AD39" s="258" t="s">
        <v>209</v>
      </c>
      <c r="AE39" s="258" t="s">
        <v>209</v>
      </c>
      <c r="AF39" s="258" t="s">
        <v>209</v>
      </c>
      <c r="AG39" s="258" t="s">
        <v>209</v>
      </c>
      <c r="AH39" s="258" t="s">
        <v>209</v>
      </c>
      <c r="AI39" s="258" t="s">
        <v>209</v>
      </c>
      <c r="AJ39" s="258" t="s">
        <v>209</v>
      </c>
      <c r="AK39" s="258" t="s">
        <v>209</v>
      </c>
      <c r="AL39" s="258" t="s">
        <v>209</v>
      </c>
      <c r="AM39" s="258" t="s">
        <v>209</v>
      </c>
      <c r="AN39" s="258" t="s">
        <v>209</v>
      </c>
      <c r="AO39" s="258" t="s">
        <v>209</v>
      </c>
      <c r="AP39" s="258" t="s">
        <v>209</v>
      </c>
      <c r="AQ39" s="258" t="s">
        <v>209</v>
      </c>
      <c r="AR39" s="258" t="s">
        <v>209</v>
      </c>
      <c r="AS39" s="258" t="s">
        <v>209</v>
      </c>
      <c r="AT39" s="258" t="s">
        <v>209</v>
      </c>
      <c r="AU39" s="258" t="s">
        <v>209</v>
      </c>
      <c r="AV39" s="258" t="s">
        <v>209</v>
      </c>
      <c r="AW39" s="258" t="s">
        <v>209</v>
      </c>
      <c r="AX39" s="258" t="s">
        <v>209</v>
      </c>
      <c r="AY39" s="258" t="s">
        <v>209</v>
      </c>
      <c r="AZ39" s="258" t="s">
        <v>209</v>
      </c>
      <c r="BA39" s="258" t="s">
        <v>1887</v>
      </c>
      <c r="BB39" s="258" t="s">
        <v>181</v>
      </c>
      <c r="BC39" s="258" t="s">
        <v>181</v>
      </c>
      <c r="BD39" s="260" t="s">
        <v>209</v>
      </c>
      <c r="BE39" s="260" t="s">
        <v>209</v>
      </c>
      <c r="BF39" s="260" t="s">
        <v>209</v>
      </c>
      <c r="BG39" s="260" t="s">
        <v>209</v>
      </c>
      <c r="BH39" s="260" t="s">
        <v>209</v>
      </c>
      <c r="BI39" s="260" t="s">
        <v>209</v>
      </c>
      <c r="BJ39" s="260" t="s">
        <v>209</v>
      </c>
      <c r="BK39" s="260" t="s">
        <v>209</v>
      </c>
      <c r="BL39" s="260" t="s">
        <v>209</v>
      </c>
      <c r="BM39" s="260" t="s">
        <v>209</v>
      </c>
      <c r="BN39" s="260" t="s">
        <v>209</v>
      </c>
      <c r="BO39" s="260" t="s">
        <v>209</v>
      </c>
      <c r="BP39" s="260" t="s">
        <v>209</v>
      </c>
      <c r="BQ39" s="260" t="s">
        <v>209</v>
      </c>
      <c r="BR39" s="260" t="s">
        <v>209</v>
      </c>
      <c r="BS39" s="260" t="s">
        <v>209</v>
      </c>
      <c r="BT39" s="260" t="s">
        <v>209</v>
      </c>
      <c r="BU39" s="260" t="s">
        <v>209</v>
      </c>
      <c r="BV39" s="260" t="s">
        <v>209</v>
      </c>
      <c r="BW39" s="260" t="s">
        <v>209</v>
      </c>
      <c r="BX39" s="260" t="s">
        <v>209</v>
      </c>
      <c r="BY39" s="260" t="s">
        <v>209</v>
      </c>
      <c r="BZ39" s="260" t="s">
        <v>209</v>
      </c>
      <c r="CA39" s="260" t="s">
        <v>209</v>
      </c>
      <c r="CB39" s="260" t="s">
        <v>209</v>
      </c>
      <c r="CC39" s="260" t="s">
        <v>209</v>
      </c>
      <c r="CD39" s="260" t="s">
        <v>209</v>
      </c>
      <c r="CE39" s="260" t="s">
        <v>209</v>
      </c>
      <c r="CF39" s="260" t="s">
        <v>209</v>
      </c>
      <c r="CG39" s="260" t="s">
        <v>209</v>
      </c>
      <c r="CH39" s="260" t="s">
        <v>209</v>
      </c>
      <c r="CI39" s="260" t="s">
        <v>209</v>
      </c>
      <c r="CJ39" s="260" t="s">
        <v>209</v>
      </c>
      <c r="CK39" s="260" t="s">
        <v>209</v>
      </c>
      <c r="CL39" s="260" t="s">
        <v>209</v>
      </c>
      <c r="CM39" s="260" t="s">
        <v>209</v>
      </c>
      <c r="CN39" s="260" t="s">
        <v>209</v>
      </c>
      <c r="CO39" s="260" t="s">
        <v>209</v>
      </c>
      <c r="CP39" s="260" t="s">
        <v>209</v>
      </c>
      <c r="CQ39" s="260" t="s">
        <v>209</v>
      </c>
      <c r="CR39" s="260" t="s">
        <v>209</v>
      </c>
      <c r="CS39" s="260" t="s">
        <v>209</v>
      </c>
      <c r="CT39" s="260" t="s">
        <v>209</v>
      </c>
      <c r="CU39" s="260" t="s">
        <v>209</v>
      </c>
      <c r="CV39" s="260" t="s">
        <v>209</v>
      </c>
      <c r="CW39" s="260" t="s">
        <v>209</v>
      </c>
      <c r="CX39" s="260" t="s">
        <v>209</v>
      </c>
      <c r="CY39" s="260" t="s">
        <v>209</v>
      </c>
      <c r="CZ39" s="260" t="s">
        <v>209</v>
      </c>
      <c r="DA39" s="260" t="s">
        <v>209</v>
      </c>
      <c r="DB39" s="260" t="s">
        <v>209</v>
      </c>
      <c r="DC39" s="260" t="s">
        <v>209</v>
      </c>
      <c r="DD39" s="260" t="s">
        <v>209</v>
      </c>
      <c r="DE39" s="260" t="s">
        <v>209</v>
      </c>
      <c r="DF39" s="260" t="s">
        <v>209</v>
      </c>
      <c r="DG39" s="260" t="s">
        <v>209</v>
      </c>
      <c r="DH39" s="260" t="s">
        <v>209</v>
      </c>
      <c r="DI39" s="260" t="s">
        <v>209</v>
      </c>
      <c r="DJ39" s="260" t="s">
        <v>209</v>
      </c>
      <c r="DK39" s="260" t="s">
        <v>209</v>
      </c>
      <c r="DL39" s="260" t="s">
        <v>209</v>
      </c>
      <c r="DM39" s="260" t="s">
        <v>209</v>
      </c>
      <c r="DN39" s="260" t="s">
        <v>209</v>
      </c>
      <c r="DO39" s="260" t="s">
        <v>209</v>
      </c>
      <c r="DP39" s="260" t="s">
        <v>209</v>
      </c>
    </row>
    <row r="40" spans="1:120" s="213" customFormat="1" ht="40.5" customHeight="1" x14ac:dyDescent="0.3">
      <c r="A40" s="138" t="s">
        <v>487</v>
      </c>
      <c r="B40" s="139" t="s">
        <v>488</v>
      </c>
      <c r="C40" s="235" t="s">
        <v>489</v>
      </c>
      <c r="D40" s="239"/>
      <c r="E40" s="239" t="s">
        <v>181</v>
      </c>
      <c r="F40" s="258" t="s">
        <v>209</v>
      </c>
      <c r="G40" s="258" t="s">
        <v>209</v>
      </c>
      <c r="H40" s="258" t="s">
        <v>209</v>
      </c>
      <c r="I40" s="258" t="s">
        <v>209</v>
      </c>
      <c r="J40" s="258" t="s">
        <v>209</v>
      </c>
      <c r="K40" s="258" t="s">
        <v>209</v>
      </c>
      <c r="L40" s="258" t="s">
        <v>209</v>
      </c>
      <c r="M40" s="258" t="s">
        <v>209</v>
      </c>
      <c r="N40" s="258" t="s">
        <v>209</v>
      </c>
      <c r="O40" s="258" t="s">
        <v>209</v>
      </c>
      <c r="P40" s="258" t="s">
        <v>209</v>
      </c>
      <c r="Q40" s="258" t="s">
        <v>209</v>
      </c>
      <c r="R40" s="258" t="s">
        <v>209</v>
      </c>
      <c r="S40" s="258" t="s">
        <v>209</v>
      </c>
      <c r="T40" s="258" t="s">
        <v>209</v>
      </c>
      <c r="U40" s="258" t="s">
        <v>209</v>
      </c>
      <c r="V40" s="258" t="s">
        <v>209</v>
      </c>
      <c r="W40" s="258" t="s">
        <v>209</v>
      </c>
      <c r="X40" s="258" t="s">
        <v>209</v>
      </c>
      <c r="Y40" s="258" t="s">
        <v>209</v>
      </c>
      <c r="Z40" s="258" t="s">
        <v>209</v>
      </c>
      <c r="AA40" s="258" t="s">
        <v>209</v>
      </c>
      <c r="AB40" s="258" t="s">
        <v>209</v>
      </c>
      <c r="AC40" s="258" t="s">
        <v>209</v>
      </c>
      <c r="AD40" s="258" t="s">
        <v>209</v>
      </c>
      <c r="AE40" s="258" t="s">
        <v>209</v>
      </c>
      <c r="AF40" s="258" t="s">
        <v>209</v>
      </c>
      <c r="AG40" s="258" t="s">
        <v>209</v>
      </c>
      <c r="AH40" s="258" t="s">
        <v>209</v>
      </c>
      <c r="AI40" s="258" t="s">
        <v>209</v>
      </c>
      <c r="AJ40" s="258" t="s">
        <v>209</v>
      </c>
      <c r="AK40" s="258" t="s">
        <v>209</v>
      </c>
      <c r="AL40" s="258" t="s">
        <v>209</v>
      </c>
      <c r="AM40" s="258" t="s">
        <v>209</v>
      </c>
      <c r="AN40" s="258" t="s">
        <v>209</v>
      </c>
      <c r="AO40" s="258" t="s">
        <v>209</v>
      </c>
      <c r="AP40" s="258" t="s">
        <v>209</v>
      </c>
      <c r="AQ40" s="258" t="s">
        <v>209</v>
      </c>
      <c r="AR40" s="258" t="s">
        <v>209</v>
      </c>
      <c r="AS40" s="258" t="s">
        <v>209</v>
      </c>
      <c r="AT40" s="258" t="s">
        <v>209</v>
      </c>
      <c r="AU40" s="258" t="s">
        <v>209</v>
      </c>
      <c r="AV40" s="258" t="s">
        <v>209</v>
      </c>
      <c r="AW40" s="258" t="s">
        <v>209</v>
      </c>
      <c r="AX40" s="258" t="s">
        <v>209</v>
      </c>
      <c r="AY40" s="258" t="s">
        <v>209</v>
      </c>
      <c r="AZ40" s="258" t="s">
        <v>209</v>
      </c>
      <c r="BA40" s="258" t="s">
        <v>1887</v>
      </c>
      <c r="BB40" s="258" t="s">
        <v>181</v>
      </c>
      <c r="BC40" s="258" t="s">
        <v>181</v>
      </c>
      <c r="BD40" s="260" t="s">
        <v>209</v>
      </c>
      <c r="BE40" s="260" t="s">
        <v>209</v>
      </c>
      <c r="BF40" s="260" t="s">
        <v>209</v>
      </c>
      <c r="BG40" s="260" t="s">
        <v>209</v>
      </c>
      <c r="BH40" s="260" t="s">
        <v>209</v>
      </c>
      <c r="BI40" s="260" t="s">
        <v>209</v>
      </c>
      <c r="BJ40" s="260" t="s">
        <v>209</v>
      </c>
      <c r="BK40" s="260" t="s">
        <v>209</v>
      </c>
      <c r="BL40" s="260" t="s">
        <v>209</v>
      </c>
      <c r="BM40" s="260" t="s">
        <v>209</v>
      </c>
      <c r="BN40" s="260" t="s">
        <v>209</v>
      </c>
      <c r="BO40" s="260" t="s">
        <v>209</v>
      </c>
      <c r="BP40" s="260" t="s">
        <v>209</v>
      </c>
      <c r="BQ40" s="260" t="s">
        <v>209</v>
      </c>
      <c r="BR40" s="260" t="s">
        <v>209</v>
      </c>
      <c r="BS40" s="260" t="s">
        <v>209</v>
      </c>
      <c r="BT40" s="260" t="s">
        <v>209</v>
      </c>
      <c r="BU40" s="260" t="s">
        <v>209</v>
      </c>
      <c r="BV40" s="260" t="s">
        <v>209</v>
      </c>
      <c r="BW40" s="260" t="s">
        <v>209</v>
      </c>
      <c r="BX40" s="260" t="s">
        <v>209</v>
      </c>
      <c r="BY40" s="260" t="s">
        <v>209</v>
      </c>
      <c r="BZ40" s="260" t="s">
        <v>209</v>
      </c>
      <c r="CA40" s="260" t="s">
        <v>209</v>
      </c>
      <c r="CB40" s="260" t="s">
        <v>209</v>
      </c>
      <c r="CC40" s="260" t="s">
        <v>209</v>
      </c>
      <c r="CD40" s="260" t="s">
        <v>209</v>
      </c>
      <c r="CE40" s="260" t="s">
        <v>209</v>
      </c>
      <c r="CF40" s="260" t="s">
        <v>209</v>
      </c>
      <c r="CG40" s="260" t="s">
        <v>209</v>
      </c>
      <c r="CH40" s="260" t="s">
        <v>209</v>
      </c>
      <c r="CI40" s="260" t="s">
        <v>209</v>
      </c>
      <c r="CJ40" s="260" t="s">
        <v>209</v>
      </c>
      <c r="CK40" s="260" t="s">
        <v>209</v>
      </c>
      <c r="CL40" s="260" t="s">
        <v>209</v>
      </c>
      <c r="CM40" s="260" t="s">
        <v>209</v>
      </c>
      <c r="CN40" s="260" t="s">
        <v>209</v>
      </c>
      <c r="CO40" s="260" t="s">
        <v>209</v>
      </c>
      <c r="CP40" s="260" t="s">
        <v>209</v>
      </c>
      <c r="CQ40" s="260" t="s">
        <v>209</v>
      </c>
      <c r="CR40" s="260" t="s">
        <v>209</v>
      </c>
      <c r="CS40" s="260" t="s">
        <v>209</v>
      </c>
      <c r="CT40" s="260" t="s">
        <v>209</v>
      </c>
      <c r="CU40" s="260" t="s">
        <v>209</v>
      </c>
      <c r="CV40" s="260" t="s">
        <v>209</v>
      </c>
      <c r="CW40" s="260" t="s">
        <v>209</v>
      </c>
      <c r="CX40" s="260" t="s">
        <v>209</v>
      </c>
      <c r="CY40" s="260" t="s">
        <v>209</v>
      </c>
      <c r="CZ40" s="260" t="s">
        <v>209</v>
      </c>
      <c r="DA40" s="260" t="s">
        <v>209</v>
      </c>
      <c r="DB40" s="260" t="s">
        <v>209</v>
      </c>
      <c r="DC40" s="260" t="s">
        <v>209</v>
      </c>
      <c r="DD40" s="260" t="s">
        <v>209</v>
      </c>
      <c r="DE40" s="260" t="s">
        <v>209</v>
      </c>
      <c r="DF40" s="260" t="s">
        <v>209</v>
      </c>
      <c r="DG40" s="260" t="s">
        <v>209</v>
      </c>
      <c r="DH40" s="260" t="s">
        <v>209</v>
      </c>
      <c r="DI40" s="260" t="s">
        <v>209</v>
      </c>
      <c r="DJ40" s="260" t="s">
        <v>209</v>
      </c>
      <c r="DK40" s="260" t="s">
        <v>209</v>
      </c>
      <c r="DL40" s="260" t="s">
        <v>209</v>
      </c>
      <c r="DM40" s="260" t="s">
        <v>209</v>
      </c>
      <c r="DN40" s="260" t="s">
        <v>209</v>
      </c>
      <c r="DO40" s="260" t="s">
        <v>209</v>
      </c>
      <c r="DP40" s="260" t="s">
        <v>209</v>
      </c>
    </row>
    <row r="41" spans="1:120" s="213" customFormat="1" ht="60.75" customHeight="1" x14ac:dyDescent="0.3">
      <c r="A41" s="138" t="s">
        <v>490</v>
      </c>
      <c r="B41" s="139" t="s">
        <v>491</v>
      </c>
      <c r="C41" s="235" t="s">
        <v>492</v>
      </c>
      <c r="D41" s="239" t="s">
        <v>181</v>
      </c>
      <c r="E41" s="239" t="s">
        <v>209</v>
      </c>
      <c r="F41" s="258" t="s">
        <v>209</v>
      </c>
      <c r="G41" s="258" t="s">
        <v>209</v>
      </c>
      <c r="H41" s="258" t="s">
        <v>209</v>
      </c>
      <c r="I41" s="258" t="s">
        <v>209</v>
      </c>
      <c r="J41" s="258" t="s">
        <v>209</v>
      </c>
      <c r="K41" s="258" t="s">
        <v>209</v>
      </c>
      <c r="L41" s="258" t="s">
        <v>209</v>
      </c>
      <c r="M41" s="258" t="s">
        <v>209</v>
      </c>
      <c r="N41" s="258" t="s">
        <v>209</v>
      </c>
      <c r="O41" s="258" t="s">
        <v>209</v>
      </c>
      <c r="P41" s="258" t="s">
        <v>209</v>
      </c>
      <c r="Q41" s="258" t="s">
        <v>209</v>
      </c>
      <c r="R41" s="258" t="s">
        <v>209</v>
      </c>
      <c r="S41" s="258" t="s">
        <v>209</v>
      </c>
      <c r="T41" s="258" t="s">
        <v>209</v>
      </c>
      <c r="U41" s="258" t="s">
        <v>209</v>
      </c>
      <c r="V41" s="258" t="s">
        <v>209</v>
      </c>
      <c r="W41" s="258" t="s">
        <v>209</v>
      </c>
      <c r="X41" s="258" t="s">
        <v>209</v>
      </c>
      <c r="Y41" s="258" t="s">
        <v>209</v>
      </c>
      <c r="Z41" s="258" t="s">
        <v>209</v>
      </c>
      <c r="AA41" s="258" t="s">
        <v>209</v>
      </c>
      <c r="AB41" s="258" t="s">
        <v>209</v>
      </c>
      <c r="AC41" s="258" t="s">
        <v>209</v>
      </c>
      <c r="AD41" s="258" t="s">
        <v>209</v>
      </c>
      <c r="AE41" s="258" t="s">
        <v>209</v>
      </c>
      <c r="AF41" s="258" t="s">
        <v>209</v>
      </c>
      <c r="AG41" s="258" t="s">
        <v>209</v>
      </c>
      <c r="AH41" s="258" t="s">
        <v>209</v>
      </c>
      <c r="AI41" s="258" t="s">
        <v>209</v>
      </c>
      <c r="AJ41" s="258" t="s">
        <v>209</v>
      </c>
      <c r="AK41" s="258" t="s">
        <v>209</v>
      </c>
      <c r="AL41" s="258" t="s">
        <v>209</v>
      </c>
      <c r="AM41" s="258" t="s">
        <v>209</v>
      </c>
      <c r="AN41" s="258" t="s">
        <v>209</v>
      </c>
      <c r="AO41" s="258" t="s">
        <v>209</v>
      </c>
      <c r="AP41" s="258" t="s">
        <v>209</v>
      </c>
      <c r="AQ41" s="258" t="s">
        <v>209</v>
      </c>
      <c r="AR41" s="258" t="s">
        <v>209</v>
      </c>
      <c r="AS41" s="258" t="s">
        <v>209</v>
      </c>
      <c r="AT41" s="258" t="s">
        <v>209</v>
      </c>
      <c r="AU41" s="258" t="s">
        <v>209</v>
      </c>
      <c r="AV41" s="258" t="s">
        <v>209</v>
      </c>
      <c r="AW41" s="258" t="s">
        <v>209</v>
      </c>
      <c r="AX41" s="258" t="s">
        <v>209</v>
      </c>
      <c r="AY41" s="258" t="s">
        <v>209</v>
      </c>
      <c r="AZ41" s="258" t="s">
        <v>209</v>
      </c>
      <c r="BA41" s="258" t="s">
        <v>1887</v>
      </c>
      <c r="BB41" s="258" t="s">
        <v>181</v>
      </c>
      <c r="BC41" s="258" t="s">
        <v>181</v>
      </c>
      <c r="BD41" s="260" t="s">
        <v>209</v>
      </c>
      <c r="BE41" s="260" t="s">
        <v>209</v>
      </c>
      <c r="BF41" s="260" t="s">
        <v>209</v>
      </c>
      <c r="BG41" s="260" t="s">
        <v>209</v>
      </c>
      <c r="BH41" s="260" t="s">
        <v>209</v>
      </c>
      <c r="BI41" s="260" t="s">
        <v>209</v>
      </c>
      <c r="BJ41" s="260" t="s">
        <v>209</v>
      </c>
      <c r="BK41" s="260" t="s">
        <v>209</v>
      </c>
      <c r="BL41" s="260" t="s">
        <v>209</v>
      </c>
      <c r="BM41" s="260" t="s">
        <v>209</v>
      </c>
      <c r="BN41" s="260" t="s">
        <v>209</v>
      </c>
      <c r="BO41" s="260" t="s">
        <v>209</v>
      </c>
      <c r="BP41" s="260" t="s">
        <v>209</v>
      </c>
      <c r="BQ41" s="260" t="s">
        <v>209</v>
      </c>
      <c r="BR41" s="260" t="s">
        <v>209</v>
      </c>
      <c r="BS41" s="260" t="s">
        <v>209</v>
      </c>
      <c r="BT41" s="260" t="s">
        <v>209</v>
      </c>
      <c r="BU41" s="260" t="s">
        <v>209</v>
      </c>
      <c r="BV41" s="260" t="s">
        <v>209</v>
      </c>
      <c r="BW41" s="260" t="s">
        <v>209</v>
      </c>
      <c r="BX41" s="260" t="s">
        <v>209</v>
      </c>
      <c r="BY41" s="260" t="s">
        <v>209</v>
      </c>
      <c r="BZ41" s="260" t="s">
        <v>209</v>
      </c>
      <c r="CA41" s="260" t="s">
        <v>209</v>
      </c>
      <c r="CB41" s="260" t="s">
        <v>209</v>
      </c>
      <c r="CC41" s="260" t="s">
        <v>209</v>
      </c>
      <c r="CD41" s="260" t="s">
        <v>209</v>
      </c>
      <c r="CE41" s="260" t="s">
        <v>209</v>
      </c>
      <c r="CF41" s="260" t="s">
        <v>209</v>
      </c>
      <c r="CG41" s="260" t="s">
        <v>209</v>
      </c>
      <c r="CH41" s="260" t="s">
        <v>209</v>
      </c>
      <c r="CI41" s="260" t="s">
        <v>209</v>
      </c>
      <c r="CJ41" s="260" t="s">
        <v>209</v>
      </c>
      <c r="CK41" s="260" t="s">
        <v>209</v>
      </c>
      <c r="CL41" s="260" t="s">
        <v>209</v>
      </c>
      <c r="CM41" s="260" t="s">
        <v>209</v>
      </c>
      <c r="CN41" s="260" t="s">
        <v>209</v>
      </c>
      <c r="CO41" s="260" t="s">
        <v>209</v>
      </c>
      <c r="CP41" s="260" t="s">
        <v>209</v>
      </c>
      <c r="CQ41" s="260" t="s">
        <v>209</v>
      </c>
      <c r="CR41" s="260" t="s">
        <v>209</v>
      </c>
      <c r="CS41" s="260" t="s">
        <v>209</v>
      </c>
      <c r="CT41" s="260" t="s">
        <v>209</v>
      </c>
      <c r="CU41" s="260" t="s">
        <v>209</v>
      </c>
      <c r="CV41" s="260" t="s">
        <v>209</v>
      </c>
      <c r="CW41" s="260" t="s">
        <v>209</v>
      </c>
      <c r="CX41" s="260" t="s">
        <v>209</v>
      </c>
      <c r="CY41" s="260" t="s">
        <v>209</v>
      </c>
      <c r="CZ41" s="260" t="s">
        <v>209</v>
      </c>
      <c r="DA41" s="260" t="s">
        <v>209</v>
      </c>
      <c r="DB41" s="260" t="s">
        <v>209</v>
      </c>
      <c r="DC41" s="260" t="s">
        <v>209</v>
      </c>
      <c r="DD41" s="260" t="s">
        <v>209</v>
      </c>
      <c r="DE41" s="260" t="s">
        <v>209</v>
      </c>
      <c r="DF41" s="260" t="s">
        <v>209</v>
      </c>
      <c r="DG41" s="260" t="s">
        <v>209</v>
      </c>
      <c r="DH41" s="260" t="s">
        <v>209</v>
      </c>
      <c r="DI41" s="260" t="s">
        <v>209</v>
      </c>
      <c r="DJ41" s="260" t="s">
        <v>209</v>
      </c>
      <c r="DK41" s="260" t="s">
        <v>209</v>
      </c>
      <c r="DL41" s="260" t="s">
        <v>209</v>
      </c>
      <c r="DM41" s="260" t="s">
        <v>209</v>
      </c>
      <c r="DN41" s="260" t="s">
        <v>209</v>
      </c>
      <c r="DO41" s="260" t="s">
        <v>209</v>
      </c>
      <c r="DP41" s="260" t="s">
        <v>209</v>
      </c>
    </row>
    <row r="42" spans="1:120" s="213" customFormat="1" ht="48" customHeight="1" x14ac:dyDescent="0.3">
      <c r="A42" s="138" t="s">
        <v>493</v>
      </c>
      <c r="B42" s="139" t="s">
        <v>494</v>
      </c>
      <c r="C42" s="235" t="s">
        <v>495</v>
      </c>
      <c r="D42" s="239" t="s">
        <v>181</v>
      </c>
      <c r="E42" s="239" t="s">
        <v>209</v>
      </c>
      <c r="F42" s="258" t="s">
        <v>209</v>
      </c>
      <c r="G42" s="258" t="s">
        <v>209</v>
      </c>
      <c r="H42" s="258" t="s">
        <v>209</v>
      </c>
      <c r="I42" s="258" t="s">
        <v>209</v>
      </c>
      <c r="J42" s="258" t="s">
        <v>209</v>
      </c>
      <c r="K42" s="258" t="s">
        <v>209</v>
      </c>
      <c r="L42" s="258" t="s">
        <v>209</v>
      </c>
      <c r="M42" s="258" t="s">
        <v>209</v>
      </c>
      <c r="N42" s="258" t="s">
        <v>209</v>
      </c>
      <c r="O42" s="258" t="s">
        <v>209</v>
      </c>
      <c r="P42" s="258" t="s">
        <v>209</v>
      </c>
      <c r="Q42" s="258" t="s">
        <v>209</v>
      </c>
      <c r="R42" s="258" t="s">
        <v>209</v>
      </c>
      <c r="S42" s="258" t="s">
        <v>209</v>
      </c>
      <c r="T42" s="258" t="s">
        <v>209</v>
      </c>
      <c r="U42" s="258" t="s">
        <v>209</v>
      </c>
      <c r="V42" s="258" t="s">
        <v>209</v>
      </c>
      <c r="W42" s="258" t="s">
        <v>209</v>
      </c>
      <c r="X42" s="258" t="s">
        <v>209</v>
      </c>
      <c r="Y42" s="258" t="s">
        <v>209</v>
      </c>
      <c r="Z42" s="258" t="s">
        <v>209</v>
      </c>
      <c r="AA42" s="258" t="s">
        <v>209</v>
      </c>
      <c r="AB42" s="258" t="s">
        <v>209</v>
      </c>
      <c r="AC42" s="258" t="s">
        <v>209</v>
      </c>
      <c r="AD42" s="258" t="s">
        <v>209</v>
      </c>
      <c r="AE42" s="258" t="s">
        <v>209</v>
      </c>
      <c r="AF42" s="258" t="s">
        <v>209</v>
      </c>
      <c r="AG42" s="258" t="s">
        <v>209</v>
      </c>
      <c r="AH42" s="258" t="s">
        <v>209</v>
      </c>
      <c r="AI42" s="258" t="s">
        <v>209</v>
      </c>
      <c r="AJ42" s="258" t="s">
        <v>209</v>
      </c>
      <c r="AK42" s="258" t="s">
        <v>209</v>
      </c>
      <c r="AL42" s="258" t="s">
        <v>209</v>
      </c>
      <c r="AM42" s="258" t="s">
        <v>209</v>
      </c>
      <c r="AN42" s="258" t="s">
        <v>209</v>
      </c>
      <c r="AO42" s="258" t="s">
        <v>209</v>
      </c>
      <c r="AP42" s="258" t="s">
        <v>209</v>
      </c>
      <c r="AQ42" s="258" t="s">
        <v>209</v>
      </c>
      <c r="AR42" s="258" t="s">
        <v>209</v>
      </c>
      <c r="AS42" s="258" t="s">
        <v>209</v>
      </c>
      <c r="AT42" s="258" t="s">
        <v>209</v>
      </c>
      <c r="AU42" s="258" t="s">
        <v>209</v>
      </c>
      <c r="AV42" s="258" t="s">
        <v>209</v>
      </c>
      <c r="AW42" s="258" t="s">
        <v>209</v>
      </c>
      <c r="AX42" s="258" t="s">
        <v>209</v>
      </c>
      <c r="AY42" s="258" t="s">
        <v>209</v>
      </c>
      <c r="AZ42" s="258" t="s">
        <v>209</v>
      </c>
      <c r="BA42" s="258" t="s">
        <v>1887</v>
      </c>
      <c r="BB42" s="258" t="s">
        <v>181</v>
      </c>
      <c r="BC42" s="258" t="s">
        <v>181</v>
      </c>
      <c r="BD42" s="260" t="s">
        <v>209</v>
      </c>
      <c r="BE42" s="260" t="s">
        <v>209</v>
      </c>
      <c r="BF42" s="260" t="s">
        <v>209</v>
      </c>
      <c r="BG42" s="260" t="s">
        <v>209</v>
      </c>
      <c r="BH42" s="260" t="s">
        <v>209</v>
      </c>
      <c r="BI42" s="260" t="s">
        <v>209</v>
      </c>
      <c r="BJ42" s="260" t="s">
        <v>209</v>
      </c>
      <c r="BK42" s="260" t="s">
        <v>209</v>
      </c>
      <c r="BL42" s="260" t="s">
        <v>209</v>
      </c>
      <c r="BM42" s="260" t="s">
        <v>209</v>
      </c>
      <c r="BN42" s="260" t="s">
        <v>209</v>
      </c>
      <c r="BO42" s="260" t="s">
        <v>209</v>
      </c>
      <c r="BP42" s="260" t="s">
        <v>209</v>
      </c>
      <c r="BQ42" s="260" t="s">
        <v>209</v>
      </c>
      <c r="BR42" s="260" t="s">
        <v>209</v>
      </c>
      <c r="BS42" s="260" t="s">
        <v>209</v>
      </c>
      <c r="BT42" s="260" t="s">
        <v>209</v>
      </c>
      <c r="BU42" s="260" t="s">
        <v>209</v>
      </c>
      <c r="BV42" s="260" t="s">
        <v>209</v>
      </c>
      <c r="BW42" s="260" t="s">
        <v>209</v>
      </c>
      <c r="BX42" s="260" t="s">
        <v>209</v>
      </c>
      <c r="BY42" s="260" t="s">
        <v>209</v>
      </c>
      <c r="BZ42" s="260" t="s">
        <v>209</v>
      </c>
      <c r="CA42" s="260" t="s">
        <v>209</v>
      </c>
      <c r="CB42" s="260" t="s">
        <v>209</v>
      </c>
      <c r="CC42" s="260" t="s">
        <v>209</v>
      </c>
      <c r="CD42" s="260" t="s">
        <v>209</v>
      </c>
      <c r="CE42" s="260" t="s">
        <v>209</v>
      </c>
      <c r="CF42" s="260" t="s">
        <v>209</v>
      </c>
      <c r="CG42" s="260" t="s">
        <v>209</v>
      </c>
      <c r="CH42" s="260" t="s">
        <v>209</v>
      </c>
      <c r="CI42" s="260" t="s">
        <v>209</v>
      </c>
      <c r="CJ42" s="260" t="s">
        <v>209</v>
      </c>
      <c r="CK42" s="260" t="s">
        <v>209</v>
      </c>
      <c r="CL42" s="260" t="s">
        <v>209</v>
      </c>
      <c r="CM42" s="260" t="s">
        <v>209</v>
      </c>
      <c r="CN42" s="260" t="s">
        <v>209</v>
      </c>
      <c r="CO42" s="260" t="s">
        <v>209</v>
      </c>
      <c r="CP42" s="260" t="s">
        <v>209</v>
      </c>
      <c r="CQ42" s="260" t="s">
        <v>209</v>
      </c>
      <c r="CR42" s="260" t="s">
        <v>209</v>
      </c>
      <c r="CS42" s="260" t="s">
        <v>209</v>
      </c>
      <c r="CT42" s="260" t="s">
        <v>209</v>
      </c>
      <c r="CU42" s="260" t="s">
        <v>209</v>
      </c>
      <c r="CV42" s="260" t="s">
        <v>209</v>
      </c>
      <c r="CW42" s="260" t="s">
        <v>209</v>
      </c>
      <c r="CX42" s="260" t="s">
        <v>209</v>
      </c>
      <c r="CY42" s="260" t="s">
        <v>209</v>
      </c>
      <c r="CZ42" s="260" t="s">
        <v>209</v>
      </c>
      <c r="DA42" s="260" t="s">
        <v>209</v>
      </c>
      <c r="DB42" s="260" t="s">
        <v>209</v>
      </c>
      <c r="DC42" s="260" t="s">
        <v>209</v>
      </c>
      <c r="DD42" s="260" t="s">
        <v>209</v>
      </c>
      <c r="DE42" s="260" t="s">
        <v>209</v>
      </c>
      <c r="DF42" s="260" t="s">
        <v>209</v>
      </c>
      <c r="DG42" s="260" t="s">
        <v>209</v>
      </c>
      <c r="DH42" s="260" t="s">
        <v>209</v>
      </c>
      <c r="DI42" s="260" t="s">
        <v>209</v>
      </c>
      <c r="DJ42" s="260" t="s">
        <v>209</v>
      </c>
      <c r="DK42" s="260" t="s">
        <v>209</v>
      </c>
      <c r="DL42" s="260" t="s">
        <v>209</v>
      </c>
      <c r="DM42" s="260" t="s">
        <v>209</v>
      </c>
      <c r="DN42" s="260" t="s">
        <v>209</v>
      </c>
      <c r="DO42" s="260" t="s">
        <v>209</v>
      </c>
      <c r="DP42" s="260" t="s">
        <v>209</v>
      </c>
    </row>
    <row r="43" spans="1:120" s="213" customFormat="1" ht="62.25" customHeight="1" x14ac:dyDescent="0.3">
      <c r="A43" s="138" t="s">
        <v>496</v>
      </c>
      <c r="B43" s="139" t="s">
        <v>497</v>
      </c>
      <c r="C43" s="235" t="s">
        <v>498</v>
      </c>
      <c r="D43" s="239" t="s">
        <v>181</v>
      </c>
      <c r="E43" s="239" t="s">
        <v>209</v>
      </c>
      <c r="F43" s="258" t="s">
        <v>209</v>
      </c>
      <c r="G43" s="258" t="s">
        <v>209</v>
      </c>
      <c r="H43" s="258" t="s">
        <v>209</v>
      </c>
      <c r="I43" s="258" t="s">
        <v>209</v>
      </c>
      <c r="J43" s="258" t="s">
        <v>209</v>
      </c>
      <c r="K43" s="258" t="s">
        <v>209</v>
      </c>
      <c r="L43" s="258" t="s">
        <v>209</v>
      </c>
      <c r="M43" s="258" t="s">
        <v>209</v>
      </c>
      <c r="N43" s="258" t="s">
        <v>209</v>
      </c>
      <c r="O43" s="258" t="s">
        <v>209</v>
      </c>
      <c r="P43" s="258" t="s">
        <v>209</v>
      </c>
      <c r="Q43" s="258" t="s">
        <v>209</v>
      </c>
      <c r="R43" s="258" t="s">
        <v>209</v>
      </c>
      <c r="S43" s="258" t="s">
        <v>209</v>
      </c>
      <c r="T43" s="258" t="s">
        <v>209</v>
      </c>
      <c r="U43" s="258" t="s">
        <v>209</v>
      </c>
      <c r="V43" s="258" t="s">
        <v>209</v>
      </c>
      <c r="W43" s="258" t="s">
        <v>209</v>
      </c>
      <c r="X43" s="258" t="s">
        <v>209</v>
      </c>
      <c r="Y43" s="258" t="s">
        <v>209</v>
      </c>
      <c r="Z43" s="258" t="s">
        <v>209</v>
      </c>
      <c r="AA43" s="258" t="s">
        <v>209</v>
      </c>
      <c r="AB43" s="258" t="s">
        <v>209</v>
      </c>
      <c r="AC43" s="258" t="s">
        <v>209</v>
      </c>
      <c r="AD43" s="258" t="s">
        <v>209</v>
      </c>
      <c r="AE43" s="258" t="s">
        <v>209</v>
      </c>
      <c r="AF43" s="258" t="s">
        <v>209</v>
      </c>
      <c r="AG43" s="258" t="s">
        <v>209</v>
      </c>
      <c r="AH43" s="258" t="s">
        <v>209</v>
      </c>
      <c r="AI43" s="258" t="s">
        <v>209</v>
      </c>
      <c r="AJ43" s="258" t="s">
        <v>209</v>
      </c>
      <c r="AK43" s="258" t="s">
        <v>209</v>
      </c>
      <c r="AL43" s="258" t="s">
        <v>209</v>
      </c>
      <c r="AM43" s="258" t="s">
        <v>209</v>
      </c>
      <c r="AN43" s="258" t="s">
        <v>209</v>
      </c>
      <c r="AO43" s="258" t="s">
        <v>209</v>
      </c>
      <c r="AP43" s="258" t="s">
        <v>209</v>
      </c>
      <c r="AQ43" s="258" t="s">
        <v>209</v>
      </c>
      <c r="AR43" s="258" t="s">
        <v>209</v>
      </c>
      <c r="AS43" s="258" t="s">
        <v>209</v>
      </c>
      <c r="AT43" s="258" t="s">
        <v>209</v>
      </c>
      <c r="AU43" s="258" t="s">
        <v>209</v>
      </c>
      <c r="AV43" s="258" t="s">
        <v>209</v>
      </c>
      <c r="AW43" s="258" t="s">
        <v>209</v>
      </c>
      <c r="AX43" s="258" t="s">
        <v>209</v>
      </c>
      <c r="AY43" s="258" t="s">
        <v>209</v>
      </c>
      <c r="AZ43" s="258" t="s">
        <v>209</v>
      </c>
      <c r="BA43" s="258" t="s">
        <v>1887</v>
      </c>
      <c r="BB43" s="258" t="s">
        <v>181</v>
      </c>
      <c r="BC43" s="258" t="s">
        <v>181</v>
      </c>
      <c r="BD43" s="260" t="s">
        <v>209</v>
      </c>
      <c r="BE43" s="260" t="s">
        <v>209</v>
      </c>
      <c r="BF43" s="260" t="s">
        <v>209</v>
      </c>
      <c r="BG43" s="260" t="s">
        <v>209</v>
      </c>
      <c r="BH43" s="260" t="s">
        <v>209</v>
      </c>
      <c r="BI43" s="260" t="s">
        <v>209</v>
      </c>
      <c r="BJ43" s="260" t="s">
        <v>209</v>
      </c>
      <c r="BK43" s="260" t="s">
        <v>209</v>
      </c>
      <c r="BL43" s="260" t="s">
        <v>209</v>
      </c>
      <c r="BM43" s="260" t="s">
        <v>209</v>
      </c>
      <c r="BN43" s="260" t="s">
        <v>209</v>
      </c>
      <c r="BO43" s="260" t="s">
        <v>209</v>
      </c>
      <c r="BP43" s="260" t="s">
        <v>209</v>
      </c>
      <c r="BQ43" s="260" t="s">
        <v>209</v>
      </c>
      <c r="BR43" s="260" t="s">
        <v>209</v>
      </c>
      <c r="BS43" s="260" t="s">
        <v>209</v>
      </c>
      <c r="BT43" s="260" t="s">
        <v>209</v>
      </c>
      <c r="BU43" s="260" t="s">
        <v>209</v>
      </c>
      <c r="BV43" s="260" t="s">
        <v>209</v>
      </c>
      <c r="BW43" s="260" t="s">
        <v>209</v>
      </c>
      <c r="BX43" s="260" t="s">
        <v>209</v>
      </c>
      <c r="BY43" s="260" t="s">
        <v>209</v>
      </c>
      <c r="BZ43" s="260" t="s">
        <v>209</v>
      </c>
      <c r="CA43" s="260" t="s">
        <v>209</v>
      </c>
      <c r="CB43" s="260" t="s">
        <v>209</v>
      </c>
      <c r="CC43" s="260" t="s">
        <v>209</v>
      </c>
      <c r="CD43" s="260" t="s">
        <v>209</v>
      </c>
      <c r="CE43" s="260" t="s">
        <v>209</v>
      </c>
      <c r="CF43" s="260" t="s">
        <v>209</v>
      </c>
      <c r="CG43" s="260" t="s">
        <v>209</v>
      </c>
      <c r="CH43" s="260" t="s">
        <v>209</v>
      </c>
      <c r="CI43" s="260" t="s">
        <v>209</v>
      </c>
      <c r="CJ43" s="260" t="s">
        <v>209</v>
      </c>
      <c r="CK43" s="260" t="s">
        <v>209</v>
      </c>
      <c r="CL43" s="260" t="s">
        <v>209</v>
      </c>
      <c r="CM43" s="260" t="s">
        <v>209</v>
      </c>
      <c r="CN43" s="260" t="s">
        <v>209</v>
      </c>
      <c r="CO43" s="260" t="s">
        <v>209</v>
      </c>
      <c r="CP43" s="260" t="s">
        <v>209</v>
      </c>
      <c r="CQ43" s="260" t="s">
        <v>209</v>
      </c>
      <c r="CR43" s="260" t="s">
        <v>209</v>
      </c>
      <c r="CS43" s="260" t="s">
        <v>209</v>
      </c>
      <c r="CT43" s="260" t="s">
        <v>209</v>
      </c>
      <c r="CU43" s="260" t="s">
        <v>209</v>
      </c>
      <c r="CV43" s="260" t="s">
        <v>209</v>
      </c>
      <c r="CW43" s="260" t="s">
        <v>209</v>
      </c>
      <c r="CX43" s="260" t="s">
        <v>209</v>
      </c>
      <c r="CY43" s="260" t="s">
        <v>209</v>
      </c>
      <c r="CZ43" s="260" t="s">
        <v>209</v>
      </c>
      <c r="DA43" s="260" t="s">
        <v>209</v>
      </c>
      <c r="DB43" s="260" t="s">
        <v>209</v>
      </c>
      <c r="DC43" s="260" t="s">
        <v>209</v>
      </c>
      <c r="DD43" s="260" t="s">
        <v>209</v>
      </c>
      <c r="DE43" s="260" t="s">
        <v>209</v>
      </c>
      <c r="DF43" s="260" t="s">
        <v>209</v>
      </c>
      <c r="DG43" s="260" t="s">
        <v>209</v>
      </c>
      <c r="DH43" s="260" t="s">
        <v>209</v>
      </c>
      <c r="DI43" s="260" t="s">
        <v>209</v>
      </c>
      <c r="DJ43" s="260" t="s">
        <v>209</v>
      </c>
      <c r="DK43" s="260" t="s">
        <v>209</v>
      </c>
      <c r="DL43" s="260" t="s">
        <v>209</v>
      </c>
      <c r="DM43" s="260" t="s">
        <v>209</v>
      </c>
      <c r="DN43" s="260" t="s">
        <v>209</v>
      </c>
      <c r="DO43" s="260" t="s">
        <v>209</v>
      </c>
      <c r="DP43" s="260" t="s">
        <v>209</v>
      </c>
    </row>
    <row r="44" spans="1:120" s="237" customFormat="1" ht="300" customHeight="1" x14ac:dyDescent="0.3">
      <c r="A44" s="138" t="s">
        <v>499</v>
      </c>
      <c r="B44" s="139" t="s">
        <v>500</v>
      </c>
      <c r="C44" s="235" t="s">
        <v>501</v>
      </c>
      <c r="D44" s="238" t="s">
        <v>502</v>
      </c>
      <c r="E44" s="238" t="s">
        <v>503</v>
      </c>
      <c r="F44" s="258" t="s">
        <v>503</v>
      </c>
      <c r="G44" s="258" t="s">
        <v>503</v>
      </c>
      <c r="H44" s="258" t="s">
        <v>503</v>
      </c>
      <c r="I44" s="258" t="s">
        <v>503</v>
      </c>
      <c r="J44" s="258" t="s">
        <v>503</v>
      </c>
      <c r="K44" s="258" t="s">
        <v>503</v>
      </c>
      <c r="L44" s="258" t="s">
        <v>503</v>
      </c>
      <c r="M44" s="258" t="s">
        <v>503</v>
      </c>
      <c r="N44" s="258" t="s">
        <v>503</v>
      </c>
      <c r="O44" s="258" t="s">
        <v>503</v>
      </c>
      <c r="P44" s="258" t="s">
        <v>503</v>
      </c>
      <c r="Q44" s="258" t="s">
        <v>503</v>
      </c>
      <c r="R44" s="258" t="s">
        <v>503</v>
      </c>
      <c r="S44" s="258" t="s">
        <v>503</v>
      </c>
      <c r="T44" s="258" t="s">
        <v>503</v>
      </c>
      <c r="U44" s="258" t="s">
        <v>503</v>
      </c>
      <c r="V44" s="258" t="s">
        <v>503</v>
      </c>
      <c r="W44" s="258" t="s">
        <v>503</v>
      </c>
      <c r="X44" s="258" t="s">
        <v>503</v>
      </c>
      <c r="Y44" s="258" t="s">
        <v>503</v>
      </c>
      <c r="Z44" s="258" t="s">
        <v>503</v>
      </c>
      <c r="AA44" s="258" t="s">
        <v>503</v>
      </c>
      <c r="AB44" s="258" t="s">
        <v>503</v>
      </c>
      <c r="AC44" s="258" t="s">
        <v>503</v>
      </c>
      <c r="AD44" s="258" t="s">
        <v>503</v>
      </c>
      <c r="AE44" s="258" t="s">
        <v>503</v>
      </c>
      <c r="AF44" s="258" t="s">
        <v>503</v>
      </c>
      <c r="AG44" s="258" t="s">
        <v>503</v>
      </c>
      <c r="AH44" s="258" t="s">
        <v>503</v>
      </c>
      <c r="AI44" s="258" t="s">
        <v>503</v>
      </c>
      <c r="AJ44" s="258" t="s">
        <v>503</v>
      </c>
      <c r="AK44" s="258" t="s">
        <v>503</v>
      </c>
      <c r="AL44" s="258" t="s">
        <v>503</v>
      </c>
      <c r="AM44" s="258" t="s">
        <v>503</v>
      </c>
      <c r="AN44" s="258" t="s">
        <v>503</v>
      </c>
      <c r="AO44" s="258" t="s">
        <v>503</v>
      </c>
      <c r="AP44" s="258" t="s">
        <v>503</v>
      </c>
      <c r="AQ44" s="258" t="s">
        <v>503</v>
      </c>
      <c r="AR44" s="258" t="s">
        <v>502</v>
      </c>
      <c r="AS44" s="258" t="s">
        <v>503</v>
      </c>
      <c r="AT44" s="258" t="s">
        <v>503</v>
      </c>
      <c r="AU44" s="258" t="s">
        <v>503</v>
      </c>
      <c r="AV44" s="258" t="s">
        <v>503</v>
      </c>
      <c r="AW44" s="258" t="s">
        <v>503</v>
      </c>
      <c r="AX44" s="258" t="s">
        <v>503</v>
      </c>
      <c r="AY44" s="258" t="s">
        <v>503</v>
      </c>
      <c r="AZ44" s="258" t="s">
        <v>503</v>
      </c>
      <c r="BA44" s="258" t="s">
        <v>503</v>
      </c>
      <c r="BB44" s="258" t="s">
        <v>503</v>
      </c>
      <c r="BC44" s="258" t="s">
        <v>217</v>
      </c>
      <c r="BD44" s="258" t="s">
        <v>640</v>
      </c>
      <c r="BE44" s="258" t="s">
        <v>502</v>
      </c>
      <c r="BF44" s="258" t="s">
        <v>502</v>
      </c>
      <c r="BG44" s="258" t="s">
        <v>640</v>
      </c>
      <c r="BH44" s="258" t="s">
        <v>502</v>
      </c>
      <c r="BI44" s="258" t="s">
        <v>502</v>
      </c>
      <c r="BJ44" s="258" t="s">
        <v>502</v>
      </c>
      <c r="BK44" s="258" t="s">
        <v>502</v>
      </c>
      <c r="BL44" s="258" t="s">
        <v>640</v>
      </c>
      <c r="BM44" s="258" t="s">
        <v>502</v>
      </c>
      <c r="BN44" s="258" t="s">
        <v>502</v>
      </c>
      <c r="BO44" s="258" t="s">
        <v>640</v>
      </c>
      <c r="BP44" s="258" t="s">
        <v>502</v>
      </c>
      <c r="BQ44" s="258" t="s">
        <v>502</v>
      </c>
      <c r="BR44" s="258" t="s">
        <v>502</v>
      </c>
      <c r="BS44" s="258" t="s">
        <v>502</v>
      </c>
      <c r="BT44" s="258" t="s">
        <v>502</v>
      </c>
      <c r="BU44" s="258" t="s">
        <v>502</v>
      </c>
      <c r="BV44" s="258" t="s">
        <v>502</v>
      </c>
      <c r="BW44" s="258" t="s">
        <v>502</v>
      </c>
      <c r="BX44" s="258" t="s">
        <v>502</v>
      </c>
      <c r="BY44" s="258" t="s">
        <v>502</v>
      </c>
      <c r="BZ44" s="258" t="s">
        <v>640</v>
      </c>
      <c r="CA44" s="258" t="s">
        <v>640</v>
      </c>
      <c r="CB44" s="258" t="s">
        <v>1888</v>
      </c>
      <c r="CC44" s="258" t="s">
        <v>640</v>
      </c>
      <c r="CD44" s="258" t="s">
        <v>640</v>
      </c>
      <c r="CE44" s="258" t="s">
        <v>640</v>
      </c>
      <c r="CF44" s="258" t="s">
        <v>503</v>
      </c>
      <c r="CG44" s="112" t="s">
        <v>503</v>
      </c>
      <c r="CH44" s="258" t="s">
        <v>503</v>
      </c>
      <c r="CI44" s="258" t="s">
        <v>503</v>
      </c>
      <c r="CJ44" s="258" t="s">
        <v>503</v>
      </c>
      <c r="CK44" s="258" t="s">
        <v>503</v>
      </c>
      <c r="CL44" s="258" t="s">
        <v>503</v>
      </c>
      <c r="CM44" s="258" t="s">
        <v>503</v>
      </c>
      <c r="CN44" s="258" t="s">
        <v>503</v>
      </c>
      <c r="CO44" s="258" t="s">
        <v>503</v>
      </c>
      <c r="CP44" s="258" t="s">
        <v>503</v>
      </c>
      <c r="CQ44" s="258" t="s">
        <v>503</v>
      </c>
      <c r="CR44" s="258" t="s">
        <v>503</v>
      </c>
      <c r="CS44" s="258" t="s">
        <v>503</v>
      </c>
      <c r="CT44" s="258" t="s">
        <v>503</v>
      </c>
      <c r="CU44" s="258" t="s">
        <v>503</v>
      </c>
      <c r="CV44" s="258" t="s">
        <v>503</v>
      </c>
      <c r="CW44" s="258" t="s">
        <v>503</v>
      </c>
      <c r="CX44" s="258" t="s">
        <v>503</v>
      </c>
      <c r="CY44" s="258" t="s">
        <v>503</v>
      </c>
      <c r="CZ44" s="258" t="s">
        <v>503</v>
      </c>
      <c r="DA44" s="258" t="s">
        <v>503</v>
      </c>
      <c r="DB44" s="258" t="s">
        <v>503</v>
      </c>
      <c r="DC44" s="258" t="s">
        <v>503</v>
      </c>
      <c r="DD44" s="258" t="s">
        <v>503</v>
      </c>
      <c r="DE44" s="258" t="s">
        <v>503</v>
      </c>
      <c r="DF44" s="258" t="s">
        <v>503</v>
      </c>
      <c r="DG44" s="258" t="s">
        <v>503</v>
      </c>
      <c r="DH44" s="258" t="s">
        <v>503</v>
      </c>
      <c r="DI44" s="258" t="s">
        <v>503</v>
      </c>
      <c r="DJ44" s="258" t="s">
        <v>503</v>
      </c>
      <c r="DK44" s="258" t="s">
        <v>503</v>
      </c>
      <c r="DL44" s="258" t="s">
        <v>503</v>
      </c>
      <c r="DM44" s="258" t="s">
        <v>503</v>
      </c>
      <c r="DN44" s="258" t="s">
        <v>503</v>
      </c>
      <c r="DO44" s="258" t="s">
        <v>503</v>
      </c>
      <c r="DP44" s="258" t="s">
        <v>503</v>
      </c>
    </row>
    <row r="45" spans="1:120" s="237" customFormat="1" ht="378" customHeight="1" x14ac:dyDescent="0.3">
      <c r="A45" s="138" t="s">
        <v>504</v>
      </c>
      <c r="B45" s="139" t="s">
        <v>505</v>
      </c>
      <c r="C45" s="235" t="s">
        <v>506</v>
      </c>
      <c r="D45" s="241" t="s">
        <v>605</v>
      </c>
      <c r="E45" s="241" t="s">
        <v>508</v>
      </c>
      <c r="F45" s="258" t="s">
        <v>1889</v>
      </c>
      <c r="G45" s="258" t="s">
        <v>1890</v>
      </c>
      <c r="H45" s="258" t="s">
        <v>1891</v>
      </c>
      <c r="I45" s="258" t="s">
        <v>1892</v>
      </c>
      <c r="J45" s="258" t="s">
        <v>1893</v>
      </c>
      <c r="K45" s="258" t="s">
        <v>1894</v>
      </c>
      <c r="L45" s="258" t="s">
        <v>1895</v>
      </c>
      <c r="M45" s="258" t="s">
        <v>1896</v>
      </c>
      <c r="N45" s="258" t="s">
        <v>1897</v>
      </c>
      <c r="O45" s="258" t="s">
        <v>1898</v>
      </c>
      <c r="P45" s="258" t="s">
        <v>1899</v>
      </c>
      <c r="Q45" s="258" t="s">
        <v>1900</v>
      </c>
      <c r="R45" s="258" t="s">
        <v>1901</v>
      </c>
      <c r="S45" s="258" t="s">
        <v>1902</v>
      </c>
      <c r="T45" s="258" t="s">
        <v>1903</v>
      </c>
      <c r="U45" s="258" t="s">
        <v>1904</v>
      </c>
      <c r="V45" s="258" t="s">
        <v>1905</v>
      </c>
      <c r="W45" s="258" t="s">
        <v>1906</v>
      </c>
      <c r="X45" s="258" t="s">
        <v>1907</v>
      </c>
      <c r="Y45" s="258" t="s">
        <v>1908</v>
      </c>
      <c r="Z45" s="258" t="s">
        <v>1909</v>
      </c>
      <c r="AA45" s="258" t="s">
        <v>1910</v>
      </c>
      <c r="AB45" s="258" t="s">
        <v>1911</v>
      </c>
      <c r="AC45" s="258" t="s">
        <v>1912</v>
      </c>
      <c r="AD45" s="258" t="s">
        <v>1912</v>
      </c>
      <c r="AE45" s="258" t="s">
        <v>1912</v>
      </c>
      <c r="AF45" s="258" t="s">
        <v>1912</v>
      </c>
      <c r="AG45" s="258" t="s">
        <v>1913</v>
      </c>
      <c r="AH45" s="258" t="s">
        <v>1913</v>
      </c>
      <c r="AI45" s="258" t="s">
        <v>1913</v>
      </c>
      <c r="AJ45" s="258" t="s">
        <v>1913</v>
      </c>
      <c r="AK45" s="258" t="s">
        <v>1913</v>
      </c>
      <c r="AL45" s="258" t="s">
        <v>1914</v>
      </c>
      <c r="AM45" s="258" t="s">
        <v>1915</v>
      </c>
      <c r="AN45" s="258" t="s">
        <v>1916</v>
      </c>
      <c r="AO45" s="258" t="s">
        <v>1917</v>
      </c>
      <c r="AP45" s="258" t="s">
        <v>1918</v>
      </c>
      <c r="AQ45" s="258" t="s">
        <v>1919</v>
      </c>
      <c r="AR45" s="258" t="s">
        <v>1920</v>
      </c>
      <c r="AS45" s="258" t="s">
        <v>1921</v>
      </c>
      <c r="AT45" s="258" t="s">
        <v>1921</v>
      </c>
      <c r="AU45" s="258" t="s">
        <v>1921</v>
      </c>
      <c r="AV45" s="258" t="s">
        <v>1921</v>
      </c>
      <c r="AW45" s="258" t="s">
        <v>1922</v>
      </c>
      <c r="AX45" s="258" t="s">
        <v>1923</v>
      </c>
      <c r="AY45" s="258" t="s">
        <v>1924</v>
      </c>
      <c r="AZ45" s="258" t="s">
        <v>1925</v>
      </c>
      <c r="BA45" s="258" t="s">
        <v>1926</v>
      </c>
      <c r="BB45" s="258" t="s">
        <v>1927</v>
      </c>
      <c r="BC45" s="258" t="s">
        <v>217</v>
      </c>
      <c r="BD45" s="262" t="s">
        <v>1928</v>
      </c>
      <c r="BE45" s="262" t="s">
        <v>1929</v>
      </c>
      <c r="BF45" s="262" t="s">
        <v>1930</v>
      </c>
      <c r="BG45" s="262" t="s">
        <v>1931</v>
      </c>
      <c r="BH45" s="262" t="s">
        <v>1932</v>
      </c>
      <c r="BI45" s="262" t="s">
        <v>1933</v>
      </c>
      <c r="BJ45" s="262" t="s">
        <v>1934</v>
      </c>
      <c r="BK45" s="262" t="s">
        <v>1935</v>
      </c>
      <c r="BL45" s="262" t="s">
        <v>1936</v>
      </c>
      <c r="BM45" s="262" t="s">
        <v>1937</v>
      </c>
      <c r="BN45" s="262" t="s">
        <v>1938</v>
      </c>
      <c r="BO45" s="262" t="s">
        <v>1939</v>
      </c>
      <c r="BP45" s="262" t="s">
        <v>1940</v>
      </c>
      <c r="BQ45" s="262" t="s">
        <v>1941</v>
      </c>
      <c r="BR45" s="262" t="s">
        <v>1942</v>
      </c>
      <c r="BS45" s="262" t="s">
        <v>1943</v>
      </c>
      <c r="BT45" s="262" t="s">
        <v>1944</v>
      </c>
      <c r="BU45" s="262" t="s">
        <v>1945</v>
      </c>
      <c r="BV45" s="262" t="s">
        <v>1946</v>
      </c>
      <c r="BW45" s="262" t="s">
        <v>1947</v>
      </c>
      <c r="BX45" s="262" t="s">
        <v>1948</v>
      </c>
      <c r="BY45" s="262" t="s">
        <v>1949</v>
      </c>
      <c r="BZ45" s="262" t="s">
        <v>1950</v>
      </c>
      <c r="CA45" s="262" t="s">
        <v>1951</v>
      </c>
      <c r="CB45" s="262" t="s">
        <v>1952</v>
      </c>
      <c r="CC45" s="262" t="s">
        <v>1953</v>
      </c>
      <c r="CD45" s="262" t="s">
        <v>1954</v>
      </c>
      <c r="CE45" s="262" t="s">
        <v>1955</v>
      </c>
      <c r="CF45" s="262" t="s">
        <v>1956</v>
      </c>
      <c r="CG45" s="116" t="s">
        <v>1957</v>
      </c>
      <c r="CH45" s="262" t="s">
        <v>1958</v>
      </c>
      <c r="CI45" s="262" t="s">
        <v>1959</v>
      </c>
      <c r="CJ45" s="262" t="s">
        <v>1960</v>
      </c>
      <c r="CK45" s="262" t="s">
        <v>1961</v>
      </c>
      <c r="CL45" s="262" t="s">
        <v>1962</v>
      </c>
      <c r="CM45" s="262" t="s">
        <v>1963</v>
      </c>
      <c r="CN45" s="262" t="s">
        <v>1964</v>
      </c>
      <c r="CO45" s="262" t="s">
        <v>1965</v>
      </c>
      <c r="CP45" s="262" t="s">
        <v>1966</v>
      </c>
      <c r="CQ45" s="262" t="s">
        <v>1967</v>
      </c>
      <c r="CR45" s="262" t="s">
        <v>1968</v>
      </c>
      <c r="CS45" s="262" t="s">
        <v>1969</v>
      </c>
      <c r="CT45" s="262" t="s">
        <v>1970</v>
      </c>
      <c r="CU45" s="262" t="s">
        <v>1971</v>
      </c>
      <c r="CV45" s="262" t="s">
        <v>1972</v>
      </c>
      <c r="CW45" s="262" t="s">
        <v>1973</v>
      </c>
      <c r="CX45" s="262" t="s">
        <v>1974</v>
      </c>
      <c r="CY45" s="262" t="s">
        <v>1975</v>
      </c>
      <c r="CZ45" s="262" t="s">
        <v>1976</v>
      </c>
      <c r="DA45" s="262" t="s">
        <v>1977</v>
      </c>
      <c r="DB45" s="262" t="s">
        <v>1978</v>
      </c>
      <c r="DC45" s="262" t="s">
        <v>1979</v>
      </c>
      <c r="DD45" s="262" t="s">
        <v>1980</v>
      </c>
      <c r="DE45" s="262" t="s">
        <v>1981</v>
      </c>
      <c r="DF45" s="262" t="s">
        <v>1982</v>
      </c>
      <c r="DG45" s="262" t="s">
        <v>1983</v>
      </c>
      <c r="DH45" s="262" t="s">
        <v>1984</v>
      </c>
      <c r="DI45" s="262" t="s">
        <v>1985</v>
      </c>
      <c r="DJ45" s="262" t="s">
        <v>1986</v>
      </c>
      <c r="DK45" s="262" t="s">
        <v>1987</v>
      </c>
      <c r="DL45" s="262" t="s">
        <v>1988</v>
      </c>
      <c r="DM45" s="262" t="s">
        <v>1989</v>
      </c>
      <c r="DN45" s="262" t="s">
        <v>1990</v>
      </c>
      <c r="DO45" s="262" t="s">
        <v>1991</v>
      </c>
      <c r="DP45" s="262" t="s">
        <v>1992</v>
      </c>
    </row>
    <row r="46" spans="1:120" s="237" customFormat="1" ht="408.75" customHeight="1" x14ac:dyDescent="0.3">
      <c r="A46" s="138" t="s">
        <v>510</v>
      </c>
      <c r="B46" s="139" t="s">
        <v>511</v>
      </c>
      <c r="C46" s="235" t="s">
        <v>512</v>
      </c>
      <c r="D46" s="241" t="s">
        <v>217</v>
      </c>
      <c r="E46" s="241" t="s">
        <v>513</v>
      </c>
      <c r="F46" s="258" t="s">
        <v>1993</v>
      </c>
      <c r="G46" s="258" t="s">
        <v>1994</v>
      </c>
      <c r="H46" s="258" t="s">
        <v>1995</v>
      </c>
      <c r="I46" s="258" t="s">
        <v>1996</v>
      </c>
      <c r="J46" s="258" t="s">
        <v>1997</v>
      </c>
      <c r="K46" s="258" t="s">
        <v>1998</v>
      </c>
      <c r="L46" s="258" t="s">
        <v>1999</v>
      </c>
      <c r="M46" s="258" t="s">
        <v>2000</v>
      </c>
      <c r="N46" s="258" t="s">
        <v>2001</v>
      </c>
      <c r="O46" s="258" t="s">
        <v>2002</v>
      </c>
      <c r="P46" s="258" t="s">
        <v>2003</v>
      </c>
      <c r="Q46" s="258" t="s">
        <v>1900</v>
      </c>
      <c r="R46" s="258" t="s">
        <v>2004</v>
      </c>
      <c r="S46" s="258" t="s">
        <v>2005</v>
      </c>
      <c r="T46" s="258" t="s">
        <v>2006</v>
      </c>
      <c r="U46" s="258" t="s">
        <v>2007</v>
      </c>
      <c r="V46" s="258" t="s">
        <v>2008</v>
      </c>
      <c r="W46" s="258" t="s">
        <v>2009</v>
      </c>
      <c r="X46" s="258" t="s">
        <v>2010</v>
      </c>
      <c r="Y46" s="258" t="s">
        <v>2011</v>
      </c>
      <c r="Z46" s="258" t="s">
        <v>2012</v>
      </c>
      <c r="AA46" s="258" t="s">
        <v>2013</v>
      </c>
      <c r="AB46" s="258" t="s">
        <v>2014</v>
      </c>
      <c r="AC46" s="258" t="s">
        <v>2015</v>
      </c>
      <c r="AD46" s="258" t="s">
        <v>2014</v>
      </c>
      <c r="AE46" s="258" t="s">
        <v>2016</v>
      </c>
      <c r="AF46" s="258" t="s">
        <v>2017</v>
      </c>
      <c r="AG46" s="258" t="s">
        <v>2018</v>
      </c>
      <c r="AH46" s="258" t="s">
        <v>2019</v>
      </c>
      <c r="AI46" s="258" t="s">
        <v>2020</v>
      </c>
      <c r="AJ46" s="258" t="s">
        <v>2021</v>
      </c>
      <c r="AK46" s="258" t="s">
        <v>2022</v>
      </c>
      <c r="AL46" s="258" t="s">
        <v>2023</v>
      </c>
      <c r="AM46" s="258" t="s">
        <v>1915</v>
      </c>
      <c r="AN46" s="258" t="s">
        <v>2024</v>
      </c>
      <c r="AO46" s="258" t="s">
        <v>2025</v>
      </c>
      <c r="AP46" s="258" t="s">
        <v>2026</v>
      </c>
      <c r="AQ46" s="258" t="s">
        <v>2027</v>
      </c>
      <c r="AR46" s="258" t="s">
        <v>2028</v>
      </c>
      <c r="AS46" s="258" t="s">
        <v>2029</v>
      </c>
      <c r="AT46" s="258" t="s">
        <v>2030</v>
      </c>
      <c r="AU46" s="258" t="s">
        <v>2031</v>
      </c>
      <c r="AV46" s="258" t="s">
        <v>2032</v>
      </c>
      <c r="AW46" s="258" t="s">
        <v>2033</v>
      </c>
      <c r="AX46" s="258" t="s">
        <v>2034</v>
      </c>
      <c r="AY46" s="258" t="s">
        <v>2035</v>
      </c>
      <c r="AZ46" s="258" t="s">
        <v>2036</v>
      </c>
      <c r="BA46" s="258" t="s">
        <v>2037</v>
      </c>
      <c r="BB46" s="258" t="s">
        <v>2038</v>
      </c>
      <c r="BC46" s="258" t="s">
        <v>217</v>
      </c>
      <c r="BD46" s="262" t="s">
        <v>2039</v>
      </c>
      <c r="BE46" s="262" t="s">
        <v>217</v>
      </c>
      <c r="BF46" s="262" t="s">
        <v>217</v>
      </c>
      <c r="BG46" s="262" t="s">
        <v>2040</v>
      </c>
      <c r="BH46" s="262" t="s">
        <v>217</v>
      </c>
      <c r="BI46" s="262" t="s">
        <v>217</v>
      </c>
      <c r="BJ46" s="262" t="s">
        <v>217</v>
      </c>
      <c r="BK46" s="262" t="s">
        <v>636</v>
      </c>
      <c r="BL46" s="262" t="s">
        <v>2041</v>
      </c>
      <c r="BM46" s="262" t="s">
        <v>217</v>
      </c>
      <c r="BN46" s="262" t="s">
        <v>217</v>
      </c>
      <c r="BO46" s="262" t="s">
        <v>2042</v>
      </c>
      <c r="BP46" s="262" t="s">
        <v>217</v>
      </c>
      <c r="BQ46" s="262" t="s">
        <v>217</v>
      </c>
      <c r="BR46" s="262" t="s">
        <v>217</v>
      </c>
      <c r="BS46" s="262" t="s">
        <v>217</v>
      </c>
      <c r="BT46" s="262" t="s">
        <v>217</v>
      </c>
      <c r="BU46" s="262" t="s">
        <v>217</v>
      </c>
      <c r="BV46" s="262" t="s">
        <v>217</v>
      </c>
      <c r="BW46" s="262" t="s">
        <v>2043</v>
      </c>
      <c r="BX46" s="262" t="s">
        <v>217</v>
      </c>
      <c r="BY46" s="262" t="s">
        <v>217</v>
      </c>
      <c r="BZ46" s="262" t="s">
        <v>2044</v>
      </c>
      <c r="CA46" s="262" t="s">
        <v>2045</v>
      </c>
      <c r="CB46" s="262" t="s">
        <v>636</v>
      </c>
      <c r="CC46" s="262" t="s">
        <v>2046</v>
      </c>
      <c r="CD46" s="262" t="s">
        <v>2047</v>
      </c>
      <c r="CE46" s="262" t="s">
        <v>2048</v>
      </c>
      <c r="CF46" s="262" t="s">
        <v>2049</v>
      </c>
      <c r="CG46" s="109" t="s">
        <v>2050</v>
      </c>
      <c r="CH46" s="262" t="s">
        <v>2051</v>
      </c>
      <c r="CI46" s="262" t="s">
        <v>2052</v>
      </c>
      <c r="CJ46" s="262" t="s">
        <v>2053</v>
      </c>
      <c r="CK46" s="262" t="s">
        <v>2054</v>
      </c>
      <c r="CL46" s="262" t="s">
        <v>2055</v>
      </c>
      <c r="CM46" s="262" t="s">
        <v>2056</v>
      </c>
      <c r="CN46" s="262" t="s">
        <v>2057</v>
      </c>
      <c r="CO46" s="262" t="s">
        <v>2058</v>
      </c>
      <c r="CP46" s="262" t="s">
        <v>2059</v>
      </c>
      <c r="CQ46" s="262" t="s">
        <v>2060</v>
      </c>
      <c r="CR46" s="262" t="s">
        <v>2061</v>
      </c>
      <c r="CS46" s="262" t="s">
        <v>2062</v>
      </c>
      <c r="CT46" s="262" t="s">
        <v>2063</v>
      </c>
      <c r="CU46" s="262" t="s">
        <v>2064</v>
      </c>
      <c r="CV46" s="262" t="s">
        <v>2065</v>
      </c>
      <c r="CW46" s="262" t="s">
        <v>2066</v>
      </c>
      <c r="CX46" s="262" t="s">
        <v>2067</v>
      </c>
      <c r="CY46" s="262" t="s">
        <v>2068</v>
      </c>
      <c r="CZ46" s="262" t="s">
        <v>2069</v>
      </c>
      <c r="DA46" s="262" t="s">
        <v>2070</v>
      </c>
      <c r="DB46" s="262" t="s">
        <v>2071</v>
      </c>
      <c r="DC46" s="262" t="s">
        <v>2072</v>
      </c>
      <c r="DD46" s="262" t="s">
        <v>2073</v>
      </c>
      <c r="DE46" s="262" t="s">
        <v>2074</v>
      </c>
      <c r="DF46" s="262" t="s">
        <v>2075</v>
      </c>
      <c r="DG46" s="262" t="s">
        <v>2076</v>
      </c>
      <c r="DH46" s="262" t="s">
        <v>2077</v>
      </c>
      <c r="DI46" s="262" t="s">
        <v>2078</v>
      </c>
      <c r="DJ46" s="262" t="s">
        <v>2079</v>
      </c>
      <c r="DK46" s="262" t="s">
        <v>2080</v>
      </c>
      <c r="DL46" s="262" t="s">
        <v>2081</v>
      </c>
      <c r="DM46" s="262" t="s">
        <v>2082</v>
      </c>
      <c r="DN46" s="262" t="s">
        <v>2083</v>
      </c>
      <c r="DO46" s="262" t="s">
        <v>2084</v>
      </c>
      <c r="DP46" s="262" t="s">
        <v>2085</v>
      </c>
    </row>
    <row r="47" spans="1:120" s="237" customFormat="1" ht="375" x14ac:dyDescent="0.3">
      <c r="A47" s="138" t="s">
        <v>515</v>
      </c>
      <c r="B47" s="139" t="s">
        <v>516</v>
      </c>
      <c r="C47" s="235" t="s">
        <v>517</v>
      </c>
      <c r="D47" s="241" t="s">
        <v>217</v>
      </c>
      <c r="E47" s="241" t="s">
        <v>612</v>
      </c>
      <c r="F47" s="258" t="s">
        <v>2086</v>
      </c>
      <c r="G47" s="258" t="s">
        <v>2086</v>
      </c>
      <c r="H47" s="258" t="s">
        <v>2086</v>
      </c>
      <c r="I47" s="258" t="s">
        <v>2086</v>
      </c>
      <c r="J47" s="258" t="s">
        <v>2086</v>
      </c>
      <c r="K47" s="258" t="s">
        <v>2086</v>
      </c>
      <c r="L47" s="258" t="s">
        <v>2086</v>
      </c>
      <c r="M47" s="258" t="s">
        <v>2086</v>
      </c>
      <c r="N47" s="258" t="s">
        <v>2086</v>
      </c>
      <c r="O47" s="258" t="s">
        <v>2086</v>
      </c>
      <c r="P47" s="258" t="s">
        <v>2086</v>
      </c>
      <c r="Q47" s="258" t="s">
        <v>2087</v>
      </c>
      <c r="R47" s="258" t="s">
        <v>2086</v>
      </c>
      <c r="S47" s="258" t="s">
        <v>2086</v>
      </c>
      <c r="T47" s="258" t="s">
        <v>2086</v>
      </c>
      <c r="U47" s="258" t="s">
        <v>2086</v>
      </c>
      <c r="V47" s="258" t="s">
        <v>2086</v>
      </c>
      <c r="W47" s="258" t="s">
        <v>2086</v>
      </c>
      <c r="X47" s="258" t="s">
        <v>2086</v>
      </c>
      <c r="Y47" s="258" t="s">
        <v>2086</v>
      </c>
      <c r="Z47" s="258" t="s">
        <v>2086</v>
      </c>
      <c r="AA47" s="258" t="s">
        <v>2086</v>
      </c>
      <c r="AB47" s="258" t="s">
        <v>2086</v>
      </c>
      <c r="AC47" s="258" t="s">
        <v>2086</v>
      </c>
      <c r="AD47" s="258" t="s">
        <v>2086</v>
      </c>
      <c r="AE47" s="258" t="s">
        <v>2086</v>
      </c>
      <c r="AF47" s="258" t="s">
        <v>2086</v>
      </c>
      <c r="AG47" s="258" t="s">
        <v>2086</v>
      </c>
      <c r="AH47" s="258" t="s">
        <v>2086</v>
      </c>
      <c r="AI47" s="258" t="s">
        <v>2086</v>
      </c>
      <c r="AJ47" s="258" t="s">
        <v>2086</v>
      </c>
      <c r="AK47" s="258" t="s">
        <v>2086</v>
      </c>
      <c r="AL47" s="258" t="s">
        <v>2086</v>
      </c>
      <c r="AM47" s="258" t="s">
        <v>2088</v>
      </c>
      <c r="AN47" s="258" t="s">
        <v>2086</v>
      </c>
      <c r="AO47" s="258" t="s">
        <v>2086</v>
      </c>
      <c r="AP47" s="258" t="s">
        <v>2086</v>
      </c>
      <c r="AQ47" s="258" t="s">
        <v>2086</v>
      </c>
      <c r="AR47" s="258" t="s">
        <v>2089</v>
      </c>
      <c r="AS47" s="258" t="s">
        <v>2090</v>
      </c>
      <c r="AT47" s="258" t="s">
        <v>2091</v>
      </c>
      <c r="AU47" s="258" t="s">
        <v>2091</v>
      </c>
      <c r="AV47" s="258" t="s">
        <v>2091</v>
      </c>
      <c r="AW47" s="258" t="s">
        <v>2092</v>
      </c>
      <c r="AX47" s="258" t="s">
        <v>2092</v>
      </c>
      <c r="AY47" s="258" t="s">
        <v>2092</v>
      </c>
      <c r="AZ47" s="258" t="s">
        <v>2092</v>
      </c>
      <c r="BA47" s="258" t="s">
        <v>2093</v>
      </c>
      <c r="BB47" s="258" t="s">
        <v>2094</v>
      </c>
      <c r="BC47" s="258" t="s">
        <v>2092</v>
      </c>
      <c r="BD47" s="262" t="s">
        <v>2095</v>
      </c>
      <c r="BE47" s="262" t="s">
        <v>720</v>
      </c>
      <c r="BF47" s="262" t="s">
        <v>720</v>
      </c>
      <c r="BG47" s="262" t="s">
        <v>2096</v>
      </c>
      <c r="BH47" s="262" t="s">
        <v>720</v>
      </c>
      <c r="BI47" s="262" t="s">
        <v>720</v>
      </c>
      <c r="BJ47" s="262" t="s">
        <v>720</v>
      </c>
      <c r="BK47" s="262" t="s">
        <v>636</v>
      </c>
      <c r="BL47" s="262" t="s">
        <v>2097</v>
      </c>
      <c r="BM47" s="262" t="s">
        <v>720</v>
      </c>
      <c r="BN47" s="262" t="s">
        <v>720</v>
      </c>
      <c r="BO47" s="262" t="s">
        <v>2098</v>
      </c>
      <c r="BP47" s="262" t="s">
        <v>720</v>
      </c>
      <c r="BQ47" s="262" t="s">
        <v>720</v>
      </c>
      <c r="BR47" s="262" t="s">
        <v>720</v>
      </c>
      <c r="BS47" s="262" t="s">
        <v>720</v>
      </c>
      <c r="BT47" s="262" t="s">
        <v>720</v>
      </c>
      <c r="BU47" s="262" t="s">
        <v>720</v>
      </c>
      <c r="BV47" s="262" t="s">
        <v>720</v>
      </c>
      <c r="BW47" s="262" t="s">
        <v>2099</v>
      </c>
      <c r="BX47" s="262" t="s">
        <v>720</v>
      </c>
      <c r="BY47" s="262" t="s">
        <v>720</v>
      </c>
      <c r="BZ47" s="262" t="s">
        <v>2100</v>
      </c>
      <c r="CA47" s="262" t="s">
        <v>2101</v>
      </c>
      <c r="CB47" s="262" t="s">
        <v>636</v>
      </c>
      <c r="CC47" s="262" t="s">
        <v>2102</v>
      </c>
      <c r="CD47" s="262" t="s">
        <v>2103</v>
      </c>
      <c r="CE47" s="262" t="s">
        <v>2104</v>
      </c>
      <c r="CF47" s="109" t="s">
        <v>893</v>
      </c>
      <c r="CG47" s="109" t="s">
        <v>893</v>
      </c>
      <c r="CH47" s="262" t="s">
        <v>893</v>
      </c>
      <c r="CI47" s="262" t="s">
        <v>893</v>
      </c>
      <c r="CJ47" s="262" t="s">
        <v>893</v>
      </c>
      <c r="CK47" s="262" t="s">
        <v>893</v>
      </c>
      <c r="CL47" s="262" t="s">
        <v>893</v>
      </c>
      <c r="CM47" s="262" t="s">
        <v>893</v>
      </c>
      <c r="CN47" s="262" t="s">
        <v>893</v>
      </c>
      <c r="CO47" s="262" t="s">
        <v>893</v>
      </c>
      <c r="CP47" s="262" t="s">
        <v>893</v>
      </c>
      <c r="CQ47" s="262" t="s">
        <v>893</v>
      </c>
      <c r="CR47" s="262" t="s">
        <v>893</v>
      </c>
      <c r="CS47" s="262" t="s">
        <v>893</v>
      </c>
      <c r="CT47" s="262" t="s">
        <v>893</v>
      </c>
      <c r="CU47" s="262" t="s">
        <v>893</v>
      </c>
      <c r="CV47" s="262" t="s">
        <v>893</v>
      </c>
      <c r="CW47" s="262" t="s">
        <v>893</v>
      </c>
      <c r="CX47" s="262" t="s">
        <v>893</v>
      </c>
      <c r="CY47" s="262" t="s">
        <v>893</v>
      </c>
      <c r="CZ47" s="262" t="s">
        <v>893</v>
      </c>
      <c r="DA47" s="262" t="s">
        <v>893</v>
      </c>
      <c r="DB47" s="262" t="s">
        <v>893</v>
      </c>
      <c r="DC47" s="262" t="s">
        <v>893</v>
      </c>
      <c r="DD47" s="262" t="s">
        <v>893</v>
      </c>
      <c r="DE47" s="262" t="s">
        <v>893</v>
      </c>
      <c r="DF47" s="262" t="s">
        <v>893</v>
      </c>
      <c r="DG47" s="262" t="s">
        <v>893</v>
      </c>
      <c r="DH47" s="262" t="s">
        <v>893</v>
      </c>
      <c r="DI47" s="262" t="s">
        <v>893</v>
      </c>
      <c r="DJ47" s="262" t="s">
        <v>893</v>
      </c>
      <c r="DK47" s="262" t="s">
        <v>893</v>
      </c>
      <c r="DL47" s="262" t="s">
        <v>893</v>
      </c>
      <c r="DM47" s="262" t="s">
        <v>893</v>
      </c>
      <c r="DN47" s="262" t="s">
        <v>893</v>
      </c>
      <c r="DO47" s="262" t="s">
        <v>893</v>
      </c>
      <c r="DP47" s="262" t="s">
        <v>893</v>
      </c>
    </row>
    <row r="48" spans="1:120" s="237" customFormat="1" ht="150" x14ac:dyDescent="0.3">
      <c r="A48" s="138" t="s">
        <v>520</v>
      </c>
      <c r="B48" s="139" t="s">
        <v>521</v>
      </c>
      <c r="C48" s="235" t="s">
        <v>522</v>
      </c>
      <c r="D48" s="242" t="s">
        <v>217</v>
      </c>
      <c r="E48" s="242" t="s">
        <v>523</v>
      </c>
      <c r="F48" s="258" t="s">
        <v>2105</v>
      </c>
      <c r="G48" s="258" t="s">
        <v>2105</v>
      </c>
      <c r="H48" s="258" t="s">
        <v>2105</v>
      </c>
      <c r="I48" s="258" t="s">
        <v>2105</v>
      </c>
      <c r="J48" s="258" t="s">
        <v>2105</v>
      </c>
      <c r="K48" s="258" t="s">
        <v>2105</v>
      </c>
      <c r="L48" s="258" t="s">
        <v>2105</v>
      </c>
      <c r="M48" s="258" t="s">
        <v>2105</v>
      </c>
      <c r="N48" s="258" t="s">
        <v>2105</v>
      </c>
      <c r="O48" s="258" t="s">
        <v>2105</v>
      </c>
      <c r="P48" s="258" t="s">
        <v>2105</v>
      </c>
      <c r="Q48" s="258" t="s">
        <v>2087</v>
      </c>
      <c r="R48" s="258" t="s">
        <v>2105</v>
      </c>
      <c r="S48" s="258" t="s">
        <v>2105</v>
      </c>
      <c r="T48" s="258" t="s">
        <v>2105</v>
      </c>
      <c r="U48" s="258" t="s">
        <v>2105</v>
      </c>
      <c r="V48" s="258" t="s">
        <v>2105</v>
      </c>
      <c r="W48" s="258" t="s">
        <v>2105</v>
      </c>
      <c r="X48" s="258" t="s">
        <v>2105</v>
      </c>
      <c r="Y48" s="258" t="s">
        <v>2105</v>
      </c>
      <c r="Z48" s="258" t="s">
        <v>2105</v>
      </c>
      <c r="AA48" s="258" t="s">
        <v>2105</v>
      </c>
      <c r="AB48" s="258" t="s">
        <v>2105</v>
      </c>
      <c r="AC48" s="258" t="s">
        <v>2105</v>
      </c>
      <c r="AD48" s="258" t="s">
        <v>2105</v>
      </c>
      <c r="AE48" s="258" t="s">
        <v>2105</v>
      </c>
      <c r="AF48" s="258" t="s">
        <v>2105</v>
      </c>
      <c r="AG48" s="258" t="s">
        <v>2105</v>
      </c>
      <c r="AH48" s="258" t="s">
        <v>2105</v>
      </c>
      <c r="AI48" s="258" t="s">
        <v>2105</v>
      </c>
      <c r="AJ48" s="258" t="s">
        <v>2105</v>
      </c>
      <c r="AK48" s="258" t="s">
        <v>2105</v>
      </c>
      <c r="AL48" s="258" t="s">
        <v>2105</v>
      </c>
      <c r="AM48" s="258" t="s">
        <v>1915</v>
      </c>
      <c r="AN48" s="258" t="s">
        <v>2105</v>
      </c>
      <c r="AO48" s="258" t="s">
        <v>2105</v>
      </c>
      <c r="AP48" s="258" t="s">
        <v>2105</v>
      </c>
      <c r="AQ48" s="258" t="s">
        <v>2105</v>
      </c>
      <c r="AR48" s="258" t="s">
        <v>2106</v>
      </c>
      <c r="AS48" s="258" t="s">
        <v>2107</v>
      </c>
      <c r="AT48" s="258" t="s">
        <v>2091</v>
      </c>
      <c r="AU48" s="258" t="s">
        <v>2108</v>
      </c>
      <c r="AV48" s="258" t="s">
        <v>2091</v>
      </c>
      <c r="AW48" s="258" t="s">
        <v>2092</v>
      </c>
      <c r="AX48" s="258" t="s">
        <v>2092</v>
      </c>
      <c r="AY48" s="258" t="s">
        <v>2092</v>
      </c>
      <c r="AZ48" s="258" t="s">
        <v>2092</v>
      </c>
      <c r="BA48" s="258" t="s">
        <v>2109</v>
      </c>
      <c r="BB48" s="258" t="s">
        <v>2110</v>
      </c>
      <c r="BC48" s="258" t="s">
        <v>2092</v>
      </c>
      <c r="BD48" s="264" t="s">
        <v>2111</v>
      </c>
      <c r="BE48" s="264" t="s">
        <v>2112</v>
      </c>
      <c r="BF48" s="264" t="s">
        <v>2113</v>
      </c>
      <c r="BG48" s="264" t="s">
        <v>2114</v>
      </c>
      <c r="BH48" s="264" t="s">
        <v>2115</v>
      </c>
      <c r="BI48" s="264" t="s">
        <v>2116</v>
      </c>
      <c r="BJ48" s="264" t="s">
        <v>2117</v>
      </c>
      <c r="BK48" s="264" t="s">
        <v>2118</v>
      </c>
      <c r="BL48" s="264" t="s">
        <v>2119</v>
      </c>
      <c r="BM48" s="264" t="s">
        <v>2120</v>
      </c>
      <c r="BN48" s="264" t="s">
        <v>2121</v>
      </c>
      <c r="BO48" s="264" t="s">
        <v>2122</v>
      </c>
      <c r="BP48" s="264" t="s">
        <v>2123</v>
      </c>
      <c r="BQ48" s="264" t="s">
        <v>2124</v>
      </c>
      <c r="BR48" s="264" t="s">
        <v>2125</v>
      </c>
      <c r="BS48" s="264" t="s">
        <v>2126</v>
      </c>
      <c r="BT48" s="264" t="s">
        <v>723</v>
      </c>
      <c r="BU48" s="264" t="s">
        <v>2127</v>
      </c>
      <c r="BV48" s="264" t="s">
        <v>2128</v>
      </c>
      <c r="BW48" s="264" t="s">
        <v>2129</v>
      </c>
      <c r="BX48" s="264" t="s">
        <v>2130</v>
      </c>
      <c r="BY48" s="264" t="s">
        <v>2131</v>
      </c>
      <c r="BZ48" s="264" t="s">
        <v>2132</v>
      </c>
      <c r="CA48" s="264" t="s">
        <v>2133</v>
      </c>
      <c r="CB48" s="264" t="s">
        <v>2134</v>
      </c>
      <c r="CC48" s="264" t="s">
        <v>2135</v>
      </c>
      <c r="CD48" s="264" t="s">
        <v>2136</v>
      </c>
      <c r="CE48" s="264" t="s">
        <v>2137</v>
      </c>
      <c r="CF48" s="114" t="s">
        <v>894</v>
      </c>
      <c r="CG48" s="114" t="s">
        <v>894</v>
      </c>
      <c r="CH48" s="114" t="s">
        <v>894</v>
      </c>
      <c r="CI48" s="114" t="s">
        <v>894</v>
      </c>
      <c r="CJ48" s="264" t="s">
        <v>894</v>
      </c>
      <c r="CK48" s="264" t="s">
        <v>894</v>
      </c>
      <c r="CL48" s="264" t="s">
        <v>894</v>
      </c>
      <c r="CM48" s="264" t="s">
        <v>894</v>
      </c>
      <c r="CN48" s="264" t="s">
        <v>894</v>
      </c>
      <c r="CO48" s="264" t="s">
        <v>894</v>
      </c>
      <c r="CP48" s="264" t="s">
        <v>894</v>
      </c>
      <c r="CQ48" s="264" t="s">
        <v>894</v>
      </c>
      <c r="CR48" s="264" t="s">
        <v>894</v>
      </c>
      <c r="CS48" s="264" t="s">
        <v>894</v>
      </c>
      <c r="CT48" s="264" t="s">
        <v>894</v>
      </c>
      <c r="CU48" s="264" t="s">
        <v>894</v>
      </c>
      <c r="CV48" s="264" t="s">
        <v>894</v>
      </c>
      <c r="CW48" s="264" t="s">
        <v>894</v>
      </c>
      <c r="CX48" s="264" t="s">
        <v>894</v>
      </c>
      <c r="CY48" s="264" t="s">
        <v>894</v>
      </c>
      <c r="CZ48" s="264" t="s">
        <v>894</v>
      </c>
      <c r="DA48" s="264" t="s">
        <v>894</v>
      </c>
      <c r="DB48" s="264" t="s">
        <v>894</v>
      </c>
      <c r="DC48" s="264" t="s">
        <v>894</v>
      </c>
      <c r="DD48" s="264" t="s">
        <v>894</v>
      </c>
      <c r="DE48" s="264" t="s">
        <v>894</v>
      </c>
      <c r="DF48" s="264" t="s">
        <v>894</v>
      </c>
      <c r="DG48" s="264" t="s">
        <v>894</v>
      </c>
      <c r="DH48" s="264" t="s">
        <v>894</v>
      </c>
      <c r="DI48" s="264" t="s">
        <v>894</v>
      </c>
      <c r="DJ48" s="264" t="s">
        <v>894</v>
      </c>
      <c r="DK48" s="264" t="s">
        <v>894</v>
      </c>
      <c r="DL48" s="264" t="s">
        <v>894</v>
      </c>
      <c r="DM48" s="264" t="s">
        <v>894</v>
      </c>
      <c r="DN48" s="264" t="s">
        <v>894</v>
      </c>
      <c r="DO48" s="264" t="s">
        <v>894</v>
      </c>
      <c r="DP48" s="264" t="s">
        <v>894</v>
      </c>
    </row>
    <row r="49" spans="1:120" s="237" customFormat="1" ht="195" x14ac:dyDescent="0.3">
      <c r="A49" s="138" t="s">
        <v>525</v>
      </c>
      <c r="B49" s="139" t="s">
        <v>526</v>
      </c>
      <c r="C49" s="227" t="s">
        <v>527</v>
      </c>
      <c r="D49" s="236" t="s">
        <v>529</v>
      </c>
      <c r="E49" s="236" t="s">
        <v>2138</v>
      </c>
      <c r="F49" s="258" t="s">
        <v>529</v>
      </c>
      <c r="G49" s="258" t="s">
        <v>529</v>
      </c>
      <c r="H49" s="258" t="s">
        <v>529</v>
      </c>
      <c r="I49" s="258" t="s">
        <v>529</v>
      </c>
      <c r="J49" s="258" t="s">
        <v>529</v>
      </c>
      <c r="K49" s="258" t="s">
        <v>529</v>
      </c>
      <c r="L49" s="258" t="s">
        <v>529</v>
      </c>
      <c r="M49" s="258" t="s">
        <v>529</v>
      </c>
      <c r="N49" s="258" t="s">
        <v>529</v>
      </c>
      <c r="O49" s="258" t="s">
        <v>529</v>
      </c>
      <c r="P49" s="258" t="s">
        <v>529</v>
      </c>
      <c r="Q49" s="258" t="s">
        <v>529</v>
      </c>
      <c r="R49" s="258" t="s">
        <v>529</v>
      </c>
      <c r="S49" s="258" t="s">
        <v>529</v>
      </c>
      <c r="T49" s="258" t="s">
        <v>529</v>
      </c>
      <c r="U49" s="258" t="s">
        <v>529</v>
      </c>
      <c r="V49" s="258" t="s">
        <v>529</v>
      </c>
      <c r="W49" s="258" t="s">
        <v>529</v>
      </c>
      <c r="X49" s="258" t="s">
        <v>529</v>
      </c>
      <c r="Y49" s="258" t="s">
        <v>529</v>
      </c>
      <c r="Z49" s="258" t="s">
        <v>529</v>
      </c>
      <c r="AA49" s="258" t="s">
        <v>529</v>
      </c>
      <c r="AB49" s="258" t="s">
        <v>529</v>
      </c>
      <c r="AC49" s="258" t="s">
        <v>529</v>
      </c>
      <c r="AD49" s="258" t="s">
        <v>529</v>
      </c>
      <c r="AE49" s="258" t="s">
        <v>529</v>
      </c>
      <c r="AF49" s="258" t="s">
        <v>529</v>
      </c>
      <c r="AG49" s="258" t="s">
        <v>529</v>
      </c>
      <c r="AH49" s="258" t="s">
        <v>529</v>
      </c>
      <c r="AI49" s="258" t="s">
        <v>529</v>
      </c>
      <c r="AJ49" s="258" t="s">
        <v>529</v>
      </c>
      <c r="AK49" s="258" t="s">
        <v>529</v>
      </c>
      <c r="AL49" s="258" t="s">
        <v>529</v>
      </c>
      <c r="AM49" s="258" t="s">
        <v>529</v>
      </c>
      <c r="AN49" s="258" t="s">
        <v>529</v>
      </c>
      <c r="AO49" s="258" t="s">
        <v>529</v>
      </c>
      <c r="AP49" s="258" t="s">
        <v>529</v>
      </c>
      <c r="AQ49" s="258" t="s">
        <v>529</v>
      </c>
      <c r="AR49" s="258" t="s">
        <v>529</v>
      </c>
      <c r="AS49" s="258" t="s">
        <v>529</v>
      </c>
      <c r="AT49" s="258" t="s">
        <v>529</v>
      </c>
      <c r="AU49" s="258" t="s">
        <v>529</v>
      </c>
      <c r="AV49" s="258" t="s">
        <v>529</v>
      </c>
      <c r="AW49" s="258" t="s">
        <v>529</v>
      </c>
      <c r="AX49" s="258" t="s">
        <v>529</v>
      </c>
      <c r="AY49" s="258" t="s">
        <v>529</v>
      </c>
      <c r="AZ49" s="258" t="s">
        <v>529</v>
      </c>
      <c r="BA49" s="258" t="s">
        <v>2139</v>
      </c>
      <c r="BB49" s="258" t="s">
        <v>529</v>
      </c>
      <c r="BC49" s="258" t="s">
        <v>529</v>
      </c>
      <c r="BD49" s="258" t="s">
        <v>2140</v>
      </c>
      <c r="BE49" s="258" t="s">
        <v>2141</v>
      </c>
      <c r="BF49" s="258" t="s">
        <v>2142</v>
      </c>
      <c r="BG49" s="258" t="s">
        <v>2143</v>
      </c>
      <c r="BH49" s="258" t="s">
        <v>2144</v>
      </c>
      <c r="BI49" s="258" t="s">
        <v>2145</v>
      </c>
      <c r="BJ49" s="258" t="s">
        <v>2146</v>
      </c>
      <c r="BK49" s="258" t="s">
        <v>2147</v>
      </c>
      <c r="BL49" s="258" t="s">
        <v>2148</v>
      </c>
      <c r="BM49" s="258" t="s">
        <v>2149</v>
      </c>
      <c r="BN49" s="258" t="s">
        <v>2150</v>
      </c>
      <c r="BO49" s="258" t="s">
        <v>2151</v>
      </c>
      <c r="BP49" s="258" t="s">
        <v>2152</v>
      </c>
      <c r="BQ49" s="258" t="s">
        <v>2153</v>
      </c>
      <c r="BR49" s="258" t="s">
        <v>2154</v>
      </c>
      <c r="BS49" s="258" t="s">
        <v>2155</v>
      </c>
      <c r="BT49" s="258" t="s">
        <v>2156</v>
      </c>
      <c r="BU49" s="258" t="s">
        <v>2157</v>
      </c>
      <c r="BV49" s="258" t="s">
        <v>2158</v>
      </c>
      <c r="BW49" s="258" t="s">
        <v>529</v>
      </c>
      <c r="BX49" s="258" t="s">
        <v>2159</v>
      </c>
      <c r="BY49" s="258" t="s">
        <v>2160</v>
      </c>
      <c r="BZ49" s="258" t="s">
        <v>2161</v>
      </c>
      <c r="CA49" s="258" t="s">
        <v>2162</v>
      </c>
      <c r="CB49" s="258" t="s">
        <v>2163</v>
      </c>
      <c r="CC49" s="258" t="s">
        <v>2164</v>
      </c>
      <c r="CD49" s="258" t="s">
        <v>2165</v>
      </c>
      <c r="CE49" s="258" t="s">
        <v>2166</v>
      </c>
      <c r="CF49" s="258" t="s">
        <v>529</v>
      </c>
      <c r="CG49" s="112" t="s">
        <v>529</v>
      </c>
      <c r="CH49" s="258" t="s">
        <v>529</v>
      </c>
      <c r="CI49" s="258" t="s">
        <v>529</v>
      </c>
      <c r="CJ49" s="258" t="s">
        <v>529</v>
      </c>
      <c r="CK49" s="258" t="s">
        <v>529</v>
      </c>
      <c r="CL49" s="258" t="s">
        <v>529</v>
      </c>
      <c r="CM49" s="258" t="s">
        <v>529</v>
      </c>
      <c r="CN49" s="258" t="s">
        <v>529</v>
      </c>
      <c r="CO49" s="258" t="s">
        <v>529</v>
      </c>
      <c r="CP49" s="258" t="s">
        <v>529</v>
      </c>
      <c r="CQ49" s="258" t="s">
        <v>529</v>
      </c>
      <c r="CR49" s="258" t="s">
        <v>529</v>
      </c>
      <c r="CS49" s="258" t="s">
        <v>529</v>
      </c>
      <c r="CT49" s="258" t="s">
        <v>529</v>
      </c>
      <c r="CU49" s="258" t="s">
        <v>529</v>
      </c>
      <c r="CV49" s="258" t="s">
        <v>529</v>
      </c>
      <c r="CW49" s="258" t="s">
        <v>529</v>
      </c>
      <c r="CX49" s="258" t="s">
        <v>529</v>
      </c>
      <c r="CY49" s="258" t="s">
        <v>529</v>
      </c>
      <c r="CZ49" s="258" t="s">
        <v>529</v>
      </c>
      <c r="DA49" s="258" t="s">
        <v>529</v>
      </c>
      <c r="DB49" s="258" t="s">
        <v>529</v>
      </c>
      <c r="DC49" s="258" t="s">
        <v>529</v>
      </c>
      <c r="DD49" s="258" t="s">
        <v>529</v>
      </c>
      <c r="DE49" s="258" t="s">
        <v>529</v>
      </c>
      <c r="DF49" s="258" t="s">
        <v>529</v>
      </c>
      <c r="DG49" s="258" t="s">
        <v>529</v>
      </c>
      <c r="DH49" s="258" t="s">
        <v>529</v>
      </c>
      <c r="DI49" s="258" t="s">
        <v>529</v>
      </c>
      <c r="DJ49" s="258" t="s">
        <v>529</v>
      </c>
      <c r="DK49" s="258" t="s">
        <v>529</v>
      </c>
      <c r="DL49" s="258" t="s">
        <v>529</v>
      </c>
      <c r="DM49" s="258" t="s">
        <v>529</v>
      </c>
      <c r="DN49" s="258" t="s">
        <v>529</v>
      </c>
      <c r="DO49" s="258" t="s">
        <v>529</v>
      </c>
      <c r="DP49" s="258" t="s">
        <v>529</v>
      </c>
    </row>
    <row r="50" spans="1:120" s="237" customFormat="1" ht="409.6" x14ac:dyDescent="0.3">
      <c r="A50" s="138" t="s">
        <v>531</v>
      </c>
      <c r="B50" s="139" t="s">
        <v>532</v>
      </c>
      <c r="C50" s="227" t="s">
        <v>533</v>
      </c>
      <c r="D50" s="236" t="s">
        <v>217</v>
      </c>
      <c r="E50" s="236" t="s">
        <v>534</v>
      </c>
      <c r="F50" s="258" t="s">
        <v>217</v>
      </c>
      <c r="G50" s="258" t="s">
        <v>217</v>
      </c>
      <c r="H50" s="258" t="s">
        <v>217</v>
      </c>
      <c r="I50" s="258" t="s">
        <v>217</v>
      </c>
      <c r="J50" s="258" t="s">
        <v>217</v>
      </c>
      <c r="K50" s="258" t="s">
        <v>217</v>
      </c>
      <c r="L50" s="258" t="s">
        <v>217</v>
      </c>
      <c r="M50" s="258" t="s">
        <v>217</v>
      </c>
      <c r="N50" s="258" t="s">
        <v>217</v>
      </c>
      <c r="O50" s="258" t="s">
        <v>217</v>
      </c>
      <c r="P50" s="258" t="s">
        <v>217</v>
      </c>
      <c r="Q50" s="258" t="s">
        <v>217</v>
      </c>
      <c r="R50" s="258" t="s">
        <v>217</v>
      </c>
      <c r="S50" s="258" t="s">
        <v>217</v>
      </c>
      <c r="T50" s="258" t="s">
        <v>217</v>
      </c>
      <c r="U50" s="258" t="s">
        <v>217</v>
      </c>
      <c r="V50" s="258" t="s">
        <v>217</v>
      </c>
      <c r="W50" s="258" t="s">
        <v>217</v>
      </c>
      <c r="X50" s="258" t="s">
        <v>217</v>
      </c>
      <c r="Y50" s="258" t="s">
        <v>217</v>
      </c>
      <c r="Z50" s="258" t="s">
        <v>217</v>
      </c>
      <c r="AA50" s="258" t="s">
        <v>217</v>
      </c>
      <c r="AB50" s="258" t="s">
        <v>217</v>
      </c>
      <c r="AC50" s="258" t="s">
        <v>217</v>
      </c>
      <c r="AD50" s="258" t="s">
        <v>217</v>
      </c>
      <c r="AE50" s="258" t="s">
        <v>217</v>
      </c>
      <c r="AF50" s="258" t="s">
        <v>217</v>
      </c>
      <c r="AG50" s="258" t="s">
        <v>217</v>
      </c>
      <c r="AH50" s="258" t="s">
        <v>217</v>
      </c>
      <c r="AI50" s="258" t="s">
        <v>217</v>
      </c>
      <c r="AJ50" s="258" t="s">
        <v>217</v>
      </c>
      <c r="AK50" s="258" t="s">
        <v>217</v>
      </c>
      <c r="AL50" s="258" t="s">
        <v>217</v>
      </c>
      <c r="AM50" s="258" t="s">
        <v>217</v>
      </c>
      <c r="AN50" s="258" t="s">
        <v>217</v>
      </c>
      <c r="AO50" s="258" t="s">
        <v>217</v>
      </c>
      <c r="AP50" s="258" t="s">
        <v>217</v>
      </c>
      <c r="AQ50" s="258" t="s">
        <v>217</v>
      </c>
      <c r="AR50" s="258" t="s">
        <v>217</v>
      </c>
      <c r="AS50" s="258" t="s">
        <v>217</v>
      </c>
      <c r="AT50" s="258" t="s">
        <v>217</v>
      </c>
      <c r="AU50" s="258" t="s">
        <v>217</v>
      </c>
      <c r="AV50" s="258" t="s">
        <v>217</v>
      </c>
      <c r="AW50" s="258" t="s">
        <v>217</v>
      </c>
      <c r="AX50" s="258" t="s">
        <v>217</v>
      </c>
      <c r="AY50" s="258" t="s">
        <v>217</v>
      </c>
      <c r="AZ50" s="258" t="s">
        <v>217</v>
      </c>
      <c r="BA50" s="258" t="s">
        <v>2167</v>
      </c>
      <c r="BB50" s="258" t="s">
        <v>217</v>
      </c>
      <c r="BC50" s="258" t="s">
        <v>217</v>
      </c>
      <c r="BD50" s="258" t="s">
        <v>2168</v>
      </c>
      <c r="BE50" s="258" t="s">
        <v>2169</v>
      </c>
      <c r="BF50" s="258" t="s">
        <v>2170</v>
      </c>
      <c r="BG50" s="258" t="s">
        <v>2171</v>
      </c>
      <c r="BH50" s="258" t="s">
        <v>2172</v>
      </c>
      <c r="BI50" s="258" t="s">
        <v>2173</v>
      </c>
      <c r="BJ50" s="258" t="s">
        <v>2174</v>
      </c>
      <c r="BK50" s="258" t="s">
        <v>2175</v>
      </c>
      <c r="BL50" s="258" t="s">
        <v>2176</v>
      </c>
      <c r="BM50" s="258" t="s">
        <v>2177</v>
      </c>
      <c r="BN50" s="258" t="s">
        <v>2178</v>
      </c>
      <c r="BO50" s="258" t="s">
        <v>2178</v>
      </c>
      <c r="BP50" s="258" t="s">
        <v>2179</v>
      </c>
      <c r="BQ50" s="258" t="s">
        <v>2180</v>
      </c>
      <c r="BR50" s="258" t="s">
        <v>2181</v>
      </c>
      <c r="BS50" s="258" t="s">
        <v>2182</v>
      </c>
      <c r="BT50" s="258" t="s">
        <v>730</v>
      </c>
      <c r="BU50" s="258" t="s">
        <v>2183</v>
      </c>
      <c r="BV50" s="258" t="s">
        <v>2184</v>
      </c>
      <c r="BW50" s="258" t="s">
        <v>636</v>
      </c>
      <c r="BX50" s="258" t="s">
        <v>2185</v>
      </c>
      <c r="BY50" s="258" t="s">
        <v>2186</v>
      </c>
      <c r="BZ50" s="258" t="s">
        <v>2187</v>
      </c>
      <c r="CA50" s="258" t="s">
        <v>2188</v>
      </c>
      <c r="CB50" s="258" t="s">
        <v>2189</v>
      </c>
      <c r="CC50" s="258" t="s">
        <v>2190</v>
      </c>
      <c r="CD50" s="258" t="s">
        <v>2191</v>
      </c>
      <c r="CE50" s="258" t="s">
        <v>2192</v>
      </c>
      <c r="CF50" s="258" t="s">
        <v>217</v>
      </c>
      <c r="CG50" s="117" t="s">
        <v>217</v>
      </c>
      <c r="CH50" s="258" t="s">
        <v>217</v>
      </c>
      <c r="CI50" s="258" t="s">
        <v>217</v>
      </c>
      <c r="CJ50" s="258" t="s">
        <v>217</v>
      </c>
      <c r="CK50" s="258" t="s">
        <v>217</v>
      </c>
      <c r="CL50" s="258" t="s">
        <v>217</v>
      </c>
      <c r="CM50" s="258" t="s">
        <v>217</v>
      </c>
      <c r="CN50" s="258" t="s">
        <v>217</v>
      </c>
      <c r="CO50" s="258" t="s">
        <v>217</v>
      </c>
      <c r="CP50" s="258" t="s">
        <v>217</v>
      </c>
      <c r="CQ50" s="258" t="s">
        <v>217</v>
      </c>
      <c r="CR50" s="258" t="s">
        <v>217</v>
      </c>
      <c r="CS50" s="258" t="s">
        <v>217</v>
      </c>
      <c r="CT50" s="258" t="s">
        <v>217</v>
      </c>
      <c r="CU50" s="258" t="s">
        <v>217</v>
      </c>
      <c r="CV50" s="258" t="s">
        <v>217</v>
      </c>
      <c r="CW50" s="258" t="s">
        <v>217</v>
      </c>
      <c r="CX50" s="258" t="s">
        <v>217</v>
      </c>
      <c r="CY50" s="258" t="s">
        <v>217</v>
      </c>
      <c r="CZ50" s="258" t="s">
        <v>217</v>
      </c>
      <c r="DA50" s="258" t="s">
        <v>217</v>
      </c>
      <c r="DB50" s="258" t="s">
        <v>217</v>
      </c>
      <c r="DC50" s="258" t="s">
        <v>217</v>
      </c>
      <c r="DD50" s="258" t="s">
        <v>217</v>
      </c>
      <c r="DE50" s="258" t="s">
        <v>217</v>
      </c>
      <c r="DF50" s="258" t="s">
        <v>217</v>
      </c>
      <c r="DG50" s="258" t="s">
        <v>217</v>
      </c>
      <c r="DH50" s="258" t="s">
        <v>217</v>
      </c>
      <c r="DI50" s="258" t="s">
        <v>217</v>
      </c>
      <c r="DJ50" s="258" t="s">
        <v>217</v>
      </c>
      <c r="DK50" s="258" t="s">
        <v>217</v>
      </c>
      <c r="DL50" s="258" t="s">
        <v>217</v>
      </c>
      <c r="DM50" s="258" t="s">
        <v>217</v>
      </c>
      <c r="DN50" s="258" t="s">
        <v>217</v>
      </c>
      <c r="DO50" s="258" t="s">
        <v>217</v>
      </c>
      <c r="DP50" s="258" t="s">
        <v>217</v>
      </c>
    </row>
    <row r="51" spans="1:120" s="237" customFormat="1" ht="336" customHeight="1" x14ac:dyDescent="0.3">
      <c r="A51" s="138" t="s">
        <v>536</v>
      </c>
      <c r="B51" s="139" t="s">
        <v>537</v>
      </c>
      <c r="C51" s="235" t="s">
        <v>2193</v>
      </c>
      <c r="D51" s="238" t="s">
        <v>503</v>
      </c>
      <c r="E51" s="238" t="s">
        <v>502</v>
      </c>
      <c r="F51" s="258" t="s">
        <v>503</v>
      </c>
      <c r="G51" s="258" t="s">
        <v>503</v>
      </c>
      <c r="H51" s="258" t="s">
        <v>503</v>
      </c>
      <c r="I51" s="258" t="s">
        <v>503</v>
      </c>
      <c r="J51" s="258" t="s">
        <v>503</v>
      </c>
      <c r="K51" s="258" t="s">
        <v>503</v>
      </c>
      <c r="L51" s="258" t="s">
        <v>503</v>
      </c>
      <c r="M51" s="258" t="s">
        <v>503</v>
      </c>
      <c r="N51" s="258" t="s">
        <v>503</v>
      </c>
      <c r="O51" s="258" t="s">
        <v>503</v>
      </c>
      <c r="P51" s="258" t="s">
        <v>503</v>
      </c>
      <c r="Q51" s="258" t="s">
        <v>503</v>
      </c>
      <c r="R51" s="258" t="s">
        <v>503</v>
      </c>
      <c r="S51" s="258" t="s">
        <v>503</v>
      </c>
      <c r="T51" s="258" t="s">
        <v>503</v>
      </c>
      <c r="U51" s="258" t="s">
        <v>503</v>
      </c>
      <c r="V51" s="258" t="s">
        <v>503</v>
      </c>
      <c r="W51" s="258" t="s">
        <v>503</v>
      </c>
      <c r="X51" s="258" t="s">
        <v>503</v>
      </c>
      <c r="Y51" s="258" t="s">
        <v>503</v>
      </c>
      <c r="Z51" s="258" t="s">
        <v>503</v>
      </c>
      <c r="AA51" s="258" t="s">
        <v>503</v>
      </c>
      <c r="AB51" s="258" t="s">
        <v>503</v>
      </c>
      <c r="AC51" s="258" t="s">
        <v>503</v>
      </c>
      <c r="AD51" s="258" t="s">
        <v>503</v>
      </c>
      <c r="AE51" s="258" t="s">
        <v>503</v>
      </c>
      <c r="AF51" s="258" t="s">
        <v>503</v>
      </c>
      <c r="AG51" s="258" t="s">
        <v>503</v>
      </c>
      <c r="AH51" s="258" t="s">
        <v>503</v>
      </c>
      <c r="AI51" s="258" t="s">
        <v>503</v>
      </c>
      <c r="AJ51" s="258" t="s">
        <v>503</v>
      </c>
      <c r="AK51" s="258" t="s">
        <v>503</v>
      </c>
      <c r="AL51" s="258" t="s">
        <v>502</v>
      </c>
      <c r="AM51" s="258" t="s">
        <v>503</v>
      </c>
      <c r="AN51" s="258" t="s">
        <v>503</v>
      </c>
      <c r="AO51" s="258" t="s">
        <v>503</v>
      </c>
      <c r="AP51" s="258" t="s">
        <v>503</v>
      </c>
      <c r="AQ51" s="258" t="s">
        <v>503</v>
      </c>
      <c r="AR51" s="258" t="s">
        <v>2194</v>
      </c>
      <c r="AS51" s="258" t="s">
        <v>2195</v>
      </c>
      <c r="AT51" s="258" t="s">
        <v>2195</v>
      </c>
      <c r="AU51" s="258" t="s">
        <v>2195</v>
      </c>
      <c r="AV51" s="258" t="s">
        <v>2195</v>
      </c>
      <c r="AW51" s="258" t="s">
        <v>2196</v>
      </c>
      <c r="AX51" s="258" t="s">
        <v>2196</v>
      </c>
      <c r="AY51" s="258" t="s">
        <v>2196</v>
      </c>
      <c r="AZ51" s="258" t="s">
        <v>2196</v>
      </c>
      <c r="BA51" s="258" t="s">
        <v>2197</v>
      </c>
      <c r="BB51" s="258" t="s">
        <v>2198</v>
      </c>
      <c r="BC51" s="258" t="s">
        <v>2196</v>
      </c>
      <c r="BD51" s="258" t="s">
        <v>640</v>
      </c>
      <c r="BE51" s="258" t="s">
        <v>2199</v>
      </c>
      <c r="BF51" s="258" t="s">
        <v>640</v>
      </c>
      <c r="BG51" s="258" t="s">
        <v>2199</v>
      </c>
      <c r="BH51" s="258" t="s">
        <v>640</v>
      </c>
      <c r="BI51" s="258" t="s">
        <v>640</v>
      </c>
      <c r="BJ51" s="258" t="s">
        <v>2200</v>
      </c>
      <c r="BK51" s="258" t="s">
        <v>2199</v>
      </c>
      <c r="BL51" s="258" t="s">
        <v>640</v>
      </c>
      <c r="BM51" s="258" t="s">
        <v>2199</v>
      </c>
      <c r="BN51" s="258" t="s">
        <v>640</v>
      </c>
      <c r="BO51" s="258" t="s">
        <v>2201</v>
      </c>
      <c r="BP51" s="258" t="s">
        <v>2202</v>
      </c>
      <c r="BQ51" s="258" t="s">
        <v>640</v>
      </c>
      <c r="BR51" s="258" t="s">
        <v>640</v>
      </c>
      <c r="BS51" s="258" t="s">
        <v>640</v>
      </c>
      <c r="BT51" s="258" t="s">
        <v>640</v>
      </c>
      <c r="BU51" s="258" t="s">
        <v>2203</v>
      </c>
      <c r="BV51" s="258" t="s">
        <v>640</v>
      </c>
      <c r="BW51" s="258" t="s">
        <v>640</v>
      </c>
      <c r="BX51" s="258" t="s">
        <v>502</v>
      </c>
      <c r="BY51" s="258" t="s">
        <v>502</v>
      </c>
      <c r="BZ51" s="258" t="s">
        <v>640</v>
      </c>
      <c r="CA51" s="258" t="s">
        <v>502</v>
      </c>
      <c r="CB51" s="258" t="s">
        <v>502</v>
      </c>
      <c r="CC51" s="258" t="s">
        <v>502</v>
      </c>
      <c r="CD51" s="258" t="s">
        <v>502</v>
      </c>
      <c r="CE51" s="258" t="s">
        <v>640</v>
      </c>
      <c r="CF51" s="112" t="s">
        <v>503</v>
      </c>
      <c r="CG51" s="112" t="s">
        <v>503</v>
      </c>
      <c r="CH51" s="112" t="s">
        <v>503</v>
      </c>
      <c r="CI51" s="112" t="s">
        <v>503</v>
      </c>
      <c r="CJ51" s="258" t="s">
        <v>503</v>
      </c>
      <c r="CK51" s="258" t="s">
        <v>503</v>
      </c>
      <c r="CL51" s="258" t="s">
        <v>503</v>
      </c>
      <c r="CM51" s="258" t="s">
        <v>503</v>
      </c>
      <c r="CN51" s="258" t="s">
        <v>503</v>
      </c>
      <c r="CO51" s="258" t="s">
        <v>503</v>
      </c>
      <c r="CP51" s="258" t="s">
        <v>503</v>
      </c>
      <c r="CQ51" s="258" t="s">
        <v>503</v>
      </c>
      <c r="CR51" s="258" t="s">
        <v>503</v>
      </c>
      <c r="CS51" s="258" t="s">
        <v>503</v>
      </c>
      <c r="CT51" s="258" t="s">
        <v>503</v>
      </c>
      <c r="CU51" s="258" t="s">
        <v>503</v>
      </c>
      <c r="CV51" s="258" t="s">
        <v>503</v>
      </c>
      <c r="CW51" s="258" t="s">
        <v>503</v>
      </c>
      <c r="CX51" s="258" t="s">
        <v>503</v>
      </c>
      <c r="CY51" s="258" t="s">
        <v>503</v>
      </c>
      <c r="CZ51" s="258" t="s">
        <v>503</v>
      </c>
      <c r="DA51" s="258" t="s">
        <v>503</v>
      </c>
      <c r="DB51" s="258" t="s">
        <v>503</v>
      </c>
      <c r="DC51" s="258" t="s">
        <v>503</v>
      </c>
      <c r="DD51" s="258" t="s">
        <v>503</v>
      </c>
      <c r="DE51" s="258" t="s">
        <v>503</v>
      </c>
      <c r="DF51" s="258" t="s">
        <v>503</v>
      </c>
      <c r="DG51" s="258" t="s">
        <v>503</v>
      </c>
      <c r="DH51" s="258" t="s">
        <v>503</v>
      </c>
      <c r="DI51" s="258" t="s">
        <v>503</v>
      </c>
      <c r="DJ51" s="258" t="s">
        <v>503</v>
      </c>
      <c r="DK51" s="258" t="s">
        <v>503</v>
      </c>
      <c r="DL51" s="258" t="s">
        <v>503</v>
      </c>
      <c r="DM51" s="258" t="s">
        <v>503</v>
      </c>
      <c r="DN51" s="258" t="s">
        <v>503</v>
      </c>
      <c r="DO51" s="258" t="s">
        <v>503</v>
      </c>
      <c r="DP51" s="258" t="s">
        <v>503</v>
      </c>
    </row>
    <row r="52" spans="1:120" s="237" customFormat="1" ht="298.5" customHeight="1" x14ac:dyDescent="0.3">
      <c r="A52" s="138" t="s">
        <v>539</v>
      </c>
      <c r="B52" s="139" t="s">
        <v>505</v>
      </c>
      <c r="C52" s="235" t="s">
        <v>540</v>
      </c>
      <c r="D52" s="241" t="s">
        <v>621</v>
      </c>
      <c r="E52" s="241" t="s">
        <v>575</v>
      </c>
      <c r="F52" s="258" t="s">
        <v>2204</v>
      </c>
      <c r="G52" s="258" t="s">
        <v>2205</v>
      </c>
      <c r="H52" s="258" t="s">
        <v>2206</v>
      </c>
      <c r="I52" s="258" t="s">
        <v>2207</v>
      </c>
      <c r="J52" s="258" t="s">
        <v>2208</v>
      </c>
      <c r="K52" s="258" t="s">
        <v>2209</v>
      </c>
      <c r="L52" s="258" t="s">
        <v>2210</v>
      </c>
      <c r="M52" s="258" t="s">
        <v>2211</v>
      </c>
      <c r="N52" s="258" t="s">
        <v>2212</v>
      </c>
      <c r="O52" s="258" t="s">
        <v>2213</v>
      </c>
      <c r="P52" s="258" t="s">
        <v>2214</v>
      </c>
      <c r="Q52" s="258" t="s">
        <v>2087</v>
      </c>
      <c r="R52" s="258" t="s">
        <v>2215</v>
      </c>
      <c r="S52" s="258" t="s">
        <v>2216</v>
      </c>
      <c r="T52" s="258" t="s">
        <v>2217</v>
      </c>
      <c r="U52" s="258" t="s">
        <v>2218</v>
      </c>
      <c r="V52" s="258" t="s">
        <v>2218</v>
      </c>
      <c r="W52" s="258" t="s">
        <v>2219</v>
      </c>
      <c r="X52" s="258" t="s">
        <v>2220</v>
      </c>
      <c r="Y52" s="258" t="s">
        <v>2221</v>
      </c>
      <c r="Z52" s="258" t="s">
        <v>2222</v>
      </c>
      <c r="AA52" s="258" t="s">
        <v>2223</v>
      </c>
      <c r="AB52" s="258" t="s">
        <v>2224</v>
      </c>
      <c r="AC52" s="258" t="s">
        <v>2224</v>
      </c>
      <c r="AD52" s="258" t="s">
        <v>2225</v>
      </c>
      <c r="AE52" s="258" t="s">
        <v>2226</v>
      </c>
      <c r="AF52" s="258" t="s">
        <v>2227</v>
      </c>
      <c r="AG52" s="258" t="s">
        <v>2228</v>
      </c>
      <c r="AH52" s="258" t="s">
        <v>2229</v>
      </c>
      <c r="AI52" s="258" t="s">
        <v>2230</v>
      </c>
      <c r="AJ52" s="258" t="s">
        <v>2231</v>
      </c>
      <c r="AK52" s="258" t="s">
        <v>2230</v>
      </c>
      <c r="AL52" s="258" t="s">
        <v>2232</v>
      </c>
      <c r="AM52" s="258" t="s">
        <v>1915</v>
      </c>
      <c r="AN52" s="258" t="s">
        <v>2233</v>
      </c>
      <c r="AO52" s="258" t="s">
        <v>2234</v>
      </c>
      <c r="AP52" s="258" t="s">
        <v>2235</v>
      </c>
      <c r="AQ52" s="258" t="s">
        <v>2236</v>
      </c>
      <c r="AR52" s="258" t="s">
        <v>2205</v>
      </c>
      <c r="AS52" s="258" t="s">
        <v>2237</v>
      </c>
      <c r="AT52" s="258" t="s">
        <v>2238</v>
      </c>
      <c r="AU52" s="258" t="s">
        <v>2239</v>
      </c>
      <c r="AV52" s="258" t="s">
        <v>2240</v>
      </c>
      <c r="AW52" s="258" t="s">
        <v>2092</v>
      </c>
      <c r="AX52" s="258" t="s">
        <v>2092</v>
      </c>
      <c r="AY52" s="258" t="s">
        <v>2092</v>
      </c>
      <c r="AZ52" s="258" t="s">
        <v>2092</v>
      </c>
      <c r="BA52" s="258" t="s">
        <v>2241</v>
      </c>
      <c r="BB52" s="258" t="s">
        <v>2242</v>
      </c>
      <c r="BC52" s="258" t="s">
        <v>2092</v>
      </c>
      <c r="BD52" s="262" t="s">
        <v>2243</v>
      </c>
      <c r="BE52" s="262" t="s">
        <v>2244</v>
      </c>
      <c r="BF52" s="262" t="s">
        <v>2245</v>
      </c>
      <c r="BG52" s="262" t="s">
        <v>2246</v>
      </c>
      <c r="BH52" s="262" t="s">
        <v>2247</v>
      </c>
      <c r="BI52" s="262" t="s">
        <v>2248</v>
      </c>
      <c r="BJ52" s="262" t="s">
        <v>2249</v>
      </c>
      <c r="BK52" s="262" t="s">
        <v>2250</v>
      </c>
      <c r="BL52" s="262" t="s">
        <v>2251</v>
      </c>
      <c r="BM52" s="262" t="s">
        <v>2252</v>
      </c>
      <c r="BN52" s="262" t="s">
        <v>2253</v>
      </c>
      <c r="BO52" s="262" t="s">
        <v>2254</v>
      </c>
      <c r="BP52" s="262" t="s">
        <v>2255</v>
      </c>
      <c r="BQ52" s="262" t="s">
        <v>2256</v>
      </c>
      <c r="BR52" s="262" t="s">
        <v>2257</v>
      </c>
      <c r="BS52" s="262" t="s">
        <v>2258</v>
      </c>
      <c r="BT52" s="262" t="s">
        <v>734</v>
      </c>
      <c r="BU52" s="262" t="s">
        <v>2259</v>
      </c>
      <c r="BV52" s="262" t="s">
        <v>2260</v>
      </c>
      <c r="BW52" s="262" t="s">
        <v>2261</v>
      </c>
      <c r="BX52" s="262" t="s">
        <v>2262</v>
      </c>
      <c r="BY52" s="262" t="s">
        <v>2263</v>
      </c>
      <c r="BZ52" s="262" t="s">
        <v>2264</v>
      </c>
      <c r="CA52" s="262" t="s">
        <v>2265</v>
      </c>
      <c r="CB52" s="262" t="s">
        <v>2266</v>
      </c>
      <c r="CC52" s="262" t="s">
        <v>2267</v>
      </c>
      <c r="CD52" s="262" t="s">
        <v>2268</v>
      </c>
      <c r="CE52" s="262" t="s">
        <v>2269</v>
      </c>
      <c r="CF52" s="262" t="s">
        <v>2270</v>
      </c>
      <c r="CG52" s="262" t="s">
        <v>2271</v>
      </c>
      <c r="CH52" s="262" t="s">
        <v>2271</v>
      </c>
      <c r="CI52" s="262" t="s">
        <v>2271</v>
      </c>
      <c r="CJ52" s="262" t="s">
        <v>2271</v>
      </c>
      <c r="CK52" s="262" t="s">
        <v>2272</v>
      </c>
      <c r="CL52" s="262" t="s">
        <v>2272</v>
      </c>
      <c r="CM52" s="262" t="s">
        <v>2273</v>
      </c>
      <c r="CN52" s="262" t="s">
        <v>2274</v>
      </c>
      <c r="CO52" s="262" t="s">
        <v>2275</v>
      </c>
      <c r="CP52" s="262" t="s">
        <v>2276</v>
      </c>
      <c r="CQ52" s="262" t="s">
        <v>2277</v>
      </c>
      <c r="CR52" s="262" t="s">
        <v>2278</v>
      </c>
      <c r="CS52" s="262" t="s">
        <v>2278</v>
      </c>
      <c r="CT52" s="262" t="s">
        <v>2278</v>
      </c>
      <c r="CU52" s="262" t="s">
        <v>2279</v>
      </c>
      <c r="CV52" s="262" t="s">
        <v>2277</v>
      </c>
      <c r="CW52" s="262" t="s">
        <v>2280</v>
      </c>
      <c r="CX52" s="262" t="s">
        <v>2281</v>
      </c>
      <c r="CY52" s="262" t="s">
        <v>2277</v>
      </c>
      <c r="CZ52" s="262" t="s">
        <v>2282</v>
      </c>
      <c r="DA52" s="262" t="s">
        <v>2283</v>
      </c>
      <c r="DB52" s="262" t="s">
        <v>2277</v>
      </c>
      <c r="DC52" s="262" t="s">
        <v>2284</v>
      </c>
      <c r="DD52" s="262" t="s">
        <v>2285</v>
      </c>
      <c r="DE52" s="262" t="s">
        <v>2282</v>
      </c>
      <c r="DF52" s="262" t="s">
        <v>2282</v>
      </c>
      <c r="DG52" s="262" t="s">
        <v>2286</v>
      </c>
      <c r="DH52" s="262" t="s">
        <v>2287</v>
      </c>
      <c r="DI52" s="262" t="s">
        <v>2288</v>
      </c>
      <c r="DJ52" s="262" t="s">
        <v>2289</v>
      </c>
      <c r="DK52" s="262" t="s">
        <v>2290</v>
      </c>
      <c r="DL52" s="262" t="s">
        <v>2279</v>
      </c>
      <c r="DM52" s="262" t="s">
        <v>2277</v>
      </c>
      <c r="DN52" s="262" t="s">
        <v>2291</v>
      </c>
      <c r="DO52" s="262" t="s">
        <v>2292</v>
      </c>
      <c r="DP52" s="262" t="s">
        <v>2293</v>
      </c>
    </row>
    <row r="53" spans="1:120" s="237" customFormat="1" ht="270" x14ac:dyDescent="0.3">
      <c r="A53" s="138" t="s">
        <v>544</v>
      </c>
      <c r="B53" s="139" t="s">
        <v>545</v>
      </c>
      <c r="C53" s="235" t="s">
        <v>546</v>
      </c>
      <c r="D53" s="243" t="s">
        <v>547</v>
      </c>
      <c r="E53" s="243" t="s">
        <v>217</v>
      </c>
      <c r="F53" s="258" t="s">
        <v>2294</v>
      </c>
      <c r="G53" s="258" t="s">
        <v>2295</v>
      </c>
      <c r="H53" s="258" t="s">
        <v>2296</v>
      </c>
      <c r="I53" s="258" t="s">
        <v>2297</v>
      </c>
      <c r="J53" s="258" t="s">
        <v>2298</v>
      </c>
      <c r="K53" s="258" t="s">
        <v>2299</v>
      </c>
      <c r="L53" s="258" t="s">
        <v>2300</v>
      </c>
      <c r="M53" s="258" t="s">
        <v>2301</v>
      </c>
      <c r="N53" s="258" t="s">
        <v>2302</v>
      </c>
      <c r="O53" s="258" t="s">
        <v>2303</v>
      </c>
      <c r="P53" s="258" t="s">
        <v>2304</v>
      </c>
      <c r="Q53" s="258" t="s">
        <v>2087</v>
      </c>
      <c r="R53" s="258" t="s">
        <v>2305</v>
      </c>
      <c r="S53" s="258" t="s">
        <v>2306</v>
      </c>
      <c r="T53" s="258" t="s">
        <v>2307</v>
      </c>
      <c r="U53" s="258" t="s">
        <v>2308</v>
      </c>
      <c r="V53" s="258" t="s">
        <v>2308</v>
      </c>
      <c r="W53" s="258" t="s">
        <v>2309</v>
      </c>
      <c r="X53" s="258" t="s">
        <v>2310</v>
      </c>
      <c r="Y53" s="258" t="s">
        <v>2311</v>
      </c>
      <c r="Z53" s="258" t="s">
        <v>2312</v>
      </c>
      <c r="AA53" s="258" t="s">
        <v>2313</v>
      </c>
      <c r="AB53" s="258" t="s">
        <v>2314</v>
      </c>
      <c r="AC53" s="258" t="s">
        <v>2315</v>
      </c>
      <c r="AD53" s="258" t="s">
        <v>2316</v>
      </c>
      <c r="AE53" s="258" t="s">
        <v>2317</v>
      </c>
      <c r="AF53" s="258" t="s">
        <v>2318</v>
      </c>
      <c r="AG53" s="258" t="s">
        <v>2319</v>
      </c>
      <c r="AH53" s="258" t="s">
        <v>2320</v>
      </c>
      <c r="AI53" s="258" t="s">
        <v>2321</v>
      </c>
      <c r="AJ53" s="258" t="s">
        <v>2322</v>
      </c>
      <c r="AK53" s="258" t="s">
        <v>2323</v>
      </c>
      <c r="AL53" s="258" t="s">
        <v>217</v>
      </c>
      <c r="AM53" s="258" t="s">
        <v>1915</v>
      </c>
      <c r="AN53" s="258" t="s">
        <v>2324</v>
      </c>
      <c r="AO53" s="258" t="s">
        <v>2325</v>
      </c>
      <c r="AP53" s="258" t="s">
        <v>2326</v>
      </c>
      <c r="AQ53" s="258" t="s">
        <v>2327</v>
      </c>
      <c r="AR53" s="258" t="s">
        <v>2295</v>
      </c>
      <c r="AS53" s="258" t="s">
        <v>2328</v>
      </c>
      <c r="AT53" s="258" t="s">
        <v>2329</v>
      </c>
      <c r="AU53" s="258" t="s">
        <v>2330</v>
      </c>
      <c r="AV53" s="258" t="s">
        <v>2331</v>
      </c>
      <c r="AW53" s="258" t="s">
        <v>2092</v>
      </c>
      <c r="AX53" s="258" t="s">
        <v>2092</v>
      </c>
      <c r="AY53" s="258" t="s">
        <v>2092</v>
      </c>
      <c r="AZ53" s="258" t="s">
        <v>2092</v>
      </c>
      <c r="BA53" s="258" t="s">
        <v>2332</v>
      </c>
      <c r="BB53" s="258" t="s">
        <v>2333</v>
      </c>
      <c r="BC53" s="258" t="s">
        <v>2092</v>
      </c>
      <c r="BD53" s="258" t="s">
        <v>2334</v>
      </c>
      <c r="BE53" s="258" t="s">
        <v>636</v>
      </c>
      <c r="BF53" s="258" t="s">
        <v>2335</v>
      </c>
      <c r="BG53" s="258" t="s">
        <v>636</v>
      </c>
      <c r="BH53" s="258" t="s">
        <v>2336</v>
      </c>
      <c r="BI53" s="258" t="s">
        <v>2337</v>
      </c>
      <c r="BJ53" s="258" t="s">
        <v>2338</v>
      </c>
      <c r="BK53" s="258" t="s">
        <v>636</v>
      </c>
      <c r="BL53" s="258" t="s">
        <v>2339</v>
      </c>
      <c r="BM53" s="258" t="s">
        <v>636</v>
      </c>
      <c r="BN53" s="258" t="s">
        <v>2340</v>
      </c>
      <c r="BO53" s="258" t="s">
        <v>2341</v>
      </c>
      <c r="BP53" s="258" t="s">
        <v>636</v>
      </c>
      <c r="BQ53" s="258" t="s">
        <v>2342</v>
      </c>
      <c r="BR53" s="258" t="s">
        <v>2343</v>
      </c>
      <c r="BS53" s="258" t="s">
        <v>2344</v>
      </c>
      <c r="BT53" s="258" t="s">
        <v>738</v>
      </c>
      <c r="BU53" s="258" t="s">
        <v>636</v>
      </c>
      <c r="BV53" s="258" t="s">
        <v>2345</v>
      </c>
      <c r="BW53" s="258" t="s">
        <v>2346</v>
      </c>
      <c r="BX53" s="258" t="s">
        <v>636</v>
      </c>
      <c r="BY53" s="258" t="s">
        <v>2347</v>
      </c>
      <c r="BZ53" s="258" t="s">
        <v>2348</v>
      </c>
      <c r="CA53" s="258" t="s">
        <v>636</v>
      </c>
      <c r="CB53" s="258" t="s">
        <v>636</v>
      </c>
      <c r="CC53" s="258" t="s">
        <v>636</v>
      </c>
      <c r="CD53" s="258" t="s">
        <v>2349</v>
      </c>
      <c r="CE53" s="258" t="s">
        <v>2350</v>
      </c>
      <c r="CF53" s="258" t="s">
        <v>2351</v>
      </c>
      <c r="CG53" s="258" t="s">
        <v>2352</v>
      </c>
      <c r="CH53" s="258" t="s">
        <v>2352</v>
      </c>
      <c r="CI53" s="258" t="s">
        <v>2352</v>
      </c>
      <c r="CJ53" s="258" t="s">
        <v>2352</v>
      </c>
      <c r="CK53" s="258" t="s">
        <v>2353</v>
      </c>
      <c r="CL53" s="258" t="s">
        <v>2353</v>
      </c>
      <c r="CM53" s="258" t="s">
        <v>2354</v>
      </c>
      <c r="CN53" s="258" t="s">
        <v>2352</v>
      </c>
      <c r="CO53" s="258" t="s">
        <v>2355</v>
      </c>
      <c r="CP53" s="258" t="s">
        <v>2356</v>
      </c>
      <c r="CQ53" s="258" t="s">
        <v>2357</v>
      </c>
      <c r="CR53" s="258" t="s">
        <v>2358</v>
      </c>
      <c r="CS53" s="258" t="s">
        <v>2358</v>
      </c>
      <c r="CT53" s="258" t="s">
        <v>2358</v>
      </c>
      <c r="CU53" s="258" t="s">
        <v>2357</v>
      </c>
      <c r="CV53" s="258" t="s">
        <v>2359</v>
      </c>
      <c r="CW53" s="258" t="s">
        <v>2360</v>
      </c>
      <c r="CX53" s="258" t="s">
        <v>2361</v>
      </c>
      <c r="CY53" s="258" t="s">
        <v>2359</v>
      </c>
      <c r="CZ53" s="258" t="s">
        <v>2359</v>
      </c>
      <c r="DA53" s="258" t="s">
        <v>2362</v>
      </c>
      <c r="DB53" s="258" t="s">
        <v>2357</v>
      </c>
      <c r="DC53" s="258" t="s">
        <v>2363</v>
      </c>
      <c r="DD53" s="258" t="s">
        <v>2361</v>
      </c>
      <c r="DE53" s="258" t="s">
        <v>2362</v>
      </c>
      <c r="DF53" s="258" t="s">
        <v>2362</v>
      </c>
      <c r="DG53" s="258" t="s">
        <v>2361</v>
      </c>
      <c r="DH53" s="258" t="s">
        <v>2357</v>
      </c>
      <c r="DI53" s="258" t="s">
        <v>2357</v>
      </c>
      <c r="DJ53" s="258" t="s">
        <v>2364</v>
      </c>
      <c r="DK53" s="258" t="s">
        <v>2357</v>
      </c>
      <c r="DL53" s="258" t="s">
        <v>2357</v>
      </c>
      <c r="DM53" s="258" t="s">
        <v>2364</v>
      </c>
      <c r="DN53" s="258" t="s">
        <v>2365</v>
      </c>
      <c r="DO53" s="258" t="s">
        <v>2357</v>
      </c>
      <c r="DP53" s="258" t="s">
        <v>2366</v>
      </c>
    </row>
    <row r="54" spans="1:120" s="237" customFormat="1" ht="225" x14ac:dyDescent="0.3">
      <c r="A54" s="138" t="s">
        <v>550</v>
      </c>
      <c r="B54" s="139" t="s">
        <v>551</v>
      </c>
      <c r="C54" s="235" t="s">
        <v>552</v>
      </c>
      <c r="D54" s="243" t="s">
        <v>553</v>
      </c>
      <c r="E54" s="243" t="s">
        <v>217</v>
      </c>
      <c r="F54" s="258" t="s">
        <v>2367</v>
      </c>
      <c r="G54" s="258" t="s">
        <v>2368</v>
      </c>
      <c r="H54" s="258" t="s">
        <v>2367</v>
      </c>
      <c r="I54" s="258" t="s">
        <v>2367</v>
      </c>
      <c r="J54" s="258" t="s">
        <v>2367</v>
      </c>
      <c r="K54" s="258" t="s">
        <v>2367</v>
      </c>
      <c r="L54" s="258" t="s">
        <v>2367</v>
      </c>
      <c r="M54" s="258" t="s">
        <v>2367</v>
      </c>
      <c r="N54" s="258" t="s">
        <v>2367</v>
      </c>
      <c r="O54" s="258" t="s">
        <v>2367</v>
      </c>
      <c r="P54" s="258" t="s">
        <v>2367</v>
      </c>
      <c r="Q54" s="258" t="s">
        <v>2087</v>
      </c>
      <c r="R54" s="258" t="s">
        <v>2367</v>
      </c>
      <c r="S54" s="258" t="s">
        <v>2367</v>
      </c>
      <c r="T54" s="258" t="s">
        <v>2367</v>
      </c>
      <c r="U54" s="258" t="s">
        <v>2367</v>
      </c>
      <c r="V54" s="258" t="s">
        <v>2367</v>
      </c>
      <c r="W54" s="258" t="s">
        <v>2367</v>
      </c>
      <c r="X54" s="258" t="s">
        <v>2367</v>
      </c>
      <c r="Y54" s="258" t="s">
        <v>2367</v>
      </c>
      <c r="Z54" s="258" t="s">
        <v>2367</v>
      </c>
      <c r="AA54" s="258" t="s">
        <v>2367</v>
      </c>
      <c r="AB54" s="258" t="s">
        <v>2367</v>
      </c>
      <c r="AC54" s="258" t="s">
        <v>2367</v>
      </c>
      <c r="AD54" s="258" t="s">
        <v>2367</v>
      </c>
      <c r="AE54" s="258" t="s">
        <v>2367</v>
      </c>
      <c r="AF54" s="258" t="s">
        <v>2367</v>
      </c>
      <c r="AG54" s="258" t="s">
        <v>2367</v>
      </c>
      <c r="AH54" s="258" t="s">
        <v>2367</v>
      </c>
      <c r="AI54" s="258" t="s">
        <v>2367</v>
      </c>
      <c r="AJ54" s="258" t="s">
        <v>2367</v>
      </c>
      <c r="AK54" s="258" t="s">
        <v>2367</v>
      </c>
      <c r="AL54" s="258" t="s">
        <v>2367</v>
      </c>
      <c r="AM54" s="258" t="s">
        <v>1915</v>
      </c>
      <c r="AN54" s="258" t="s">
        <v>2367</v>
      </c>
      <c r="AO54" s="258" t="s">
        <v>2367</v>
      </c>
      <c r="AP54" s="258" t="s">
        <v>2367</v>
      </c>
      <c r="AQ54" s="258" t="s">
        <v>2367</v>
      </c>
      <c r="AR54" s="258" t="s">
        <v>2369</v>
      </c>
      <c r="AS54" s="258" t="s">
        <v>2369</v>
      </c>
      <c r="AT54" s="258" t="s">
        <v>2369</v>
      </c>
      <c r="AU54" s="258" t="s">
        <v>2369</v>
      </c>
      <c r="AV54" s="258" t="s">
        <v>2369</v>
      </c>
      <c r="AW54" s="258" t="s">
        <v>2369</v>
      </c>
      <c r="AX54" s="258" t="s">
        <v>2370</v>
      </c>
      <c r="AY54" s="258" t="s">
        <v>2370</v>
      </c>
      <c r="AZ54" s="258" t="s">
        <v>2370</v>
      </c>
      <c r="BA54" s="258" t="s">
        <v>2371</v>
      </c>
      <c r="BB54" s="258" t="s">
        <v>2372</v>
      </c>
      <c r="BC54" s="258" t="s">
        <v>2092</v>
      </c>
      <c r="BD54" s="258" t="s">
        <v>2373</v>
      </c>
      <c r="BE54" s="258" t="s">
        <v>636</v>
      </c>
      <c r="BF54" s="258" t="s">
        <v>2374</v>
      </c>
      <c r="BG54" s="258" t="s">
        <v>636</v>
      </c>
      <c r="BH54" s="258" t="s">
        <v>2375</v>
      </c>
      <c r="BI54" s="258" t="s">
        <v>2376</v>
      </c>
      <c r="BJ54" s="258" t="s">
        <v>2377</v>
      </c>
      <c r="BK54" s="258" t="s">
        <v>636</v>
      </c>
      <c r="BL54" s="258" t="s">
        <v>2378</v>
      </c>
      <c r="BM54" s="258" t="s">
        <v>636</v>
      </c>
      <c r="BN54" s="258" t="s">
        <v>2379</v>
      </c>
      <c r="BO54" s="258" t="s">
        <v>217</v>
      </c>
      <c r="BP54" s="258" t="s">
        <v>636</v>
      </c>
      <c r="BQ54" s="258" t="s">
        <v>2380</v>
      </c>
      <c r="BR54" s="258" t="s">
        <v>2381</v>
      </c>
      <c r="BS54" s="258" t="s">
        <v>2382</v>
      </c>
      <c r="BT54" s="258" t="s">
        <v>742</v>
      </c>
      <c r="BU54" s="258" t="s">
        <v>636</v>
      </c>
      <c r="BV54" s="258" t="s">
        <v>2383</v>
      </c>
      <c r="BW54" s="258" t="s">
        <v>2384</v>
      </c>
      <c r="BX54" s="258" t="s">
        <v>636</v>
      </c>
      <c r="BY54" s="258" t="s">
        <v>2385</v>
      </c>
      <c r="BZ54" s="258" t="s">
        <v>2386</v>
      </c>
      <c r="CA54" s="258" t="s">
        <v>636</v>
      </c>
      <c r="CB54" s="258" t="s">
        <v>636</v>
      </c>
      <c r="CC54" s="258" t="s">
        <v>636</v>
      </c>
      <c r="CD54" s="258" t="s">
        <v>636</v>
      </c>
      <c r="CE54" s="258" t="s">
        <v>2387</v>
      </c>
      <c r="CF54" s="258" t="s">
        <v>911</v>
      </c>
      <c r="CG54" s="258" t="s">
        <v>911</v>
      </c>
      <c r="CH54" s="258" t="s">
        <v>911</v>
      </c>
      <c r="CI54" s="258" t="s">
        <v>911</v>
      </c>
      <c r="CJ54" s="258" t="s">
        <v>911</v>
      </c>
      <c r="CK54" s="258" t="s">
        <v>911</v>
      </c>
      <c r="CL54" s="258" t="s">
        <v>911</v>
      </c>
      <c r="CM54" s="258" t="s">
        <v>911</v>
      </c>
      <c r="CN54" s="258" t="s">
        <v>911</v>
      </c>
      <c r="CO54" s="258" t="s">
        <v>911</v>
      </c>
      <c r="CP54" s="258" t="s">
        <v>911</v>
      </c>
      <c r="CQ54" s="258" t="s">
        <v>911</v>
      </c>
      <c r="CR54" s="258" t="s">
        <v>911</v>
      </c>
      <c r="CS54" s="258" t="s">
        <v>911</v>
      </c>
      <c r="CT54" s="258" t="s">
        <v>911</v>
      </c>
      <c r="CU54" s="258" t="s">
        <v>911</v>
      </c>
      <c r="CV54" s="258" t="s">
        <v>911</v>
      </c>
      <c r="CW54" s="258" t="s">
        <v>911</v>
      </c>
      <c r="CX54" s="258" t="s">
        <v>911</v>
      </c>
      <c r="CY54" s="258" t="s">
        <v>911</v>
      </c>
      <c r="CZ54" s="258" t="s">
        <v>911</v>
      </c>
      <c r="DA54" s="258" t="s">
        <v>911</v>
      </c>
      <c r="DB54" s="258" t="s">
        <v>911</v>
      </c>
      <c r="DC54" s="258" t="s">
        <v>911</v>
      </c>
      <c r="DD54" s="258" t="s">
        <v>911</v>
      </c>
      <c r="DE54" s="258" t="s">
        <v>911</v>
      </c>
      <c r="DF54" s="258" t="s">
        <v>911</v>
      </c>
      <c r="DG54" s="258" t="s">
        <v>911</v>
      </c>
      <c r="DH54" s="258" t="s">
        <v>911</v>
      </c>
      <c r="DI54" s="258" t="s">
        <v>911</v>
      </c>
      <c r="DJ54" s="258" t="s">
        <v>911</v>
      </c>
      <c r="DK54" s="258" t="s">
        <v>911</v>
      </c>
      <c r="DL54" s="258" t="s">
        <v>911</v>
      </c>
      <c r="DM54" s="258" t="s">
        <v>911</v>
      </c>
      <c r="DN54" s="258" t="s">
        <v>911</v>
      </c>
      <c r="DO54" s="258" t="s">
        <v>911</v>
      </c>
      <c r="DP54" s="258" t="s">
        <v>911</v>
      </c>
    </row>
    <row r="55" spans="1:120" s="237" customFormat="1" ht="248.25" customHeight="1" thickBot="1" x14ac:dyDescent="0.35">
      <c r="A55" s="140" t="s">
        <v>555</v>
      </c>
      <c r="B55" s="141" t="s">
        <v>521</v>
      </c>
      <c r="C55" s="244" t="s">
        <v>556</v>
      </c>
      <c r="D55" s="245" t="s">
        <v>2388</v>
      </c>
      <c r="E55" s="201" t="s">
        <v>217</v>
      </c>
      <c r="F55" s="258" t="s">
        <v>2389</v>
      </c>
      <c r="G55" s="258" t="s">
        <v>2390</v>
      </c>
      <c r="H55" s="258" t="s">
        <v>2391</v>
      </c>
      <c r="I55" s="258" t="s">
        <v>2392</v>
      </c>
      <c r="J55" s="258" t="s">
        <v>2393</v>
      </c>
      <c r="K55" s="258" t="s">
        <v>2394</v>
      </c>
      <c r="L55" s="258" t="s">
        <v>2395</v>
      </c>
      <c r="M55" s="258" t="s">
        <v>2396</v>
      </c>
      <c r="N55" s="258" t="s">
        <v>2397</v>
      </c>
      <c r="O55" s="258" t="s">
        <v>2398</v>
      </c>
      <c r="P55" s="258" t="s">
        <v>2399</v>
      </c>
      <c r="Q55" s="258" t="s">
        <v>2087</v>
      </c>
      <c r="R55" s="258" t="s">
        <v>2400</v>
      </c>
      <c r="S55" s="258" t="s">
        <v>2401</v>
      </c>
      <c r="T55" s="258" t="s">
        <v>2402</v>
      </c>
      <c r="U55" s="258" t="s">
        <v>2403</v>
      </c>
      <c r="V55" s="258" t="s">
        <v>2404</v>
      </c>
      <c r="W55" s="258" t="s">
        <v>2405</v>
      </c>
      <c r="X55" s="258" t="s">
        <v>2406</v>
      </c>
      <c r="Y55" s="258" t="s">
        <v>2407</v>
      </c>
      <c r="Z55" s="258" t="s">
        <v>2408</v>
      </c>
      <c r="AA55" s="258" t="s">
        <v>2409</v>
      </c>
      <c r="AB55" s="258" t="s">
        <v>2410</v>
      </c>
      <c r="AC55" s="258" t="s">
        <v>2411</v>
      </c>
      <c r="AD55" s="258" t="s">
        <v>2412</v>
      </c>
      <c r="AE55" s="258" t="s">
        <v>2413</v>
      </c>
      <c r="AF55" s="258" t="s">
        <v>2414</v>
      </c>
      <c r="AG55" s="258" t="s">
        <v>2415</v>
      </c>
      <c r="AH55" s="258" t="s">
        <v>2416</v>
      </c>
      <c r="AI55" s="258" t="s">
        <v>2417</v>
      </c>
      <c r="AJ55" s="258" t="s">
        <v>2418</v>
      </c>
      <c r="AK55" s="258" t="s">
        <v>2419</v>
      </c>
      <c r="AL55" s="258" t="s">
        <v>2420</v>
      </c>
      <c r="AM55" s="258" t="s">
        <v>1915</v>
      </c>
      <c r="AN55" s="258" t="s">
        <v>2421</v>
      </c>
      <c r="AO55" s="258" t="s">
        <v>2422</v>
      </c>
      <c r="AP55" s="258" t="s">
        <v>2423</v>
      </c>
      <c r="AQ55" s="258" t="s">
        <v>2424</v>
      </c>
      <c r="AR55" s="258" t="s">
        <v>2369</v>
      </c>
      <c r="AS55" s="258" t="s">
        <v>2369</v>
      </c>
      <c r="AT55" s="258" t="s">
        <v>2369</v>
      </c>
      <c r="AU55" s="258" t="s">
        <v>2369</v>
      </c>
      <c r="AV55" s="258" t="s">
        <v>2369</v>
      </c>
      <c r="AW55" s="258" t="s">
        <v>2425</v>
      </c>
      <c r="AX55" s="258" t="s">
        <v>2426</v>
      </c>
      <c r="AY55" s="258" t="s">
        <v>2370</v>
      </c>
      <c r="AZ55" s="258" t="s">
        <v>2370</v>
      </c>
      <c r="BA55" s="258" t="s">
        <v>2427</v>
      </c>
      <c r="BB55" s="258" t="s">
        <v>2428</v>
      </c>
      <c r="BC55" s="258" t="s">
        <v>2092</v>
      </c>
      <c r="BD55" s="266" t="s">
        <v>655</v>
      </c>
      <c r="BE55" s="266" t="s">
        <v>655</v>
      </c>
      <c r="BF55" s="266" t="s">
        <v>655</v>
      </c>
      <c r="BG55" s="266" t="s">
        <v>655</v>
      </c>
      <c r="BH55" s="266" t="s">
        <v>655</v>
      </c>
      <c r="BI55" s="266" t="s">
        <v>655</v>
      </c>
      <c r="BJ55" s="266" t="s">
        <v>655</v>
      </c>
      <c r="BK55" s="266" t="s">
        <v>655</v>
      </c>
      <c r="BL55" s="266" t="s">
        <v>655</v>
      </c>
      <c r="BM55" s="266" t="s">
        <v>655</v>
      </c>
      <c r="BN55" s="266" t="s">
        <v>655</v>
      </c>
      <c r="BO55" s="266" t="s">
        <v>655</v>
      </c>
      <c r="BP55" s="266" t="s">
        <v>655</v>
      </c>
      <c r="BQ55" s="266" t="s">
        <v>655</v>
      </c>
      <c r="BR55" s="266" t="s">
        <v>655</v>
      </c>
      <c r="BS55" s="266" t="s">
        <v>655</v>
      </c>
      <c r="BT55" s="266" t="s">
        <v>655</v>
      </c>
      <c r="BU55" s="266" t="s">
        <v>655</v>
      </c>
      <c r="BV55" s="266" t="s">
        <v>655</v>
      </c>
      <c r="BW55" s="266" t="s">
        <v>655</v>
      </c>
      <c r="BX55" s="266" t="s">
        <v>655</v>
      </c>
      <c r="BY55" s="266" t="s">
        <v>655</v>
      </c>
      <c r="BZ55" s="266" t="s">
        <v>655</v>
      </c>
      <c r="CA55" s="266" t="s">
        <v>655</v>
      </c>
      <c r="CB55" s="266" t="s">
        <v>655</v>
      </c>
      <c r="CC55" s="266" t="s">
        <v>655</v>
      </c>
      <c r="CD55" s="266" t="s">
        <v>655</v>
      </c>
      <c r="CE55" s="266" t="s">
        <v>655</v>
      </c>
      <c r="CF55" s="266" t="s">
        <v>912</v>
      </c>
      <c r="CG55" s="266" t="s">
        <v>912</v>
      </c>
      <c r="CH55" s="266" t="s">
        <v>912</v>
      </c>
      <c r="CI55" s="266" t="s">
        <v>912</v>
      </c>
      <c r="CJ55" s="266" t="s">
        <v>912</v>
      </c>
      <c r="CK55" s="266" t="s">
        <v>912</v>
      </c>
      <c r="CL55" s="266" t="s">
        <v>912</v>
      </c>
      <c r="CM55" s="266" t="s">
        <v>912</v>
      </c>
      <c r="CN55" s="266" t="s">
        <v>912</v>
      </c>
      <c r="CO55" s="266" t="s">
        <v>912</v>
      </c>
      <c r="CP55" s="266" t="s">
        <v>912</v>
      </c>
      <c r="CQ55" s="266" t="s">
        <v>912</v>
      </c>
      <c r="CR55" s="266" t="s">
        <v>912</v>
      </c>
      <c r="CS55" s="266" t="s">
        <v>912</v>
      </c>
      <c r="CT55" s="266" t="s">
        <v>912</v>
      </c>
      <c r="CU55" s="266" t="s">
        <v>912</v>
      </c>
      <c r="CV55" s="266" t="s">
        <v>912</v>
      </c>
      <c r="CW55" s="266" t="s">
        <v>912</v>
      </c>
      <c r="CX55" s="266" t="s">
        <v>912</v>
      </c>
      <c r="CY55" s="266" t="s">
        <v>912</v>
      </c>
      <c r="CZ55" s="266" t="s">
        <v>912</v>
      </c>
      <c r="DA55" s="266" t="s">
        <v>912</v>
      </c>
      <c r="DB55" s="266" t="s">
        <v>912</v>
      </c>
      <c r="DC55" s="266" t="s">
        <v>912</v>
      </c>
      <c r="DD55" s="266" t="s">
        <v>912</v>
      </c>
      <c r="DE55" s="266" t="s">
        <v>912</v>
      </c>
      <c r="DF55" s="266" t="s">
        <v>912</v>
      </c>
      <c r="DG55" s="266" t="s">
        <v>912</v>
      </c>
      <c r="DH55" s="266" t="s">
        <v>912</v>
      </c>
      <c r="DI55" s="266" t="s">
        <v>912</v>
      </c>
      <c r="DJ55" s="266" t="s">
        <v>912</v>
      </c>
      <c r="DK55" s="266" t="s">
        <v>912</v>
      </c>
      <c r="DL55" s="266" t="s">
        <v>912</v>
      </c>
      <c r="DM55" s="266" t="s">
        <v>912</v>
      </c>
      <c r="DN55" s="266" t="s">
        <v>912</v>
      </c>
      <c r="DO55" s="266" t="s">
        <v>912</v>
      </c>
      <c r="DP55" s="266" t="s">
        <v>912</v>
      </c>
    </row>
  </sheetData>
  <sheetProtection sheet="1" objects="1" scenarios="1" selectLockedCells="1"/>
  <protectedRanges>
    <protectedRange sqref="C2" name="Range1_1_1"/>
  </protectedRanges>
  <customSheetViews>
    <customSheetView guid="{9D5E0675-E81B-4894-8C24-1BC7CFF98042}" scale="55" topLeftCell="A48">
      <selection activeCell="DP50" sqref="DP50"/>
      <pageMargins left="0" right="0" top="0" bottom="0" header="0" footer="0"/>
      <pageSetup orientation="portrait" r:id="rId1"/>
    </customSheetView>
    <customSheetView guid="{C2870D4B-3185-40F5-B1E2-34D518E50A79}" scale="70" topLeftCell="A27">
      <selection activeCell="A38" sqref="A38:IV38"/>
      <pageMargins left="0" right="0" top="0" bottom="0" header="0" footer="0"/>
    </customSheetView>
    <customSheetView guid="{B3F813C4-6DDE-44FA-88AB-CD545D2651A2}" scale="50" topLeftCell="A24">
      <selection activeCell="F37" sqref="F37"/>
      <pageMargins left="0" right="0" top="0" bottom="0" header="0" footer="0"/>
    </customSheetView>
    <customSheetView guid="{52C21511-4E91-4712-98AA-765DAD4B9FC1}" scale="55" topLeftCell="A48">
      <selection activeCell="DP50" sqref="DP50"/>
      <pageMargins left="0" right="0" top="0" bottom="0" header="0" footer="0"/>
      <pageSetup orientation="portrait" r:id="rId2"/>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disablePrompts="1" count="1">
    <dataValidation allowBlank="1" showInputMessage="1" prompt="To enter free text, select cell and type - do not click into cell" sqref="D12:AS12" xr:uid="{C8D3814F-2E6A-4A4C-BE72-EE4194ABA92C}"/>
  </dataValidations>
  <pageMargins left="0.7" right="0.7" top="0.75" bottom="0.75" header="0.3" footer="0.3"/>
  <pageSetup orientation="portrait" r:id="rId3"/>
  <legacyDrawing r:id="rId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F1E54-2511-46ED-8850-5294BF564938}">
  <dimension ref="A1:BL55"/>
  <sheetViews>
    <sheetView topLeftCell="A21" zoomScale="70" zoomScaleNormal="70" workbookViewId="0">
      <selection activeCell="F27" sqref="F27"/>
    </sheetView>
  </sheetViews>
  <sheetFormatPr defaultColWidth="0" defaultRowHeight="15.6" zeroHeight="1" x14ac:dyDescent="0.3"/>
  <cols>
    <col min="1" max="1" width="6.88671875" style="207" bestFit="1" customWidth="1"/>
    <col min="2" max="2" width="38.6640625" style="207" customWidth="1"/>
    <col min="3" max="3" width="82" style="207" customWidth="1"/>
    <col min="4" max="5" width="42.6640625" style="207" customWidth="1"/>
    <col min="6" max="44" width="42.6640625" style="213" customWidth="1"/>
    <col min="45" max="45" width="42.6640625" style="213" hidden="1" customWidth="1"/>
    <col min="46" max="64" width="42.6640625" style="207" hidden="1" customWidth="1"/>
    <col min="65" max="16384" width="0" style="207"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2429</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914</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213"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row>
    <row r="11" spans="1:64" s="213"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309</v>
      </c>
      <c r="AD11" s="215" t="s">
        <v>309</v>
      </c>
      <c r="AE11" s="215" t="s">
        <v>309</v>
      </c>
      <c r="AF11" s="215" t="s">
        <v>310</v>
      </c>
      <c r="AG11" s="215" t="s">
        <v>310</v>
      </c>
      <c r="AH11" s="215" t="s">
        <v>310</v>
      </c>
      <c r="AI11" s="215" t="s">
        <v>310</v>
      </c>
      <c r="AJ11" s="215" t="s">
        <v>310</v>
      </c>
      <c r="AK11" s="215" t="s">
        <v>311</v>
      </c>
      <c r="AL11" s="215" t="s">
        <v>311</v>
      </c>
      <c r="AM11" s="215" t="s">
        <v>311</v>
      </c>
      <c r="AN11" s="215" t="s">
        <v>311</v>
      </c>
      <c r="AO11" s="215" t="s">
        <v>311</v>
      </c>
      <c r="AP11" s="215" t="s">
        <v>311</v>
      </c>
      <c r="AQ11" s="215" t="s">
        <v>311</v>
      </c>
      <c r="AR11" s="215" t="s">
        <v>311</v>
      </c>
    </row>
    <row r="12" spans="1:64" s="213" customFormat="1" ht="27.6" customHeight="1" x14ac:dyDescent="0.3">
      <c r="A12" s="174" t="s">
        <v>312</v>
      </c>
      <c r="B12" s="139" t="s">
        <v>313</v>
      </c>
      <c r="C12" s="214" t="s">
        <v>314</v>
      </c>
      <c r="D12" s="216" t="s">
        <v>315</v>
      </c>
      <c r="E12" s="216" t="s">
        <v>315</v>
      </c>
      <c r="F12" s="216" t="s">
        <v>667</v>
      </c>
      <c r="G12" s="216" t="s">
        <v>667</v>
      </c>
      <c r="H12" s="216" t="s">
        <v>667</v>
      </c>
      <c r="I12" s="216" t="s">
        <v>667</v>
      </c>
      <c r="J12" s="216" t="s">
        <v>667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327</v>
      </c>
      <c r="AD12" s="215" t="s">
        <v>328</v>
      </c>
      <c r="AE12" s="215" t="s">
        <v>329</v>
      </c>
      <c r="AF12" s="215" t="s">
        <v>330</v>
      </c>
      <c r="AG12" s="215" t="s">
        <v>331</v>
      </c>
      <c r="AH12" s="215" t="s">
        <v>332</v>
      </c>
      <c r="AI12" s="215" t="s">
        <v>333</v>
      </c>
      <c r="AJ12" s="215" t="s">
        <v>334</v>
      </c>
      <c r="AK12" s="215" t="s">
        <v>335</v>
      </c>
      <c r="AL12" s="215" t="s">
        <v>336</v>
      </c>
      <c r="AM12" s="215" t="s">
        <v>337</v>
      </c>
      <c r="AN12" s="215" t="s">
        <v>338</v>
      </c>
      <c r="AO12" s="215" t="s">
        <v>339</v>
      </c>
      <c r="AP12" s="215" t="s">
        <v>340</v>
      </c>
      <c r="AQ12" s="215" t="s">
        <v>341</v>
      </c>
      <c r="AR12" s="215" t="s">
        <v>342</v>
      </c>
    </row>
    <row r="13" spans="1:64" s="213"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349</v>
      </c>
      <c r="AD13" s="218" t="s">
        <v>350</v>
      </c>
      <c r="AE13" s="218"/>
      <c r="AF13" s="218"/>
      <c r="AG13" s="218"/>
      <c r="AH13" s="218"/>
      <c r="AI13" s="218" t="s">
        <v>189</v>
      </c>
      <c r="AJ13" s="218" t="s">
        <v>192</v>
      </c>
      <c r="AK13" s="218"/>
      <c r="AL13" s="218"/>
      <c r="AM13" s="218"/>
      <c r="AN13" s="218"/>
      <c r="AO13" s="218"/>
      <c r="AP13" s="218"/>
      <c r="AQ13" s="218"/>
      <c r="AR13" s="218"/>
    </row>
    <row r="14" spans="1:64" s="213"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356</v>
      </c>
      <c r="AD14" s="218" t="s">
        <v>356</v>
      </c>
      <c r="AE14" s="218" t="s">
        <v>356</v>
      </c>
      <c r="AF14" s="218" t="s">
        <v>356</v>
      </c>
      <c r="AG14" s="218" t="s">
        <v>356</v>
      </c>
      <c r="AH14" s="218" t="s">
        <v>356</v>
      </c>
      <c r="AI14" s="218" t="s">
        <v>354</v>
      </c>
      <c r="AJ14" s="218" t="s">
        <v>355</v>
      </c>
      <c r="AK14" s="218" t="s">
        <v>356</v>
      </c>
      <c r="AL14" s="218" t="s">
        <v>356</v>
      </c>
      <c r="AM14" s="218" t="s">
        <v>356</v>
      </c>
      <c r="AN14" s="218" t="s">
        <v>356</v>
      </c>
      <c r="AO14" s="218" t="s">
        <v>356</v>
      </c>
      <c r="AP14" s="218" t="s">
        <v>356</v>
      </c>
      <c r="AQ14" s="218" t="s">
        <v>356</v>
      </c>
      <c r="AR14" s="218" t="s">
        <v>356</v>
      </c>
    </row>
    <row r="15" spans="1:64" s="213" customFormat="1" ht="27.6" customHeight="1" thickBot="1" x14ac:dyDescent="0.35">
      <c r="A15" s="176" t="s">
        <v>358</v>
      </c>
      <c r="B15" s="141" t="s">
        <v>359</v>
      </c>
      <c r="C15" s="220" t="s">
        <v>360</v>
      </c>
      <c r="D15" s="221" t="s">
        <v>361</v>
      </c>
      <c r="E15" s="221" t="s">
        <v>361</v>
      </c>
      <c r="F15" s="221" t="s">
        <v>668</v>
      </c>
      <c r="G15" s="221" t="s">
        <v>668</v>
      </c>
      <c r="H15" s="221" t="s">
        <v>668</v>
      </c>
      <c r="I15" s="221" t="s">
        <v>668</v>
      </c>
      <c r="J15" s="221" t="s">
        <v>668</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361</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213"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213" customFormat="1" ht="82.95" customHeight="1" x14ac:dyDescent="0.3">
      <c r="A20" s="138" t="s">
        <v>376</v>
      </c>
      <c r="B20" s="139" t="s">
        <v>377</v>
      </c>
      <c r="C20" s="217" t="s">
        <v>378</v>
      </c>
      <c r="D20" s="226" t="s">
        <v>379</v>
      </c>
      <c r="E20" s="226" t="s">
        <v>380</v>
      </c>
      <c r="F20" s="194" t="s">
        <v>915</v>
      </c>
      <c r="G20" s="254" t="s">
        <v>217</v>
      </c>
      <c r="H20" s="254" t="s">
        <v>381</v>
      </c>
      <c r="I20" s="254" t="s">
        <v>381</v>
      </c>
      <c r="J20" s="254" t="s">
        <v>915</v>
      </c>
      <c r="K20" s="254" t="s">
        <v>379</v>
      </c>
      <c r="L20" s="254" t="s">
        <v>379</v>
      </c>
      <c r="M20" s="254" t="s">
        <v>1122</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213" customFormat="1" ht="82.95" customHeight="1" x14ac:dyDescent="0.3">
      <c r="A21" s="169" t="s">
        <v>383</v>
      </c>
      <c r="B21" s="170" t="s">
        <v>384</v>
      </c>
      <c r="C21" s="227" t="s">
        <v>385</v>
      </c>
      <c r="D21" s="228" t="s">
        <v>386</v>
      </c>
      <c r="E21" s="228" t="s">
        <v>387</v>
      </c>
      <c r="F21" s="256" t="s">
        <v>386</v>
      </c>
      <c r="G21" s="256" t="s">
        <v>217</v>
      </c>
      <c r="H21" s="256" t="s">
        <v>388</v>
      </c>
      <c r="I21" s="256" t="s">
        <v>388</v>
      </c>
      <c r="J21" s="256" t="s">
        <v>386</v>
      </c>
      <c r="K21" s="256" t="s">
        <v>386</v>
      </c>
      <c r="L21" s="256" t="s">
        <v>386</v>
      </c>
      <c r="M21" s="256"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213" customFormat="1" ht="179.1"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69" t="s">
        <v>2430</v>
      </c>
      <c r="L22" s="257" t="s">
        <v>217</v>
      </c>
      <c r="M22" s="257" t="s">
        <v>217</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213"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237" customFormat="1" ht="30" x14ac:dyDescent="0.3">
      <c r="A27" s="138" t="s">
        <v>439</v>
      </c>
      <c r="B27" s="139" t="s">
        <v>440</v>
      </c>
      <c r="C27" s="235" t="s">
        <v>441</v>
      </c>
      <c r="D27" s="236" t="s">
        <v>442</v>
      </c>
      <c r="E27" s="236" t="s">
        <v>443</v>
      </c>
      <c r="F27" s="258" t="s">
        <v>561</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237" customFormat="1" ht="45" x14ac:dyDescent="0.3">
      <c r="A28" s="138" t="s">
        <v>447</v>
      </c>
      <c r="B28" s="139" t="s">
        <v>448</v>
      </c>
      <c r="C28" s="235" t="s">
        <v>449</v>
      </c>
      <c r="D28" s="236" t="s">
        <v>450</v>
      </c>
      <c r="E28" s="236" t="s">
        <v>450</v>
      </c>
      <c r="F28" s="258" t="s">
        <v>601</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237" customFormat="1" ht="244.95" customHeight="1" x14ac:dyDescent="0.3">
      <c r="A29" s="138" t="s">
        <v>452</v>
      </c>
      <c r="B29" s="139" t="s">
        <v>453</v>
      </c>
      <c r="C29" s="235" t="s">
        <v>603</v>
      </c>
      <c r="D29" s="238" t="s">
        <v>455</v>
      </c>
      <c r="E29" s="238" t="s">
        <v>456</v>
      </c>
      <c r="F29" s="258" t="s">
        <v>456</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213"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213"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213"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213" customFormat="1" ht="30"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213" customFormat="1" ht="30" x14ac:dyDescent="0.3">
      <c r="A34" s="138" t="s">
        <v>469</v>
      </c>
      <c r="B34" s="139" t="s">
        <v>470</v>
      </c>
      <c r="C34" s="235" t="s">
        <v>471</v>
      </c>
      <c r="D34" s="239"/>
      <c r="E34" s="239" t="s">
        <v>209</v>
      </c>
      <c r="F34" s="260" t="s">
        <v>209</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213" customFormat="1" x14ac:dyDescent="0.3">
      <c r="A35" s="138" t="s">
        <v>472</v>
      </c>
      <c r="B35" s="139" t="s">
        <v>473</v>
      </c>
      <c r="C35" s="235" t="s">
        <v>474</v>
      </c>
      <c r="D35" s="239"/>
      <c r="E35" s="239" t="s">
        <v>209</v>
      </c>
      <c r="F35" s="260" t="s">
        <v>209</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213"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213" customFormat="1" x14ac:dyDescent="0.3">
      <c r="A37" s="138" t="s">
        <v>478</v>
      </c>
      <c r="B37" s="139" t="s">
        <v>479</v>
      </c>
      <c r="C37" s="235" t="s">
        <v>480</v>
      </c>
      <c r="D37" s="239"/>
      <c r="E37" s="239" t="s">
        <v>181</v>
      </c>
      <c r="F37" s="260" t="s">
        <v>209</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213"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213" customFormat="1" x14ac:dyDescent="0.3">
      <c r="A39" s="138" t="s">
        <v>484</v>
      </c>
      <c r="B39" s="139" t="s">
        <v>485</v>
      </c>
      <c r="C39" s="235" t="s">
        <v>486</v>
      </c>
      <c r="D39" s="239"/>
      <c r="E39" s="239" t="s">
        <v>181</v>
      </c>
      <c r="F39" s="260" t="s">
        <v>209</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213" customFormat="1" x14ac:dyDescent="0.3">
      <c r="A40" s="138" t="s">
        <v>487</v>
      </c>
      <c r="B40" s="139" t="s">
        <v>488</v>
      </c>
      <c r="C40" s="235" t="s">
        <v>489</v>
      </c>
      <c r="D40" s="239"/>
      <c r="E40" s="239" t="s">
        <v>181</v>
      </c>
      <c r="F40" s="260" t="s">
        <v>209</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213"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213"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213"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237" customFormat="1" ht="246.6" customHeight="1" x14ac:dyDescent="0.3">
      <c r="A44" s="138" t="s">
        <v>499</v>
      </c>
      <c r="B44" s="139" t="s">
        <v>500</v>
      </c>
      <c r="C44" s="235" t="s">
        <v>501</v>
      </c>
      <c r="D44" s="238" t="s">
        <v>502</v>
      </c>
      <c r="E44" s="238" t="s">
        <v>503</v>
      </c>
      <c r="F44" s="258" t="s">
        <v>503</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237" customFormat="1" ht="409.2" customHeight="1" x14ac:dyDescent="0.3">
      <c r="A45" s="138" t="s">
        <v>504</v>
      </c>
      <c r="B45" s="139" t="s">
        <v>505</v>
      </c>
      <c r="C45" s="235" t="s">
        <v>506</v>
      </c>
      <c r="D45" s="241" t="s">
        <v>605</v>
      </c>
      <c r="E45" s="241" t="s">
        <v>508</v>
      </c>
      <c r="F45" s="262" t="s">
        <v>2431</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237" customFormat="1" ht="138.6" customHeight="1" x14ac:dyDescent="0.3">
      <c r="A46" s="138" t="s">
        <v>510</v>
      </c>
      <c r="B46" s="139" t="s">
        <v>511</v>
      </c>
      <c r="C46" s="235" t="s">
        <v>512</v>
      </c>
      <c r="D46" s="241" t="s">
        <v>217</v>
      </c>
      <c r="E46" s="241" t="s">
        <v>513</v>
      </c>
      <c r="F46" s="262" t="s">
        <v>2432</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237" customFormat="1" ht="120" x14ac:dyDescent="0.3">
      <c r="A47" s="138" t="s">
        <v>515</v>
      </c>
      <c r="B47" s="139" t="s">
        <v>516</v>
      </c>
      <c r="C47" s="235" t="s">
        <v>517</v>
      </c>
      <c r="D47" s="241" t="s">
        <v>217</v>
      </c>
      <c r="E47" s="241" t="s">
        <v>612</v>
      </c>
      <c r="F47" s="262" t="s">
        <v>2433</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237" customFormat="1" ht="45" x14ac:dyDescent="0.3">
      <c r="A48" s="138" t="s">
        <v>520</v>
      </c>
      <c r="B48" s="139" t="s">
        <v>521</v>
      </c>
      <c r="C48" s="235" t="s">
        <v>522</v>
      </c>
      <c r="D48" s="242" t="s">
        <v>217</v>
      </c>
      <c r="E48" s="242" t="s">
        <v>523</v>
      </c>
      <c r="F48" s="264" t="s">
        <v>2434</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237" customFormat="1" ht="135" x14ac:dyDescent="0.3">
      <c r="A49" s="138" t="s">
        <v>525</v>
      </c>
      <c r="B49" s="139" t="s">
        <v>526</v>
      </c>
      <c r="C49" s="227" t="s">
        <v>527</v>
      </c>
      <c r="D49" s="236" t="s">
        <v>529</v>
      </c>
      <c r="E49" s="236" t="s">
        <v>618</v>
      </c>
      <c r="F49" s="258" t="s">
        <v>529</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237" customFormat="1" ht="75" x14ac:dyDescent="0.3">
      <c r="A50" s="138" t="s">
        <v>531</v>
      </c>
      <c r="B50" s="139" t="s">
        <v>532</v>
      </c>
      <c r="C50" s="227" t="s">
        <v>533</v>
      </c>
      <c r="D50" s="236" t="s">
        <v>217</v>
      </c>
      <c r="E50" s="236" t="s">
        <v>534</v>
      </c>
      <c r="F50" s="258" t="s">
        <v>217</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237" customFormat="1" ht="270" x14ac:dyDescent="0.3">
      <c r="A51" s="138" t="s">
        <v>536</v>
      </c>
      <c r="B51" s="139" t="s">
        <v>537</v>
      </c>
      <c r="C51" s="235" t="s">
        <v>538</v>
      </c>
      <c r="D51" s="238" t="s">
        <v>503</v>
      </c>
      <c r="E51" s="238" t="s">
        <v>502</v>
      </c>
      <c r="F51" s="258" t="s">
        <v>503</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237" customFormat="1" ht="409.6" customHeight="1" x14ac:dyDescent="0.3">
      <c r="A52" s="138" t="s">
        <v>539</v>
      </c>
      <c r="B52" s="139" t="s">
        <v>505</v>
      </c>
      <c r="C52" s="235" t="s">
        <v>540</v>
      </c>
      <c r="D52" s="241" t="s">
        <v>621</v>
      </c>
      <c r="E52" s="241" t="s">
        <v>575</v>
      </c>
      <c r="F52" s="262" t="s">
        <v>2435</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237" customFormat="1" ht="135" x14ac:dyDescent="0.3">
      <c r="A53" s="138" t="s">
        <v>544</v>
      </c>
      <c r="B53" s="139" t="s">
        <v>545</v>
      </c>
      <c r="C53" s="235" t="s">
        <v>546</v>
      </c>
      <c r="D53" s="243" t="s">
        <v>547</v>
      </c>
      <c r="E53" s="243" t="s">
        <v>217</v>
      </c>
      <c r="F53" s="258" t="s">
        <v>2436</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237" customFormat="1" ht="135" x14ac:dyDescent="0.3">
      <c r="A54" s="138" t="s">
        <v>550</v>
      </c>
      <c r="B54" s="139" t="s">
        <v>551</v>
      </c>
      <c r="C54" s="235" t="s">
        <v>552</v>
      </c>
      <c r="D54" s="243" t="s">
        <v>553</v>
      </c>
      <c r="E54" s="243" t="s">
        <v>217</v>
      </c>
      <c r="F54" s="258" t="s">
        <v>2433</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237" customFormat="1" ht="45.6" thickBot="1" x14ac:dyDescent="0.35">
      <c r="A55" s="140" t="s">
        <v>555</v>
      </c>
      <c r="B55" s="141" t="s">
        <v>521</v>
      </c>
      <c r="C55" s="244" t="s">
        <v>556</v>
      </c>
      <c r="D55" s="245" t="s">
        <v>557</v>
      </c>
      <c r="E55" s="245" t="s">
        <v>217</v>
      </c>
      <c r="F55" s="266" t="s">
        <v>2434</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45">
      <selection activeCell="E45" sqref="E45"/>
      <pageMargins left="0" right="0" top="0" bottom="0" header="0" footer="0"/>
    </customSheetView>
    <customSheetView guid="{C2870D4B-3185-40F5-B1E2-34D518E50A79}" scale="70" hiddenRows="1" hiddenColumns="1">
      <selection activeCell="C7" sqref="C7"/>
      <pageMargins left="0" right="0" top="0" bottom="0" header="0" footer="0"/>
    </customSheetView>
    <customSheetView guid="{B3F813C4-6DDE-44FA-88AB-CD545D2651A2}" scale="50" hiddenRows="1" hiddenColumns="1" topLeftCell="E1">
      <selection activeCell="P21" sqref="P21"/>
      <pageMargins left="0" right="0" top="0" bottom="0" header="0" footer="0"/>
    </customSheetView>
    <customSheetView guid="{52C21511-4E91-4712-98AA-765DAD4B9FC1}" scale="70" hiddenRows="1" hiddenColumns="1" topLeftCell="A45">
      <selection activeCell="E45" sqref="E45"/>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R12" xr:uid="{E71D0F46-110E-4C09-8B48-A31EEA523C9F}"/>
  </dataValidation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6CFE9-5057-4831-99C9-A28AF34BDF20}">
  <dimension ref="A1:BL55"/>
  <sheetViews>
    <sheetView topLeftCell="A31" zoomScale="70" zoomScaleNormal="70" workbookViewId="0">
      <selection activeCell="F31" sqref="F31"/>
    </sheetView>
  </sheetViews>
  <sheetFormatPr defaultColWidth="0" defaultRowHeight="15.6" zeroHeight="1" x14ac:dyDescent="0.3"/>
  <cols>
    <col min="1" max="1" width="6.88671875" style="207" bestFit="1" customWidth="1"/>
    <col min="2" max="2" width="38.6640625" style="207" customWidth="1"/>
    <col min="3" max="3" width="82" style="207" customWidth="1"/>
    <col min="4" max="5" width="42.6640625" style="207" customWidth="1"/>
    <col min="6" max="45" width="42.6640625" style="213" customWidth="1"/>
    <col min="46" max="64" width="42.6640625" style="207" hidden="1" customWidth="1"/>
    <col min="65" max="16384" width="0" style="207"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2429</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1643</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213" customFormat="1" ht="27.6" customHeight="1" x14ac:dyDescent="0.3">
      <c r="A10" s="210" t="s">
        <v>12</v>
      </c>
      <c r="B10" s="211" t="s">
        <v>13</v>
      </c>
      <c r="C10" s="211" t="s">
        <v>14</v>
      </c>
      <c r="D10" s="191" t="s">
        <v>262</v>
      </c>
      <c r="E10" s="191" t="s">
        <v>263</v>
      </c>
      <c r="F10" s="191" t="s">
        <v>264</v>
      </c>
      <c r="G10" s="191" t="s">
        <v>265</v>
      </c>
      <c r="H10" s="191" t="s">
        <v>266</v>
      </c>
      <c r="I10" s="191" t="s">
        <v>267</v>
      </c>
      <c r="J10" s="191" t="s">
        <v>268</v>
      </c>
      <c r="K10" s="191" t="s">
        <v>269</v>
      </c>
      <c r="L10" s="191" t="s">
        <v>270</v>
      </c>
      <c r="M10" s="191" t="s">
        <v>271</v>
      </c>
      <c r="N10" s="191" t="s">
        <v>272</v>
      </c>
      <c r="O10" s="191" t="s">
        <v>273</v>
      </c>
      <c r="P10" s="191" t="s">
        <v>274</v>
      </c>
      <c r="Q10" s="191" t="s">
        <v>275</v>
      </c>
      <c r="R10" s="191" t="s">
        <v>276</v>
      </c>
      <c r="S10" s="191" t="s">
        <v>277</v>
      </c>
      <c r="T10" s="191" t="s">
        <v>278</v>
      </c>
      <c r="U10" s="191" t="s">
        <v>279</v>
      </c>
      <c r="V10" s="191" t="s">
        <v>280</v>
      </c>
      <c r="W10" s="191" t="s">
        <v>281</v>
      </c>
      <c r="X10" s="191" t="s">
        <v>282</v>
      </c>
      <c r="Y10" s="191" t="s">
        <v>283</v>
      </c>
      <c r="Z10" s="191" t="s">
        <v>284</v>
      </c>
      <c r="AA10" s="191" t="s">
        <v>285</v>
      </c>
      <c r="AB10" s="191" t="s">
        <v>286</v>
      </c>
      <c r="AC10" s="191" t="s">
        <v>287</v>
      </c>
      <c r="AD10" s="191" t="s">
        <v>288</v>
      </c>
      <c r="AE10" s="191" t="s">
        <v>289</v>
      </c>
      <c r="AF10" s="191" t="s">
        <v>290</v>
      </c>
      <c r="AG10" s="191" t="s">
        <v>291</v>
      </c>
      <c r="AH10" s="191" t="s">
        <v>292</v>
      </c>
      <c r="AI10" s="191" t="s">
        <v>293</v>
      </c>
      <c r="AJ10" s="191" t="s">
        <v>294</v>
      </c>
      <c r="AK10" s="191" t="s">
        <v>295</v>
      </c>
      <c r="AL10" s="191" t="s">
        <v>296</v>
      </c>
      <c r="AM10" s="191" t="s">
        <v>297</v>
      </c>
      <c r="AN10" s="191" t="s">
        <v>298</v>
      </c>
      <c r="AO10" s="191" t="s">
        <v>299</v>
      </c>
      <c r="AP10" s="191" t="s">
        <v>300</v>
      </c>
      <c r="AQ10" s="191" t="s">
        <v>301</v>
      </c>
      <c r="AR10" s="191" t="s">
        <v>302</v>
      </c>
      <c r="AS10" s="191" t="s">
        <v>303</v>
      </c>
    </row>
    <row r="11" spans="1:64" s="213"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row>
    <row r="12" spans="1:64" s="127" customFormat="1" ht="27.6" customHeight="1" x14ac:dyDescent="0.3">
      <c r="A12" s="192" t="s">
        <v>312</v>
      </c>
      <c r="B12" s="139" t="s">
        <v>313</v>
      </c>
      <c r="C12" s="214" t="s">
        <v>314</v>
      </c>
      <c r="D12" s="215" t="s">
        <v>315</v>
      </c>
      <c r="E12" s="215" t="s">
        <v>315</v>
      </c>
      <c r="F12" s="215" t="s">
        <v>702</v>
      </c>
      <c r="G12" s="215" t="s">
        <v>702</v>
      </c>
      <c r="H12" s="215" t="s">
        <v>702</v>
      </c>
      <c r="I12" s="215" t="s">
        <v>702</v>
      </c>
      <c r="J12" s="215" t="s">
        <v>702</v>
      </c>
      <c r="K12" s="215" t="s">
        <v>315</v>
      </c>
      <c r="L12" s="215"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591</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213"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row>
    <row r="14" spans="1:64" s="213"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row>
    <row r="15" spans="1:64" s="213" customFormat="1" ht="27.6" customHeight="1" thickBot="1" x14ac:dyDescent="0.35">
      <c r="A15" s="176" t="s">
        <v>358</v>
      </c>
      <c r="B15" s="141" t="s">
        <v>359</v>
      </c>
      <c r="C15" s="220" t="s">
        <v>360</v>
      </c>
      <c r="D15" s="221" t="s">
        <v>361</v>
      </c>
      <c r="E15" s="221" t="s">
        <v>361</v>
      </c>
      <c r="F15" s="221" t="s">
        <v>593</v>
      </c>
      <c r="G15" s="221" t="s">
        <v>593</v>
      </c>
      <c r="H15" s="221" t="s">
        <v>593</v>
      </c>
      <c r="I15" s="221" t="s">
        <v>593</v>
      </c>
      <c r="J15" s="221" t="s">
        <v>593</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593</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213" customFormat="1" ht="47.25" customHeight="1" x14ac:dyDescent="0.3">
      <c r="A19" s="210" t="s">
        <v>12</v>
      </c>
      <c r="B19" s="211" t="s">
        <v>13</v>
      </c>
      <c r="C19" s="211" t="s">
        <v>14</v>
      </c>
      <c r="D19" s="225" t="s">
        <v>366</v>
      </c>
      <c r="E19" s="225" t="s">
        <v>367</v>
      </c>
      <c r="F19" s="252" t="s">
        <v>368</v>
      </c>
      <c r="G19" s="252" t="s">
        <v>369</v>
      </c>
      <c r="H19" s="252" t="s">
        <v>2437</v>
      </c>
      <c r="I19" s="252" t="s">
        <v>2438</v>
      </c>
      <c r="J19" s="252" t="s">
        <v>2439</v>
      </c>
      <c r="K19" s="252" t="s">
        <v>2440</v>
      </c>
      <c r="L19" s="252" t="s">
        <v>2441</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213" customFormat="1" ht="82.95" customHeight="1" x14ac:dyDescent="0.3">
      <c r="A20" s="138" t="s">
        <v>376</v>
      </c>
      <c r="B20" s="139" t="s">
        <v>377</v>
      </c>
      <c r="C20" s="217" t="s">
        <v>378</v>
      </c>
      <c r="D20" s="226" t="s">
        <v>379</v>
      </c>
      <c r="E20" s="226" t="s">
        <v>380</v>
      </c>
      <c r="F20" s="254" t="s">
        <v>915</v>
      </c>
      <c r="G20" s="254" t="s">
        <v>217</v>
      </c>
      <c r="H20" s="254" t="s">
        <v>388</v>
      </c>
      <c r="I20" s="254" t="s">
        <v>388</v>
      </c>
      <c r="J20" s="254" t="s">
        <v>915</v>
      </c>
      <c r="K20" s="254" t="s">
        <v>379</v>
      </c>
      <c r="L20" s="254" t="s">
        <v>379</v>
      </c>
      <c r="M20" s="254" t="s">
        <v>1122</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213" customFormat="1" ht="82.95" customHeight="1" x14ac:dyDescent="0.3">
      <c r="A21" s="169" t="s">
        <v>383</v>
      </c>
      <c r="B21" s="170" t="s">
        <v>384</v>
      </c>
      <c r="C21" s="227" t="s">
        <v>385</v>
      </c>
      <c r="D21" s="228" t="s">
        <v>386</v>
      </c>
      <c r="E21" s="228" t="s">
        <v>387</v>
      </c>
      <c r="F21" s="256" t="s">
        <v>386</v>
      </c>
      <c r="G21" s="256" t="s">
        <v>217</v>
      </c>
      <c r="H21" s="256" t="s">
        <v>388</v>
      </c>
      <c r="I21" s="256" t="s">
        <v>388</v>
      </c>
      <c r="J21" s="256" t="s">
        <v>386</v>
      </c>
      <c r="K21" s="256" t="s">
        <v>386</v>
      </c>
      <c r="L21" s="256" t="s">
        <v>386</v>
      </c>
      <c r="M21" s="256" t="s">
        <v>387</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213" customFormat="1" ht="210"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68" t="s">
        <v>2430</v>
      </c>
      <c r="L22" s="270" t="s">
        <v>217</v>
      </c>
      <c r="M22" s="257" t="s">
        <v>2442</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213"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237" customFormat="1" ht="30" x14ac:dyDescent="0.3">
      <c r="A27" s="138" t="s">
        <v>439</v>
      </c>
      <c r="B27" s="139" t="s">
        <v>440</v>
      </c>
      <c r="C27" s="235" t="s">
        <v>441</v>
      </c>
      <c r="D27" s="236" t="s">
        <v>442</v>
      </c>
      <c r="E27" s="236" t="s">
        <v>443</v>
      </c>
      <c r="F27" s="258" t="s">
        <v>1646</v>
      </c>
      <c r="G27" s="258" t="s">
        <v>2443</v>
      </c>
      <c r="H27" s="258" t="s">
        <v>2444</v>
      </c>
      <c r="I27" s="258" t="s">
        <v>2445</v>
      </c>
      <c r="J27" s="258" t="s">
        <v>2446</v>
      </c>
      <c r="K27" s="258" t="s">
        <v>2447</v>
      </c>
      <c r="L27" s="271" t="s">
        <v>1120</v>
      </c>
      <c r="M27" s="271" t="s">
        <v>1181</v>
      </c>
      <c r="N27" s="258" t="s">
        <v>2448</v>
      </c>
      <c r="O27" s="258" t="s">
        <v>2449</v>
      </c>
      <c r="P27" s="258" t="s">
        <v>2450</v>
      </c>
      <c r="Q27" s="258" t="s">
        <v>2451</v>
      </c>
      <c r="R27" s="258" t="s">
        <v>2452</v>
      </c>
      <c r="S27" s="258" t="s">
        <v>2453</v>
      </c>
      <c r="T27" s="258" t="s">
        <v>2454</v>
      </c>
      <c r="U27" s="258" t="s">
        <v>2455</v>
      </c>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237" customFormat="1" ht="45" x14ac:dyDescent="0.3">
      <c r="A28" s="138" t="s">
        <v>447</v>
      </c>
      <c r="B28" s="139" t="s">
        <v>448</v>
      </c>
      <c r="C28" s="235" t="s">
        <v>449</v>
      </c>
      <c r="D28" s="236" t="s">
        <v>450</v>
      </c>
      <c r="E28" s="236" t="s">
        <v>450</v>
      </c>
      <c r="F28" s="258" t="s">
        <v>601</v>
      </c>
      <c r="G28" s="258" t="s">
        <v>601</v>
      </c>
      <c r="H28" s="258" t="s">
        <v>601</v>
      </c>
      <c r="I28" s="258" t="s">
        <v>601</v>
      </c>
      <c r="J28" s="258" t="s">
        <v>601</v>
      </c>
      <c r="K28" s="258" t="s">
        <v>601</v>
      </c>
      <c r="L28" s="271" t="s">
        <v>450</v>
      </c>
      <c r="M28" s="271" t="s">
        <v>601</v>
      </c>
      <c r="N28" s="258" t="s">
        <v>601</v>
      </c>
      <c r="O28" s="258" t="s">
        <v>601</v>
      </c>
      <c r="P28" s="258" t="s">
        <v>601</v>
      </c>
      <c r="Q28" s="258" t="s">
        <v>601</v>
      </c>
      <c r="R28" s="258" t="s">
        <v>601</v>
      </c>
      <c r="S28" s="258" t="s">
        <v>601</v>
      </c>
      <c r="T28" s="258" t="s">
        <v>601</v>
      </c>
      <c r="U28" s="258" t="s">
        <v>601</v>
      </c>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237" customFormat="1" ht="244.95" customHeight="1" x14ac:dyDescent="0.3">
      <c r="A29" s="138" t="s">
        <v>452</v>
      </c>
      <c r="B29" s="139" t="s">
        <v>453</v>
      </c>
      <c r="C29" s="235" t="s">
        <v>603</v>
      </c>
      <c r="D29" s="238" t="s">
        <v>455</v>
      </c>
      <c r="E29" s="238" t="s">
        <v>456</v>
      </c>
      <c r="F29" s="258" t="s">
        <v>456</v>
      </c>
      <c r="G29" s="258" t="s">
        <v>456</v>
      </c>
      <c r="H29" s="258" t="s">
        <v>456</v>
      </c>
      <c r="I29" s="258" t="s">
        <v>456</v>
      </c>
      <c r="J29" s="258" t="s">
        <v>456</v>
      </c>
      <c r="K29" s="258" t="s">
        <v>456</v>
      </c>
      <c r="L29" s="271" t="s">
        <v>456</v>
      </c>
      <c r="M29" s="271" t="s">
        <v>456</v>
      </c>
      <c r="N29" s="258" t="s">
        <v>456</v>
      </c>
      <c r="O29" s="258" t="s">
        <v>456</v>
      </c>
      <c r="P29" s="258" t="s">
        <v>456</v>
      </c>
      <c r="Q29" s="258" t="s">
        <v>456</v>
      </c>
      <c r="R29" s="258" t="s">
        <v>456</v>
      </c>
      <c r="S29" s="258" t="s">
        <v>456</v>
      </c>
      <c r="T29" s="258" t="s">
        <v>456</v>
      </c>
      <c r="U29" s="258" t="s">
        <v>456</v>
      </c>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213" customFormat="1" x14ac:dyDescent="0.3">
      <c r="A30" s="138" t="s">
        <v>457</v>
      </c>
      <c r="B30" s="139" t="s">
        <v>458</v>
      </c>
      <c r="C30" s="235" t="s">
        <v>459</v>
      </c>
      <c r="D30" s="239"/>
      <c r="E30" s="239" t="s">
        <v>181</v>
      </c>
      <c r="F30" s="260" t="s">
        <v>181</v>
      </c>
      <c r="G30" s="260" t="s">
        <v>181</v>
      </c>
      <c r="H30" s="260" t="s">
        <v>181</v>
      </c>
      <c r="I30" s="260" t="s">
        <v>181</v>
      </c>
      <c r="J30" s="260" t="s">
        <v>181</v>
      </c>
      <c r="K30" s="260" t="s">
        <v>181</v>
      </c>
      <c r="L30" s="272" t="s">
        <v>181</v>
      </c>
      <c r="M30" s="272" t="s">
        <v>181</v>
      </c>
      <c r="N30" s="260" t="s">
        <v>181</v>
      </c>
      <c r="O30" s="260" t="s">
        <v>181</v>
      </c>
      <c r="P30" s="260" t="s">
        <v>181</v>
      </c>
      <c r="Q30" s="260" t="s">
        <v>181</v>
      </c>
      <c r="R30" s="260" t="s">
        <v>181</v>
      </c>
      <c r="S30" s="260" t="s">
        <v>181</v>
      </c>
      <c r="T30" s="260" t="s">
        <v>181</v>
      </c>
      <c r="U30" s="260" t="s">
        <v>181</v>
      </c>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213" customFormat="1" x14ac:dyDescent="0.3">
      <c r="A31" s="138" t="s">
        <v>460</v>
      </c>
      <c r="B31" s="139" t="s">
        <v>461</v>
      </c>
      <c r="C31" s="240" t="s">
        <v>462</v>
      </c>
      <c r="D31" s="239"/>
      <c r="E31" s="239" t="s">
        <v>181</v>
      </c>
      <c r="F31" s="260" t="s">
        <v>181</v>
      </c>
      <c r="G31" s="260" t="s">
        <v>181</v>
      </c>
      <c r="H31" s="260" t="s">
        <v>181</v>
      </c>
      <c r="I31" s="260" t="s">
        <v>181</v>
      </c>
      <c r="J31" s="260" t="s">
        <v>181</v>
      </c>
      <c r="K31" s="260" t="s">
        <v>181</v>
      </c>
      <c r="L31" s="272" t="s">
        <v>181</v>
      </c>
      <c r="M31" s="272" t="s">
        <v>181</v>
      </c>
      <c r="N31" s="260" t="s">
        <v>181</v>
      </c>
      <c r="O31" s="260" t="s">
        <v>181</v>
      </c>
      <c r="P31" s="260" t="s">
        <v>181</v>
      </c>
      <c r="Q31" s="260" t="s">
        <v>181</v>
      </c>
      <c r="R31" s="260" t="s">
        <v>181</v>
      </c>
      <c r="S31" s="260" t="s">
        <v>181</v>
      </c>
      <c r="T31" s="260" t="s">
        <v>181</v>
      </c>
      <c r="U31" s="260" t="s">
        <v>181</v>
      </c>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213" customFormat="1" x14ac:dyDescent="0.3">
      <c r="A32" s="138" t="s">
        <v>463</v>
      </c>
      <c r="B32" s="139" t="s">
        <v>464</v>
      </c>
      <c r="C32" s="235" t="s">
        <v>465</v>
      </c>
      <c r="D32" s="239"/>
      <c r="E32" s="239" t="s">
        <v>181</v>
      </c>
      <c r="F32" s="260" t="s">
        <v>181</v>
      </c>
      <c r="G32" s="260" t="s">
        <v>181</v>
      </c>
      <c r="H32" s="260" t="s">
        <v>181</v>
      </c>
      <c r="I32" s="260" t="s">
        <v>181</v>
      </c>
      <c r="J32" s="260" t="s">
        <v>181</v>
      </c>
      <c r="K32" s="260" t="s">
        <v>181</v>
      </c>
      <c r="L32" s="272" t="s">
        <v>181</v>
      </c>
      <c r="M32" s="272" t="s">
        <v>181</v>
      </c>
      <c r="N32" s="260" t="s">
        <v>181</v>
      </c>
      <c r="O32" s="260" t="s">
        <v>181</v>
      </c>
      <c r="P32" s="260" t="s">
        <v>181</v>
      </c>
      <c r="Q32" s="260" t="s">
        <v>181</v>
      </c>
      <c r="R32" s="260" t="s">
        <v>181</v>
      </c>
      <c r="S32" s="260" t="s">
        <v>181</v>
      </c>
      <c r="T32" s="260" t="s">
        <v>181</v>
      </c>
      <c r="U32" s="260" t="s">
        <v>181</v>
      </c>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213" customFormat="1" ht="30" x14ac:dyDescent="0.3">
      <c r="A33" s="138" t="s">
        <v>466</v>
      </c>
      <c r="B33" s="139" t="s">
        <v>467</v>
      </c>
      <c r="C33" s="235" t="s">
        <v>468</v>
      </c>
      <c r="D33" s="239"/>
      <c r="E33" s="239" t="s">
        <v>181</v>
      </c>
      <c r="F33" s="260" t="s">
        <v>181</v>
      </c>
      <c r="G33" s="260" t="s">
        <v>181</v>
      </c>
      <c r="H33" s="260" t="s">
        <v>181</v>
      </c>
      <c r="I33" s="260" t="s">
        <v>181</v>
      </c>
      <c r="J33" s="260" t="s">
        <v>181</v>
      </c>
      <c r="K33" s="260" t="s">
        <v>181</v>
      </c>
      <c r="L33" s="272" t="s">
        <v>181</v>
      </c>
      <c r="M33" s="272" t="s">
        <v>181</v>
      </c>
      <c r="N33" s="260" t="s">
        <v>181</v>
      </c>
      <c r="O33" s="260" t="s">
        <v>181</v>
      </c>
      <c r="P33" s="260" t="s">
        <v>181</v>
      </c>
      <c r="Q33" s="260" t="s">
        <v>181</v>
      </c>
      <c r="R33" s="260" t="s">
        <v>181</v>
      </c>
      <c r="S33" s="260" t="s">
        <v>181</v>
      </c>
      <c r="T33" s="260" t="s">
        <v>181</v>
      </c>
      <c r="U33" s="260" t="s">
        <v>181</v>
      </c>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213" customFormat="1" ht="30" x14ac:dyDescent="0.3">
      <c r="A34" s="138" t="s">
        <v>469</v>
      </c>
      <c r="B34" s="139" t="s">
        <v>470</v>
      </c>
      <c r="C34" s="235" t="s">
        <v>471</v>
      </c>
      <c r="D34" s="239"/>
      <c r="E34" s="239" t="s">
        <v>209</v>
      </c>
      <c r="F34" s="260" t="s">
        <v>209</v>
      </c>
      <c r="G34" s="260" t="s">
        <v>181</v>
      </c>
      <c r="H34" s="260" t="s">
        <v>181</v>
      </c>
      <c r="I34" s="260" t="s">
        <v>181</v>
      </c>
      <c r="J34" s="260" t="s">
        <v>181</v>
      </c>
      <c r="K34" s="260" t="s">
        <v>181</v>
      </c>
      <c r="L34" s="272" t="s">
        <v>209</v>
      </c>
      <c r="M34" s="272" t="s">
        <v>209</v>
      </c>
      <c r="N34" s="260" t="s">
        <v>209</v>
      </c>
      <c r="O34" s="260" t="s">
        <v>209</v>
      </c>
      <c r="P34" s="260" t="s">
        <v>209</v>
      </c>
      <c r="Q34" s="260" t="s">
        <v>209</v>
      </c>
      <c r="R34" s="260" t="s">
        <v>209</v>
      </c>
      <c r="S34" s="260" t="s">
        <v>209</v>
      </c>
      <c r="T34" s="260" t="s">
        <v>209</v>
      </c>
      <c r="U34" s="260" t="s">
        <v>209</v>
      </c>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213" customFormat="1" x14ac:dyDescent="0.3">
      <c r="A35" s="138" t="s">
        <v>472</v>
      </c>
      <c r="B35" s="139" t="s">
        <v>473</v>
      </c>
      <c r="C35" s="235" t="s">
        <v>474</v>
      </c>
      <c r="D35" s="239"/>
      <c r="E35" s="239" t="s">
        <v>209</v>
      </c>
      <c r="F35" s="260" t="s">
        <v>209</v>
      </c>
      <c r="G35" s="260" t="s">
        <v>181</v>
      </c>
      <c r="H35" s="260" t="s">
        <v>181</v>
      </c>
      <c r="I35" s="260" t="s">
        <v>181</v>
      </c>
      <c r="J35" s="260" t="s">
        <v>181</v>
      </c>
      <c r="K35" s="260" t="s">
        <v>181</v>
      </c>
      <c r="L35" s="272" t="s">
        <v>209</v>
      </c>
      <c r="M35" s="272" t="s">
        <v>209</v>
      </c>
      <c r="N35" s="260" t="s">
        <v>209</v>
      </c>
      <c r="O35" s="260" t="s">
        <v>209</v>
      </c>
      <c r="P35" s="260" t="s">
        <v>209</v>
      </c>
      <c r="Q35" s="260" t="s">
        <v>209</v>
      </c>
      <c r="R35" s="260" t="s">
        <v>209</v>
      </c>
      <c r="S35" s="260" t="s">
        <v>209</v>
      </c>
      <c r="T35" s="260" t="s">
        <v>209</v>
      </c>
      <c r="U35" s="260" t="s">
        <v>209</v>
      </c>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213" customFormat="1" ht="30" x14ac:dyDescent="0.3">
      <c r="A36" s="138" t="s">
        <v>475</v>
      </c>
      <c r="B36" s="139" t="s">
        <v>476</v>
      </c>
      <c r="C36" s="235" t="s">
        <v>477</v>
      </c>
      <c r="D36" s="239"/>
      <c r="E36" s="239" t="s">
        <v>181</v>
      </c>
      <c r="F36" s="260" t="s">
        <v>181</v>
      </c>
      <c r="G36" s="260" t="s">
        <v>181</v>
      </c>
      <c r="H36" s="260" t="s">
        <v>181</v>
      </c>
      <c r="I36" s="260" t="s">
        <v>181</v>
      </c>
      <c r="J36" s="260" t="s">
        <v>181</v>
      </c>
      <c r="K36" s="260" t="s">
        <v>181</v>
      </c>
      <c r="L36" s="272" t="s">
        <v>181</v>
      </c>
      <c r="M36" s="272" t="s">
        <v>181</v>
      </c>
      <c r="N36" s="260" t="s">
        <v>181</v>
      </c>
      <c r="O36" s="260" t="s">
        <v>181</v>
      </c>
      <c r="P36" s="260" t="s">
        <v>181</v>
      </c>
      <c r="Q36" s="260" t="s">
        <v>181</v>
      </c>
      <c r="R36" s="260" t="s">
        <v>181</v>
      </c>
      <c r="S36" s="260" t="s">
        <v>181</v>
      </c>
      <c r="T36" s="260" t="s">
        <v>181</v>
      </c>
      <c r="U36" s="260" t="s">
        <v>181</v>
      </c>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213" customFormat="1" x14ac:dyDescent="0.3">
      <c r="A37" s="138" t="s">
        <v>478</v>
      </c>
      <c r="B37" s="139" t="s">
        <v>479</v>
      </c>
      <c r="C37" s="235" t="s">
        <v>480</v>
      </c>
      <c r="D37" s="239"/>
      <c r="E37" s="239" t="s">
        <v>181</v>
      </c>
      <c r="F37" s="260" t="s">
        <v>209</v>
      </c>
      <c r="G37" s="260" t="s">
        <v>181</v>
      </c>
      <c r="H37" s="260" t="s">
        <v>181</v>
      </c>
      <c r="I37" s="260" t="s">
        <v>181</v>
      </c>
      <c r="J37" s="260" t="s">
        <v>181</v>
      </c>
      <c r="K37" s="260" t="s">
        <v>181</v>
      </c>
      <c r="L37" s="272" t="s">
        <v>209</v>
      </c>
      <c r="M37" s="272" t="s">
        <v>181</v>
      </c>
      <c r="N37" s="260" t="s">
        <v>181</v>
      </c>
      <c r="O37" s="260" t="s">
        <v>181</v>
      </c>
      <c r="P37" s="260" t="s">
        <v>181</v>
      </c>
      <c r="Q37" s="260" t="s">
        <v>209</v>
      </c>
      <c r="R37" s="260" t="s">
        <v>209</v>
      </c>
      <c r="S37" s="260" t="s">
        <v>209</v>
      </c>
      <c r="T37" s="260" t="s">
        <v>209</v>
      </c>
      <c r="U37" s="260" t="s">
        <v>209</v>
      </c>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213" customFormat="1" x14ac:dyDescent="0.3">
      <c r="A38" s="138" t="s">
        <v>481</v>
      </c>
      <c r="B38" s="139" t="s">
        <v>482</v>
      </c>
      <c r="C38" s="235" t="s">
        <v>483</v>
      </c>
      <c r="D38" s="239"/>
      <c r="E38" s="239" t="s">
        <v>181</v>
      </c>
      <c r="F38" s="260" t="s">
        <v>181</v>
      </c>
      <c r="G38" s="260" t="s">
        <v>181</v>
      </c>
      <c r="H38" s="260" t="s">
        <v>181</v>
      </c>
      <c r="I38" s="260" t="s">
        <v>181</v>
      </c>
      <c r="J38" s="260" t="s">
        <v>181</v>
      </c>
      <c r="K38" s="260" t="s">
        <v>181</v>
      </c>
      <c r="L38" s="272" t="s">
        <v>209</v>
      </c>
      <c r="M38" s="272" t="s">
        <v>181</v>
      </c>
      <c r="N38" s="260" t="s">
        <v>181</v>
      </c>
      <c r="O38" s="260" t="s">
        <v>181</v>
      </c>
      <c r="P38" s="260" t="s">
        <v>181</v>
      </c>
      <c r="Q38" s="260" t="s">
        <v>181</v>
      </c>
      <c r="R38" s="260" t="s">
        <v>181</v>
      </c>
      <c r="S38" s="260" t="s">
        <v>181</v>
      </c>
      <c r="T38" s="260" t="s">
        <v>181</v>
      </c>
      <c r="U38" s="260" t="s">
        <v>181</v>
      </c>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213" customFormat="1" x14ac:dyDescent="0.3">
      <c r="A39" s="138" t="s">
        <v>484</v>
      </c>
      <c r="B39" s="139" t="s">
        <v>485</v>
      </c>
      <c r="C39" s="235" t="s">
        <v>486</v>
      </c>
      <c r="D39" s="239"/>
      <c r="E39" s="239" t="s">
        <v>181</v>
      </c>
      <c r="F39" s="260" t="s">
        <v>209</v>
      </c>
      <c r="G39" s="260" t="s">
        <v>209</v>
      </c>
      <c r="H39" s="260" t="s">
        <v>209</v>
      </c>
      <c r="I39" s="260" t="s">
        <v>209</v>
      </c>
      <c r="J39" s="260" t="s">
        <v>209</v>
      </c>
      <c r="K39" s="260" t="s">
        <v>209</v>
      </c>
      <c r="L39" s="272" t="s">
        <v>209</v>
      </c>
      <c r="M39" s="272" t="s">
        <v>209</v>
      </c>
      <c r="N39" s="260" t="s">
        <v>209</v>
      </c>
      <c r="O39" s="260" t="s">
        <v>209</v>
      </c>
      <c r="P39" s="260" t="s">
        <v>209</v>
      </c>
      <c r="Q39" s="260" t="s">
        <v>209</v>
      </c>
      <c r="R39" s="260" t="s">
        <v>209</v>
      </c>
      <c r="S39" s="260" t="s">
        <v>209</v>
      </c>
      <c r="T39" s="260" t="s">
        <v>209</v>
      </c>
      <c r="U39" s="260" t="s">
        <v>209</v>
      </c>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213" customFormat="1" x14ac:dyDescent="0.3">
      <c r="A40" s="138" t="s">
        <v>487</v>
      </c>
      <c r="B40" s="139" t="s">
        <v>488</v>
      </c>
      <c r="C40" s="235" t="s">
        <v>489</v>
      </c>
      <c r="D40" s="239"/>
      <c r="E40" s="239" t="s">
        <v>181</v>
      </c>
      <c r="F40" s="260" t="s">
        <v>209</v>
      </c>
      <c r="G40" s="260" t="s">
        <v>209</v>
      </c>
      <c r="H40" s="260" t="s">
        <v>209</v>
      </c>
      <c r="I40" s="260" t="s">
        <v>209</v>
      </c>
      <c r="J40" s="260" t="s">
        <v>209</v>
      </c>
      <c r="K40" s="260" t="s">
        <v>209</v>
      </c>
      <c r="L40" s="272" t="s">
        <v>209</v>
      </c>
      <c r="M40" s="272" t="s">
        <v>209</v>
      </c>
      <c r="N40" s="260" t="s">
        <v>209</v>
      </c>
      <c r="O40" s="260" t="s">
        <v>209</v>
      </c>
      <c r="P40" s="260" t="s">
        <v>209</v>
      </c>
      <c r="Q40" s="260" t="s">
        <v>209</v>
      </c>
      <c r="R40" s="260" t="s">
        <v>209</v>
      </c>
      <c r="S40" s="260" t="s">
        <v>209</v>
      </c>
      <c r="T40" s="260" t="s">
        <v>209</v>
      </c>
      <c r="U40" s="260" t="s">
        <v>209</v>
      </c>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213" customFormat="1" x14ac:dyDescent="0.3">
      <c r="A41" s="138" t="s">
        <v>490</v>
      </c>
      <c r="B41" s="139" t="s">
        <v>491</v>
      </c>
      <c r="C41" s="235" t="s">
        <v>492</v>
      </c>
      <c r="D41" s="239" t="s">
        <v>181</v>
      </c>
      <c r="E41" s="239" t="s">
        <v>209</v>
      </c>
      <c r="F41" s="260" t="s">
        <v>209</v>
      </c>
      <c r="G41" s="260" t="s">
        <v>181</v>
      </c>
      <c r="H41" s="260" t="s">
        <v>181</v>
      </c>
      <c r="I41" s="260" t="s">
        <v>181</v>
      </c>
      <c r="J41" s="260" t="s">
        <v>181</v>
      </c>
      <c r="K41" s="260" t="s">
        <v>181</v>
      </c>
      <c r="L41" s="272" t="s">
        <v>209</v>
      </c>
      <c r="M41" s="272" t="s">
        <v>181</v>
      </c>
      <c r="N41" s="260" t="s">
        <v>181</v>
      </c>
      <c r="O41" s="260" t="s">
        <v>181</v>
      </c>
      <c r="P41" s="260" t="s">
        <v>181</v>
      </c>
      <c r="Q41" s="260" t="s">
        <v>209</v>
      </c>
      <c r="R41" s="260" t="s">
        <v>209</v>
      </c>
      <c r="S41" s="260" t="s">
        <v>209</v>
      </c>
      <c r="T41" s="260" t="s">
        <v>209</v>
      </c>
      <c r="U41" s="260" t="s">
        <v>209</v>
      </c>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213" customFormat="1" x14ac:dyDescent="0.3">
      <c r="A42" s="138" t="s">
        <v>493</v>
      </c>
      <c r="B42" s="139" t="s">
        <v>494</v>
      </c>
      <c r="C42" s="235" t="s">
        <v>495</v>
      </c>
      <c r="D42" s="239" t="s">
        <v>181</v>
      </c>
      <c r="E42" s="239" t="s">
        <v>209</v>
      </c>
      <c r="F42" s="260" t="s">
        <v>209</v>
      </c>
      <c r="G42" s="260" t="s">
        <v>181</v>
      </c>
      <c r="H42" s="260" t="s">
        <v>181</v>
      </c>
      <c r="I42" s="260" t="s">
        <v>181</v>
      </c>
      <c r="J42" s="260" t="s">
        <v>181</v>
      </c>
      <c r="K42" s="260" t="s">
        <v>181</v>
      </c>
      <c r="L42" s="272" t="s">
        <v>209</v>
      </c>
      <c r="M42" s="272" t="s">
        <v>181</v>
      </c>
      <c r="N42" s="260" t="s">
        <v>181</v>
      </c>
      <c r="O42" s="260" t="s">
        <v>181</v>
      </c>
      <c r="P42" s="260" t="s">
        <v>181</v>
      </c>
      <c r="Q42" s="260" t="s">
        <v>209</v>
      </c>
      <c r="R42" s="260" t="s">
        <v>209</v>
      </c>
      <c r="S42" s="260" t="s">
        <v>209</v>
      </c>
      <c r="T42" s="260" t="s">
        <v>209</v>
      </c>
      <c r="U42" s="260" t="s">
        <v>209</v>
      </c>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213" customFormat="1" x14ac:dyDescent="0.3">
      <c r="A43" s="138" t="s">
        <v>496</v>
      </c>
      <c r="B43" s="139" t="s">
        <v>497</v>
      </c>
      <c r="C43" s="235" t="s">
        <v>498</v>
      </c>
      <c r="D43" s="239" t="s">
        <v>181</v>
      </c>
      <c r="E43" s="239" t="s">
        <v>209</v>
      </c>
      <c r="F43" s="260" t="s">
        <v>209</v>
      </c>
      <c r="G43" s="260" t="s">
        <v>181</v>
      </c>
      <c r="H43" s="260" t="s">
        <v>181</v>
      </c>
      <c r="I43" s="260" t="s">
        <v>181</v>
      </c>
      <c r="J43" s="260" t="s">
        <v>181</v>
      </c>
      <c r="K43" s="260" t="s">
        <v>181</v>
      </c>
      <c r="L43" s="272" t="s">
        <v>209</v>
      </c>
      <c r="M43" s="272" t="s">
        <v>181</v>
      </c>
      <c r="N43" s="260" t="s">
        <v>181</v>
      </c>
      <c r="O43" s="260" t="s">
        <v>181</v>
      </c>
      <c r="P43" s="260" t="s">
        <v>181</v>
      </c>
      <c r="Q43" s="260" t="s">
        <v>209</v>
      </c>
      <c r="R43" s="260" t="s">
        <v>209</v>
      </c>
      <c r="S43" s="260" t="s">
        <v>209</v>
      </c>
      <c r="T43" s="260" t="s">
        <v>209</v>
      </c>
      <c r="U43" s="260" t="s">
        <v>209</v>
      </c>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237" customFormat="1" ht="246.6" customHeight="1" x14ac:dyDescent="0.3">
      <c r="A44" s="138" t="s">
        <v>499</v>
      </c>
      <c r="B44" s="139" t="s">
        <v>500</v>
      </c>
      <c r="C44" s="235" t="s">
        <v>501</v>
      </c>
      <c r="D44" s="238" t="s">
        <v>502</v>
      </c>
      <c r="E44" s="238" t="s">
        <v>503</v>
      </c>
      <c r="F44" s="258" t="s">
        <v>503</v>
      </c>
      <c r="G44" s="258" t="s">
        <v>502</v>
      </c>
      <c r="H44" s="258" t="s">
        <v>502</v>
      </c>
      <c r="I44" s="258" t="s">
        <v>502</v>
      </c>
      <c r="J44" s="258" t="s">
        <v>502</v>
      </c>
      <c r="K44" s="258" t="s">
        <v>502</v>
      </c>
      <c r="L44" s="271" t="s">
        <v>502</v>
      </c>
      <c r="M44" s="271" t="s">
        <v>502</v>
      </c>
      <c r="N44" s="258" t="s">
        <v>502</v>
      </c>
      <c r="O44" s="258" t="s">
        <v>502</v>
      </c>
      <c r="P44" s="258" t="s">
        <v>502</v>
      </c>
      <c r="Q44" s="258" t="s">
        <v>503</v>
      </c>
      <c r="R44" s="258" t="s">
        <v>503</v>
      </c>
      <c r="S44" s="258" t="s">
        <v>503</v>
      </c>
      <c r="T44" s="258" t="s">
        <v>503</v>
      </c>
      <c r="U44" s="258" t="s">
        <v>503</v>
      </c>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237" customFormat="1" ht="409.2" customHeight="1" x14ac:dyDescent="0.3">
      <c r="A45" s="138" t="s">
        <v>504</v>
      </c>
      <c r="B45" s="139" t="s">
        <v>505</v>
      </c>
      <c r="C45" s="235" t="s">
        <v>506</v>
      </c>
      <c r="D45" s="241" t="s">
        <v>605</v>
      </c>
      <c r="E45" s="241" t="s">
        <v>508</v>
      </c>
      <c r="F45" s="262" t="s">
        <v>2456</v>
      </c>
      <c r="G45" s="262" t="s">
        <v>2457</v>
      </c>
      <c r="H45" s="262" t="s">
        <v>2458</v>
      </c>
      <c r="I45" s="262" t="s">
        <v>2459</v>
      </c>
      <c r="J45" s="262" t="s">
        <v>2460</v>
      </c>
      <c r="K45" s="262" t="s">
        <v>2461</v>
      </c>
      <c r="L45" s="273" t="s">
        <v>2462</v>
      </c>
      <c r="M45" s="273" t="s">
        <v>2463</v>
      </c>
      <c r="N45" s="262" t="s">
        <v>2464</v>
      </c>
      <c r="O45" s="262" t="s">
        <v>2465</v>
      </c>
      <c r="P45" s="262" t="s">
        <v>2463</v>
      </c>
      <c r="Q45" s="262" t="s">
        <v>2466</v>
      </c>
      <c r="R45" s="262" t="s">
        <v>2467</v>
      </c>
      <c r="S45" s="262" t="s">
        <v>2468</v>
      </c>
      <c r="T45" s="262" t="s">
        <v>2469</v>
      </c>
      <c r="U45" s="262" t="s">
        <v>2470</v>
      </c>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237" customFormat="1" ht="138.6" customHeight="1" x14ac:dyDescent="0.3">
      <c r="A46" s="138" t="s">
        <v>510</v>
      </c>
      <c r="B46" s="139" t="s">
        <v>511</v>
      </c>
      <c r="C46" s="235" t="s">
        <v>512</v>
      </c>
      <c r="D46" s="241" t="s">
        <v>217</v>
      </c>
      <c r="E46" s="241" t="s">
        <v>513</v>
      </c>
      <c r="F46" s="262" t="s">
        <v>2471</v>
      </c>
      <c r="G46" s="262" t="s">
        <v>217</v>
      </c>
      <c r="H46" s="262" t="s">
        <v>217</v>
      </c>
      <c r="I46" s="262" t="s">
        <v>217</v>
      </c>
      <c r="J46" s="262" t="s">
        <v>217</v>
      </c>
      <c r="K46" s="262" t="s">
        <v>217</v>
      </c>
      <c r="L46" s="273" t="s">
        <v>217</v>
      </c>
      <c r="M46" s="273" t="s">
        <v>636</v>
      </c>
      <c r="N46" s="262" t="s">
        <v>636</v>
      </c>
      <c r="O46" s="262" t="s">
        <v>217</v>
      </c>
      <c r="P46" s="262" t="s">
        <v>217</v>
      </c>
      <c r="Q46" s="262" t="s">
        <v>2472</v>
      </c>
      <c r="R46" s="262" t="s">
        <v>2473</v>
      </c>
      <c r="S46" s="262" t="s">
        <v>2474</v>
      </c>
      <c r="T46" s="262" t="s">
        <v>2475</v>
      </c>
      <c r="U46" s="262" t="s">
        <v>2476</v>
      </c>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237" customFormat="1" ht="180" x14ac:dyDescent="0.3">
      <c r="A47" s="138" t="s">
        <v>515</v>
      </c>
      <c r="B47" s="139" t="s">
        <v>516</v>
      </c>
      <c r="C47" s="235" t="s">
        <v>517</v>
      </c>
      <c r="D47" s="241" t="s">
        <v>217</v>
      </c>
      <c r="E47" s="241" t="s">
        <v>612</v>
      </c>
      <c r="F47" s="262" t="s">
        <v>2477</v>
      </c>
      <c r="G47" s="262" t="s">
        <v>2478</v>
      </c>
      <c r="H47" s="262" t="s">
        <v>2479</v>
      </c>
      <c r="I47" s="262" t="s">
        <v>2480</v>
      </c>
      <c r="J47" s="262" t="s">
        <v>2481</v>
      </c>
      <c r="K47" s="262" t="s">
        <v>2482</v>
      </c>
      <c r="L47" s="273" t="s">
        <v>2483</v>
      </c>
      <c r="M47" s="273" t="s">
        <v>2484</v>
      </c>
      <c r="N47" s="262" t="s">
        <v>2484</v>
      </c>
      <c r="O47" s="262" t="s">
        <v>2484</v>
      </c>
      <c r="P47" s="262" t="s">
        <v>2484</v>
      </c>
      <c r="Q47" s="262" t="s">
        <v>2485</v>
      </c>
      <c r="R47" s="262" t="s">
        <v>2477</v>
      </c>
      <c r="S47" s="262" t="s">
        <v>2477</v>
      </c>
      <c r="T47" s="262" t="s">
        <v>2477</v>
      </c>
      <c r="U47" s="262" t="s">
        <v>2477</v>
      </c>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237" customFormat="1" ht="45" x14ac:dyDescent="0.3">
      <c r="A48" s="138" t="s">
        <v>520</v>
      </c>
      <c r="B48" s="139" t="s">
        <v>521</v>
      </c>
      <c r="C48" s="235" t="s">
        <v>522</v>
      </c>
      <c r="D48" s="242" t="s">
        <v>217</v>
      </c>
      <c r="E48" s="242" t="s">
        <v>523</v>
      </c>
      <c r="F48" s="264" t="s">
        <v>2486</v>
      </c>
      <c r="G48" s="264" t="s">
        <v>217</v>
      </c>
      <c r="H48" s="264" t="s">
        <v>217</v>
      </c>
      <c r="I48" s="264" t="s">
        <v>217</v>
      </c>
      <c r="J48" s="264" t="s">
        <v>217</v>
      </c>
      <c r="K48" s="264" t="s">
        <v>217</v>
      </c>
      <c r="L48" s="274" t="s">
        <v>217</v>
      </c>
      <c r="M48" s="274" t="s">
        <v>2487</v>
      </c>
      <c r="N48" s="264" t="s">
        <v>2488</v>
      </c>
      <c r="O48" s="264" t="s">
        <v>2489</v>
      </c>
      <c r="P48" s="264" t="s">
        <v>2490</v>
      </c>
      <c r="Q48" s="264" t="s">
        <v>2491</v>
      </c>
      <c r="R48" s="264" t="s">
        <v>2492</v>
      </c>
      <c r="S48" s="264" t="s">
        <v>2493</v>
      </c>
      <c r="T48" s="264" t="s">
        <v>2494</v>
      </c>
      <c r="U48" s="264" t="s">
        <v>2495</v>
      </c>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237" customFormat="1" ht="135" x14ac:dyDescent="0.3">
      <c r="A49" s="138" t="s">
        <v>525</v>
      </c>
      <c r="B49" s="139" t="s">
        <v>526</v>
      </c>
      <c r="C49" s="227" t="s">
        <v>527</v>
      </c>
      <c r="D49" s="236" t="s">
        <v>529</v>
      </c>
      <c r="E49" s="236" t="s">
        <v>618</v>
      </c>
      <c r="F49" s="258" t="s">
        <v>529</v>
      </c>
      <c r="G49" s="258" t="s">
        <v>529</v>
      </c>
      <c r="H49" s="258" t="s">
        <v>529</v>
      </c>
      <c r="I49" s="258" t="s">
        <v>529</v>
      </c>
      <c r="J49" s="258" t="s">
        <v>529</v>
      </c>
      <c r="K49" s="258" t="s">
        <v>529</v>
      </c>
      <c r="L49" s="271" t="s">
        <v>529</v>
      </c>
      <c r="M49" s="271" t="s">
        <v>529</v>
      </c>
      <c r="N49" s="258" t="s">
        <v>529</v>
      </c>
      <c r="O49" s="258" t="s">
        <v>529</v>
      </c>
      <c r="P49" s="258" t="s">
        <v>529</v>
      </c>
      <c r="Q49" s="258" t="s">
        <v>529</v>
      </c>
      <c r="R49" s="258" t="s">
        <v>529</v>
      </c>
      <c r="S49" s="258" t="s">
        <v>529</v>
      </c>
      <c r="T49" s="258" t="s">
        <v>529</v>
      </c>
      <c r="U49" s="258" t="s">
        <v>529</v>
      </c>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237" customFormat="1" ht="75" x14ac:dyDescent="0.3">
      <c r="A50" s="138" t="s">
        <v>531</v>
      </c>
      <c r="B50" s="139" t="s">
        <v>532</v>
      </c>
      <c r="C50" s="227" t="s">
        <v>533</v>
      </c>
      <c r="D50" s="236" t="s">
        <v>217</v>
      </c>
      <c r="E50" s="236" t="s">
        <v>534</v>
      </c>
      <c r="F50" s="258" t="s">
        <v>217</v>
      </c>
      <c r="G50" s="258" t="s">
        <v>217</v>
      </c>
      <c r="H50" s="258" t="s">
        <v>217</v>
      </c>
      <c r="I50" s="258" t="s">
        <v>217</v>
      </c>
      <c r="J50" s="258" t="s">
        <v>217</v>
      </c>
      <c r="K50" s="258" t="s">
        <v>217</v>
      </c>
      <c r="L50" s="271" t="s">
        <v>217</v>
      </c>
      <c r="M50" s="271" t="s">
        <v>217</v>
      </c>
      <c r="N50" s="258" t="s">
        <v>217</v>
      </c>
      <c r="O50" s="258" t="s">
        <v>217</v>
      </c>
      <c r="P50" s="258" t="s">
        <v>217</v>
      </c>
      <c r="Q50" s="258" t="s">
        <v>217</v>
      </c>
      <c r="R50" s="258" t="s">
        <v>217</v>
      </c>
      <c r="S50" s="258" t="s">
        <v>217</v>
      </c>
      <c r="T50" s="258" t="s">
        <v>217</v>
      </c>
      <c r="U50" s="258" t="s">
        <v>217</v>
      </c>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237" customFormat="1" ht="270" x14ac:dyDescent="0.3">
      <c r="A51" s="138" t="s">
        <v>536</v>
      </c>
      <c r="B51" s="139" t="s">
        <v>537</v>
      </c>
      <c r="C51" s="235" t="s">
        <v>538</v>
      </c>
      <c r="D51" s="238" t="s">
        <v>503</v>
      </c>
      <c r="E51" s="238" t="s">
        <v>502</v>
      </c>
      <c r="F51" s="258" t="s">
        <v>503</v>
      </c>
      <c r="G51" s="258" t="s">
        <v>503</v>
      </c>
      <c r="H51" s="258" t="s">
        <v>503</v>
      </c>
      <c r="I51" s="258" t="s">
        <v>503</v>
      </c>
      <c r="J51" s="258" t="s">
        <v>502</v>
      </c>
      <c r="K51" s="258" t="s">
        <v>503</v>
      </c>
      <c r="L51" s="271" t="s">
        <v>503</v>
      </c>
      <c r="M51" s="271" t="s">
        <v>503</v>
      </c>
      <c r="N51" s="258" t="s">
        <v>503</v>
      </c>
      <c r="O51" s="258" t="s">
        <v>503</v>
      </c>
      <c r="P51" s="258" t="s">
        <v>503</v>
      </c>
      <c r="Q51" s="258" t="s">
        <v>503</v>
      </c>
      <c r="R51" s="258" t="s">
        <v>503</v>
      </c>
      <c r="S51" s="258" t="s">
        <v>503</v>
      </c>
      <c r="T51" s="258" t="s">
        <v>503</v>
      </c>
      <c r="U51" s="258" t="s">
        <v>502</v>
      </c>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237" customFormat="1" ht="409.6" customHeight="1" x14ac:dyDescent="0.3">
      <c r="A52" s="138" t="s">
        <v>539</v>
      </c>
      <c r="B52" s="139" t="s">
        <v>505</v>
      </c>
      <c r="C52" s="235" t="s">
        <v>540</v>
      </c>
      <c r="D52" s="241" t="s">
        <v>621</v>
      </c>
      <c r="E52" s="241" t="s">
        <v>575</v>
      </c>
      <c r="F52" s="262" t="s">
        <v>2496</v>
      </c>
      <c r="G52" s="262" t="s">
        <v>2497</v>
      </c>
      <c r="H52" s="262" t="s">
        <v>2498</v>
      </c>
      <c r="I52" s="262" t="s">
        <v>2499</v>
      </c>
      <c r="J52" s="262" t="s">
        <v>2500</v>
      </c>
      <c r="K52" s="262" t="s">
        <v>2501</v>
      </c>
      <c r="L52" s="273" t="s">
        <v>2502</v>
      </c>
      <c r="M52" s="273" t="s">
        <v>2503</v>
      </c>
      <c r="N52" s="262" t="s">
        <v>2504</v>
      </c>
      <c r="O52" s="262" t="s">
        <v>2505</v>
      </c>
      <c r="P52" s="262" t="s">
        <v>2506</v>
      </c>
      <c r="Q52" s="262" t="s">
        <v>2507</v>
      </c>
      <c r="R52" s="262" t="s">
        <v>2508</v>
      </c>
      <c r="S52" s="262" t="s">
        <v>2509</v>
      </c>
      <c r="T52" s="262" t="s">
        <v>2510</v>
      </c>
      <c r="U52" s="262" t="s">
        <v>2511</v>
      </c>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237" customFormat="1" ht="210" x14ac:dyDescent="0.3">
      <c r="A53" s="138" t="s">
        <v>544</v>
      </c>
      <c r="B53" s="139" t="s">
        <v>545</v>
      </c>
      <c r="C53" s="235" t="s">
        <v>546</v>
      </c>
      <c r="D53" s="243" t="s">
        <v>547</v>
      </c>
      <c r="E53" s="243" t="s">
        <v>217</v>
      </c>
      <c r="F53" s="258" t="s">
        <v>2512</v>
      </c>
      <c r="G53" s="258" t="s">
        <v>2513</v>
      </c>
      <c r="H53" s="258" t="s">
        <v>2514</v>
      </c>
      <c r="I53" s="258" t="s">
        <v>2515</v>
      </c>
      <c r="J53" s="258" t="s">
        <v>2516</v>
      </c>
      <c r="K53" s="258" t="s">
        <v>2517</v>
      </c>
      <c r="L53" s="271" t="s">
        <v>2518</v>
      </c>
      <c r="M53" s="271" t="s">
        <v>2519</v>
      </c>
      <c r="N53" s="258" t="s">
        <v>2520</v>
      </c>
      <c r="O53" s="258" t="s">
        <v>2521</v>
      </c>
      <c r="P53" s="258" t="s">
        <v>2522</v>
      </c>
      <c r="Q53" s="258" t="s">
        <v>2523</v>
      </c>
      <c r="R53" s="258" t="s">
        <v>2524</v>
      </c>
      <c r="S53" s="258" t="s">
        <v>2525</v>
      </c>
      <c r="T53" s="258" t="s">
        <v>2526</v>
      </c>
      <c r="U53" s="258" t="s">
        <v>217</v>
      </c>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237" customFormat="1" ht="135" x14ac:dyDescent="0.3">
      <c r="A54" s="138" t="s">
        <v>550</v>
      </c>
      <c r="B54" s="139" t="s">
        <v>551</v>
      </c>
      <c r="C54" s="235" t="s">
        <v>552</v>
      </c>
      <c r="D54" s="243" t="s">
        <v>553</v>
      </c>
      <c r="E54" s="243" t="s">
        <v>217</v>
      </c>
      <c r="F54" s="258" t="s">
        <v>2527</v>
      </c>
      <c r="G54" s="258" t="s">
        <v>217</v>
      </c>
      <c r="H54" s="258" t="s">
        <v>217</v>
      </c>
      <c r="I54" s="258" t="s">
        <v>217</v>
      </c>
      <c r="J54" s="258" t="s">
        <v>217</v>
      </c>
      <c r="K54" s="258" t="s">
        <v>217</v>
      </c>
      <c r="L54" s="271" t="s">
        <v>217</v>
      </c>
      <c r="M54" s="271" t="s">
        <v>2527</v>
      </c>
      <c r="N54" s="258" t="s">
        <v>2527</v>
      </c>
      <c r="O54" s="258" t="s">
        <v>2527</v>
      </c>
      <c r="P54" s="258" t="s">
        <v>2527</v>
      </c>
      <c r="Q54" s="258" t="s">
        <v>2485</v>
      </c>
      <c r="R54" s="258" t="s">
        <v>2527</v>
      </c>
      <c r="S54" s="258" t="s">
        <v>2527</v>
      </c>
      <c r="T54" s="258" t="s">
        <v>2527</v>
      </c>
      <c r="U54" s="258" t="s">
        <v>217</v>
      </c>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237" customFormat="1" ht="45.6" thickBot="1" x14ac:dyDescent="0.35">
      <c r="A55" s="140" t="s">
        <v>555</v>
      </c>
      <c r="B55" s="141" t="s">
        <v>521</v>
      </c>
      <c r="C55" s="244" t="s">
        <v>556</v>
      </c>
      <c r="D55" s="245" t="s">
        <v>557</v>
      </c>
      <c r="E55" s="245" t="s">
        <v>217</v>
      </c>
      <c r="F55" s="266" t="s">
        <v>2528</v>
      </c>
      <c r="G55" s="266" t="s">
        <v>2529</v>
      </c>
      <c r="H55" s="266" t="s">
        <v>2529</v>
      </c>
      <c r="I55" s="266" t="s">
        <v>2529</v>
      </c>
      <c r="J55" s="266" t="s">
        <v>2529</v>
      </c>
      <c r="K55" s="266" t="s">
        <v>2529</v>
      </c>
      <c r="L55" s="275" t="s">
        <v>2529</v>
      </c>
      <c r="M55" s="275" t="s">
        <v>2528</v>
      </c>
      <c r="N55" s="266" t="s">
        <v>2528</v>
      </c>
      <c r="O55" s="266" t="s">
        <v>2528</v>
      </c>
      <c r="P55" s="266" t="s">
        <v>2528</v>
      </c>
      <c r="Q55" s="266" t="s">
        <v>2491</v>
      </c>
      <c r="R55" s="266" t="s">
        <v>2528</v>
      </c>
      <c r="S55" s="266" t="s">
        <v>2528</v>
      </c>
      <c r="T55" s="266" t="s">
        <v>2528</v>
      </c>
      <c r="U55" s="266" t="s">
        <v>217</v>
      </c>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46">
      <selection activeCell="A47" sqref="A47"/>
      <pageMargins left="0" right="0" top="0" bottom="0" header="0" footer="0"/>
    </customSheetView>
    <customSheetView guid="{C2870D4B-3185-40F5-B1E2-34D518E50A79}" scale="70" hiddenRows="1" hiddenColumns="1" topLeftCell="E46">
      <selection activeCell="C7" sqref="C7"/>
      <pageMargins left="0" right="0" top="0" bottom="0" header="0" footer="0"/>
    </customSheetView>
    <customSheetView guid="{B3F813C4-6DDE-44FA-88AB-CD545D2651A2}" scale="60" hiddenRows="1" hiddenColumns="1" topLeftCell="D43">
      <selection activeCell="AT29" sqref="AT29"/>
      <pageMargins left="0" right="0" top="0" bottom="0" header="0" footer="0"/>
    </customSheetView>
    <customSheetView guid="{52C21511-4E91-4712-98AA-765DAD4B9FC1}" scale="70" hiddenRows="1" hiddenColumns="1" topLeftCell="A46">
      <selection activeCell="A47" sqref="A47"/>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0A875F7E-1100-48B9-B132-F8FFB7425E46}"/>
  </dataValidation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2A0C6-52AE-4513-ACF1-775986A1FCA0}">
  <dimension ref="A1:BL55"/>
  <sheetViews>
    <sheetView topLeftCell="A21" zoomScale="60" zoomScaleNormal="60" workbookViewId="0">
      <selection activeCell="F27" sqref="F27"/>
    </sheetView>
  </sheetViews>
  <sheetFormatPr defaultColWidth="0" defaultRowHeight="15.6" zeroHeight="1" x14ac:dyDescent="0.3"/>
  <cols>
    <col min="1" max="1" width="6.88671875" style="207" bestFit="1" customWidth="1"/>
    <col min="2" max="2" width="21.109375" style="207" customWidth="1"/>
    <col min="3" max="3" width="40.44140625" style="207" customWidth="1"/>
    <col min="4" max="5" width="42.6640625" style="207" customWidth="1"/>
    <col min="6" max="45" width="42.6640625" style="213" customWidth="1"/>
    <col min="46" max="64" width="42.6640625" style="207" hidden="1" customWidth="1"/>
    <col min="65" max="16384" width="0" style="207"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2429</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792</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213"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row>
    <row r="11" spans="1:64" s="213"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row>
    <row r="12" spans="1:64" s="213"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213"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row>
    <row r="14" spans="1:64" s="213"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row>
    <row r="15" spans="1:64" s="213"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213"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213" customFormat="1" ht="82.95" customHeight="1" x14ac:dyDescent="0.3">
      <c r="A20" s="138" t="s">
        <v>376</v>
      </c>
      <c r="B20" s="139" t="s">
        <v>377</v>
      </c>
      <c r="C20" s="217" t="s">
        <v>378</v>
      </c>
      <c r="D20" s="226" t="s">
        <v>379</v>
      </c>
      <c r="E20" s="226" t="s">
        <v>380</v>
      </c>
      <c r="F20" s="254" t="s">
        <v>915</v>
      </c>
      <c r="G20" s="254" t="s">
        <v>217</v>
      </c>
      <c r="H20" s="254" t="s">
        <v>381</v>
      </c>
      <c r="I20" s="254" t="s">
        <v>381</v>
      </c>
      <c r="J20" s="254" t="s">
        <v>915</v>
      </c>
      <c r="K20" s="254" t="s">
        <v>379</v>
      </c>
      <c r="L20" s="254" t="s">
        <v>379</v>
      </c>
      <c r="M20" s="194" t="s">
        <v>1122</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213" customFormat="1" ht="82.95" customHeight="1" x14ac:dyDescent="0.3">
      <c r="A21" s="169" t="s">
        <v>383</v>
      </c>
      <c r="B21" s="170" t="s">
        <v>384</v>
      </c>
      <c r="C21" s="227" t="s">
        <v>385</v>
      </c>
      <c r="D21" s="228" t="s">
        <v>386</v>
      </c>
      <c r="E21" s="228" t="s">
        <v>387</v>
      </c>
      <c r="F21" s="256" t="s">
        <v>386</v>
      </c>
      <c r="G21" s="256" t="s">
        <v>217</v>
      </c>
      <c r="H21" s="256" t="s">
        <v>388</v>
      </c>
      <c r="I21" s="256" t="s">
        <v>388</v>
      </c>
      <c r="J21" s="256" t="s">
        <v>386</v>
      </c>
      <c r="K21" s="256" t="s">
        <v>386</v>
      </c>
      <c r="L21" s="256" t="s">
        <v>386</v>
      </c>
      <c r="M21" s="256"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213" customFormat="1" ht="211.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68" t="s">
        <v>2430</v>
      </c>
      <c r="L22" s="257" t="s">
        <v>217</v>
      </c>
      <c r="M22" s="268" t="s">
        <v>2530</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213"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237" customFormat="1" ht="60" x14ac:dyDescent="0.3">
      <c r="A27" s="138" t="s">
        <v>439</v>
      </c>
      <c r="B27" s="139" t="s">
        <v>440</v>
      </c>
      <c r="C27" s="235" t="s">
        <v>441</v>
      </c>
      <c r="D27" s="236" t="s">
        <v>442</v>
      </c>
      <c r="E27" s="236" t="s">
        <v>443</v>
      </c>
      <c r="F27" s="258" t="s">
        <v>2531</v>
      </c>
      <c r="G27" s="258" t="s">
        <v>2532</v>
      </c>
      <c r="H27" s="258" t="s">
        <v>2533</v>
      </c>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237" customFormat="1" ht="90" x14ac:dyDescent="0.3">
      <c r="A28" s="138" t="s">
        <v>447</v>
      </c>
      <c r="B28" s="139" t="s">
        <v>448</v>
      </c>
      <c r="C28" s="235" t="s">
        <v>449</v>
      </c>
      <c r="D28" s="236" t="s">
        <v>450</v>
      </c>
      <c r="E28" s="236" t="s">
        <v>450</v>
      </c>
      <c r="F28" s="258" t="s">
        <v>601</v>
      </c>
      <c r="G28" s="258" t="s">
        <v>601</v>
      </c>
      <c r="H28" s="258" t="s">
        <v>601</v>
      </c>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237" customFormat="1" ht="244.95" customHeight="1" x14ac:dyDescent="0.3">
      <c r="A29" s="138" t="s">
        <v>452</v>
      </c>
      <c r="B29" s="139" t="s">
        <v>453</v>
      </c>
      <c r="C29" s="235" t="s">
        <v>603</v>
      </c>
      <c r="D29" s="238" t="s">
        <v>455</v>
      </c>
      <c r="E29" s="238" t="s">
        <v>456</v>
      </c>
      <c r="F29" s="258" t="s">
        <v>456</v>
      </c>
      <c r="G29" s="258" t="s">
        <v>456</v>
      </c>
      <c r="H29" s="258" t="s">
        <v>456</v>
      </c>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213" customFormat="1" ht="45" x14ac:dyDescent="0.3">
      <c r="A30" s="138" t="s">
        <v>457</v>
      </c>
      <c r="B30" s="139" t="s">
        <v>458</v>
      </c>
      <c r="C30" s="235" t="s">
        <v>459</v>
      </c>
      <c r="D30" s="239"/>
      <c r="E30" s="239" t="s">
        <v>181</v>
      </c>
      <c r="F30" s="260" t="s">
        <v>181</v>
      </c>
      <c r="G30" s="260" t="s">
        <v>181</v>
      </c>
      <c r="H30" s="260" t="s">
        <v>181</v>
      </c>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213" customFormat="1" ht="30" x14ac:dyDescent="0.3">
      <c r="A31" s="138" t="s">
        <v>460</v>
      </c>
      <c r="B31" s="139" t="s">
        <v>461</v>
      </c>
      <c r="C31" s="240" t="s">
        <v>462</v>
      </c>
      <c r="D31" s="239"/>
      <c r="E31" s="239" t="s">
        <v>181</v>
      </c>
      <c r="F31" s="260" t="s">
        <v>181</v>
      </c>
      <c r="G31" s="260" t="s">
        <v>181</v>
      </c>
      <c r="H31" s="260" t="s">
        <v>181</v>
      </c>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213" customFormat="1" ht="45" x14ac:dyDescent="0.3">
      <c r="A32" s="138" t="s">
        <v>463</v>
      </c>
      <c r="B32" s="139" t="s">
        <v>464</v>
      </c>
      <c r="C32" s="235" t="s">
        <v>465</v>
      </c>
      <c r="D32" s="239"/>
      <c r="E32" s="239" t="s">
        <v>181</v>
      </c>
      <c r="F32" s="260" t="s">
        <v>181</v>
      </c>
      <c r="G32" s="260" t="s">
        <v>181</v>
      </c>
      <c r="H32" s="260" t="s">
        <v>181</v>
      </c>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213" customFormat="1" ht="45" x14ac:dyDescent="0.3">
      <c r="A33" s="138" t="s">
        <v>466</v>
      </c>
      <c r="B33" s="139" t="s">
        <v>467</v>
      </c>
      <c r="C33" s="235" t="s">
        <v>468</v>
      </c>
      <c r="D33" s="239"/>
      <c r="E33" s="239" t="s">
        <v>181</v>
      </c>
      <c r="F33" s="260" t="s">
        <v>181</v>
      </c>
      <c r="G33" s="260" t="s">
        <v>181</v>
      </c>
      <c r="H33" s="260" t="s">
        <v>181</v>
      </c>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213" customFormat="1" ht="45" x14ac:dyDescent="0.3">
      <c r="A34" s="138" t="s">
        <v>469</v>
      </c>
      <c r="B34" s="139" t="s">
        <v>470</v>
      </c>
      <c r="C34" s="235" t="s">
        <v>471</v>
      </c>
      <c r="D34" s="239"/>
      <c r="E34" s="239" t="s">
        <v>209</v>
      </c>
      <c r="F34" s="260" t="s">
        <v>209</v>
      </c>
      <c r="G34" s="260" t="s">
        <v>209</v>
      </c>
      <c r="H34" s="260" t="s">
        <v>209</v>
      </c>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213" customFormat="1" ht="30" x14ac:dyDescent="0.3">
      <c r="A35" s="138" t="s">
        <v>472</v>
      </c>
      <c r="B35" s="139" t="s">
        <v>473</v>
      </c>
      <c r="C35" s="235" t="s">
        <v>474</v>
      </c>
      <c r="D35" s="239"/>
      <c r="E35" s="239" t="s">
        <v>209</v>
      </c>
      <c r="F35" s="260" t="s">
        <v>209</v>
      </c>
      <c r="G35" s="260" t="s">
        <v>209</v>
      </c>
      <c r="H35" s="260" t="s">
        <v>209</v>
      </c>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213" customFormat="1" ht="45" x14ac:dyDescent="0.3">
      <c r="A36" s="138" t="s">
        <v>475</v>
      </c>
      <c r="B36" s="139" t="s">
        <v>476</v>
      </c>
      <c r="C36" s="235" t="s">
        <v>477</v>
      </c>
      <c r="D36" s="239"/>
      <c r="E36" s="239" t="s">
        <v>181</v>
      </c>
      <c r="F36" s="260" t="s">
        <v>181</v>
      </c>
      <c r="G36" s="260" t="s">
        <v>181</v>
      </c>
      <c r="H36" s="260" t="s">
        <v>181</v>
      </c>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213" customFormat="1" ht="30" x14ac:dyDescent="0.3">
      <c r="A37" s="138" t="s">
        <v>478</v>
      </c>
      <c r="B37" s="139" t="s">
        <v>479</v>
      </c>
      <c r="C37" s="235" t="s">
        <v>480</v>
      </c>
      <c r="D37" s="239"/>
      <c r="E37" s="239" t="s">
        <v>181</v>
      </c>
      <c r="F37" s="260" t="s">
        <v>209</v>
      </c>
      <c r="G37" s="260" t="s">
        <v>209</v>
      </c>
      <c r="H37" s="260" t="s">
        <v>209</v>
      </c>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213" customFormat="1" ht="30" x14ac:dyDescent="0.3">
      <c r="A38" s="138" t="s">
        <v>481</v>
      </c>
      <c r="B38" s="139" t="s">
        <v>482</v>
      </c>
      <c r="C38" s="235" t="s">
        <v>483</v>
      </c>
      <c r="D38" s="239"/>
      <c r="E38" s="239" t="s">
        <v>181</v>
      </c>
      <c r="F38" s="260" t="s">
        <v>181</v>
      </c>
      <c r="G38" s="260" t="s">
        <v>181</v>
      </c>
      <c r="H38" s="260" t="s">
        <v>181</v>
      </c>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213" customFormat="1" ht="45" x14ac:dyDescent="0.3">
      <c r="A39" s="138" t="s">
        <v>484</v>
      </c>
      <c r="B39" s="139" t="s">
        <v>485</v>
      </c>
      <c r="C39" s="235" t="s">
        <v>486</v>
      </c>
      <c r="D39" s="239"/>
      <c r="E39" s="239" t="s">
        <v>181</v>
      </c>
      <c r="F39" s="260" t="s">
        <v>209</v>
      </c>
      <c r="G39" s="260" t="s">
        <v>209</v>
      </c>
      <c r="H39" s="260" t="s">
        <v>209</v>
      </c>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213" customFormat="1" ht="45" x14ac:dyDescent="0.3">
      <c r="A40" s="138" t="s">
        <v>487</v>
      </c>
      <c r="B40" s="139" t="s">
        <v>488</v>
      </c>
      <c r="C40" s="235" t="s">
        <v>489</v>
      </c>
      <c r="D40" s="239"/>
      <c r="E40" s="239" t="s">
        <v>181</v>
      </c>
      <c r="F40" s="260" t="s">
        <v>209</v>
      </c>
      <c r="G40" s="260" t="s">
        <v>209</v>
      </c>
      <c r="H40" s="260" t="s">
        <v>209</v>
      </c>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213" customFormat="1" ht="30" x14ac:dyDescent="0.3">
      <c r="A41" s="138" t="s">
        <v>490</v>
      </c>
      <c r="B41" s="139" t="s">
        <v>491</v>
      </c>
      <c r="C41" s="235" t="s">
        <v>492</v>
      </c>
      <c r="D41" s="239" t="s">
        <v>181</v>
      </c>
      <c r="E41" s="239" t="s">
        <v>209</v>
      </c>
      <c r="F41" s="260" t="s">
        <v>209</v>
      </c>
      <c r="G41" s="260" t="s">
        <v>209</v>
      </c>
      <c r="H41" s="260" t="s">
        <v>209</v>
      </c>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213" customFormat="1" ht="30" x14ac:dyDescent="0.3">
      <c r="A42" s="138" t="s">
        <v>493</v>
      </c>
      <c r="B42" s="139" t="s">
        <v>494</v>
      </c>
      <c r="C42" s="235" t="s">
        <v>495</v>
      </c>
      <c r="D42" s="239" t="s">
        <v>181</v>
      </c>
      <c r="E42" s="239" t="s">
        <v>209</v>
      </c>
      <c r="F42" s="260" t="s">
        <v>209</v>
      </c>
      <c r="G42" s="260" t="s">
        <v>209</v>
      </c>
      <c r="H42" s="260" t="s">
        <v>209</v>
      </c>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213" customFormat="1" ht="30" x14ac:dyDescent="0.3">
      <c r="A43" s="138" t="s">
        <v>496</v>
      </c>
      <c r="B43" s="139" t="s">
        <v>497</v>
      </c>
      <c r="C43" s="235" t="s">
        <v>498</v>
      </c>
      <c r="D43" s="239" t="s">
        <v>181</v>
      </c>
      <c r="E43" s="239" t="s">
        <v>209</v>
      </c>
      <c r="F43" s="260" t="s">
        <v>209</v>
      </c>
      <c r="G43" s="260" t="s">
        <v>209</v>
      </c>
      <c r="H43" s="260" t="s">
        <v>209</v>
      </c>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237" customFormat="1" ht="246.6" customHeight="1" x14ac:dyDescent="0.3">
      <c r="A44" s="138" t="s">
        <v>499</v>
      </c>
      <c r="B44" s="139" t="s">
        <v>500</v>
      </c>
      <c r="C44" s="235" t="s">
        <v>501</v>
      </c>
      <c r="D44" s="238" t="s">
        <v>502</v>
      </c>
      <c r="E44" s="238" t="s">
        <v>503</v>
      </c>
      <c r="F44" s="258" t="s">
        <v>503</v>
      </c>
      <c r="G44" s="258" t="s">
        <v>503</v>
      </c>
      <c r="H44" s="258" t="s">
        <v>503</v>
      </c>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237" customFormat="1" ht="409.2" customHeight="1" x14ac:dyDescent="0.3">
      <c r="A45" s="138" t="s">
        <v>504</v>
      </c>
      <c r="B45" s="139" t="s">
        <v>505</v>
      </c>
      <c r="C45" s="235" t="s">
        <v>506</v>
      </c>
      <c r="D45" s="241" t="s">
        <v>605</v>
      </c>
      <c r="E45" s="241" t="s">
        <v>508</v>
      </c>
      <c r="F45" s="262" t="s">
        <v>2534</v>
      </c>
      <c r="G45" s="262" t="s">
        <v>2535</v>
      </c>
      <c r="H45" s="262" t="s">
        <v>2536</v>
      </c>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237" customFormat="1" ht="138.6" customHeight="1" x14ac:dyDescent="0.3">
      <c r="A46" s="138" t="s">
        <v>510</v>
      </c>
      <c r="B46" s="139" t="s">
        <v>511</v>
      </c>
      <c r="C46" s="235" t="s">
        <v>512</v>
      </c>
      <c r="D46" s="241" t="s">
        <v>217</v>
      </c>
      <c r="E46" s="241" t="s">
        <v>513</v>
      </c>
      <c r="F46" s="262" t="s">
        <v>2537</v>
      </c>
      <c r="G46" s="262" t="s">
        <v>2538</v>
      </c>
      <c r="H46" s="262" t="s">
        <v>2539</v>
      </c>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237" customFormat="1" ht="210" x14ac:dyDescent="0.3">
      <c r="A47" s="138" t="s">
        <v>515</v>
      </c>
      <c r="B47" s="139" t="s">
        <v>516</v>
      </c>
      <c r="C47" s="235" t="s">
        <v>517</v>
      </c>
      <c r="D47" s="241" t="s">
        <v>217</v>
      </c>
      <c r="E47" s="241" t="s">
        <v>612</v>
      </c>
      <c r="F47" s="262" t="s">
        <v>2477</v>
      </c>
      <c r="G47" s="262" t="s">
        <v>2477</v>
      </c>
      <c r="H47" s="262" t="s">
        <v>2540</v>
      </c>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237" customFormat="1" ht="105" x14ac:dyDescent="0.3">
      <c r="A48" s="138" t="s">
        <v>520</v>
      </c>
      <c r="B48" s="139" t="s">
        <v>521</v>
      </c>
      <c r="C48" s="235" t="s">
        <v>522</v>
      </c>
      <c r="D48" s="242" t="s">
        <v>217</v>
      </c>
      <c r="E48" s="242" t="s">
        <v>523</v>
      </c>
      <c r="F48" s="264" t="s">
        <v>2541</v>
      </c>
      <c r="G48" s="264" t="s">
        <v>2542</v>
      </c>
      <c r="H48" s="264" t="s">
        <v>2543</v>
      </c>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237" customFormat="1" ht="135" x14ac:dyDescent="0.3">
      <c r="A49" s="138" t="s">
        <v>525</v>
      </c>
      <c r="B49" s="139" t="s">
        <v>526</v>
      </c>
      <c r="C49" s="227" t="s">
        <v>527</v>
      </c>
      <c r="D49" s="236" t="s">
        <v>529</v>
      </c>
      <c r="E49" s="236" t="s">
        <v>618</v>
      </c>
      <c r="F49" s="258" t="s">
        <v>529</v>
      </c>
      <c r="G49" s="258" t="s">
        <v>529</v>
      </c>
      <c r="H49" s="258" t="s">
        <v>529</v>
      </c>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237" customFormat="1" ht="135" x14ac:dyDescent="0.3">
      <c r="A50" s="138" t="s">
        <v>531</v>
      </c>
      <c r="B50" s="139" t="s">
        <v>532</v>
      </c>
      <c r="C50" s="227" t="s">
        <v>533</v>
      </c>
      <c r="D50" s="236" t="s">
        <v>217</v>
      </c>
      <c r="E50" s="236" t="s">
        <v>534</v>
      </c>
      <c r="F50" s="258" t="s">
        <v>217</v>
      </c>
      <c r="G50" s="258" t="s">
        <v>217</v>
      </c>
      <c r="H50" s="258" t="s">
        <v>217</v>
      </c>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237" customFormat="1" ht="409.6" x14ac:dyDescent="0.3">
      <c r="A51" s="138" t="s">
        <v>536</v>
      </c>
      <c r="B51" s="139" t="s">
        <v>537</v>
      </c>
      <c r="C51" s="235" t="s">
        <v>538</v>
      </c>
      <c r="D51" s="238" t="s">
        <v>503</v>
      </c>
      <c r="E51" s="238" t="s">
        <v>502</v>
      </c>
      <c r="F51" s="258" t="s">
        <v>503</v>
      </c>
      <c r="G51" s="258" t="s">
        <v>503</v>
      </c>
      <c r="H51" s="258" t="s">
        <v>502</v>
      </c>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237" customFormat="1" ht="409.6" customHeight="1" x14ac:dyDescent="0.3">
      <c r="A52" s="138" t="s">
        <v>539</v>
      </c>
      <c r="B52" s="139" t="s">
        <v>505</v>
      </c>
      <c r="C52" s="235" t="s">
        <v>540</v>
      </c>
      <c r="D52" s="241" t="s">
        <v>621</v>
      </c>
      <c r="E52" s="241" t="s">
        <v>575</v>
      </c>
      <c r="F52" s="262" t="s">
        <v>2544</v>
      </c>
      <c r="G52" s="262" t="s">
        <v>2545</v>
      </c>
      <c r="H52" s="262" t="s">
        <v>2546</v>
      </c>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237" customFormat="1" ht="210" x14ac:dyDescent="0.3">
      <c r="A53" s="138" t="s">
        <v>544</v>
      </c>
      <c r="B53" s="139" t="s">
        <v>545</v>
      </c>
      <c r="C53" s="235" t="s">
        <v>546</v>
      </c>
      <c r="D53" s="243" t="s">
        <v>547</v>
      </c>
      <c r="E53" s="243" t="s">
        <v>217</v>
      </c>
      <c r="F53" s="258" t="s">
        <v>2547</v>
      </c>
      <c r="G53" s="258" t="s">
        <v>2548</v>
      </c>
      <c r="H53" s="258" t="s">
        <v>636</v>
      </c>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237" customFormat="1" ht="210" x14ac:dyDescent="0.3">
      <c r="A54" s="138" t="s">
        <v>550</v>
      </c>
      <c r="B54" s="139" t="s">
        <v>551</v>
      </c>
      <c r="C54" s="235" t="s">
        <v>552</v>
      </c>
      <c r="D54" s="243" t="s">
        <v>553</v>
      </c>
      <c r="E54" s="243" t="s">
        <v>217</v>
      </c>
      <c r="F54" s="258" t="s">
        <v>2527</v>
      </c>
      <c r="G54" s="258" t="s">
        <v>2527</v>
      </c>
      <c r="H54" s="258" t="s">
        <v>217</v>
      </c>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237" customFormat="1" ht="105.6" thickBot="1" x14ac:dyDescent="0.35">
      <c r="A55" s="140" t="s">
        <v>555</v>
      </c>
      <c r="B55" s="141" t="s">
        <v>521</v>
      </c>
      <c r="C55" s="244" t="s">
        <v>556</v>
      </c>
      <c r="D55" s="245" t="s">
        <v>557</v>
      </c>
      <c r="E55" s="245" t="s">
        <v>217</v>
      </c>
      <c r="F55" s="266" t="s">
        <v>2549</v>
      </c>
      <c r="G55" s="266" t="s">
        <v>2550</v>
      </c>
      <c r="H55" s="266" t="s">
        <v>217</v>
      </c>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60" hiddenRows="1" hiddenColumns="1" topLeftCell="A44">
      <selection activeCell="D46" sqref="D46"/>
      <pageMargins left="0" right="0" top="0" bottom="0" header="0" footer="0"/>
    </customSheetView>
    <customSheetView guid="{C2870D4B-3185-40F5-B1E2-34D518E50A79}" scale="60" hiddenRows="1" hiddenColumns="1">
      <selection activeCell="C7" sqref="C7"/>
      <pageMargins left="0" right="0" top="0" bottom="0" header="0" footer="0"/>
    </customSheetView>
    <customSheetView guid="{B3F813C4-6DDE-44FA-88AB-CD545D2651A2}" scale="60" hiddenRows="1" hiddenColumns="1">
      <selection activeCell="AT29" sqref="AT29"/>
      <pageMargins left="0" right="0" top="0" bottom="0" header="0" footer="0"/>
    </customSheetView>
    <customSheetView guid="{52C21511-4E91-4712-98AA-765DAD4B9FC1}" scale="60" hiddenRows="1" hiddenColumns="1" topLeftCell="A44">
      <selection activeCell="D46" sqref="D46"/>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40E9CA2F-C54E-4802-B693-8680FE90E226}"/>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96CC0-92A3-4F6C-A63D-998E244E7620}">
  <dimension ref="A1:BL55"/>
  <sheetViews>
    <sheetView zoomScale="50" zoomScaleNormal="50" workbookViewId="0">
      <pane xSplit="3" topLeftCell="D1" activePane="topRight" state="frozen"/>
      <selection activeCell="C7" sqref="C7"/>
      <selection pane="topRight" activeCell="C2" sqref="C2"/>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5" width="42.88671875" style="159" customWidth="1"/>
    <col min="46" max="47" width="42.88671875" style="171" customWidth="1"/>
    <col min="48"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586</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587</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188" t="s">
        <v>588</v>
      </c>
      <c r="AU10" s="188" t="s">
        <v>589</v>
      </c>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308</v>
      </c>
      <c r="AE11" s="215" t="s">
        <v>308</v>
      </c>
      <c r="AF11" s="215" t="s">
        <v>309</v>
      </c>
      <c r="AG11" s="215" t="s">
        <v>309</v>
      </c>
      <c r="AH11" s="215" t="s">
        <v>309</v>
      </c>
      <c r="AI11" s="215" t="s">
        <v>310</v>
      </c>
      <c r="AJ11" s="215" t="s">
        <v>310</v>
      </c>
      <c r="AK11" s="215" t="s">
        <v>310</v>
      </c>
      <c r="AL11" s="215" t="s">
        <v>310</v>
      </c>
      <c r="AM11" s="215" t="s">
        <v>310</v>
      </c>
      <c r="AN11" s="215" t="s">
        <v>311</v>
      </c>
      <c r="AO11" s="215" t="s">
        <v>311</v>
      </c>
      <c r="AP11" s="215" t="s">
        <v>311</v>
      </c>
      <c r="AQ11" s="215" t="s">
        <v>311</v>
      </c>
      <c r="AR11" s="215" t="s">
        <v>311</v>
      </c>
      <c r="AS11" s="215" t="s">
        <v>311</v>
      </c>
      <c r="AT11" s="189" t="s">
        <v>311</v>
      </c>
      <c r="AU11" s="189" t="s">
        <v>311</v>
      </c>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591</v>
      </c>
      <c r="AE12" s="215" t="s">
        <v>326</v>
      </c>
      <c r="AF12" s="215" t="s">
        <v>327</v>
      </c>
      <c r="AG12" s="215" t="s">
        <v>328</v>
      </c>
      <c r="AH12" s="215" t="s">
        <v>329</v>
      </c>
      <c r="AI12" s="215" t="s">
        <v>330</v>
      </c>
      <c r="AJ12" s="215" t="s">
        <v>331</v>
      </c>
      <c r="AK12" s="215" t="s">
        <v>332</v>
      </c>
      <c r="AL12" s="215" t="s">
        <v>333</v>
      </c>
      <c r="AM12" s="215" t="s">
        <v>334</v>
      </c>
      <c r="AN12" s="215" t="s">
        <v>335</v>
      </c>
      <c r="AO12" s="215" t="s">
        <v>336</v>
      </c>
      <c r="AP12" s="215" t="s">
        <v>337</v>
      </c>
      <c r="AQ12" s="215" t="s">
        <v>338</v>
      </c>
      <c r="AR12" s="215" t="s">
        <v>339</v>
      </c>
      <c r="AS12" s="215" t="s">
        <v>340</v>
      </c>
      <c r="AT12" s="189" t="s">
        <v>341</v>
      </c>
      <c r="AU12" s="189" t="s">
        <v>342</v>
      </c>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348</v>
      </c>
      <c r="AE13" s="218" t="s">
        <v>348</v>
      </c>
      <c r="AF13" s="218" t="s">
        <v>349</v>
      </c>
      <c r="AG13" s="218" t="s">
        <v>350</v>
      </c>
      <c r="AH13" s="218"/>
      <c r="AI13" s="218"/>
      <c r="AJ13" s="218"/>
      <c r="AK13" s="218"/>
      <c r="AL13" s="218" t="s">
        <v>189</v>
      </c>
      <c r="AM13" s="218" t="s">
        <v>192</v>
      </c>
      <c r="AN13" s="218"/>
      <c r="AO13" s="218"/>
      <c r="AP13" s="218"/>
      <c r="AQ13" s="218"/>
      <c r="AR13" s="218"/>
      <c r="AS13" s="218"/>
      <c r="AT13" s="190"/>
      <c r="AU13" s="190"/>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357</v>
      </c>
      <c r="AE14" s="218" t="s">
        <v>357</v>
      </c>
      <c r="AF14" s="218" t="s">
        <v>356</v>
      </c>
      <c r="AG14" s="218" t="s">
        <v>356</v>
      </c>
      <c r="AH14" s="218" t="s">
        <v>356</v>
      </c>
      <c r="AI14" s="218" t="s">
        <v>356</v>
      </c>
      <c r="AJ14" s="218" t="s">
        <v>356</v>
      </c>
      <c r="AK14" s="218" t="s">
        <v>356</v>
      </c>
      <c r="AL14" s="218" t="s">
        <v>354</v>
      </c>
      <c r="AM14" s="218" t="s">
        <v>355</v>
      </c>
      <c r="AN14" s="218" t="s">
        <v>356</v>
      </c>
      <c r="AO14" s="218" t="s">
        <v>356</v>
      </c>
      <c r="AP14" s="218" t="s">
        <v>356</v>
      </c>
      <c r="AQ14" s="218" t="s">
        <v>356</v>
      </c>
      <c r="AR14" s="218" t="s">
        <v>356</v>
      </c>
      <c r="AS14" s="218" t="s">
        <v>356</v>
      </c>
      <c r="AT14" s="190" t="s">
        <v>356</v>
      </c>
      <c r="AU14" s="190" t="s">
        <v>356</v>
      </c>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593</v>
      </c>
      <c r="AE15" s="221" t="s">
        <v>362</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190" t="s">
        <v>361</v>
      </c>
      <c r="AU15" s="190" t="s">
        <v>361</v>
      </c>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379</v>
      </c>
      <c r="G20" s="254" t="s">
        <v>382</v>
      </c>
      <c r="H20" s="254" t="s">
        <v>381</v>
      </c>
      <c r="I20" s="254" t="s">
        <v>381</v>
      </c>
      <c r="J20" s="254" t="s">
        <v>381</v>
      </c>
      <c r="K20" s="254" t="s">
        <v>594</v>
      </c>
      <c r="L20" s="254"/>
      <c r="M20" s="254" t="s">
        <v>594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387</v>
      </c>
      <c r="G21" s="256" t="s">
        <v>387</v>
      </c>
      <c r="H21" s="256" t="s">
        <v>388</v>
      </c>
      <c r="I21" s="256" t="s">
        <v>388</v>
      </c>
      <c r="J21" s="256" t="s">
        <v>388</v>
      </c>
      <c r="K21" s="256" t="s">
        <v>387</v>
      </c>
      <c r="L21" s="256"/>
      <c r="M21" s="256" t="s">
        <v>387</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11" t="s">
        <v>595</v>
      </c>
      <c r="G22" s="155" t="s">
        <v>595</v>
      </c>
      <c r="H22" s="257" t="s">
        <v>217</v>
      </c>
      <c r="I22" s="257" t="s">
        <v>217</v>
      </c>
      <c r="J22" s="257" t="s">
        <v>217</v>
      </c>
      <c r="K22" s="268" t="s">
        <v>596</v>
      </c>
      <c r="L22" s="257"/>
      <c r="M22" s="268" t="s">
        <v>597</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598</v>
      </c>
      <c r="G27" s="258" t="s">
        <v>599</v>
      </c>
      <c r="H27" s="258" t="s">
        <v>600</v>
      </c>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9"/>
      <c r="AS27" s="249"/>
      <c r="AT27" s="249"/>
      <c r="AU27" s="249"/>
      <c r="AV27" s="249"/>
      <c r="AW27" s="249"/>
      <c r="AX27" s="249"/>
      <c r="AY27" s="249"/>
      <c r="AZ27" s="249"/>
      <c r="BA27" s="249"/>
      <c r="BB27" s="249"/>
      <c r="BC27" s="249"/>
      <c r="BD27" s="249"/>
      <c r="BE27" s="249"/>
      <c r="BF27" s="249"/>
      <c r="BG27" s="249"/>
      <c r="BH27" s="249"/>
      <c r="BI27" s="249"/>
      <c r="BJ27" s="249"/>
      <c r="BK27" s="249"/>
      <c r="BL27" s="237"/>
    </row>
    <row r="28" spans="1:64" s="168" customFormat="1" ht="45" x14ac:dyDescent="0.3">
      <c r="A28" s="138" t="s">
        <v>447</v>
      </c>
      <c r="B28" s="139" t="s">
        <v>448</v>
      </c>
      <c r="C28" s="235" t="s">
        <v>449</v>
      </c>
      <c r="D28" s="236" t="s">
        <v>450</v>
      </c>
      <c r="E28" s="236" t="s">
        <v>450</v>
      </c>
      <c r="F28" s="258" t="s">
        <v>601</v>
      </c>
      <c r="G28" s="258" t="s">
        <v>602</v>
      </c>
      <c r="H28" s="258" t="s">
        <v>450</v>
      </c>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9"/>
      <c r="AS28" s="249"/>
      <c r="AT28" s="249"/>
      <c r="AU28" s="249"/>
      <c r="AV28" s="249"/>
      <c r="AW28" s="249"/>
      <c r="AX28" s="249"/>
      <c r="AY28" s="249"/>
      <c r="AZ28" s="249"/>
      <c r="BA28" s="249"/>
      <c r="BB28" s="249"/>
      <c r="BC28" s="249"/>
      <c r="BD28" s="249"/>
      <c r="BE28" s="249"/>
      <c r="BF28" s="249"/>
      <c r="BG28" s="249"/>
      <c r="BH28" s="249"/>
      <c r="BI28" s="249"/>
      <c r="BJ28" s="249"/>
      <c r="BK28" s="249"/>
      <c r="BL28" s="237"/>
    </row>
    <row r="29" spans="1:64" s="168" customFormat="1" ht="244.65" customHeight="1" x14ac:dyDescent="0.3">
      <c r="A29" s="138" t="s">
        <v>452</v>
      </c>
      <c r="B29" s="139" t="s">
        <v>453</v>
      </c>
      <c r="C29" s="235" t="s">
        <v>603</v>
      </c>
      <c r="D29" s="238" t="s">
        <v>455</v>
      </c>
      <c r="E29" s="238" t="s">
        <v>456</v>
      </c>
      <c r="F29" s="258" t="s">
        <v>604</v>
      </c>
      <c r="G29" s="258" t="s">
        <v>604</v>
      </c>
      <c r="H29" s="258" t="s">
        <v>455</v>
      </c>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9"/>
      <c r="AS29" s="249"/>
      <c r="AT29" s="249"/>
      <c r="AU29" s="249"/>
      <c r="AV29" s="249"/>
      <c r="AW29" s="249"/>
      <c r="AX29" s="249"/>
      <c r="AY29" s="249"/>
      <c r="AZ29" s="249"/>
      <c r="BA29" s="249"/>
      <c r="BB29" s="249"/>
      <c r="BC29" s="249"/>
      <c r="BD29" s="249"/>
      <c r="BE29" s="249"/>
      <c r="BF29" s="249"/>
      <c r="BG29" s="249"/>
      <c r="BH29" s="249"/>
      <c r="BI29" s="249"/>
      <c r="BJ29" s="249"/>
      <c r="BK29" s="249"/>
      <c r="BL29" s="237"/>
    </row>
    <row r="30" spans="1:64" s="159" customFormat="1" x14ac:dyDescent="0.3">
      <c r="A30" s="138" t="s">
        <v>457</v>
      </c>
      <c r="B30" s="139" t="s">
        <v>458</v>
      </c>
      <c r="C30" s="235" t="s">
        <v>459</v>
      </c>
      <c r="D30" s="239"/>
      <c r="E30" s="239" t="s">
        <v>181</v>
      </c>
      <c r="F30" s="113" t="s">
        <v>181</v>
      </c>
      <c r="G30" s="113" t="s">
        <v>209</v>
      </c>
      <c r="H30" s="260" t="s">
        <v>181</v>
      </c>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1"/>
      <c r="AS30" s="250"/>
      <c r="AT30" s="250"/>
      <c r="AU30" s="250"/>
      <c r="AV30" s="250"/>
      <c r="AW30" s="250"/>
      <c r="AX30" s="250"/>
      <c r="AY30" s="250"/>
      <c r="AZ30" s="250"/>
      <c r="BA30" s="250"/>
      <c r="BB30" s="250"/>
      <c r="BC30" s="250"/>
      <c r="BD30" s="250"/>
      <c r="BE30" s="250"/>
      <c r="BF30" s="250"/>
      <c r="BG30" s="250"/>
      <c r="BH30" s="250"/>
      <c r="BI30" s="250"/>
      <c r="BJ30" s="250"/>
      <c r="BK30" s="250"/>
      <c r="BL30" s="213"/>
    </row>
    <row r="31" spans="1:64" s="159" customFormat="1" x14ac:dyDescent="0.3">
      <c r="A31" s="138" t="s">
        <v>460</v>
      </c>
      <c r="B31" s="139" t="s">
        <v>461</v>
      </c>
      <c r="C31" s="240" t="s">
        <v>462</v>
      </c>
      <c r="D31" s="239"/>
      <c r="E31" s="239" t="s">
        <v>181</v>
      </c>
      <c r="F31" s="113" t="s">
        <v>181</v>
      </c>
      <c r="G31" s="113" t="s">
        <v>181</v>
      </c>
      <c r="H31" s="260" t="s">
        <v>181</v>
      </c>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1"/>
      <c r="AS31" s="250"/>
      <c r="AT31" s="250"/>
      <c r="AU31" s="250"/>
      <c r="AV31" s="250"/>
      <c r="AW31" s="250"/>
      <c r="AX31" s="250"/>
      <c r="AY31" s="250"/>
      <c r="AZ31" s="250"/>
      <c r="BA31" s="250"/>
      <c r="BB31" s="250"/>
      <c r="BC31" s="250"/>
      <c r="BD31" s="250"/>
      <c r="BE31" s="250"/>
      <c r="BF31" s="250"/>
      <c r="BG31" s="250"/>
      <c r="BH31" s="250"/>
      <c r="BI31" s="250"/>
      <c r="BJ31" s="250"/>
      <c r="BK31" s="250"/>
      <c r="BL31" s="213"/>
    </row>
    <row r="32" spans="1:64" s="159" customFormat="1" x14ac:dyDescent="0.3">
      <c r="A32" s="138" t="s">
        <v>463</v>
      </c>
      <c r="B32" s="139" t="s">
        <v>464</v>
      </c>
      <c r="C32" s="235" t="s">
        <v>465</v>
      </c>
      <c r="D32" s="239"/>
      <c r="E32" s="239" t="s">
        <v>181</v>
      </c>
      <c r="F32" s="113" t="s">
        <v>181</v>
      </c>
      <c r="G32" s="113" t="s">
        <v>209</v>
      </c>
      <c r="H32" s="260" t="s">
        <v>181</v>
      </c>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1"/>
      <c r="AS32" s="250"/>
      <c r="AT32" s="250"/>
      <c r="AU32" s="250"/>
      <c r="AV32" s="250"/>
      <c r="AW32" s="250"/>
      <c r="AX32" s="250"/>
      <c r="AY32" s="250"/>
      <c r="AZ32" s="250"/>
      <c r="BA32" s="250"/>
      <c r="BB32" s="250"/>
      <c r="BC32" s="250"/>
      <c r="BD32" s="250"/>
      <c r="BE32" s="250"/>
      <c r="BF32" s="250"/>
      <c r="BG32" s="250"/>
      <c r="BH32" s="250"/>
      <c r="BI32" s="250"/>
      <c r="BJ32" s="250"/>
      <c r="BK32" s="250"/>
      <c r="BL32" s="213"/>
    </row>
    <row r="33" spans="1:63" s="159" customFormat="1" x14ac:dyDescent="0.3">
      <c r="A33" s="138" t="s">
        <v>466</v>
      </c>
      <c r="B33" s="139" t="s">
        <v>467</v>
      </c>
      <c r="C33" s="235" t="s">
        <v>468</v>
      </c>
      <c r="D33" s="239"/>
      <c r="E33" s="239" t="s">
        <v>181</v>
      </c>
      <c r="F33" s="113" t="s">
        <v>181</v>
      </c>
      <c r="G33" s="113" t="s">
        <v>181</v>
      </c>
      <c r="H33" s="260" t="s">
        <v>181</v>
      </c>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1"/>
      <c r="AS33" s="250"/>
      <c r="AT33" s="250"/>
      <c r="AU33" s="250"/>
      <c r="AV33" s="250"/>
      <c r="AW33" s="250"/>
      <c r="AX33" s="250"/>
      <c r="AY33" s="250"/>
      <c r="AZ33" s="250"/>
      <c r="BA33" s="250"/>
      <c r="BB33" s="250"/>
      <c r="BC33" s="250"/>
      <c r="BD33" s="250"/>
      <c r="BE33" s="250"/>
      <c r="BF33" s="250"/>
      <c r="BG33" s="250"/>
      <c r="BH33" s="250"/>
      <c r="BI33" s="250"/>
      <c r="BJ33" s="250"/>
      <c r="BK33" s="250"/>
    </row>
    <row r="34" spans="1:63" s="159" customFormat="1" ht="30" x14ac:dyDescent="0.3">
      <c r="A34" s="138" t="s">
        <v>469</v>
      </c>
      <c r="B34" s="139" t="s">
        <v>470</v>
      </c>
      <c r="C34" s="235" t="s">
        <v>471</v>
      </c>
      <c r="D34" s="239"/>
      <c r="E34" s="239" t="s">
        <v>209</v>
      </c>
      <c r="F34" s="113" t="s">
        <v>209</v>
      </c>
      <c r="G34" s="113" t="s">
        <v>209</v>
      </c>
      <c r="H34" s="260" t="s">
        <v>181</v>
      </c>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1"/>
      <c r="AS34" s="250"/>
      <c r="AT34" s="250"/>
      <c r="AU34" s="250"/>
      <c r="AV34" s="250"/>
      <c r="AW34" s="250"/>
      <c r="AX34" s="250"/>
      <c r="AY34" s="250"/>
      <c r="AZ34" s="250"/>
      <c r="BA34" s="250"/>
      <c r="BB34" s="250"/>
      <c r="BC34" s="250"/>
      <c r="BD34" s="250"/>
      <c r="BE34" s="250"/>
      <c r="BF34" s="250"/>
      <c r="BG34" s="250"/>
      <c r="BH34" s="250"/>
      <c r="BI34" s="250"/>
      <c r="BJ34" s="250"/>
      <c r="BK34" s="250"/>
    </row>
    <row r="35" spans="1:63" s="159" customFormat="1" x14ac:dyDescent="0.3">
      <c r="A35" s="138" t="s">
        <v>472</v>
      </c>
      <c r="B35" s="139" t="s">
        <v>473</v>
      </c>
      <c r="C35" s="235" t="s">
        <v>474</v>
      </c>
      <c r="D35" s="239"/>
      <c r="E35" s="239" t="s">
        <v>209</v>
      </c>
      <c r="F35" s="113" t="s">
        <v>209</v>
      </c>
      <c r="G35" s="113" t="s">
        <v>209</v>
      </c>
      <c r="H35" s="260" t="s">
        <v>181</v>
      </c>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1"/>
      <c r="AS35" s="250"/>
      <c r="AT35" s="250"/>
      <c r="AU35" s="250"/>
      <c r="AV35" s="250"/>
      <c r="AW35" s="250"/>
      <c r="AX35" s="250"/>
      <c r="AY35" s="250"/>
      <c r="AZ35" s="250"/>
      <c r="BA35" s="250"/>
      <c r="BB35" s="250"/>
      <c r="BC35" s="250"/>
      <c r="BD35" s="250"/>
      <c r="BE35" s="250"/>
      <c r="BF35" s="250"/>
      <c r="BG35" s="250"/>
      <c r="BH35" s="250"/>
      <c r="BI35" s="250"/>
      <c r="BJ35" s="250"/>
      <c r="BK35" s="250"/>
    </row>
    <row r="36" spans="1:63" s="159" customFormat="1" x14ac:dyDescent="0.3">
      <c r="A36" s="138" t="s">
        <v>475</v>
      </c>
      <c r="B36" s="139" t="s">
        <v>476</v>
      </c>
      <c r="C36" s="235" t="s">
        <v>477</v>
      </c>
      <c r="D36" s="239"/>
      <c r="E36" s="239" t="s">
        <v>181</v>
      </c>
      <c r="F36" s="113" t="s">
        <v>181</v>
      </c>
      <c r="G36" s="113" t="s">
        <v>209</v>
      </c>
      <c r="H36" s="260" t="s">
        <v>181</v>
      </c>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1"/>
      <c r="AS36" s="250"/>
      <c r="AT36" s="250"/>
      <c r="AU36" s="250"/>
      <c r="AV36" s="250"/>
      <c r="AW36" s="250"/>
      <c r="AX36" s="250"/>
      <c r="AY36" s="250"/>
      <c r="AZ36" s="250"/>
      <c r="BA36" s="250"/>
      <c r="BB36" s="250"/>
      <c r="BC36" s="250"/>
      <c r="BD36" s="250"/>
      <c r="BE36" s="250"/>
      <c r="BF36" s="250"/>
      <c r="BG36" s="250"/>
      <c r="BH36" s="250"/>
      <c r="BI36" s="250"/>
      <c r="BJ36" s="250"/>
      <c r="BK36" s="250"/>
    </row>
    <row r="37" spans="1:63" s="159" customFormat="1" x14ac:dyDescent="0.3">
      <c r="A37" s="138" t="s">
        <v>478</v>
      </c>
      <c r="B37" s="139" t="s">
        <v>479</v>
      </c>
      <c r="C37" s="235" t="s">
        <v>480</v>
      </c>
      <c r="D37" s="239"/>
      <c r="E37" s="239" t="s">
        <v>181</v>
      </c>
      <c r="F37" s="113" t="s">
        <v>209</v>
      </c>
      <c r="G37" s="113" t="s">
        <v>209</v>
      </c>
      <c r="H37" s="260" t="s">
        <v>181</v>
      </c>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1"/>
      <c r="AS37" s="250"/>
      <c r="AT37" s="250"/>
      <c r="AU37" s="250"/>
      <c r="AV37" s="250"/>
      <c r="AW37" s="250"/>
      <c r="AX37" s="250"/>
      <c r="AY37" s="250"/>
      <c r="AZ37" s="250"/>
      <c r="BA37" s="250"/>
      <c r="BB37" s="250"/>
      <c r="BC37" s="250"/>
      <c r="BD37" s="250"/>
      <c r="BE37" s="250"/>
      <c r="BF37" s="250"/>
      <c r="BG37" s="250"/>
      <c r="BH37" s="250"/>
      <c r="BI37" s="250"/>
      <c r="BJ37" s="250"/>
      <c r="BK37" s="250"/>
    </row>
    <row r="38" spans="1:63" s="159" customFormat="1" x14ac:dyDescent="0.3">
      <c r="A38" s="138" t="s">
        <v>481</v>
      </c>
      <c r="B38" s="139" t="s">
        <v>482</v>
      </c>
      <c r="C38" s="235" t="s">
        <v>483</v>
      </c>
      <c r="D38" s="239"/>
      <c r="E38" s="239" t="s">
        <v>181</v>
      </c>
      <c r="F38" s="113" t="s">
        <v>209</v>
      </c>
      <c r="G38" s="113" t="s">
        <v>209</v>
      </c>
      <c r="H38" s="260" t="s">
        <v>181</v>
      </c>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1"/>
      <c r="AS38" s="250"/>
      <c r="AT38" s="250"/>
      <c r="AU38" s="250"/>
      <c r="AV38" s="250"/>
      <c r="AW38" s="250"/>
      <c r="AX38" s="250"/>
      <c r="AY38" s="250"/>
      <c r="AZ38" s="250"/>
      <c r="BA38" s="250"/>
      <c r="BB38" s="250"/>
      <c r="BC38" s="250"/>
      <c r="BD38" s="250"/>
      <c r="BE38" s="250"/>
      <c r="BF38" s="250"/>
      <c r="BG38" s="250"/>
      <c r="BH38" s="250"/>
      <c r="BI38" s="250"/>
      <c r="BJ38" s="250"/>
      <c r="BK38" s="250"/>
    </row>
    <row r="39" spans="1:63" s="159" customFormat="1" x14ac:dyDescent="0.3">
      <c r="A39" s="138" t="s">
        <v>484</v>
      </c>
      <c r="B39" s="139" t="s">
        <v>485</v>
      </c>
      <c r="C39" s="235" t="s">
        <v>486</v>
      </c>
      <c r="D39" s="239"/>
      <c r="E39" s="239" t="s">
        <v>181</v>
      </c>
      <c r="F39" s="113" t="s">
        <v>209</v>
      </c>
      <c r="G39" s="113" t="s">
        <v>209</v>
      </c>
      <c r="H39" s="260" t="s">
        <v>181</v>
      </c>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1"/>
      <c r="AS39" s="250"/>
      <c r="AT39" s="250"/>
      <c r="AU39" s="250"/>
      <c r="AV39" s="250"/>
      <c r="AW39" s="250"/>
      <c r="AX39" s="250"/>
      <c r="AY39" s="250"/>
      <c r="AZ39" s="250"/>
      <c r="BA39" s="250"/>
      <c r="BB39" s="250"/>
      <c r="BC39" s="250"/>
      <c r="BD39" s="250"/>
      <c r="BE39" s="250"/>
      <c r="BF39" s="250"/>
      <c r="BG39" s="250"/>
      <c r="BH39" s="250"/>
      <c r="BI39" s="250"/>
      <c r="BJ39" s="250"/>
      <c r="BK39" s="250"/>
    </row>
    <row r="40" spans="1:63" s="159" customFormat="1" x14ac:dyDescent="0.3">
      <c r="A40" s="138" t="s">
        <v>487</v>
      </c>
      <c r="B40" s="139" t="s">
        <v>488</v>
      </c>
      <c r="C40" s="235" t="s">
        <v>489</v>
      </c>
      <c r="D40" s="239"/>
      <c r="E40" s="239" t="s">
        <v>181</v>
      </c>
      <c r="F40" s="113" t="s">
        <v>209</v>
      </c>
      <c r="G40" s="113" t="s">
        <v>209</v>
      </c>
      <c r="H40" s="260" t="s">
        <v>181</v>
      </c>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1"/>
      <c r="AS40" s="250"/>
      <c r="AT40" s="250"/>
      <c r="AU40" s="250"/>
      <c r="AV40" s="250"/>
      <c r="AW40" s="250"/>
      <c r="AX40" s="250"/>
      <c r="AY40" s="250"/>
      <c r="AZ40" s="250"/>
      <c r="BA40" s="250"/>
      <c r="BB40" s="250"/>
      <c r="BC40" s="250"/>
      <c r="BD40" s="250"/>
      <c r="BE40" s="250"/>
      <c r="BF40" s="250"/>
      <c r="BG40" s="250"/>
      <c r="BH40" s="250"/>
      <c r="BI40" s="250"/>
      <c r="BJ40" s="250"/>
      <c r="BK40" s="250"/>
    </row>
    <row r="41" spans="1:63" s="159" customFormat="1" x14ac:dyDescent="0.3">
      <c r="A41" s="138" t="s">
        <v>490</v>
      </c>
      <c r="B41" s="139" t="s">
        <v>491</v>
      </c>
      <c r="C41" s="235" t="s">
        <v>492</v>
      </c>
      <c r="D41" s="239" t="s">
        <v>181</v>
      </c>
      <c r="E41" s="239" t="s">
        <v>209</v>
      </c>
      <c r="F41" s="113" t="s">
        <v>209</v>
      </c>
      <c r="G41" s="113" t="s">
        <v>209</v>
      </c>
      <c r="H41" s="260" t="s">
        <v>209</v>
      </c>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1"/>
      <c r="AS41" s="250"/>
      <c r="AT41" s="250"/>
      <c r="AU41" s="250"/>
      <c r="AV41" s="250"/>
      <c r="AW41" s="250"/>
      <c r="AX41" s="250"/>
      <c r="AY41" s="250"/>
      <c r="AZ41" s="250"/>
      <c r="BA41" s="250"/>
      <c r="BB41" s="250"/>
      <c r="BC41" s="250"/>
      <c r="BD41" s="250"/>
      <c r="BE41" s="250"/>
      <c r="BF41" s="250"/>
      <c r="BG41" s="250"/>
      <c r="BH41" s="250"/>
      <c r="BI41" s="250"/>
      <c r="BJ41" s="250"/>
      <c r="BK41" s="250"/>
    </row>
    <row r="42" spans="1:63" s="159" customFormat="1" x14ac:dyDescent="0.3">
      <c r="A42" s="138" t="s">
        <v>493</v>
      </c>
      <c r="B42" s="139" t="s">
        <v>494</v>
      </c>
      <c r="C42" s="235" t="s">
        <v>495</v>
      </c>
      <c r="D42" s="239" t="s">
        <v>181</v>
      </c>
      <c r="E42" s="239" t="s">
        <v>209</v>
      </c>
      <c r="F42" s="113" t="s">
        <v>209</v>
      </c>
      <c r="G42" s="113" t="s">
        <v>209</v>
      </c>
      <c r="H42" s="260" t="s">
        <v>181</v>
      </c>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1"/>
      <c r="AS42" s="250"/>
      <c r="AT42" s="250"/>
      <c r="AU42" s="250"/>
      <c r="AV42" s="250"/>
      <c r="AW42" s="250"/>
      <c r="AX42" s="250"/>
      <c r="AY42" s="250"/>
      <c r="AZ42" s="250"/>
      <c r="BA42" s="250"/>
      <c r="BB42" s="250"/>
      <c r="BC42" s="250"/>
      <c r="BD42" s="250"/>
      <c r="BE42" s="250"/>
      <c r="BF42" s="250"/>
      <c r="BG42" s="250"/>
      <c r="BH42" s="250"/>
      <c r="BI42" s="250"/>
      <c r="BJ42" s="250"/>
      <c r="BK42" s="250"/>
    </row>
    <row r="43" spans="1:63" s="159" customFormat="1" x14ac:dyDescent="0.3">
      <c r="A43" s="138" t="s">
        <v>496</v>
      </c>
      <c r="B43" s="139" t="s">
        <v>497</v>
      </c>
      <c r="C43" s="235" t="s">
        <v>498</v>
      </c>
      <c r="D43" s="239" t="s">
        <v>181</v>
      </c>
      <c r="E43" s="239" t="s">
        <v>209</v>
      </c>
      <c r="F43" s="113" t="s">
        <v>209</v>
      </c>
      <c r="G43" s="113" t="s">
        <v>209</v>
      </c>
      <c r="H43" s="260" t="s">
        <v>181</v>
      </c>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1"/>
      <c r="AS43" s="250"/>
      <c r="AT43" s="250"/>
      <c r="AU43" s="250"/>
      <c r="AV43" s="250"/>
      <c r="AW43" s="250"/>
      <c r="AX43" s="250"/>
      <c r="AY43" s="250"/>
      <c r="AZ43" s="250"/>
      <c r="BA43" s="250"/>
      <c r="BB43" s="250"/>
      <c r="BC43" s="250"/>
      <c r="BD43" s="250"/>
      <c r="BE43" s="250"/>
      <c r="BF43" s="250"/>
      <c r="BG43" s="250"/>
      <c r="BH43" s="250"/>
      <c r="BI43" s="250"/>
      <c r="BJ43" s="250"/>
      <c r="BK43" s="250"/>
    </row>
    <row r="44" spans="1:63" s="168" customFormat="1" ht="246.6" customHeight="1" x14ac:dyDescent="0.3">
      <c r="A44" s="138" t="s">
        <v>499</v>
      </c>
      <c r="B44" s="139" t="s">
        <v>500</v>
      </c>
      <c r="C44" s="235" t="s">
        <v>501</v>
      </c>
      <c r="D44" s="238" t="s">
        <v>502</v>
      </c>
      <c r="E44" s="238" t="s">
        <v>503</v>
      </c>
      <c r="F44" s="112" t="s">
        <v>502</v>
      </c>
      <c r="G44" s="112" t="s">
        <v>502</v>
      </c>
      <c r="H44" s="258" t="s">
        <v>503</v>
      </c>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9"/>
      <c r="AS44" s="249"/>
      <c r="AT44" s="249"/>
      <c r="AU44" s="249"/>
      <c r="AV44" s="249"/>
      <c r="AW44" s="249"/>
      <c r="AX44" s="249"/>
      <c r="AY44" s="249"/>
      <c r="AZ44" s="249"/>
      <c r="BA44" s="249"/>
      <c r="BB44" s="249"/>
      <c r="BC44" s="249"/>
      <c r="BD44" s="249"/>
      <c r="BE44" s="249"/>
      <c r="BF44" s="249"/>
      <c r="BG44" s="249"/>
      <c r="BH44" s="249"/>
      <c r="BI44" s="249"/>
      <c r="BJ44" s="249"/>
      <c r="BK44" s="249"/>
    </row>
    <row r="45" spans="1:63" s="168" customFormat="1" ht="405" x14ac:dyDescent="0.3">
      <c r="A45" s="138" t="s">
        <v>504</v>
      </c>
      <c r="B45" s="139" t="s">
        <v>505</v>
      </c>
      <c r="C45" s="235" t="s">
        <v>506</v>
      </c>
      <c r="D45" s="241" t="s">
        <v>605</v>
      </c>
      <c r="E45" s="241" t="s">
        <v>508</v>
      </c>
      <c r="F45" s="262" t="s">
        <v>606</v>
      </c>
      <c r="G45" s="262" t="s">
        <v>607</v>
      </c>
      <c r="H45" s="145" t="s">
        <v>608</v>
      </c>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3"/>
      <c r="AS45" s="249"/>
      <c r="AT45" s="249"/>
      <c r="AU45" s="249"/>
      <c r="AV45" s="249"/>
      <c r="AW45" s="249"/>
      <c r="AX45" s="249"/>
      <c r="AY45" s="249"/>
      <c r="AZ45" s="249"/>
      <c r="BA45" s="249"/>
      <c r="BB45" s="249"/>
      <c r="BC45" s="249"/>
      <c r="BD45" s="249"/>
      <c r="BE45" s="249"/>
      <c r="BF45" s="249"/>
      <c r="BG45" s="249"/>
      <c r="BH45" s="249"/>
      <c r="BI45" s="249"/>
      <c r="BJ45" s="249"/>
      <c r="BK45" s="249"/>
    </row>
    <row r="46" spans="1:63" s="168" customFormat="1" ht="150" x14ac:dyDescent="0.3">
      <c r="A46" s="138" t="s">
        <v>510</v>
      </c>
      <c r="B46" s="139" t="s">
        <v>511</v>
      </c>
      <c r="C46" s="235" t="s">
        <v>512</v>
      </c>
      <c r="D46" s="241" t="s">
        <v>217</v>
      </c>
      <c r="E46" s="241" t="s">
        <v>513</v>
      </c>
      <c r="F46" s="262" t="s">
        <v>609</v>
      </c>
      <c r="G46" s="262" t="s">
        <v>610</v>
      </c>
      <c r="H46" s="262" t="s">
        <v>611</v>
      </c>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3"/>
      <c r="AS46" s="249"/>
      <c r="AT46" s="249"/>
      <c r="AU46" s="249"/>
      <c r="AV46" s="249"/>
      <c r="AW46" s="249"/>
      <c r="AX46" s="249"/>
      <c r="AY46" s="249"/>
      <c r="AZ46" s="249"/>
      <c r="BA46" s="249"/>
      <c r="BB46" s="249"/>
      <c r="BC46" s="249"/>
      <c r="BD46" s="249"/>
      <c r="BE46" s="249"/>
      <c r="BF46" s="249"/>
      <c r="BG46" s="249"/>
      <c r="BH46" s="249"/>
      <c r="BI46" s="249"/>
      <c r="BJ46" s="249"/>
      <c r="BK46" s="249"/>
    </row>
    <row r="47" spans="1:63" s="168" customFormat="1" ht="409.5" customHeight="1" x14ac:dyDescent="0.3">
      <c r="A47" s="138" t="s">
        <v>515</v>
      </c>
      <c r="B47" s="139" t="s">
        <v>516</v>
      </c>
      <c r="C47" s="235" t="s">
        <v>517</v>
      </c>
      <c r="D47" s="241" t="s">
        <v>217</v>
      </c>
      <c r="E47" s="241" t="s">
        <v>612</v>
      </c>
      <c r="F47" s="146" t="s">
        <v>613</v>
      </c>
      <c r="G47" s="262" t="s">
        <v>614</v>
      </c>
      <c r="H47" s="262" t="s">
        <v>615</v>
      </c>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3"/>
      <c r="AS47" s="249"/>
      <c r="AT47" s="249"/>
      <c r="AU47" s="249"/>
      <c r="AV47" s="249"/>
      <c r="AW47" s="249"/>
      <c r="AX47" s="249"/>
      <c r="AY47" s="249"/>
      <c r="AZ47" s="249"/>
      <c r="BA47" s="249"/>
      <c r="BB47" s="249"/>
      <c r="BC47" s="249"/>
      <c r="BD47" s="249"/>
      <c r="BE47" s="249"/>
      <c r="BF47" s="249"/>
      <c r="BG47" s="249"/>
      <c r="BH47" s="249"/>
      <c r="BI47" s="249"/>
      <c r="BJ47" s="249"/>
      <c r="BK47" s="249"/>
    </row>
    <row r="48" spans="1:63" s="168" customFormat="1" ht="75.599999999999994" thickBot="1" x14ac:dyDescent="0.35">
      <c r="A48" s="138" t="s">
        <v>520</v>
      </c>
      <c r="B48" s="139" t="s">
        <v>521</v>
      </c>
      <c r="C48" s="235" t="s">
        <v>522</v>
      </c>
      <c r="D48" s="242" t="s">
        <v>217</v>
      </c>
      <c r="E48" s="242" t="s">
        <v>523</v>
      </c>
      <c r="F48" s="135" t="s">
        <v>616</v>
      </c>
      <c r="G48" s="135" t="s">
        <v>616</v>
      </c>
      <c r="H48" s="264" t="s">
        <v>617</v>
      </c>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5"/>
      <c r="AS48" s="251"/>
      <c r="AT48" s="251"/>
      <c r="AU48" s="251"/>
      <c r="AV48" s="251"/>
      <c r="AW48" s="251"/>
      <c r="AX48" s="251"/>
      <c r="AY48" s="251"/>
      <c r="AZ48" s="251"/>
      <c r="BA48" s="251"/>
      <c r="BB48" s="251"/>
      <c r="BC48" s="251"/>
      <c r="BD48" s="251"/>
      <c r="BE48" s="251"/>
      <c r="BF48" s="251"/>
      <c r="BG48" s="251"/>
      <c r="BH48" s="251"/>
      <c r="BI48" s="251"/>
      <c r="BJ48" s="251"/>
      <c r="BK48" s="251"/>
    </row>
    <row r="49" spans="1:63" s="168" customFormat="1" ht="135" x14ac:dyDescent="0.3">
      <c r="A49" s="138" t="s">
        <v>525</v>
      </c>
      <c r="B49" s="139" t="s">
        <v>526</v>
      </c>
      <c r="C49" s="227" t="s">
        <v>527</v>
      </c>
      <c r="D49" s="236" t="s">
        <v>529</v>
      </c>
      <c r="E49" s="236" t="s">
        <v>618</v>
      </c>
      <c r="F49" s="112" t="s">
        <v>529</v>
      </c>
      <c r="G49" s="112" t="s">
        <v>529</v>
      </c>
      <c r="H49" s="258" t="s">
        <v>619</v>
      </c>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9"/>
      <c r="AS49" s="249"/>
      <c r="AT49" s="249"/>
      <c r="AU49" s="249"/>
      <c r="AV49" s="249"/>
      <c r="AW49" s="249"/>
      <c r="AX49" s="249"/>
      <c r="AY49" s="249"/>
      <c r="AZ49" s="249"/>
      <c r="BA49" s="249"/>
      <c r="BB49" s="249"/>
      <c r="BC49" s="249"/>
      <c r="BD49" s="249"/>
      <c r="BE49" s="249"/>
      <c r="BF49" s="249"/>
      <c r="BG49" s="249"/>
      <c r="BH49" s="249"/>
      <c r="BI49" s="249"/>
      <c r="BJ49" s="249"/>
      <c r="BK49" s="249"/>
    </row>
    <row r="50" spans="1:63" s="168" customFormat="1" ht="165" x14ac:dyDescent="0.3">
      <c r="A50" s="138" t="s">
        <v>531</v>
      </c>
      <c r="B50" s="139" t="s">
        <v>532</v>
      </c>
      <c r="C50" s="227" t="s">
        <v>533</v>
      </c>
      <c r="D50" s="236" t="s">
        <v>217</v>
      </c>
      <c r="E50" s="236" t="s">
        <v>534</v>
      </c>
      <c r="F50" s="112" t="s">
        <v>217</v>
      </c>
      <c r="G50" s="112" t="s">
        <v>217</v>
      </c>
      <c r="H50" s="143" t="s">
        <v>620</v>
      </c>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9"/>
      <c r="AS50" s="249"/>
      <c r="AT50" s="249"/>
      <c r="AU50" s="249"/>
      <c r="AV50" s="249"/>
      <c r="AW50" s="249"/>
      <c r="AX50" s="249"/>
      <c r="AY50" s="249"/>
      <c r="AZ50" s="249"/>
      <c r="BA50" s="249"/>
      <c r="BB50" s="249"/>
      <c r="BC50" s="249"/>
      <c r="BD50" s="249"/>
      <c r="BE50" s="249"/>
      <c r="BF50" s="249"/>
      <c r="BG50" s="249"/>
      <c r="BH50" s="249"/>
      <c r="BI50" s="249"/>
      <c r="BJ50" s="249"/>
      <c r="BK50" s="249"/>
    </row>
    <row r="51" spans="1:63" s="168" customFormat="1" ht="270" x14ac:dyDescent="0.3">
      <c r="A51" s="138" t="s">
        <v>536</v>
      </c>
      <c r="B51" s="139" t="s">
        <v>537</v>
      </c>
      <c r="C51" s="235" t="s">
        <v>538</v>
      </c>
      <c r="D51" s="238" t="s">
        <v>503</v>
      </c>
      <c r="E51" s="238" t="s">
        <v>502</v>
      </c>
      <c r="F51" s="112" t="s">
        <v>503</v>
      </c>
      <c r="G51" s="112" t="s">
        <v>503</v>
      </c>
      <c r="H51" s="258" t="s">
        <v>502</v>
      </c>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9"/>
      <c r="AS51" s="249"/>
      <c r="AT51" s="249"/>
      <c r="AU51" s="249"/>
      <c r="AV51" s="249"/>
      <c r="AW51" s="249"/>
      <c r="AX51" s="249"/>
      <c r="AY51" s="249"/>
      <c r="AZ51" s="249"/>
      <c r="BA51" s="249"/>
      <c r="BB51" s="249"/>
      <c r="BC51" s="249"/>
      <c r="BD51" s="249"/>
      <c r="BE51" s="249"/>
      <c r="BF51" s="249"/>
      <c r="BG51" s="249"/>
      <c r="BH51" s="249"/>
      <c r="BI51" s="249"/>
      <c r="BJ51" s="249"/>
      <c r="BK51" s="249"/>
    </row>
    <row r="52" spans="1:63" s="168" customFormat="1" ht="364.5" customHeight="1" x14ac:dyDescent="0.3">
      <c r="A52" s="138" t="s">
        <v>539</v>
      </c>
      <c r="B52" s="139" t="s">
        <v>505</v>
      </c>
      <c r="C52" s="235" t="s">
        <v>540</v>
      </c>
      <c r="D52" s="241" t="s">
        <v>621</v>
      </c>
      <c r="E52" s="241" t="s">
        <v>575</v>
      </c>
      <c r="F52" s="262" t="s">
        <v>622</v>
      </c>
      <c r="G52" s="262" t="s">
        <v>623</v>
      </c>
      <c r="H52" s="262" t="s">
        <v>624</v>
      </c>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3"/>
      <c r="AS52" s="249"/>
      <c r="AT52" s="249"/>
      <c r="AU52" s="249"/>
      <c r="AV52" s="249"/>
      <c r="AW52" s="249"/>
      <c r="AX52" s="249"/>
      <c r="AY52" s="249"/>
      <c r="AZ52" s="249"/>
      <c r="BA52" s="249"/>
      <c r="BB52" s="249"/>
      <c r="BC52" s="249"/>
      <c r="BD52" s="249"/>
      <c r="BE52" s="249"/>
      <c r="BF52" s="249"/>
      <c r="BG52" s="249"/>
      <c r="BH52" s="249"/>
      <c r="BI52" s="249"/>
      <c r="BJ52" s="249"/>
      <c r="BK52" s="249"/>
    </row>
    <row r="53" spans="1:63" s="168" customFormat="1" ht="234.75" customHeight="1" x14ac:dyDescent="0.3">
      <c r="A53" s="138" t="s">
        <v>544</v>
      </c>
      <c r="B53" s="139" t="s">
        <v>545</v>
      </c>
      <c r="C53" s="235" t="s">
        <v>546</v>
      </c>
      <c r="D53" s="243" t="s">
        <v>547</v>
      </c>
      <c r="E53" s="243" t="s">
        <v>217</v>
      </c>
      <c r="F53" s="258" t="s">
        <v>625</v>
      </c>
      <c r="G53" s="258" t="s">
        <v>626</v>
      </c>
      <c r="H53" s="258" t="s">
        <v>627</v>
      </c>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9"/>
      <c r="AS53" s="249"/>
      <c r="AT53" s="249"/>
      <c r="AU53" s="249"/>
      <c r="AV53" s="249"/>
      <c r="AW53" s="249"/>
      <c r="AX53" s="249"/>
      <c r="AY53" s="249"/>
      <c r="AZ53" s="249"/>
      <c r="BA53" s="249"/>
      <c r="BB53" s="249"/>
      <c r="BC53" s="249"/>
      <c r="BD53" s="249"/>
      <c r="BE53" s="249"/>
      <c r="BF53" s="249"/>
      <c r="BG53" s="249"/>
      <c r="BH53" s="249"/>
      <c r="BI53" s="249"/>
      <c r="BJ53" s="249"/>
      <c r="BK53" s="249"/>
    </row>
    <row r="54" spans="1:63" s="168" customFormat="1" ht="240" x14ac:dyDescent="0.3">
      <c r="A54" s="138" t="s">
        <v>550</v>
      </c>
      <c r="B54" s="139" t="s">
        <v>551</v>
      </c>
      <c r="C54" s="235" t="s">
        <v>552</v>
      </c>
      <c r="D54" s="243" t="s">
        <v>553</v>
      </c>
      <c r="E54" s="243" t="s">
        <v>217</v>
      </c>
      <c r="F54" s="112" t="s">
        <v>628</v>
      </c>
      <c r="G54" s="112" t="s">
        <v>629</v>
      </c>
      <c r="H54" s="262" t="s">
        <v>624</v>
      </c>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9"/>
      <c r="AS54" s="249"/>
      <c r="AT54" s="249"/>
      <c r="AU54" s="249"/>
      <c r="AV54" s="249"/>
      <c r="AW54" s="249"/>
      <c r="AX54" s="249"/>
      <c r="AY54" s="249"/>
      <c r="AZ54" s="249"/>
      <c r="BA54" s="249"/>
      <c r="BB54" s="249"/>
      <c r="BC54" s="249"/>
      <c r="BD54" s="249"/>
      <c r="BE54" s="249"/>
      <c r="BF54" s="249"/>
      <c r="BG54" s="249"/>
      <c r="BH54" s="249"/>
      <c r="BI54" s="249"/>
      <c r="BJ54" s="249"/>
      <c r="BK54" s="249"/>
    </row>
    <row r="55" spans="1:63" s="168" customFormat="1" ht="105.6" thickBot="1" x14ac:dyDescent="0.35">
      <c r="A55" s="140" t="s">
        <v>555</v>
      </c>
      <c r="B55" s="141" t="s">
        <v>521</v>
      </c>
      <c r="C55" s="244" t="s">
        <v>556</v>
      </c>
      <c r="D55" s="245" t="s">
        <v>557</v>
      </c>
      <c r="E55" s="245" t="s">
        <v>217</v>
      </c>
      <c r="F55" s="135" t="s">
        <v>630</v>
      </c>
      <c r="G55" s="135" t="s">
        <v>616</v>
      </c>
      <c r="H55" s="266" t="s">
        <v>631</v>
      </c>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7"/>
      <c r="AS55" s="251"/>
      <c r="AT55" s="251"/>
      <c r="AU55" s="251"/>
      <c r="AV55" s="251"/>
      <c r="AW55" s="251"/>
      <c r="AX55" s="251"/>
      <c r="AY55" s="251"/>
      <c r="AZ55" s="251"/>
      <c r="BA55" s="251"/>
      <c r="BB55" s="251"/>
      <c r="BC55" s="251"/>
      <c r="BD55" s="251"/>
      <c r="BE55" s="251"/>
      <c r="BF55" s="251"/>
      <c r="BG55" s="251"/>
      <c r="BH55" s="251"/>
      <c r="BI55" s="251"/>
      <c r="BJ55" s="251"/>
      <c r="BK55" s="251"/>
    </row>
  </sheetData>
  <sheetProtection sheet="1" objects="1" scenarios="1" selectLockedCells="1"/>
  <protectedRanges>
    <protectedRange sqref="C2" name="Range1"/>
  </protectedRanges>
  <customSheetViews>
    <customSheetView guid="{9D5E0675-E81B-4894-8C24-1BC7CFF98042}" scale="70" hiddenRows="1" hiddenColumns="1" topLeftCell="A29">
      <pane xSplit="3" topLeftCell="E1" activePane="topRight" state="frozen"/>
      <selection pane="topRight" activeCell="F27" sqref="F27:H55"/>
      <pageMargins left="0" right="0" top="0" bottom="0" header="0" footer="0"/>
      <pageSetup orientation="portrait" r:id="rId1"/>
    </customSheetView>
    <customSheetView guid="{C2870D4B-3185-40F5-B1E2-34D518E50A79}" scale="70" hiddenRows="1" hiddenColumns="1">
      <pane xSplit="3" topLeftCell="D1" activePane="topRight" state="frozen"/>
      <selection pane="topRight" activeCell="C10" sqref="C10"/>
      <pageMargins left="0" right="0" top="0" bottom="0" header="0" footer="0"/>
      <pageSetup orientation="portrait" r:id="rId2"/>
    </customSheetView>
    <customSheetView guid="{B3F813C4-6DDE-44FA-88AB-CD545D2651A2}" scale="70" hiddenRows="1" hiddenColumns="1" topLeftCell="A16">
      <pane xSplit="3" topLeftCell="D1" activePane="topRight" state="frozen"/>
      <selection pane="topRight" activeCell="D29" sqref="D29"/>
      <pageMargins left="0" right="0" top="0" bottom="0" header="0" footer="0"/>
      <pageSetup orientation="portrait" r:id="rId3"/>
    </customSheetView>
    <customSheetView guid="{52C21511-4E91-4712-98AA-765DAD4B9FC1}" scale="70" hiddenRows="1" hiddenColumns="1" topLeftCell="A45">
      <pane xSplit="3" topLeftCell="D1" activePane="topRight" state="frozen"/>
      <selection pane="topRight" activeCell="F46" sqref="F46"/>
      <pageMargins left="0" right="0" top="0" bottom="0" header="0" footer="0"/>
      <pageSetup orientation="portrait" r:id="rId4"/>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U12" xr:uid="{4C366FEA-8A44-48EF-98EF-8FD932370C71}"/>
  </dataValidations>
  <pageMargins left="0.7" right="0.7" top="0.75" bottom="0.75" header="0.3" footer="0.3"/>
  <pageSetup orientation="portrait" r:id="rId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F7019-E4B2-4F74-A411-3272C8D36C0E}">
  <dimension ref="A1:BL55"/>
  <sheetViews>
    <sheetView topLeftCell="A19" zoomScale="55" zoomScaleNormal="55" workbookViewId="0">
      <selection activeCell="F27" sqref="F27"/>
    </sheetView>
  </sheetViews>
  <sheetFormatPr defaultColWidth="0" defaultRowHeight="15.6" zeroHeight="1" x14ac:dyDescent="0.3"/>
  <cols>
    <col min="1" max="1" width="6.88671875" style="207" bestFit="1" customWidth="1"/>
    <col min="2" max="2" width="38.6640625" style="207" customWidth="1"/>
    <col min="3" max="3" width="82" style="207" customWidth="1"/>
    <col min="4" max="5" width="42.6640625" style="207" customWidth="1"/>
    <col min="6" max="45" width="42.6640625" style="213" customWidth="1"/>
    <col min="46" max="64" width="42.6640625" style="207" hidden="1" customWidth="1"/>
    <col min="65" max="16384" width="0" style="207"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2429</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1686</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213"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row>
    <row r="11" spans="1:64" s="213"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row>
    <row r="12" spans="1:64" s="213" customFormat="1" ht="27.6" customHeight="1" x14ac:dyDescent="0.3">
      <c r="A12" s="174" t="s">
        <v>312</v>
      </c>
      <c r="B12" s="139" t="s">
        <v>313</v>
      </c>
      <c r="C12" s="214" t="s">
        <v>314</v>
      </c>
      <c r="D12" s="216" t="s">
        <v>315</v>
      </c>
      <c r="E12" s="216" t="s">
        <v>315</v>
      </c>
      <c r="F12" s="216"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213"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row>
    <row r="14" spans="1:64" s="213"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row>
    <row r="15" spans="1:64" s="213" customFormat="1" ht="27.6" customHeight="1" thickBot="1" x14ac:dyDescent="0.35">
      <c r="A15" s="176" t="s">
        <v>358</v>
      </c>
      <c r="B15" s="141" t="s">
        <v>359</v>
      </c>
      <c r="C15" s="220" t="s">
        <v>360</v>
      </c>
      <c r="D15" s="221" t="s">
        <v>361</v>
      </c>
      <c r="E15" s="221" t="s">
        <v>361</v>
      </c>
      <c r="F15" s="221"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213"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213" customFormat="1" ht="82.95" customHeight="1" x14ac:dyDescent="0.3">
      <c r="A20" s="138" t="s">
        <v>376</v>
      </c>
      <c r="B20" s="139" t="s">
        <v>377</v>
      </c>
      <c r="C20" s="217" t="s">
        <v>378</v>
      </c>
      <c r="D20" s="226" t="s">
        <v>379</v>
      </c>
      <c r="E20" s="226" t="s">
        <v>380</v>
      </c>
      <c r="F20" s="254" t="s">
        <v>915</v>
      </c>
      <c r="G20" s="254" t="s">
        <v>217</v>
      </c>
      <c r="H20" s="254" t="s">
        <v>381</v>
      </c>
      <c r="I20" s="254" t="s">
        <v>381</v>
      </c>
      <c r="J20" s="254" t="s">
        <v>915</v>
      </c>
      <c r="K20" s="254" t="s">
        <v>379</v>
      </c>
      <c r="L20" s="254" t="s">
        <v>379</v>
      </c>
      <c r="M20" s="254" t="s">
        <v>1122</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213" customFormat="1" ht="82.95" customHeight="1" x14ac:dyDescent="0.3">
      <c r="A21" s="169" t="s">
        <v>383</v>
      </c>
      <c r="B21" s="170" t="s">
        <v>384</v>
      </c>
      <c r="C21" s="227" t="s">
        <v>385</v>
      </c>
      <c r="D21" s="228" t="s">
        <v>386</v>
      </c>
      <c r="E21" s="228" t="s">
        <v>387</v>
      </c>
      <c r="F21" s="256" t="s">
        <v>386</v>
      </c>
      <c r="G21" s="256" t="s">
        <v>217</v>
      </c>
      <c r="H21" s="256" t="s">
        <v>388</v>
      </c>
      <c r="I21" s="256" t="s">
        <v>388</v>
      </c>
      <c r="J21" s="256" t="s">
        <v>386</v>
      </c>
      <c r="K21" s="256" t="s">
        <v>386</v>
      </c>
      <c r="L21" s="256" t="s">
        <v>386</v>
      </c>
      <c r="M21" s="256" t="s">
        <v>387</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213" customFormat="1" ht="230.4"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68" t="s">
        <v>2430</v>
      </c>
      <c r="L22" s="268" t="s">
        <v>217</v>
      </c>
      <c r="M22" s="257" t="s">
        <v>2442</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213"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237" customFormat="1" ht="30" x14ac:dyDescent="0.3">
      <c r="A27" s="138" t="s">
        <v>439</v>
      </c>
      <c r="B27" s="139" t="s">
        <v>440</v>
      </c>
      <c r="C27" s="235" t="s">
        <v>441</v>
      </c>
      <c r="D27" s="236" t="s">
        <v>442</v>
      </c>
      <c r="E27" s="236" t="s">
        <v>443</v>
      </c>
      <c r="F27" s="258" t="s">
        <v>1646</v>
      </c>
      <c r="G27" s="258" t="s">
        <v>2551</v>
      </c>
      <c r="H27" s="258" t="s">
        <v>2552</v>
      </c>
      <c r="I27" s="258" t="s">
        <v>2553</v>
      </c>
      <c r="J27" s="258" t="s">
        <v>2445</v>
      </c>
      <c r="K27" s="258" t="s">
        <v>2446</v>
      </c>
      <c r="L27" s="258" t="s">
        <v>2554</v>
      </c>
      <c r="M27" s="258" t="s">
        <v>1181</v>
      </c>
      <c r="N27" s="258" t="s">
        <v>2555</v>
      </c>
      <c r="O27" s="258" t="s">
        <v>2556</v>
      </c>
      <c r="P27" s="258" t="s">
        <v>2450</v>
      </c>
      <c r="Q27" s="258" t="s">
        <v>2557</v>
      </c>
      <c r="R27" s="258" t="s">
        <v>2452</v>
      </c>
      <c r="S27" s="258" t="s">
        <v>2558</v>
      </c>
      <c r="T27" s="258" t="s">
        <v>2454</v>
      </c>
      <c r="U27" s="258" t="s">
        <v>2559</v>
      </c>
      <c r="V27" s="258" t="s">
        <v>2450</v>
      </c>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237" customFormat="1" ht="45" x14ac:dyDescent="0.3">
      <c r="A28" s="138" t="s">
        <v>447</v>
      </c>
      <c r="B28" s="139" t="s">
        <v>448</v>
      </c>
      <c r="C28" s="235" t="s">
        <v>449</v>
      </c>
      <c r="D28" s="236" t="s">
        <v>450</v>
      </c>
      <c r="E28" s="236" t="s">
        <v>450</v>
      </c>
      <c r="F28" s="258" t="s">
        <v>601</v>
      </c>
      <c r="G28" s="258" t="s">
        <v>601</v>
      </c>
      <c r="H28" s="258" t="s">
        <v>450</v>
      </c>
      <c r="I28" s="258" t="s">
        <v>601</v>
      </c>
      <c r="J28" s="258" t="s">
        <v>601</v>
      </c>
      <c r="K28" s="258" t="s">
        <v>601</v>
      </c>
      <c r="L28" s="258" t="s">
        <v>450</v>
      </c>
      <c r="M28" s="258" t="s">
        <v>601</v>
      </c>
      <c r="N28" s="258" t="s">
        <v>601</v>
      </c>
      <c r="O28" s="258" t="s">
        <v>601</v>
      </c>
      <c r="P28" s="258" t="s">
        <v>601</v>
      </c>
      <c r="Q28" s="258" t="s">
        <v>601</v>
      </c>
      <c r="R28" s="258" t="s">
        <v>450</v>
      </c>
      <c r="S28" s="258" t="s">
        <v>601</v>
      </c>
      <c r="T28" s="258" t="s">
        <v>601</v>
      </c>
      <c r="U28" s="258" t="s">
        <v>601</v>
      </c>
      <c r="V28" s="258" t="s">
        <v>601</v>
      </c>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237" customFormat="1" ht="244.95" customHeight="1" x14ac:dyDescent="0.3">
      <c r="A29" s="138" t="s">
        <v>452</v>
      </c>
      <c r="B29" s="139" t="s">
        <v>453</v>
      </c>
      <c r="C29" s="235" t="s">
        <v>603</v>
      </c>
      <c r="D29" s="238" t="s">
        <v>455</v>
      </c>
      <c r="E29" s="238" t="s">
        <v>456</v>
      </c>
      <c r="F29" s="258" t="s">
        <v>456</v>
      </c>
      <c r="G29" s="258" t="s">
        <v>456</v>
      </c>
      <c r="H29" s="258" t="s">
        <v>456</v>
      </c>
      <c r="I29" s="258" t="s">
        <v>456</v>
      </c>
      <c r="J29" s="258" t="s">
        <v>456</v>
      </c>
      <c r="K29" s="258" t="s">
        <v>456</v>
      </c>
      <c r="L29" s="258" t="s">
        <v>456</v>
      </c>
      <c r="M29" s="258" t="s">
        <v>456</v>
      </c>
      <c r="N29" s="258" t="s">
        <v>456</v>
      </c>
      <c r="O29" s="258" t="s">
        <v>456</v>
      </c>
      <c r="P29" s="258" t="s">
        <v>456</v>
      </c>
      <c r="Q29" s="258" t="s">
        <v>456</v>
      </c>
      <c r="R29" s="258" t="s">
        <v>456</v>
      </c>
      <c r="S29" s="258" t="s">
        <v>456</v>
      </c>
      <c r="T29" s="258" t="s">
        <v>456</v>
      </c>
      <c r="U29" s="258" t="s">
        <v>456</v>
      </c>
      <c r="V29" s="258" t="s">
        <v>456</v>
      </c>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213" customFormat="1" x14ac:dyDescent="0.3">
      <c r="A30" s="138" t="s">
        <v>457</v>
      </c>
      <c r="B30" s="139" t="s">
        <v>458</v>
      </c>
      <c r="C30" s="235" t="s">
        <v>459</v>
      </c>
      <c r="D30" s="239"/>
      <c r="E30" s="239" t="s">
        <v>181</v>
      </c>
      <c r="F30" s="260" t="s">
        <v>181</v>
      </c>
      <c r="G30" s="260" t="s">
        <v>181</v>
      </c>
      <c r="H30" s="260" t="s">
        <v>181</v>
      </c>
      <c r="I30" s="260" t="s">
        <v>181</v>
      </c>
      <c r="J30" s="260" t="s">
        <v>181</v>
      </c>
      <c r="K30" s="260" t="s">
        <v>181</v>
      </c>
      <c r="L30" s="260" t="s">
        <v>181</v>
      </c>
      <c r="M30" s="260" t="s">
        <v>181</v>
      </c>
      <c r="N30" s="260" t="s">
        <v>181</v>
      </c>
      <c r="O30" s="260" t="s">
        <v>181</v>
      </c>
      <c r="P30" s="260" t="s">
        <v>181</v>
      </c>
      <c r="Q30" s="260" t="s">
        <v>181</v>
      </c>
      <c r="R30" s="260" t="s">
        <v>181</v>
      </c>
      <c r="S30" s="260" t="s">
        <v>181</v>
      </c>
      <c r="T30" s="260" t="s">
        <v>181</v>
      </c>
      <c r="U30" s="260" t="s">
        <v>181</v>
      </c>
      <c r="V30" s="260" t="s">
        <v>181</v>
      </c>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213" customFormat="1" x14ac:dyDescent="0.3">
      <c r="A31" s="138" t="s">
        <v>460</v>
      </c>
      <c r="B31" s="139" t="s">
        <v>461</v>
      </c>
      <c r="C31" s="240" t="s">
        <v>462</v>
      </c>
      <c r="D31" s="239"/>
      <c r="E31" s="239" t="s">
        <v>181</v>
      </c>
      <c r="F31" s="260" t="s">
        <v>181</v>
      </c>
      <c r="G31" s="260" t="s">
        <v>181</v>
      </c>
      <c r="H31" s="260" t="s">
        <v>181</v>
      </c>
      <c r="I31" s="260" t="s">
        <v>181</v>
      </c>
      <c r="J31" s="260" t="s">
        <v>181</v>
      </c>
      <c r="K31" s="260" t="s">
        <v>181</v>
      </c>
      <c r="L31" s="260" t="s">
        <v>181</v>
      </c>
      <c r="M31" s="260" t="s">
        <v>181</v>
      </c>
      <c r="N31" s="260" t="s">
        <v>181</v>
      </c>
      <c r="O31" s="260" t="s">
        <v>181</v>
      </c>
      <c r="P31" s="260" t="s">
        <v>181</v>
      </c>
      <c r="Q31" s="260" t="s">
        <v>181</v>
      </c>
      <c r="R31" s="260" t="s">
        <v>181</v>
      </c>
      <c r="S31" s="260" t="s">
        <v>181</v>
      </c>
      <c r="T31" s="260" t="s">
        <v>181</v>
      </c>
      <c r="U31" s="260" t="s">
        <v>181</v>
      </c>
      <c r="V31" s="260" t="s">
        <v>181</v>
      </c>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213" customFormat="1" x14ac:dyDescent="0.3">
      <c r="A32" s="138" t="s">
        <v>463</v>
      </c>
      <c r="B32" s="139" t="s">
        <v>464</v>
      </c>
      <c r="C32" s="235" t="s">
        <v>465</v>
      </c>
      <c r="D32" s="239"/>
      <c r="E32" s="239" t="s">
        <v>181</v>
      </c>
      <c r="F32" s="260" t="s">
        <v>181</v>
      </c>
      <c r="G32" s="260" t="s">
        <v>181</v>
      </c>
      <c r="H32" s="260" t="s">
        <v>181</v>
      </c>
      <c r="I32" s="260" t="s">
        <v>181</v>
      </c>
      <c r="J32" s="260" t="s">
        <v>181</v>
      </c>
      <c r="K32" s="260" t="s">
        <v>181</v>
      </c>
      <c r="L32" s="260" t="s">
        <v>181</v>
      </c>
      <c r="M32" s="260" t="s">
        <v>181</v>
      </c>
      <c r="N32" s="260" t="s">
        <v>181</v>
      </c>
      <c r="O32" s="260" t="s">
        <v>181</v>
      </c>
      <c r="P32" s="260" t="s">
        <v>181</v>
      </c>
      <c r="Q32" s="260" t="s">
        <v>181</v>
      </c>
      <c r="R32" s="260" t="s">
        <v>181</v>
      </c>
      <c r="S32" s="260" t="s">
        <v>181</v>
      </c>
      <c r="T32" s="260" t="s">
        <v>181</v>
      </c>
      <c r="U32" s="260" t="s">
        <v>181</v>
      </c>
      <c r="V32" s="260" t="s">
        <v>181</v>
      </c>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213" customFormat="1" ht="30" x14ac:dyDescent="0.3">
      <c r="A33" s="138" t="s">
        <v>466</v>
      </c>
      <c r="B33" s="139" t="s">
        <v>467</v>
      </c>
      <c r="C33" s="235" t="s">
        <v>468</v>
      </c>
      <c r="D33" s="239"/>
      <c r="E33" s="239" t="s">
        <v>181</v>
      </c>
      <c r="F33" s="260" t="s">
        <v>181</v>
      </c>
      <c r="G33" s="260" t="s">
        <v>181</v>
      </c>
      <c r="H33" s="260" t="s">
        <v>181</v>
      </c>
      <c r="I33" s="260" t="s">
        <v>181</v>
      </c>
      <c r="J33" s="260" t="s">
        <v>181</v>
      </c>
      <c r="K33" s="260" t="s">
        <v>181</v>
      </c>
      <c r="L33" s="260" t="s">
        <v>181</v>
      </c>
      <c r="M33" s="260" t="s">
        <v>181</v>
      </c>
      <c r="N33" s="260" t="s">
        <v>181</v>
      </c>
      <c r="O33" s="260" t="s">
        <v>181</v>
      </c>
      <c r="P33" s="260" t="s">
        <v>181</v>
      </c>
      <c r="Q33" s="260" t="s">
        <v>181</v>
      </c>
      <c r="R33" s="260" t="s">
        <v>181</v>
      </c>
      <c r="S33" s="260" t="s">
        <v>181</v>
      </c>
      <c r="T33" s="260" t="s">
        <v>181</v>
      </c>
      <c r="U33" s="260" t="s">
        <v>181</v>
      </c>
      <c r="V33" s="260" t="s">
        <v>181</v>
      </c>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213" customFormat="1" ht="30" x14ac:dyDescent="0.3">
      <c r="A34" s="138" t="s">
        <v>469</v>
      </c>
      <c r="B34" s="139" t="s">
        <v>470</v>
      </c>
      <c r="C34" s="235" t="s">
        <v>471</v>
      </c>
      <c r="D34" s="239"/>
      <c r="E34" s="239" t="s">
        <v>209</v>
      </c>
      <c r="F34" s="260" t="s">
        <v>209</v>
      </c>
      <c r="G34" s="260" t="s">
        <v>181</v>
      </c>
      <c r="H34" s="260" t="s">
        <v>209</v>
      </c>
      <c r="I34" s="260" t="s">
        <v>181</v>
      </c>
      <c r="J34" s="260" t="s">
        <v>181</v>
      </c>
      <c r="K34" s="260" t="s">
        <v>181</v>
      </c>
      <c r="L34" s="260" t="s">
        <v>209</v>
      </c>
      <c r="M34" s="260" t="s">
        <v>209</v>
      </c>
      <c r="N34" s="260" t="s">
        <v>209</v>
      </c>
      <c r="O34" s="260" t="s">
        <v>209</v>
      </c>
      <c r="P34" s="260" t="s">
        <v>209</v>
      </c>
      <c r="Q34" s="260" t="s">
        <v>209</v>
      </c>
      <c r="R34" s="260" t="s">
        <v>209</v>
      </c>
      <c r="S34" s="260" t="s">
        <v>209</v>
      </c>
      <c r="T34" s="260" t="s">
        <v>209</v>
      </c>
      <c r="U34" s="260" t="s">
        <v>209</v>
      </c>
      <c r="V34" s="260" t="s">
        <v>209</v>
      </c>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213" customFormat="1" x14ac:dyDescent="0.3">
      <c r="A35" s="138" t="s">
        <v>472</v>
      </c>
      <c r="B35" s="139" t="s">
        <v>473</v>
      </c>
      <c r="C35" s="235" t="s">
        <v>474</v>
      </c>
      <c r="D35" s="239"/>
      <c r="E35" s="239" t="s">
        <v>209</v>
      </c>
      <c r="F35" s="260" t="s">
        <v>209</v>
      </c>
      <c r="G35" s="260" t="s">
        <v>181</v>
      </c>
      <c r="H35" s="260" t="s">
        <v>209</v>
      </c>
      <c r="I35" s="260" t="s">
        <v>181</v>
      </c>
      <c r="J35" s="260" t="s">
        <v>181</v>
      </c>
      <c r="K35" s="260" t="s">
        <v>181</v>
      </c>
      <c r="L35" s="260" t="s">
        <v>209</v>
      </c>
      <c r="M35" s="260" t="s">
        <v>209</v>
      </c>
      <c r="N35" s="260" t="s">
        <v>209</v>
      </c>
      <c r="O35" s="260" t="s">
        <v>209</v>
      </c>
      <c r="P35" s="260" t="s">
        <v>209</v>
      </c>
      <c r="Q35" s="260" t="s">
        <v>209</v>
      </c>
      <c r="R35" s="260" t="s">
        <v>209</v>
      </c>
      <c r="S35" s="260" t="s">
        <v>209</v>
      </c>
      <c r="T35" s="260" t="s">
        <v>209</v>
      </c>
      <c r="U35" s="260" t="s">
        <v>209</v>
      </c>
      <c r="V35" s="260" t="s">
        <v>209</v>
      </c>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213" customFormat="1" ht="30" x14ac:dyDescent="0.3">
      <c r="A36" s="138" t="s">
        <v>475</v>
      </c>
      <c r="B36" s="139" t="s">
        <v>476</v>
      </c>
      <c r="C36" s="235" t="s">
        <v>477</v>
      </c>
      <c r="D36" s="239"/>
      <c r="E36" s="239" t="s">
        <v>181</v>
      </c>
      <c r="F36" s="260" t="s">
        <v>181</v>
      </c>
      <c r="G36" s="260" t="s">
        <v>181</v>
      </c>
      <c r="H36" s="260" t="s">
        <v>181</v>
      </c>
      <c r="I36" s="260" t="s">
        <v>181</v>
      </c>
      <c r="J36" s="260" t="s">
        <v>181</v>
      </c>
      <c r="K36" s="260" t="s">
        <v>181</v>
      </c>
      <c r="L36" s="260" t="s">
        <v>181</v>
      </c>
      <c r="M36" s="260" t="s">
        <v>181</v>
      </c>
      <c r="N36" s="260" t="s">
        <v>181</v>
      </c>
      <c r="O36" s="260" t="s">
        <v>181</v>
      </c>
      <c r="P36" s="260" t="s">
        <v>181</v>
      </c>
      <c r="Q36" s="260" t="s">
        <v>181</v>
      </c>
      <c r="R36" s="260" t="s">
        <v>181</v>
      </c>
      <c r="S36" s="260" t="s">
        <v>181</v>
      </c>
      <c r="T36" s="260" t="s">
        <v>181</v>
      </c>
      <c r="U36" s="260" t="s">
        <v>181</v>
      </c>
      <c r="V36" s="260" t="s">
        <v>181</v>
      </c>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213" customFormat="1" x14ac:dyDescent="0.3">
      <c r="A37" s="138" t="s">
        <v>478</v>
      </c>
      <c r="B37" s="139" t="s">
        <v>479</v>
      </c>
      <c r="C37" s="235" t="s">
        <v>480</v>
      </c>
      <c r="D37" s="239"/>
      <c r="E37" s="239" t="s">
        <v>181</v>
      </c>
      <c r="F37" s="260" t="s">
        <v>209</v>
      </c>
      <c r="G37" s="260" t="s">
        <v>181</v>
      </c>
      <c r="H37" s="260" t="s">
        <v>209</v>
      </c>
      <c r="I37" s="260" t="s">
        <v>181</v>
      </c>
      <c r="J37" s="260" t="s">
        <v>181</v>
      </c>
      <c r="K37" s="260" t="s">
        <v>181</v>
      </c>
      <c r="L37" s="260" t="s">
        <v>209</v>
      </c>
      <c r="M37" s="260" t="s">
        <v>181</v>
      </c>
      <c r="N37" s="260" t="s">
        <v>181</v>
      </c>
      <c r="O37" s="260" t="s">
        <v>181</v>
      </c>
      <c r="P37" s="260" t="s">
        <v>181</v>
      </c>
      <c r="Q37" s="260" t="s">
        <v>209</v>
      </c>
      <c r="R37" s="260" t="s">
        <v>209</v>
      </c>
      <c r="S37" s="260" t="s">
        <v>209</v>
      </c>
      <c r="T37" s="260" t="s">
        <v>209</v>
      </c>
      <c r="U37" s="260" t="s">
        <v>209</v>
      </c>
      <c r="V37" s="260" t="s">
        <v>181</v>
      </c>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213" customFormat="1" x14ac:dyDescent="0.3">
      <c r="A38" s="138" t="s">
        <v>481</v>
      </c>
      <c r="B38" s="139" t="s">
        <v>482</v>
      </c>
      <c r="C38" s="235" t="s">
        <v>483</v>
      </c>
      <c r="D38" s="239"/>
      <c r="E38" s="239" t="s">
        <v>181</v>
      </c>
      <c r="F38" s="260" t="s">
        <v>181</v>
      </c>
      <c r="G38" s="260" t="s">
        <v>181</v>
      </c>
      <c r="H38" s="260" t="s">
        <v>209</v>
      </c>
      <c r="I38" s="260" t="s">
        <v>209</v>
      </c>
      <c r="J38" s="260" t="s">
        <v>209</v>
      </c>
      <c r="K38" s="260" t="s">
        <v>209</v>
      </c>
      <c r="L38" s="260" t="s">
        <v>209</v>
      </c>
      <c r="M38" s="260" t="s">
        <v>181</v>
      </c>
      <c r="N38" s="260" t="s">
        <v>181</v>
      </c>
      <c r="O38" s="260" t="s">
        <v>181</v>
      </c>
      <c r="P38" s="260" t="s">
        <v>181</v>
      </c>
      <c r="Q38" s="260" t="s">
        <v>181</v>
      </c>
      <c r="R38" s="260" t="s">
        <v>181</v>
      </c>
      <c r="S38" s="260" t="s">
        <v>181</v>
      </c>
      <c r="T38" s="260" t="s">
        <v>181</v>
      </c>
      <c r="U38" s="260" t="s">
        <v>181</v>
      </c>
      <c r="V38" s="260" t="s">
        <v>181</v>
      </c>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213" customFormat="1" x14ac:dyDescent="0.3">
      <c r="A39" s="138" t="s">
        <v>484</v>
      </c>
      <c r="B39" s="139" t="s">
        <v>485</v>
      </c>
      <c r="C39" s="235" t="s">
        <v>486</v>
      </c>
      <c r="D39" s="239"/>
      <c r="E39" s="239" t="s">
        <v>181</v>
      </c>
      <c r="F39" s="260" t="s">
        <v>209</v>
      </c>
      <c r="G39" s="260" t="s">
        <v>209</v>
      </c>
      <c r="H39" s="260" t="s">
        <v>209</v>
      </c>
      <c r="I39" s="260" t="s">
        <v>209</v>
      </c>
      <c r="J39" s="260" t="s">
        <v>209</v>
      </c>
      <c r="K39" s="260" t="s">
        <v>209</v>
      </c>
      <c r="L39" s="260" t="s">
        <v>209</v>
      </c>
      <c r="M39" s="260" t="s">
        <v>209</v>
      </c>
      <c r="N39" s="260" t="s">
        <v>209</v>
      </c>
      <c r="O39" s="260" t="s">
        <v>209</v>
      </c>
      <c r="P39" s="260" t="s">
        <v>209</v>
      </c>
      <c r="Q39" s="260" t="s">
        <v>209</v>
      </c>
      <c r="R39" s="260" t="s">
        <v>209</v>
      </c>
      <c r="S39" s="260" t="s">
        <v>209</v>
      </c>
      <c r="T39" s="260" t="s">
        <v>209</v>
      </c>
      <c r="U39" s="260" t="s">
        <v>209</v>
      </c>
      <c r="V39" s="260" t="s">
        <v>209</v>
      </c>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213" customFormat="1" x14ac:dyDescent="0.3">
      <c r="A40" s="138" t="s">
        <v>487</v>
      </c>
      <c r="B40" s="139" t="s">
        <v>488</v>
      </c>
      <c r="C40" s="235" t="s">
        <v>489</v>
      </c>
      <c r="D40" s="239"/>
      <c r="E40" s="239" t="s">
        <v>181</v>
      </c>
      <c r="F40" s="260" t="s">
        <v>209</v>
      </c>
      <c r="G40" s="260" t="s">
        <v>209</v>
      </c>
      <c r="H40" s="260" t="s">
        <v>209</v>
      </c>
      <c r="I40" s="260" t="s">
        <v>209</v>
      </c>
      <c r="J40" s="260" t="s">
        <v>209</v>
      </c>
      <c r="K40" s="260" t="s">
        <v>209</v>
      </c>
      <c r="L40" s="260" t="s">
        <v>209</v>
      </c>
      <c r="M40" s="260" t="s">
        <v>209</v>
      </c>
      <c r="N40" s="260" t="s">
        <v>209</v>
      </c>
      <c r="O40" s="260" t="s">
        <v>209</v>
      </c>
      <c r="P40" s="260" t="s">
        <v>209</v>
      </c>
      <c r="Q40" s="260" t="s">
        <v>209</v>
      </c>
      <c r="R40" s="260" t="s">
        <v>209</v>
      </c>
      <c r="S40" s="260" t="s">
        <v>209</v>
      </c>
      <c r="T40" s="260" t="s">
        <v>209</v>
      </c>
      <c r="U40" s="260" t="s">
        <v>209</v>
      </c>
      <c r="V40" s="260" t="s">
        <v>209</v>
      </c>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213" customFormat="1" x14ac:dyDescent="0.3">
      <c r="A41" s="138" t="s">
        <v>490</v>
      </c>
      <c r="B41" s="139" t="s">
        <v>491</v>
      </c>
      <c r="C41" s="235" t="s">
        <v>492</v>
      </c>
      <c r="D41" s="239" t="s">
        <v>181</v>
      </c>
      <c r="E41" s="239" t="s">
        <v>209</v>
      </c>
      <c r="F41" s="260" t="s">
        <v>209</v>
      </c>
      <c r="G41" s="260" t="s">
        <v>181</v>
      </c>
      <c r="H41" s="260" t="s">
        <v>209</v>
      </c>
      <c r="I41" s="260" t="s">
        <v>181</v>
      </c>
      <c r="J41" s="260" t="s">
        <v>181</v>
      </c>
      <c r="K41" s="260" t="s">
        <v>181</v>
      </c>
      <c r="L41" s="260" t="s">
        <v>209</v>
      </c>
      <c r="M41" s="260" t="s">
        <v>181</v>
      </c>
      <c r="N41" s="260" t="s">
        <v>181</v>
      </c>
      <c r="O41" s="260" t="s">
        <v>181</v>
      </c>
      <c r="P41" s="260" t="s">
        <v>181</v>
      </c>
      <c r="Q41" s="260" t="s">
        <v>209</v>
      </c>
      <c r="R41" s="260" t="s">
        <v>209</v>
      </c>
      <c r="S41" s="260" t="s">
        <v>209</v>
      </c>
      <c r="T41" s="260" t="s">
        <v>209</v>
      </c>
      <c r="U41" s="260" t="s">
        <v>209</v>
      </c>
      <c r="V41" s="260" t="s">
        <v>181</v>
      </c>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213" customFormat="1" x14ac:dyDescent="0.3">
      <c r="A42" s="138" t="s">
        <v>493</v>
      </c>
      <c r="B42" s="139" t="s">
        <v>494</v>
      </c>
      <c r="C42" s="235" t="s">
        <v>495</v>
      </c>
      <c r="D42" s="239" t="s">
        <v>181</v>
      </c>
      <c r="E42" s="239" t="s">
        <v>209</v>
      </c>
      <c r="F42" s="260" t="s">
        <v>209</v>
      </c>
      <c r="G42" s="260" t="s">
        <v>181</v>
      </c>
      <c r="H42" s="260" t="s">
        <v>209</v>
      </c>
      <c r="I42" s="260" t="s">
        <v>181</v>
      </c>
      <c r="J42" s="260" t="s">
        <v>181</v>
      </c>
      <c r="K42" s="260" t="s">
        <v>181</v>
      </c>
      <c r="L42" s="260" t="s">
        <v>209</v>
      </c>
      <c r="M42" s="260" t="s">
        <v>181</v>
      </c>
      <c r="N42" s="260" t="s">
        <v>181</v>
      </c>
      <c r="O42" s="260" t="s">
        <v>181</v>
      </c>
      <c r="P42" s="260" t="s">
        <v>181</v>
      </c>
      <c r="Q42" s="260" t="s">
        <v>209</v>
      </c>
      <c r="R42" s="260" t="s">
        <v>209</v>
      </c>
      <c r="S42" s="260" t="s">
        <v>209</v>
      </c>
      <c r="T42" s="260" t="s">
        <v>209</v>
      </c>
      <c r="U42" s="260" t="s">
        <v>209</v>
      </c>
      <c r="V42" s="260" t="s">
        <v>181</v>
      </c>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213" customFormat="1" x14ac:dyDescent="0.3">
      <c r="A43" s="138" t="s">
        <v>496</v>
      </c>
      <c r="B43" s="139" t="s">
        <v>497</v>
      </c>
      <c r="C43" s="235" t="s">
        <v>498</v>
      </c>
      <c r="D43" s="239" t="s">
        <v>181</v>
      </c>
      <c r="E43" s="239" t="s">
        <v>209</v>
      </c>
      <c r="F43" s="260" t="s">
        <v>209</v>
      </c>
      <c r="G43" s="260" t="s">
        <v>181</v>
      </c>
      <c r="H43" s="260" t="s">
        <v>209</v>
      </c>
      <c r="I43" s="260" t="s">
        <v>181</v>
      </c>
      <c r="J43" s="260" t="s">
        <v>181</v>
      </c>
      <c r="K43" s="260" t="s">
        <v>181</v>
      </c>
      <c r="L43" s="260" t="s">
        <v>209</v>
      </c>
      <c r="M43" s="260" t="s">
        <v>181</v>
      </c>
      <c r="N43" s="260" t="s">
        <v>181</v>
      </c>
      <c r="O43" s="260" t="s">
        <v>181</v>
      </c>
      <c r="P43" s="260" t="s">
        <v>181</v>
      </c>
      <c r="Q43" s="260" t="s">
        <v>209</v>
      </c>
      <c r="R43" s="260" t="s">
        <v>209</v>
      </c>
      <c r="S43" s="260" t="s">
        <v>209</v>
      </c>
      <c r="T43" s="260" t="s">
        <v>209</v>
      </c>
      <c r="U43" s="260" t="s">
        <v>209</v>
      </c>
      <c r="V43" s="260" t="s">
        <v>181</v>
      </c>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237" customFormat="1" ht="246.6" customHeight="1" x14ac:dyDescent="0.3">
      <c r="A44" s="138" t="s">
        <v>499</v>
      </c>
      <c r="B44" s="139" t="s">
        <v>500</v>
      </c>
      <c r="C44" s="235" t="s">
        <v>501</v>
      </c>
      <c r="D44" s="238" t="s">
        <v>502</v>
      </c>
      <c r="E44" s="238" t="s">
        <v>503</v>
      </c>
      <c r="F44" s="258" t="s">
        <v>503</v>
      </c>
      <c r="G44" s="258" t="s">
        <v>502</v>
      </c>
      <c r="H44" s="258" t="s">
        <v>502</v>
      </c>
      <c r="I44" s="258" t="s">
        <v>502</v>
      </c>
      <c r="J44" s="258" t="s">
        <v>502</v>
      </c>
      <c r="K44" s="258" t="s">
        <v>502</v>
      </c>
      <c r="L44" s="258" t="s">
        <v>502</v>
      </c>
      <c r="M44" s="258" t="s">
        <v>503</v>
      </c>
      <c r="N44" s="258" t="s">
        <v>503</v>
      </c>
      <c r="O44" s="258" t="s">
        <v>503</v>
      </c>
      <c r="P44" s="258" t="s">
        <v>503</v>
      </c>
      <c r="Q44" s="258" t="s">
        <v>503</v>
      </c>
      <c r="R44" s="258" t="s">
        <v>503</v>
      </c>
      <c r="S44" s="258" t="s">
        <v>503</v>
      </c>
      <c r="T44" s="258" t="s">
        <v>503</v>
      </c>
      <c r="U44" s="258" t="s">
        <v>503</v>
      </c>
      <c r="V44" s="258" t="s">
        <v>503</v>
      </c>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237" customFormat="1" ht="409.2" customHeight="1" x14ac:dyDescent="0.3">
      <c r="A45" s="138" t="s">
        <v>504</v>
      </c>
      <c r="B45" s="139" t="s">
        <v>505</v>
      </c>
      <c r="C45" s="235" t="s">
        <v>506</v>
      </c>
      <c r="D45" s="241" t="s">
        <v>605</v>
      </c>
      <c r="E45" s="241" t="s">
        <v>508</v>
      </c>
      <c r="F45" s="262" t="s">
        <v>2560</v>
      </c>
      <c r="G45" s="262" t="s">
        <v>2561</v>
      </c>
      <c r="H45" s="262" t="s">
        <v>2458</v>
      </c>
      <c r="I45" s="262" t="s">
        <v>2562</v>
      </c>
      <c r="J45" s="262" t="s">
        <v>2563</v>
      </c>
      <c r="K45" s="262" t="s">
        <v>2564</v>
      </c>
      <c r="L45" s="262" t="s">
        <v>2565</v>
      </c>
      <c r="M45" s="262" t="s">
        <v>2566</v>
      </c>
      <c r="N45" s="262" t="s">
        <v>2567</v>
      </c>
      <c r="O45" s="262" t="s">
        <v>2568</v>
      </c>
      <c r="P45" s="262" t="s">
        <v>2569</v>
      </c>
      <c r="Q45" s="262" t="s">
        <v>2570</v>
      </c>
      <c r="R45" s="262" t="s">
        <v>2571</v>
      </c>
      <c r="S45" s="262" t="s">
        <v>2572</v>
      </c>
      <c r="T45" s="262" t="s">
        <v>2573</v>
      </c>
      <c r="U45" s="262" t="s">
        <v>2574</v>
      </c>
      <c r="V45" s="262" t="s">
        <v>2569</v>
      </c>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237" customFormat="1" ht="138.6" customHeight="1" x14ac:dyDescent="0.3">
      <c r="A46" s="138" t="s">
        <v>510</v>
      </c>
      <c r="B46" s="139" t="s">
        <v>511</v>
      </c>
      <c r="C46" s="235" t="s">
        <v>512</v>
      </c>
      <c r="D46" s="241" t="s">
        <v>217</v>
      </c>
      <c r="E46" s="241" t="s">
        <v>513</v>
      </c>
      <c r="F46" s="262" t="s">
        <v>2575</v>
      </c>
      <c r="G46" s="262" t="s">
        <v>217</v>
      </c>
      <c r="H46" s="262" t="s">
        <v>217</v>
      </c>
      <c r="I46" s="262" t="s">
        <v>217</v>
      </c>
      <c r="J46" s="262" t="s">
        <v>217</v>
      </c>
      <c r="K46" s="262" t="s">
        <v>217</v>
      </c>
      <c r="L46" s="262" t="s">
        <v>217</v>
      </c>
      <c r="M46" s="262" t="s">
        <v>2576</v>
      </c>
      <c r="N46" s="262" t="s">
        <v>2577</v>
      </c>
      <c r="O46" s="262" t="s">
        <v>2578</v>
      </c>
      <c r="P46" s="262" t="s">
        <v>2579</v>
      </c>
      <c r="Q46" s="262" t="s">
        <v>2580</v>
      </c>
      <c r="R46" s="262" t="s">
        <v>2581</v>
      </c>
      <c r="S46" s="262" t="s">
        <v>2582</v>
      </c>
      <c r="T46" s="262" t="s">
        <v>2583</v>
      </c>
      <c r="U46" s="262" t="s">
        <v>2584</v>
      </c>
      <c r="V46" s="262" t="s">
        <v>2579</v>
      </c>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237" customFormat="1" ht="135" x14ac:dyDescent="0.3">
      <c r="A47" s="138" t="s">
        <v>515</v>
      </c>
      <c r="B47" s="139" t="s">
        <v>516</v>
      </c>
      <c r="C47" s="235" t="s">
        <v>517</v>
      </c>
      <c r="D47" s="241" t="s">
        <v>217</v>
      </c>
      <c r="E47" s="241" t="s">
        <v>612</v>
      </c>
      <c r="F47" s="262" t="s">
        <v>2585</v>
      </c>
      <c r="G47" s="262" t="s">
        <v>2478</v>
      </c>
      <c r="H47" s="262" t="s">
        <v>2479</v>
      </c>
      <c r="I47" s="262" t="s">
        <v>2586</v>
      </c>
      <c r="J47" s="262" t="s">
        <v>2480</v>
      </c>
      <c r="K47" s="262" t="s">
        <v>2587</v>
      </c>
      <c r="L47" s="262" t="s">
        <v>2483</v>
      </c>
      <c r="M47" s="262" t="s">
        <v>2588</v>
      </c>
      <c r="N47" s="262" t="s">
        <v>2588</v>
      </c>
      <c r="O47" s="262" t="s">
        <v>2588</v>
      </c>
      <c r="P47" s="262" t="s">
        <v>2588</v>
      </c>
      <c r="Q47" s="262" t="s">
        <v>2485</v>
      </c>
      <c r="R47" s="262" t="s">
        <v>2589</v>
      </c>
      <c r="S47" s="262" t="s">
        <v>2590</v>
      </c>
      <c r="T47" s="262" t="s">
        <v>2591</v>
      </c>
      <c r="U47" s="262" t="s">
        <v>2592</v>
      </c>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237" customFormat="1" ht="60" x14ac:dyDescent="0.3">
      <c r="A48" s="138" t="s">
        <v>520</v>
      </c>
      <c r="B48" s="139" t="s">
        <v>521</v>
      </c>
      <c r="C48" s="235" t="s">
        <v>522</v>
      </c>
      <c r="D48" s="242" t="s">
        <v>217</v>
      </c>
      <c r="E48" s="242" t="s">
        <v>523</v>
      </c>
      <c r="F48" s="264" t="s">
        <v>2486</v>
      </c>
      <c r="G48" s="264" t="s">
        <v>217</v>
      </c>
      <c r="H48" s="264" t="s">
        <v>217</v>
      </c>
      <c r="I48" s="264" t="s">
        <v>217</v>
      </c>
      <c r="J48" s="264" t="s">
        <v>217</v>
      </c>
      <c r="K48" s="264" t="s">
        <v>217</v>
      </c>
      <c r="L48" s="264" t="s">
        <v>217</v>
      </c>
      <c r="M48" s="264" t="s">
        <v>2593</v>
      </c>
      <c r="N48" s="264" t="s">
        <v>2594</v>
      </c>
      <c r="O48" s="264" t="s">
        <v>2489</v>
      </c>
      <c r="P48" s="264" t="s">
        <v>2490</v>
      </c>
      <c r="Q48" s="264" t="s">
        <v>2491</v>
      </c>
      <c r="R48" s="264" t="s">
        <v>2492</v>
      </c>
      <c r="S48" s="264" t="s">
        <v>2595</v>
      </c>
      <c r="T48" s="264" t="s">
        <v>2494</v>
      </c>
      <c r="U48" s="264" t="s">
        <v>2596</v>
      </c>
      <c r="V48" s="264" t="s">
        <v>2490</v>
      </c>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237" customFormat="1" ht="135" x14ac:dyDescent="0.3">
      <c r="A49" s="138" t="s">
        <v>525</v>
      </c>
      <c r="B49" s="139" t="s">
        <v>526</v>
      </c>
      <c r="C49" s="227" t="s">
        <v>527</v>
      </c>
      <c r="D49" s="236" t="s">
        <v>529</v>
      </c>
      <c r="E49" s="236" t="s">
        <v>618</v>
      </c>
      <c r="F49" s="258" t="s">
        <v>529</v>
      </c>
      <c r="G49" s="258" t="s">
        <v>529</v>
      </c>
      <c r="H49" s="258" t="s">
        <v>529</v>
      </c>
      <c r="I49" s="258" t="s">
        <v>529</v>
      </c>
      <c r="J49" s="258" t="s">
        <v>529</v>
      </c>
      <c r="K49" s="258" t="s">
        <v>529</v>
      </c>
      <c r="L49" s="258" t="s">
        <v>529</v>
      </c>
      <c r="M49" s="258" t="s">
        <v>529</v>
      </c>
      <c r="N49" s="258" t="s">
        <v>529</v>
      </c>
      <c r="O49" s="258" t="s">
        <v>529</v>
      </c>
      <c r="P49" s="258" t="s">
        <v>529</v>
      </c>
      <c r="Q49" s="258" t="s">
        <v>529</v>
      </c>
      <c r="R49" s="258" t="s">
        <v>529</v>
      </c>
      <c r="S49" s="258" t="s">
        <v>529</v>
      </c>
      <c r="T49" s="258" t="s">
        <v>529</v>
      </c>
      <c r="U49" s="258" t="s">
        <v>529</v>
      </c>
      <c r="V49" s="258" t="s">
        <v>529</v>
      </c>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237" customFormat="1" ht="75" x14ac:dyDescent="0.3">
      <c r="A50" s="138" t="s">
        <v>531</v>
      </c>
      <c r="B50" s="139" t="s">
        <v>532</v>
      </c>
      <c r="C50" s="227" t="s">
        <v>533</v>
      </c>
      <c r="D50" s="236" t="s">
        <v>217</v>
      </c>
      <c r="E50" s="236" t="s">
        <v>534</v>
      </c>
      <c r="F50" s="258" t="s">
        <v>217</v>
      </c>
      <c r="G50" s="258" t="s">
        <v>217</v>
      </c>
      <c r="H50" s="258" t="s">
        <v>217</v>
      </c>
      <c r="I50" s="258" t="s">
        <v>217</v>
      </c>
      <c r="J50" s="258" t="s">
        <v>217</v>
      </c>
      <c r="K50" s="258" t="s">
        <v>217</v>
      </c>
      <c r="L50" s="258" t="s">
        <v>217</v>
      </c>
      <c r="M50" s="258" t="s">
        <v>217</v>
      </c>
      <c r="N50" s="258" t="s">
        <v>217</v>
      </c>
      <c r="O50" s="258" t="s">
        <v>217</v>
      </c>
      <c r="P50" s="258" t="s">
        <v>217</v>
      </c>
      <c r="Q50" s="258" t="s">
        <v>217</v>
      </c>
      <c r="R50" s="258" t="s">
        <v>217</v>
      </c>
      <c r="S50" s="258" t="s">
        <v>217</v>
      </c>
      <c r="T50" s="258" t="s">
        <v>217</v>
      </c>
      <c r="U50" s="258" t="s">
        <v>217</v>
      </c>
      <c r="V50" s="258" t="s">
        <v>217</v>
      </c>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237" customFormat="1" ht="270" x14ac:dyDescent="0.3">
      <c r="A51" s="138" t="s">
        <v>536</v>
      </c>
      <c r="B51" s="139" t="s">
        <v>537</v>
      </c>
      <c r="C51" s="235" t="s">
        <v>538</v>
      </c>
      <c r="D51" s="238" t="s">
        <v>503</v>
      </c>
      <c r="E51" s="238" t="s">
        <v>502</v>
      </c>
      <c r="F51" s="258" t="s">
        <v>503</v>
      </c>
      <c r="G51" s="258" t="s">
        <v>503</v>
      </c>
      <c r="H51" s="258" t="s">
        <v>503</v>
      </c>
      <c r="I51" s="258" t="s">
        <v>502</v>
      </c>
      <c r="J51" s="258" t="s">
        <v>503</v>
      </c>
      <c r="K51" s="258" t="s">
        <v>502</v>
      </c>
      <c r="L51" s="258" t="s">
        <v>503</v>
      </c>
      <c r="M51" s="258" t="s">
        <v>503</v>
      </c>
      <c r="N51" s="258" t="s">
        <v>503</v>
      </c>
      <c r="O51" s="258" t="s">
        <v>503</v>
      </c>
      <c r="P51" s="258" t="s">
        <v>503</v>
      </c>
      <c r="Q51" s="258" t="s">
        <v>503</v>
      </c>
      <c r="R51" s="258" t="s">
        <v>503</v>
      </c>
      <c r="S51" s="258" t="s">
        <v>503</v>
      </c>
      <c r="T51" s="258" t="s">
        <v>502</v>
      </c>
      <c r="U51" s="258" t="s">
        <v>503</v>
      </c>
      <c r="V51" s="258" t="s">
        <v>503</v>
      </c>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237" customFormat="1" ht="409.6" customHeight="1" x14ac:dyDescent="0.3">
      <c r="A52" s="138" t="s">
        <v>539</v>
      </c>
      <c r="B52" s="139" t="s">
        <v>505</v>
      </c>
      <c r="C52" s="235" t="s">
        <v>540</v>
      </c>
      <c r="D52" s="241" t="s">
        <v>621</v>
      </c>
      <c r="E52" s="241" t="s">
        <v>575</v>
      </c>
      <c r="F52" s="262" t="s">
        <v>2597</v>
      </c>
      <c r="G52" s="262" t="s">
        <v>2497</v>
      </c>
      <c r="H52" s="262" t="s">
        <v>2498</v>
      </c>
      <c r="I52" s="262" t="s">
        <v>2598</v>
      </c>
      <c r="J52" s="262" t="s">
        <v>2499</v>
      </c>
      <c r="K52" s="262" t="s">
        <v>2599</v>
      </c>
      <c r="L52" s="262" t="s">
        <v>2502</v>
      </c>
      <c r="M52" s="262" t="s">
        <v>2600</v>
      </c>
      <c r="N52" s="262" t="s">
        <v>2601</v>
      </c>
      <c r="O52" s="262" t="s">
        <v>2602</v>
      </c>
      <c r="P52" s="262" t="s">
        <v>2603</v>
      </c>
      <c r="Q52" s="262" t="s">
        <v>2604</v>
      </c>
      <c r="R52" s="262" t="s">
        <v>2605</v>
      </c>
      <c r="S52" s="262" t="s">
        <v>2606</v>
      </c>
      <c r="T52" s="262" t="s">
        <v>2607</v>
      </c>
      <c r="U52" s="262" t="s">
        <v>2608</v>
      </c>
      <c r="V52" s="262" t="s">
        <v>2603</v>
      </c>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237" customFormat="1" ht="210" x14ac:dyDescent="0.3">
      <c r="A53" s="138" t="s">
        <v>544</v>
      </c>
      <c r="B53" s="139" t="s">
        <v>545</v>
      </c>
      <c r="C53" s="235" t="s">
        <v>546</v>
      </c>
      <c r="D53" s="243" t="s">
        <v>547</v>
      </c>
      <c r="E53" s="243" t="s">
        <v>217</v>
      </c>
      <c r="F53" s="258" t="s">
        <v>2609</v>
      </c>
      <c r="G53" s="258" t="s">
        <v>2513</v>
      </c>
      <c r="H53" s="258" t="s">
        <v>2514</v>
      </c>
      <c r="I53" s="258" t="s">
        <v>2610</v>
      </c>
      <c r="J53" s="258" t="s">
        <v>2515</v>
      </c>
      <c r="K53" s="258" t="s">
        <v>2611</v>
      </c>
      <c r="L53" s="258" t="s">
        <v>2612</v>
      </c>
      <c r="M53" s="258" t="s">
        <v>2613</v>
      </c>
      <c r="N53" s="258" t="s">
        <v>2614</v>
      </c>
      <c r="O53" s="258" t="s">
        <v>2615</v>
      </c>
      <c r="P53" s="258" t="s">
        <v>2616</v>
      </c>
      <c r="Q53" s="258" t="s">
        <v>2617</v>
      </c>
      <c r="R53" s="258" t="s">
        <v>2618</v>
      </c>
      <c r="S53" s="258" t="s">
        <v>2619</v>
      </c>
      <c r="T53" s="258" t="s">
        <v>217</v>
      </c>
      <c r="U53" s="258" t="s">
        <v>2620</v>
      </c>
      <c r="V53" s="258" t="s">
        <v>2616</v>
      </c>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237" customFormat="1" ht="135" x14ac:dyDescent="0.3">
      <c r="A54" s="138" t="s">
        <v>550</v>
      </c>
      <c r="B54" s="139" t="s">
        <v>551</v>
      </c>
      <c r="C54" s="235" t="s">
        <v>552</v>
      </c>
      <c r="D54" s="243" t="s">
        <v>553</v>
      </c>
      <c r="E54" s="243" t="s">
        <v>217</v>
      </c>
      <c r="F54" s="258" t="s">
        <v>2527</v>
      </c>
      <c r="G54" s="258" t="s">
        <v>2621</v>
      </c>
      <c r="H54" s="258" t="s">
        <v>217</v>
      </c>
      <c r="I54" s="258" t="s">
        <v>2622</v>
      </c>
      <c r="J54" s="258" t="s">
        <v>2621</v>
      </c>
      <c r="K54" s="258" t="s">
        <v>2622</v>
      </c>
      <c r="L54" s="258" t="s">
        <v>2623</v>
      </c>
      <c r="M54" s="258" t="s">
        <v>2527</v>
      </c>
      <c r="N54" s="258" t="s">
        <v>2527</v>
      </c>
      <c r="O54" s="258" t="s">
        <v>2527</v>
      </c>
      <c r="P54" s="258" t="s">
        <v>2527</v>
      </c>
      <c r="Q54" s="258" t="s">
        <v>2485</v>
      </c>
      <c r="R54" s="258" t="s">
        <v>2527</v>
      </c>
      <c r="S54" s="258" t="s">
        <v>2527</v>
      </c>
      <c r="T54" s="258" t="s">
        <v>217</v>
      </c>
      <c r="U54" s="258" t="s">
        <v>2592</v>
      </c>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237" customFormat="1" ht="45.6" thickBot="1" x14ac:dyDescent="0.35">
      <c r="A55" s="140" t="s">
        <v>555</v>
      </c>
      <c r="B55" s="141" t="s">
        <v>521</v>
      </c>
      <c r="C55" s="244" t="s">
        <v>556</v>
      </c>
      <c r="D55" s="245" t="s">
        <v>557</v>
      </c>
      <c r="E55" s="245" t="s">
        <v>217</v>
      </c>
      <c r="F55" s="266" t="s">
        <v>2528</v>
      </c>
      <c r="G55" s="266" t="s">
        <v>2529</v>
      </c>
      <c r="H55" s="266" t="s">
        <v>2529</v>
      </c>
      <c r="I55" s="266" t="s">
        <v>2529</v>
      </c>
      <c r="J55" s="266" t="s">
        <v>2529</v>
      </c>
      <c r="K55" s="266" t="s">
        <v>2529</v>
      </c>
      <c r="L55" s="266" t="s">
        <v>2529</v>
      </c>
      <c r="M55" s="266" t="s">
        <v>2528</v>
      </c>
      <c r="N55" s="266" t="s">
        <v>2528</v>
      </c>
      <c r="O55" s="266" t="s">
        <v>2528</v>
      </c>
      <c r="P55" s="266" t="s">
        <v>2528</v>
      </c>
      <c r="Q55" s="266" t="s">
        <v>2491</v>
      </c>
      <c r="R55" s="266" t="s">
        <v>2528</v>
      </c>
      <c r="S55" s="266" t="s">
        <v>2528</v>
      </c>
      <c r="T55" s="266" t="s">
        <v>217</v>
      </c>
      <c r="U55" s="266" t="s">
        <v>2528</v>
      </c>
      <c r="V55" s="266" t="s">
        <v>2528</v>
      </c>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55" hiddenRows="1" hiddenColumns="1" topLeftCell="A45">
      <selection activeCell="A46" sqref="A46"/>
      <pageMargins left="0" right="0" top="0" bottom="0" header="0" footer="0"/>
    </customSheetView>
    <customSheetView guid="{C2870D4B-3185-40F5-B1E2-34D518E50A79}" scale="55" hiddenRows="1" hiddenColumns="1" topLeftCell="C1">
      <selection activeCell="C7" sqref="C7"/>
      <pageMargins left="0" right="0" top="0" bottom="0" header="0" footer="0"/>
    </customSheetView>
    <customSheetView guid="{B3F813C4-6DDE-44FA-88AB-CD545D2651A2}" scale="40" hiddenRows="1" hiddenColumns="1" topLeftCell="H53">
      <selection activeCell="AT29" sqref="AT29"/>
      <pageMargins left="0" right="0" top="0" bottom="0" header="0" footer="0"/>
    </customSheetView>
    <customSheetView guid="{52C21511-4E91-4712-98AA-765DAD4B9FC1}" scale="55" hiddenRows="1" hiddenColumns="1" topLeftCell="A45">
      <selection activeCell="A46" sqref="A46"/>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disablePrompts="1" count="1">
    <dataValidation allowBlank="1" showInputMessage="1" prompt="To enter free text, select cell and type - do not click into cell" sqref="D12:AS12" xr:uid="{ADED060B-394F-497F-8394-71FC436100C1}"/>
  </dataValidation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AB0C-E31B-4697-832D-72A02645B60C}">
  <dimension ref="A1:BL55"/>
  <sheetViews>
    <sheetView topLeftCell="A22" zoomScale="55" zoomScaleNormal="55" workbookViewId="0">
      <selection activeCell="F27" sqref="F27"/>
    </sheetView>
  </sheetViews>
  <sheetFormatPr defaultColWidth="0" defaultRowHeight="15.6" zeroHeight="1" x14ac:dyDescent="0.3"/>
  <cols>
    <col min="1" max="1" width="6.88671875" style="207" bestFit="1" customWidth="1"/>
    <col min="2" max="2" width="38.6640625" style="207" customWidth="1"/>
    <col min="3" max="3" width="82" style="207" customWidth="1"/>
    <col min="4" max="5" width="42.6640625" style="207" customWidth="1"/>
    <col min="6" max="12" width="42.6640625" style="213" customWidth="1"/>
    <col min="13" max="13" width="47.5546875" style="213" customWidth="1"/>
    <col min="14" max="45" width="42.6640625" style="213" customWidth="1"/>
    <col min="46" max="64" width="42.6640625" style="207" hidden="1" customWidth="1"/>
    <col min="65" max="16384" width="0" style="207"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2429</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876</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213"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row>
    <row r="11" spans="1:64" s="213"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row>
    <row r="12" spans="1:64" s="213"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213"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row>
    <row r="14" spans="1:64" s="213"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row>
    <row r="15" spans="1:64" s="213"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213"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213" customFormat="1" ht="82.95" customHeight="1" x14ac:dyDescent="0.3">
      <c r="A20" s="138" t="s">
        <v>376</v>
      </c>
      <c r="B20" s="139" t="s">
        <v>377</v>
      </c>
      <c r="C20" s="217" t="s">
        <v>378</v>
      </c>
      <c r="D20" s="226" t="s">
        <v>379</v>
      </c>
      <c r="E20" s="226" t="s">
        <v>380</v>
      </c>
      <c r="F20" s="194" t="s">
        <v>915</v>
      </c>
      <c r="G20" s="254" t="s">
        <v>217</v>
      </c>
      <c r="H20" s="254" t="s">
        <v>381</v>
      </c>
      <c r="I20" s="254" t="s">
        <v>381</v>
      </c>
      <c r="J20" s="194" t="s">
        <v>915</v>
      </c>
      <c r="K20" s="254" t="s">
        <v>379</v>
      </c>
      <c r="L20" s="254" t="s">
        <v>379</v>
      </c>
      <c r="M20" s="194" t="s">
        <v>1122</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213" customFormat="1" ht="82.95" customHeight="1" x14ac:dyDescent="0.3">
      <c r="A21" s="169" t="s">
        <v>383</v>
      </c>
      <c r="B21" s="170" t="s">
        <v>384</v>
      </c>
      <c r="C21" s="227" t="s">
        <v>385</v>
      </c>
      <c r="D21" s="228" t="s">
        <v>386</v>
      </c>
      <c r="E21" s="228" t="s">
        <v>387</v>
      </c>
      <c r="F21" s="256" t="s">
        <v>386</v>
      </c>
      <c r="G21" s="256" t="s">
        <v>217</v>
      </c>
      <c r="H21" s="256" t="s">
        <v>388</v>
      </c>
      <c r="I21" s="256" t="s">
        <v>388</v>
      </c>
      <c r="J21" s="256" t="s">
        <v>386</v>
      </c>
      <c r="K21" s="256" t="s">
        <v>386</v>
      </c>
      <c r="L21" s="256" t="s">
        <v>386</v>
      </c>
      <c r="M21" s="256"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213" customFormat="1" ht="215.1"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c r="L22" s="268" t="s">
        <v>2430</v>
      </c>
      <c r="M22" s="268" t="s">
        <v>2624</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213"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237" customFormat="1" ht="30" x14ac:dyDescent="0.3">
      <c r="A27" s="138" t="s">
        <v>439</v>
      </c>
      <c r="B27" s="139" t="s">
        <v>440</v>
      </c>
      <c r="C27" s="235" t="s">
        <v>441</v>
      </c>
      <c r="D27" s="236" t="s">
        <v>442</v>
      </c>
      <c r="E27" s="236" t="s">
        <v>443</v>
      </c>
      <c r="F27" s="258" t="s">
        <v>2625</v>
      </c>
      <c r="G27" s="258" t="s">
        <v>2454</v>
      </c>
      <c r="H27" s="258" t="s">
        <v>2626</v>
      </c>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237" customFormat="1" ht="45" x14ac:dyDescent="0.3">
      <c r="A28" s="138" t="s">
        <v>447</v>
      </c>
      <c r="B28" s="139" t="s">
        <v>448</v>
      </c>
      <c r="C28" s="235" t="s">
        <v>449</v>
      </c>
      <c r="D28" s="236" t="s">
        <v>450</v>
      </c>
      <c r="E28" s="236" t="s">
        <v>450</v>
      </c>
      <c r="F28" s="258" t="s">
        <v>601</v>
      </c>
      <c r="G28" s="258" t="s">
        <v>601</v>
      </c>
      <c r="H28" s="258" t="s">
        <v>355</v>
      </c>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237" customFormat="1" ht="244.95" customHeight="1" x14ac:dyDescent="0.3">
      <c r="A29" s="138" t="s">
        <v>452</v>
      </c>
      <c r="B29" s="139" t="s">
        <v>453</v>
      </c>
      <c r="C29" s="235" t="s">
        <v>603</v>
      </c>
      <c r="D29" s="238" t="s">
        <v>455</v>
      </c>
      <c r="E29" s="238" t="s">
        <v>456</v>
      </c>
      <c r="F29" s="258" t="s">
        <v>456</v>
      </c>
      <c r="G29" s="258" t="s">
        <v>456</v>
      </c>
      <c r="H29" s="258" t="s">
        <v>456</v>
      </c>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213" customFormat="1" x14ac:dyDescent="0.3">
      <c r="A30" s="138" t="s">
        <v>457</v>
      </c>
      <c r="B30" s="139" t="s">
        <v>458</v>
      </c>
      <c r="C30" s="235" t="s">
        <v>459</v>
      </c>
      <c r="D30" s="239"/>
      <c r="E30" s="239" t="s">
        <v>181</v>
      </c>
      <c r="F30" s="260" t="s">
        <v>181</v>
      </c>
      <c r="G30" s="260" t="s">
        <v>181</v>
      </c>
      <c r="H30" s="260" t="s">
        <v>209</v>
      </c>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213" customFormat="1" x14ac:dyDescent="0.3">
      <c r="A31" s="138" t="s">
        <v>460</v>
      </c>
      <c r="B31" s="139" t="s">
        <v>461</v>
      </c>
      <c r="C31" s="240" t="s">
        <v>462</v>
      </c>
      <c r="D31" s="239"/>
      <c r="E31" s="239" t="s">
        <v>181</v>
      </c>
      <c r="F31" s="260" t="s">
        <v>181</v>
      </c>
      <c r="G31" s="260" t="s">
        <v>181</v>
      </c>
      <c r="H31" s="260" t="s">
        <v>181</v>
      </c>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213" customFormat="1" x14ac:dyDescent="0.3">
      <c r="A32" s="138" t="s">
        <v>463</v>
      </c>
      <c r="B32" s="139" t="s">
        <v>464</v>
      </c>
      <c r="C32" s="235" t="s">
        <v>465</v>
      </c>
      <c r="D32" s="239"/>
      <c r="E32" s="239" t="s">
        <v>181</v>
      </c>
      <c r="F32" s="260" t="s">
        <v>181</v>
      </c>
      <c r="G32" s="260" t="s">
        <v>181</v>
      </c>
      <c r="H32" s="260" t="s">
        <v>209</v>
      </c>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213" customFormat="1" ht="30" x14ac:dyDescent="0.3">
      <c r="A33" s="138" t="s">
        <v>466</v>
      </c>
      <c r="B33" s="139" t="s">
        <v>467</v>
      </c>
      <c r="C33" s="235" t="s">
        <v>468</v>
      </c>
      <c r="D33" s="239"/>
      <c r="E33" s="239" t="s">
        <v>181</v>
      </c>
      <c r="F33" s="260" t="s">
        <v>181</v>
      </c>
      <c r="G33" s="260" t="s">
        <v>181</v>
      </c>
      <c r="H33" s="260" t="s">
        <v>181</v>
      </c>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213" customFormat="1" ht="30" x14ac:dyDescent="0.3">
      <c r="A34" s="138" t="s">
        <v>469</v>
      </c>
      <c r="B34" s="139" t="s">
        <v>470</v>
      </c>
      <c r="C34" s="235" t="s">
        <v>471</v>
      </c>
      <c r="D34" s="239"/>
      <c r="E34" s="239" t="s">
        <v>209</v>
      </c>
      <c r="F34" s="260" t="s">
        <v>209</v>
      </c>
      <c r="G34" s="260" t="s">
        <v>209</v>
      </c>
      <c r="H34" s="260" t="s">
        <v>209</v>
      </c>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213" customFormat="1" x14ac:dyDescent="0.3">
      <c r="A35" s="138" t="s">
        <v>472</v>
      </c>
      <c r="B35" s="139" t="s">
        <v>473</v>
      </c>
      <c r="C35" s="235" t="s">
        <v>474</v>
      </c>
      <c r="D35" s="239"/>
      <c r="E35" s="239" t="s">
        <v>209</v>
      </c>
      <c r="F35" s="260" t="s">
        <v>209</v>
      </c>
      <c r="G35" s="260" t="s">
        <v>209</v>
      </c>
      <c r="H35" s="260" t="s">
        <v>181</v>
      </c>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213" customFormat="1" ht="30" x14ac:dyDescent="0.3">
      <c r="A36" s="138" t="s">
        <v>475</v>
      </c>
      <c r="B36" s="139" t="s">
        <v>476</v>
      </c>
      <c r="C36" s="235" t="s">
        <v>477</v>
      </c>
      <c r="D36" s="239"/>
      <c r="E36" s="239" t="s">
        <v>181</v>
      </c>
      <c r="F36" s="260" t="s">
        <v>181</v>
      </c>
      <c r="G36" s="260" t="s">
        <v>181</v>
      </c>
      <c r="H36" s="260" t="s">
        <v>181</v>
      </c>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213" customFormat="1" x14ac:dyDescent="0.3">
      <c r="A37" s="138" t="s">
        <v>478</v>
      </c>
      <c r="B37" s="139" t="s">
        <v>479</v>
      </c>
      <c r="C37" s="235" t="s">
        <v>480</v>
      </c>
      <c r="D37" s="239"/>
      <c r="E37" s="239" t="s">
        <v>181</v>
      </c>
      <c r="F37" s="260" t="s">
        <v>209</v>
      </c>
      <c r="G37" s="260" t="s">
        <v>209</v>
      </c>
      <c r="H37" s="260" t="s">
        <v>181</v>
      </c>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213" customFormat="1" x14ac:dyDescent="0.3">
      <c r="A38" s="138" t="s">
        <v>481</v>
      </c>
      <c r="B38" s="139" t="s">
        <v>482</v>
      </c>
      <c r="C38" s="235" t="s">
        <v>483</v>
      </c>
      <c r="D38" s="239"/>
      <c r="E38" s="239" t="s">
        <v>181</v>
      </c>
      <c r="F38" s="260" t="s">
        <v>181</v>
      </c>
      <c r="G38" s="260" t="s">
        <v>181</v>
      </c>
      <c r="H38" s="260" t="s">
        <v>181</v>
      </c>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213" customFormat="1" x14ac:dyDescent="0.3">
      <c r="A39" s="138" t="s">
        <v>484</v>
      </c>
      <c r="B39" s="139" t="s">
        <v>485</v>
      </c>
      <c r="C39" s="235" t="s">
        <v>486</v>
      </c>
      <c r="D39" s="239"/>
      <c r="E39" s="239" t="s">
        <v>181</v>
      </c>
      <c r="F39" s="260" t="s">
        <v>209</v>
      </c>
      <c r="G39" s="260" t="s">
        <v>209</v>
      </c>
      <c r="H39" s="260" t="s">
        <v>209</v>
      </c>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213" customFormat="1" x14ac:dyDescent="0.3">
      <c r="A40" s="138" t="s">
        <v>487</v>
      </c>
      <c r="B40" s="139" t="s">
        <v>488</v>
      </c>
      <c r="C40" s="235" t="s">
        <v>489</v>
      </c>
      <c r="D40" s="239"/>
      <c r="E40" s="239" t="s">
        <v>181</v>
      </c>
      <c r="F40" s="260" t="s">
        <v>209</v>
      </c>
      <c r="G40" s="260" t="s">
        <v>209</v>
      </c>
      <c r="H40" s="260" t="s">
        <v>209</v>
      </c>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213" customFormat="1" x14ac:dyDescent="0.3">
      <c r="A41" s="138" t="s">
        <v>490</v>
      </c>
      <c r="B41" s="139" t="s">
        <v>491</v>
      </c>
      <c r="C41" s="235" t="s">
        <v>492</v>
      </c>
      <c r="D41" s="239" t="s">
        <v>181</v>
      </c>
      <c r="E41" s="239" t="s">
        <v>209</v>
      </c>
      <c r="F41" s="260" t="s">
        <v>209</v>
      </c>
      <c r="G41" s="260" t="s">
        <v>209</v>
      </c>
      <c r="H41" s="260" t="s">
        <v>209</v>
      </c>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213" customFormat="1" x14ac:dyDescent="0.3">
      <c r="A42" s="138" t="s">
        <v>493</v>
      </c>
      <c r="B42" s="139" t="s">
        <v>494</v>
      </c>
      <c r="C42" s="235" t="s">
        <v>495</v>
      </c>
      <c r="D42" s="239" t="s">
        <v>181</v>
      </c>
      <c r="E42" s="239" t="s">
        <v>209</v>
      </c>
      <c r="F42" s="260" t="s">
        <v>209</v>
      </c>
      <c r="G42" s="260" t="s">
        <v>209</v>
      </c>
      <c r="H42" s="260" t="s">
        <v>209</v>
      </c>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213" customFormat="1" x14ac:dyDescent="0.3">
      <c r="A43" s="138" t="s">
        <v>496</v>
      </c>
      <c r="B43" s="139" t="s">
        <v>497</v>
      </c>
      <c r="C43" s="235" t="s">
        <v>498</v>
      </c>
      <c r="D43" s="239" t="s">
        <v>181</v>
      </c>
      <c r="E43" s="239" t="s">
        <v>209</v>
      </c>
      <c r="F43" s="260" t="s">
        <v>209</v>
      </c>
      <c r="G43" s="260" t="s">
        <v>209</v>
      </c>
      <c r="H43" s="260" t="s">
        <v>209</v>
      </c>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237" customFormat="1" ht="246.6" customHeight="1" x14ac:dyDescent="0.3">
      <c r="A44" s="138" t="s">
        <v>499</v>
      </c>
      <c r="B44" s="139" t="s">
        <v>500</v>
      </c>
      <c r="C44" s="235" t="s">
        <v>501</v>
      </c>
      <c r="D44" s="238" t="s">
        <v>502</v>
      </c>
      <c r="E44" s="238" t="s">
        <v>503</v>
      </c>
      <c r="F44" s="258" t="s">
        <v>503</v>
      </c>
      <c r="G44" s="258" t="s">
        <v>503</v>
      </c>
      <c r="H44" s="258" t="s">
        <v>503</v>
      </c>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237" customFormat="1" ht="409.2" customHeight="1" x14ac:dyDescent="0.3">
      <c r="A45" s="138" t="s">
        <v>504</v>
      </c>
      <c r="B45" s="139" t="s">
        <v>505</v>
      </c>
      <c r="C45" s="235" t="s">
        <v>506</v>
      </c>
      <c r="D45" s="241" t="s">
        <v>605</v>
      </c>
      <c r="E45" s="241" t="s">
        <v>508</v>
      </c>
      <c r="F45" s="262" t="s">
        <v>2627</v>
      </c>
      <c r="G45" s="262" t="s">
        <v>2628</v>
      </c>
      <c r="H45" s="262" t="s">
        <v>2629</v>
      </c>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237" customFormat="1" ht="138.6" customHeight="1" x14ac:dyDescent="0.3">
      <c r="A46" s="138" t="s">
        <v>510</v>
      </c>
      <c r="B46" s="139" t="s">
        <v>511</v>
      </c>
      <c r="C46" s="235" t="s">
        <v>512</v>
      </c>
      <c r="D46" s="241" t="s">
        <v>217</v>
      </c>
      <c r="E46" s="241" t="s">
        <v>513</v>
      </c>
      <c r="F46" s="262" t="s">
        <v>2630</v>
      </c>
      <c r="G46" s="262" t="s">
        <v>2631</v>
      </c>
      <c r="H46" s="262" t="s">
        <v>2632</v>
      </c>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237" customFormat="1" ht="180" x14ac:dyDescent="0.3">
      <c r="A47" s="138" t="s">
        <v>515</v>
      </c>
      <c r="B47" s="139" t="s">
        <v>516</v>
      </c>
      <c r="C47" s="235" t="s">
        <v>517</v>
      </c>
      <c r="D47" s="241" t="s">
        <v>217</v>
      </c>
      <c r="E47" s="241" t="s">
        <v>612</v>
      </c>
      <c r="F47" s="262" t="s">
        <v>2477</v>
      </c>
      <c r="G47" s="262" t="s">
        <v>2477</v>
      </c>
      <c r="H47" s="262" t="s">
        <v>2633</v>
      </c>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237" customFormat="1" ht="45" x14ac:dyDescent="0.3">
      <c r="A48" s="138" t="s">
        <v>520</v>
      </c>
      <c r="B48" s="139" t="s">
        <v>521</v>
      </c>
      <c r="C48" s="235" t="s">
        <v>522</v>
      </c>
      <c r="D48" s="242" t="s">
        <v>217</v>
      </c>
      <c r="E48" s="242" t="s">
        <v>523</v>
      </c>
      <c r="F48" s="264" t="s">
        <v>2634</v>
      </c>
      <c r="G48" s="264" t="s">
        <v>2494</v>
      </c>
      <c r="H48" s="264" t="s">
        <v>2635</v>
      </c>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237" customFormat="1" ht="135" x14ac:dyDescent="0.3">
      <c r="A49" s="138" t="s">
        <v>525</v>
      </c>
      <c r="B49" s="139" t="s">
        <v>526</v>
      </c>
      <c r="C49" s="227" t="s">
        <v>527</v>
      </c>
      <c r="D49" s="236" t="s">
        <v>529</v>
      </c>
      <c r="E49" s="236" t="s">
        <v>618</v>
      </c>
      <c r="F49" s="258" t="s">
        <v>529</v>
      </c>
      <c r="G49" s="258" t="s">
        <v>529</v>
      </c>
      <c r="H49" s="258" t="s">
        <v>529</v>
      </c>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237" customFormat="1" ht="75" x14ac:dyDescent="0.3">
      <c r="A50" s="138" t="s">
        <v>531</v>
      </c>
      <c r="B50" s="139" t="s">
        <v>532</v>
      </c>
      <c r="C50" s="227" t="s">
        <v>533</v>
      </c>
      <c r="D50" s="236" t="s">
        <v>217</v>
      </c>
      <c r="E50" s="236" t="s">
        <v>534</v>
      </c>
      <c r="F50" s="258" t="s">
        <v>217</v>
      </c>
      <c r="G50" s="258" t="s">
        <v>217</v>
      </c>
      <c r="H50" s="258" t="s">
        <v>217</v>
      </c>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237" customFormat="1" ht="270" x14ac:dyDescent="0.3">
      <c r="A51" s="138" t="s">
        <v>536</v>
      </c>
      <c r="B51" s="139" t="s">
        <v>537</v>
      </c>
      <c r="C51" s="235" t="s">
        <v>538</v>
      </c>
      <c r="D51" s="238" t="s">
        <v>503</v>
      </c>
      <c r="E51" s="238" t="s">
        <v>502</v>
      </c>
      <c r="F51" s="258" t="s">
        <v>503</v>
      </c>
      <c r="G51" s="258" t="s">
        <v>503</v>
      </c>
      <c r="H51" s="258" t="s">
        <v>503</v>
      </c>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237" customFormat="1" ht="409.6" customHeight="1" x14ac:dyDescent="0.3">
      <c r="A52" s="138" t="s">
        <v>539</v>
      </c>
      <c r="B52" s="139" t="s">
        <v>505</v>
      </c>
      <c r="C52" s="235" t="s">
        <v>540</v>
      </c>
      <c r="D52" s="241" t="s">
        <v>621</v>
      </c>
      <c r="E52" s="241" t="s">
        <v>575</v>
      </c>
      <c r="F52" s="262" t="s">
        <v>2636</v>
      </c>
      <c r="G52" s="262" t="s">
        <v>2637</v>
      </c>
      <c r="H52" s="262" t="s">
        <v>2638</v>
      </c>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237" customFormat="1" ht="135" x14ac:dyDescent="0.3">
      <c r="A53" s="138" t="s">
        <v>544</v>
      </c>
      <c r="B53" s="139" t="s">
        <v>545</v>
      </c>
      <c r="C53" s="235" t="s">
        <v>546</v>
      </c>
      <c r="D53" s="243" t="s">
        <v>547</v>
      </c>
      <c r="E53" s="243" t="s">
        <v>217</v>
      </c>
      <c r="F53" s="258" t="s">
        <v>2639</v>
      </c>
      <c r="G53" s="258" t="s">
        <v>2637</v>
      </c>
      <c r="H53" s="258" t="s">
        <v>2640</v>
      </c>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237" customFormat="1" ht="135" x14ac:dyDescent="0.3">
      <c r="A54" s="138" t="s">
        <v>550</v>
      </c>
      <c r="B54" s="139" t="s">
        <v>551</v>
      </c>
      <c r="C54" s="235" t="s">
        <v>552</v>
      </c>
      <c r="D54" s="243" t="s">
        <v>553</v>
      </c>
      <c r="E54" s="243" t="s">
        <v>217</v>
      </c>
      <c r="F54" s="258" t="s">
        <v>2527</v>
      </c>
      <c r="G54" s="258" t="s">
        <v>2527</v>
      </c>
      <c r="H54" s="258" t="s">
        <v>2527</v>
      </c>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237" customFormat="1" ht="45.6" thickBot="1" x14ac:dyDescent="0.35">
      <c r="A55" s="140" t="s">
        <v>555</v>
      </c>
      <c r="B55" s="141" t="s">
        <v>521</v>
      </c>
      <c r="C55" s="244" t="s">
        <v>556</v>
      </c>
      <c r="D55" s="245" t="s">
        <v>557</v>
      </c>
      <c r="E55" s="245" t="s">
        <v>217</v>
      </c>
      <c r="F55" s="266" t="s">
        <v>2641</v>
      </c>
      <c r="G55" s="266" t="s">
        <v>2642</v>
      </c>
      <c r="H55" s="266" t="s">
        <v>2643</v>
      </c>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55" hiddenRows="1" hiddenColumns="1" topLeftCell="A45">
      <selection activeCell="F49" sqref="F49"/>
      <pageMargins left="0" right="0" top="0" bottom="0" header="0" footer="0"/>
    </customSheetView>
    <customSheetView guid="{C2870D4B-3185-40F5-B1E2-34D518E50A79}" scale="55" hiddenRows="1" hiddenColumns="1">
      <selection activeCell="C7" sqref="C7"/>
      <pageMargins left="0" right="0" top="0" bottom="0" header="0" footer="0"/>
    </customSheetView>
    <customSheetView guid="{B3F813C4-6DDE-44FA-88AB-CD545D2651A2}" hiddenRows="1" hiddenColumns="1" topLeftCell="P16">
      <selection activeCell="AT29" sqref="AT29"/>
      <pageMargins left="0" right="0" top="0" bottom="0" header="0" footer="0"/>
    </customSheetView>
    <customSheetView guid="{52C21511-4E91-4712-98AA-765DAD4B9FC1}" scale="55" hiddenRows="1" hiddenColumns="1" topLeftCell="A45">
      <selection activeCell="F49" sqref="F49"/>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257B2C8F-D13B-40BF-8254-30DC17B1C4A7}"/>
  </dataValidation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50B93-39E2-438F-8AE3-4E7C785EF260}">
  <dimension ref="A1:BL157"/>
  <sheetViews>
    <sheetView topLeftCell="D11" zoomScale="70" zoomScaleNormal="70" workbookViewId="0">
      <selection activeCell="F19" sqref="F19"/>
    </sheetView>
  </sheetViews>
  <sheetFormatPr defaultColWidth="0" defaultRowHeight="15.6" zeroHeight="1" x14ac:dyDescent="0.3"/>
  <cols>
    <col min="1" max="1" width="6.88671875" style="207" bestFit="1" customWidth="1"/>
    <col min="2" max="2" width="38.6640625" style="207" customWidth="1"/>
    <col min="3" max="3" width="82" style="207" customWidth="1"/>
    <col min="4" max="5" width="42.6640625" style="207" customWidth="1"/>
    <col min="6" max="45" width="42.6640625" style="213" customWidth="1"/>
    <col min="46" max="64" width="42.6640625" style="207" hidden="1" customWidth="1"/>
    <col min="65" max="16384" width="0" style="207"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2644</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2645</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213" customFormat="1" ht="27.6" customHeight="1" x14ac:dyDescent="0.3">
      <c r="A10" s="210" t="s">
        <v>12</v>
      </c>
      <c r="B10" s="211" t="s">
        <v>13</v>
      </c>
      <c r="C10" s="211" t="s">
        <v>14</v>
      </c>
      <c r="D10" s="191" t="s">
        <v>262</v>
      </c>
      <c r="E10" s="191" t="s">
        <v>263</v>
      </c>
      <c r="F10" s="191" t="s">
        <v>264</v>
      </c>
      <c r="G10" s="191" t="s">
        <v>265</v>
      </c>
      <c r="H10" s="191" t="s">
        <v>266</v>
      </c>
      <c r="I10" s="191" t="s">
        <v>267</v>
      </c>
      <c r="J10" s="191" t="s">
        <v>268</v>
      </c>
      <c r="K10" s="191" t="s">
        <v>269</v>
      </c>
      <c r="L10" s="191" t="s">
        <v>270</v>
      </c>
      <c r="M10" s="191" t="s">
        <v>271</v>
      </c>
      <c r="N10" s="191" t="s">
        <v>272</v>
      </c>
      <c r="O10" s="191" t="s">
        <v>273</v>
      </c>
      <c r="P10" s="191" t="s">
        <v>274</v>
      </c>
      <c r="Q10" s="191" t="s">
        <v>275</v>
      </c>
      <c r="R10" s="191" t="s">
        <v>276</v>
      </c>
      <c r="S10" s="191" t="s">
        <v>277</v>
      </c>
      <c r="T10" s="191" t="s">
        <v>278</v>
      </c>
      <c r="U10" s="191" t="s">
        <v>279</v>
      </c>
      <c r="V10" s="191" t="s">
        <v>280</v>
      </c>
      <c r="W10" s="191" t="s">
        <v>281</v>
      </c>
      <c r="X10" s="191" t="s">
        <v>282</v>
      </c>
      <c r="Y10" s="191" t="s">
        <v>283</v>
      </c>
      <c r="Z10" s="191" t="s">
        <v>284</v>
      </c>
      <c r="AA10" s="191" t="s">
        <v>285</v>
      </c>
      <c r="AB10" s="191" t="s">
        <v>286</v>
      </c>
      <c r="AC10" s="191" t="s">
        <v>287</v>
      </c>
      <c r="AD10" s="191" t="s">
        <v>288</v>
      </c>
      <c r="AE10" s="191" t="s">
        <v>289</v>
      </c>
      <c r="AF10" s="191" t="s">
        <v>290</v>
      </c>
      <c r="AG10" s="191" t="s">
        <v>291</v>
      </c>
      <c r="AH10" s="191" t="s">
        <v>292</v>
      </c>
      <c r="AI10" s="191" t="s">
        <v>293</v>
      </c>
      <c r="AJ10" s="191" t="s">
        <v>294</v>
      </c>
      <c r="AK10" s="191" t="s">
        <v>295</v>
      </c>
      <c r="AL10" s="191" t="s">
        <v>296</v>
      </c>
      <c r="AM10" s="191" t="s">
        <v>297</v>
      </c>
      <c r="AN10" s="191" t="s">
        <v>298</v>
      </c>
      <c r="AO10" s="191" t="s">
        <v>299</v>
      </c>
      <c r="AP10" s="191" t="s">
        <v>300</v>
      </c>
      <c r="AQ10" s="191" t="s">
        <v>301</v>
      </c>
      <c r="AR10" s="191" t="s">
        <v>302</v>
      </c>
      <c r="AS10" s="191" t="s">
        <v>303</v>
      </c>
    </row>
    <row r="11" spans="1:64" s="213"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row>
    <row r="12" spans="1:64" s="127" customFormat="1" ht="27.6" customHeight="1" x14ac:dyDescent="0.3">
      <c r="A12" s="192" t="s">
        <v>312</v>
      </c>
      <c r="B12" s="139" t="s">
        <v>313</v>
      </c>
      <c r="C12" s="214" t="s">
        <v>314</v>
      </c>
      <c r="D12" s="215" t="s">
        <v>315</v>
      </c>
      <c r="E12" s="215" t="s">
        <v>315</v>
      </c>
      <c r="F12" s="215" t="s">
        <v>702</v>
      </c>
      <c r="G12" s="215" t="s">
        <v>702</v>
      </c>
      <c r="H12" s="215" t="s">
        <v>702</v>
      </c>
      <c r="I12" s="215" t="s">
        <v>702</v>
      </c>
      <c r="J12" s="215" t="s">
        <v>702</v>
      </c>
      <c r="K12" s="215" t="s">
        <v>315</v>
      </c>
      <c r="L12" s="215"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591</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213"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row>
    <row r="14" spans="1:64" s="213"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row>
    <row r="15" spans="1:64" s="213" customFormat="1" ht="27.6" customHeight="1" thickBot="1" x14ac:dyDescent="0.35">
      <c r="A15" s="176" t="s">
        <v>358</v>
      </c>
      <c r="B15" s="141" t="s">
        <v>359</v>
      </c>
      <c r="C15" s="220" t="s">
        <v>360</v>
      </c>
      <c r="D15" s="221" t="s">
        <v>361</v>
      </c>
      <c r="E15" s="221" t="s">
        <v>361</v>
      </c>
      <c r="F15" s="221" t="s">
        <v>593</v>
      </c>
      <c r="G15" s="221" t="s">
        <v>593</v>
      </c>
      <c r="H15" s="221" t="s">
        <v>593</v>
      </c>
      <c r="I15" s="221" t="s">
        <v>593</v>
      </c>
      <c r="J15" s="221" t="s">
        <v>593</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593</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213"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213" customFormat="1" ht="82.95" customHeight="1" x14ac:dyDescent="0.3">
      <c r="A20" s="138" t="s">
        <v>376</v>
      </c>
      <c r="B20" s="139" t="s">
        <v>377</v>
      </c>
      <c r="C20" s="217" t="s">
        <v>378</v>
      </c>
      <c r="D20" s="226" t="s">
        <v>379</v>
      </c>
      <c r="E20" s="226" t="s">
        <v>380</v>
      </c>
      <c r="F20" s="254" t="s">
        <v>594</v>
      </c>
      <c r="G20" s="254" t="s">
        <v>381</v>
      </c>
      <c r="H20" s="254" t="s">
        <v>381</v>
      </c>
      <c r="I20" s="254" t="s">
        <v>381</v>
      </c>
      <c r="J20" s="254" t="s">
        <v>381</v>
      </c>
      <c r="K20" s="254" t="s">
        <v>380</v>
      </c>
      <c r="L20" s="254" t="s">
        <v>381</v>
      </c>
      <c r="M20" s="254"/>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213" customFormat="1" ht="82.95" customHeight="1" x14ac:dyDescent="0.3">
      <c r="A21" s="169" t="s">
        <v>383</v>
      </c>
      <c r="B21" s="170" t="s">
        <v>384</v>
      </c>
      <c r="C21" s="227" t="s">
        <v>385</v>
      </c>
      <c r="D21" s="228" t="s">
        <v>386</v>
      </c>
      <c r="E21" s="228" t="s">
        <v>387</v>
      </c>
      <c r="F21" s="256" t="s">
        <v>386</v>
      </c>
      <c r="G21" s="256"/>
      <c r="H21" s="256"/>
      <c r="I21" s="256"/>
      <c r="J21" s="256"/>
      <c r="K21" s="256"/>
      <c r="L21" s="256"/>
      <c r="M21" s="256"/>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213" customFormat="1" ht="82.95" customHeight="1" thickBot="1" x14ac:dyDescent="0.35">
      <c r="A22" s="140" t="s">
        <v>389</v>
      </c>
      <c r="B22" s="141" t="s">
        <v>390</v>
      </c>
      <c r="C22" s="229" t="s">
        <v>391</v>
      </c>
      <c r="D22" s="230" t="s">
        <v>217</v>
      </c>
      <c r="E22" s="231" t="s">
        <v>392</v>
      </c>
      <c r="F22" s="155" t="s">
        <v>2646</v>
      </c>
      <c r="G22" s="155"/>
      <c r="H22" s="257"/>
      <c r="I22" s="257"/>
      <c r="J22" s="257"/>
      <c r="K22" s="257"/>
      <c r="L22" s="257"/>
      <c r="M22" s="257"/>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213"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237" customFormat="1" ht="30" x14ac:dyDescent="0.3">
      <c r="A27" s="138" t="s">
        <v>439</v>
      </c>
      <c r="B27" s="139" t="s">
        <v>440</v>
      </c>
      <c r="C27" s="235" t="s">
        <v>441</v>
      </c>
      <c r="D27" s="236" t="s">
        <v>442</v>
      </c>
      <c r="E27" s="236" t="s">
        <v>443</v>
      </c>
      <c r="F27" s="258" t="s">
        <v>1615</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237"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237" customFormat="1" ht="244.95" customHeight="1" x14ac:dyDescent="0.3">
      <c r="A29" s="138" t="s">
        <v>452</v>
      </c>
      <c r="B29" s="139" t="s">
        <v>453</v>
      </c>
      <c r="C29" s="235" t="s">
        <v>603</v>
      </c>
      <c r="D29" s="238" t="s">
        <v>455</v>
      </c>
      <c r="E29" s="238" t="s">
        <v>456</v>
      </c>
      <c r="F29" s="258" t="s">
        <v>455</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213"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213"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213"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213" customFormat="1" ht="30"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213" customFormat="1" ht="30" x14ac:dyDescent="0.3">
      <c r="A34" s="138" t="s">
        <v>469</v>
      </c>
      <c r="B34" s="139" t="s">
        <v>470</v>
      </c>
      <c r="C34" s="235" t="s">
        <v>471</v>
      </c>
      <c r="D34" s="239"/>
      <c r="E34" s="239" t="s">
        <v>209</v>
      </c>
      <c r="F34" s="260" t="s">
        <v>181</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213" customFormat="1" x14ac:dyDescent="0.3">
      <c r="A35" s="138" t="s">
        <v>472</v>
      </c>
      <c r="B35" s="139" t="s">
        <v>473</v>
      </c>
      <c r="C35" s="235" t="s">
        <v>474</v>
      </c>
      <c r="D35" s="239"/>
      <c r="E35" s="239" t="s">
        <v>209</v>
      </c>
      <c r="F35" s="260" t="s">
        <v>181</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213"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213" customFormat="1" x14ac:dyDescent="0.3">
      <c r="A37" s="138" t="s">
        <v>478</v>
      </c>
      <c r="B37" s="139" t="s">
        <v>479</v>
      </c>
      <c r="C37" s="235" t="s">
        <v>480</v>
      </c>
      <c r="D37" s="239"/>
      <c r="E37" s="239" t="s">
        <v>181</v>
      </c>
      <c r="F37" s="260" t="s">
        <v>181</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213"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213" customFormat="1" x14ac:dyDescent="0.3">
      <c r="A39" s="138" t="s">
        <v>484</v>
      </c>
      <c r="B39" s="139" t="s">
        <v>485</v>
      </c>
      <c r="C39" s="235" t="s">
        <v>486</v>
      </c>
      <c r="D39" s="239"/>
      <c r="E39" s="239" t="s">
        <v>181</v>
      </c>
      <c r="F39" s="260" t="s">
        <v>181</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213" customFormat="1" x14ac:dyDescent="0.3">
      <c r="A40" s="138" t="s">
        <v>487</v>
      </c>
      <c r="B40" s="139" t="s">
        <v>488</v>
      </c>
      <c r="C40" s="235" t="s">
        <v>489</v>
      </c>
      <c r="D40" s="239"/>
      <c r="E40" s="239" t="s">
        <v>181</v>
      </c>
      <c r="F40" s="260" t="s">
        <v>181</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213"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213"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213"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237" customFormat="1" ht="237" customHeight="1" x14ac:dyDescent="0.3">
      <c r="A44" s="138" t="s">
        <v>499</v>
      </c>
      <c r="B44" s="139" t="s">
        <v>500</v>
      </c>
      <c r="C44" s="235" t="s">
        <v>501</v>
      </c>
      <c r="D44" s="238" t="s">
        <v>502</v>
      </c>
      <c r="E44" s="238" t="s">
        <v>503</v>
      </c>
      <c r="F44" s="258" t="s">
        <v>502</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237" customFormat="1" ht="408.75" customHeight="1" x14ac:dyDescent="0.3">
      <c r="A45" s="138" t="s">
        <v>504</v>
      </c>
      <c r="B45" s="139" t="s">
        <v>505</v>
      </c>
      <c r="C45" s="235" t="s">
        <v>506</v>
      </c>
      <c r="D45" s="241" t="s">
        <v>605</v>
      </c>
      <c r="E45" s="241" t="s">
        <v>508</v>
      </c>
      <c r="F45" s="262" t="s">
        <v>2647</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237" customFormat="1" ht="409.5" customHeight="1" x14ac:dyDescent="0.3">
      <c r="A46" s="138" t="s">
        <v>510</v>
      </c>
      <c r="B46" s="139" t="s">
        <v>511</v>
      </c>
      <c r="C46" s="235" t="s">
        <v>512</v>
      </c>
      <c r="D46" s="241" t="s">
        <v>217</v>
      </c>
      <c r="E46" s="241" t="s">
        <v>513</v>
      </c>
      <c r="F46" s="262" t="s">
        <v>2648</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237" customFormat="1" ht="120" x14ac:dyDescent="0.3">
      <c r="A47" s="138" t="s">
        <v>515</v>
      </c>
      <c r="B47" s="139" t="s">
        <v>516</v>
      </c>
      <c r="C47" s="235" t="s">
        <v>517</v>
      </c>
      <c r="D47" s="241" t="s">
        <v>217</v>
      </c>
      <c r="E47" s="241" t="s">
        <v>612</v>
      </c>
      <c r="F47" s="262" t="s">
        <v>2649</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237" customFormat="1" ht="135" x14ac:dyDescent="0.3">
      <c r="A48" s="138" t="s">
        <v>520</v>
      </c>
      <c r="B48" s="139" t="s">
        <v>521</v>
      </c>
      <c r="C48" s="235" t="s">
        <v>522</v>
      </c>
      <c r="D48" s="242" t="s">
        <v>217</v>
      </c>
      <c r="E48" s="242" t="s">
        <v>523</v>
      </c>
      <c r="F48" s="264" t="s">
        <v>2650</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237" customFormat="1" ht="135" x14ac:dyDescent="0.3">
      <c r="A49" s="138" t="s">
        <v>525</v>
      </c>
      <c r="B49" s="139" t="s">
        <v>526</v>
      </c>
      <c r="C49" s="227" t="s">
        <v>527</v>
      </c>
      <c r="D49" s="236" t="s">
        <v>529</v>
      </c>
      <c r="E49" s="236" t="s">
        <v>618</v>
      </c>
      <c r="F49" s="258" t="s">
        <v>2651</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237" customFormat="1" ht="75" x14ac:dyDescent="0.3">
      <c r="A50" s="138" t="s">
        <v>531</v>
      </c>
      <c r="B50" s="139" t="s">
        <v>532</v>
      </c>
      <c r="C50" s="227" t="s">
        <v>533</v>
      </c>
      <c r="D50" s="236" t="s">
        <v>217</v>
      </c>
      <c r="E50" s="236" t="s">
        <v>534</v>
      </c>
      <c r="F50" s="262" t="s">
        <v>2649</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237" customFormat="1" ht="270" x14ac:dyDescent="0.3">
      <c r="A51" s="138" t="s">
        <v>536</v>
      </c>
      <c r="B51" s="139" t="s">
        <v>537</v>
      </c>
      <c r="C51" s="235" t="s">
        <v>538</v>
      </c>
      <c r="D51" s="238" t="s">
        <v>503</v>
      </c>
      <c r="E51" s="238" t="s">
        <v>502</v>
      </c>
      <c r="F51" s="258" t="s">
        <v>502</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237" customFormat="1" ht="409.6" customHeight="1" x14ac:dyDescent="0.3">
      <c r="A52" s="138" t="s">
        <v>539</v>
      </c>
      <c r="B52" s="139" t="s">
        <v>505</v>
      </c>
      <c r="C52" s="235" t="s">
        <v>540</v>
      </c>
      <c r="D52" s="241" t="s">
        <v>621</v>
      </c>
      <c r="E52" s="241" t="s">
        <v>575</v>
      </c>
      <c r="F52" s="262" t="s">
        <v>2652</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237" customFormat="1" ht="135" x14ac:dyDescent="0.3">
      <c r="A53" s="138" t="s">
        <v>544</v>
      </c>
      <c r="B53" s="139" t="s">
        <v>545</v>
      </c>
      <c r="C53" s="235" t="s">
        <v>546</v>
      </c>
      <c r="D53" s="243" t="s">
        <v>547</v>
      </c>
      <c r="E53" s="243" t="s">
        <v>217</v>
      </c>
      <c r="F53" s="258" t="s">
        <v>217</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237" customFormat="1" ht="135" x14ac:dyDescent="0.3">
      <c r="A54" s="138" t="s">
        <v>550</v>
      </c>
      <c r="B54" s="139" t="s">
        <v>551</v>
      </c>
      <c r="C54" s="235" t="s">
        <v>552</v>
      </c>
      <c r="D54" s="243" t="s">
        <v>553</v>
      </c>
      <c r="E54" s="243" t="s">
        <v>217</v>
      </c>
      <c r="F54" s="258" t="s">
        <v>217</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237" customFormat="1" ht="45.6" thickBot="1" x14ac:dyDescent="0.35">
      <c r="A55" s="140" t="s">
        <v>555</v>
      </c>
      <c r="B55" s="141" t="s">
        <v>521</v>
      </c>
      <c r="C55" s="244" t="s">
        <v>556</v>
      </c>
      <c r="D55" s="245" t="s">
        <v>557</v>
      </c>
      <c r="E55" s="245" t="s">
        <v>217</v>
      </c>
      <c r="F55" s="264" t="s">
        <v>2653</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row r="56" spans="1:64" ht="15.75" hidden="1" customHeight="1" x14ac:dyDescent="0.3">
      <c r="F56" s="213" t="s">
        <v>2654</v>
      </c>
    </row>
    <row r="57" spans="1:64" ht="15.75" hidden="1" customHeight="1" x14ac:dyDescent="0.3">
      <c r="F57" s="213" t="s">
        <v>2655</v>
      </c>
    </row>
    <row r="58" spans="1:64" ht="15.75" hidden="1" customHeight="1" x14ac:dyDescent="0.3">
      <c r="F58" s="213" t="s">
        <v>2656</v>
      </c>
    </row>
    <row r="59" spans="1:64" ht="15.75" hidden="1" customHeight="1" x14ac:dyDescent="0.3">
      <c r="F59" s="213" t="s">
        <v>2657</v>
      </c>
    </row>
    <row r="60" spans="1:64" ht="15.75" hidden="1" customHeight="1" x14ac:dyDescent="0.3">
      <c r="F60" s="213" t="s">
        <v>201</v>
      </c>
    </row>
    <row r="61" spans="1:64" ht="15.75" hidden="1" customHeight="1" x14ac:dyDescent="0.3"/>
    <row r="62" spans="1:64" ht="15.75" hidden="1" customHeight="1" x14ac:dyDescent="0.3">
      <c r="F62" s="213" t="s">
        <v>2658</v>
      </c>
    </row>
    <row r="63" spans="1:64" ht="15.75" hidden="1" customHeight="1" x14ac:dyDescent="0.3">
      <c r="F63" s="213" t="s">
        <v>996</v>
      </c>
    </row>
    <row r="64" spans="1:64" ht="15.75" hidden="1" customHeight="1" x14ac:dyDescent="0.3">
      <c r="F64" s="213" t="s">
        <v>2659</v>
      </c>
    </row>
    <row r="65" spans="6:6" ht="15.75" hidden="1" customHeight="1" x14ac:dyDescent="0.3">
      <c r="F65" s="213" t="s">
        <v>2660</v>
      </c>
    </row>
    <row r="66" spans="6:6" ht="15.75" hidden="1" customHeight="1" x14ac:dyDescent="0.3">
      <c r="F66" s="213" t="s">
        <v>2661</v>
      </c>
    </row>
    <row r="67" spans="6:6" ht="15.75" hidden="1" customHeight="1" x14ac:dyDescent="0.3">
      <c r="F67" s="213" t="s">
        <v>2654</v>
      </c>
    </row>
    <row r="68" spans="6:6" ht="15.75" hidden="1" customHeight="1" x14ac:dyDescent="0.3">
      <c r="F68" s="213" t="s">
        <v>2655</v>
      </c>
    </row>
    <row r="69" spans="6:6" ht="15.75" hidden="1" customHeight="1" x14ac:dyDescent="0.3">
      <c r="F69" s="213" t="s">
        <v>2656</v>
      </c>
    </row>
    <row r="70" spans="6:6" ht="15.75" hidden="1" customHeight="1" x14ac:dyDescent="0.3">
      <c r="F70" s="213" t="s">
        <v>2657</v>
      </c>
    </row>
    <row r="71" spans="6:6" ht="15.75" hidden="1" customHeight="1" x14ac:dyDescent="0.3"/>
    <row r="72" spans="6:6" ht="15.75" hidden="1" customHeight="1" x14ac:dyDescent="0.3">
      <c r="F72" s="213" t="s">
        <v>2662</v>
      </c>
    </row>
    <row r="73" spans="6:6" ht="15.75" hidden="1" customHeight="1" x14ac:dyDescent="0.3">
      <c r="F73" s="213" t="s">
        <v>996</v>
      </c>
    </row>
    <row r="74" spans="6:6" ht="15.75" hidden="1" customHeight="1" x14ac:dyDescent="0.3">
      <c r="F74" s="213" t="s">
        <v>2663</v>
      </c>
    </row>
    <row r="75" spans="6:6" ht="15.75" hidden="1" customHeight="1" x14ac:dyDescent="0.3">
      <c r="F75" s="213" t="s">
        <v>2664</v>
      </c>
    </row>
    <row r="76" spans="6:6" ht="15.75" hidden="1" customHeight="1" x14ac:dyDescent="0.3">
      <c r="F76" s="213" t="s">
        <v>2665</v>
      </c>
    </row>
    <row r="77" spans="6:6" ht="15.75" hidden="1" customHeight="1" x14ac:dyDescent="0.3">
      <c r="F77" s="213" t="s">
        <v>2666</v>
      </c>
    </row>
    <row r="78" spans="6:6" ht="15.75" hidden="1" customHeight="1" x14ac:dyDescent="0.3">
      <c r="F78" s="213" t="s">
        <v>2667</v>
      </c>
    </row>
    <row r="79" spans="6:6" ht="15.75" hidden="1" customHeight="1" x14ac:dyDescent="0.3">
      <c r="F79" s="213" t="s">
        <v>2668</v>
      </c>
    </row>
    <row r="80" spans="6:6" ht="15.75" hidden="1" customHeight="1" x14ac:dyDescent="0.3">
      <c r="F80" s="213" t="s">
        <v>2669</v>
      </c>
    </row>
    <row r="81" spans="6:6" ht="15.75" hidden="1" customHeight="1" x14ac:dyDescent="0.3">
      <c r="F81" s="213" t="s">
        <v>2670</v>
      </c>
    </row>
    <row r="82" spans="6:6" ht="15.75" hidden="1" customHeight="1" x14ac:dyDescent="0.3">
      <c r="F82" s="213" t="s">
        <v>2671</v>
      </c>
    </row>
    <row r="83" spans="6:6" ht="15.75" hidden="1" customHeight="1" x14ac:dyDescent="0.3">
      <c r="F83" s="213" t="s">
        <v>2672</v>
      </c>
    </row>
    <row r="84" spans="6:6" ht="15.75" hidden="1" customHeight="1" x14ac:dyDescent="0.3">
      <c r="F84" s="213" t="s">
        <v>2673</v>
      </c>
    </row>
    <row r="85" spans="6:6" ht="15.75" hidden="1" customHeight="1" x14ac:dyDescent="0.3">
      <c r="F85" s="213" t="s">
        <v>2674</v>
      </c>
    </row>
    <row r="86" spans="6:6" ht="15.75" hidden="1" customHeight="1" x14ac:dyDescent="0.3">
      <c r="F86" s="213" t="s">
        <v>2675</v>
      </c>
    </row>
    <row r="87" spans="6:6" ht="15.75" hidden="1" customHeight="1" x14ac:dyDescent="0.3">
      <c r="F87" s="213" t="s">
        <v>2676</v>
      </c>
    </row>
    <row r="88" spans="6:6" ht="15.75" hidden="1" customHeight="1" x14ac:dyDescent="0.3">
      <c r="F88" s="213" t="s">
        <v>2677</v>
      </c>
    </row>
    <row r="89" spans="6:6" ht="15.75" hidden="1" customHeight="1" x14ac:dyDescent="0.3">
      <c r="F89" s="213" t="s">
        <v>2678</v>
      </c>
    </row>
    <row r="90" spans="6:6" ht="15.75" hidden="1" customHeight="1" x14ac:dyDescent="0.3">
      <c r="F90" s="213" t="s">
        <v>2657</v>
      </c>
    </row>
    <row r="91" spans="6:6" ht="15.75" hidden="1" customHeight="1" x14ac:dyDescent="0.3">
      <c r="F91" s="213" t="s">
        <v>2679</v>
      </c>
    </row>
    <row r="92" spans="6:6" ht="15.75" hidden="1" customHeight="1" x14ac:dyDescent="0.3">
      <c r="F92" s="213" t="s">
        <v>201</v>
      </c>
    </row>
    <row r="93" spans="6:6" ht="15.75" hidden="1" customHeight="1" x14ac:dyDescent="0.3">
      <c r="F93" s="213" t="s">
        <v>2680</v>
      </c>
    </row>
    <row r="94" spans="6:6" ht="15.75" hidden="1" customHeight="1" x14ac:dyDescent="0.3"/>
    <row r="95" spans="6:6" ht="15.75" hidden="1" customHeight="1" x14ac:dyDescent="0.3">
      <c r="F95" s="213" t="s">
        <v>2681</v>
      </c>
    </row>
    <row r="96" spans="6:6" ht="15.75" hidden="1" customHeight="1" x14ac:dyDescent="0.3">
      <c r="F96" s="213" t="s">
        <v>461</v>
      </c>
    </row>
    <row r="97" spans="6:6" ht="15.75" hidden="1" customHeight="1" x14ac:dyDescent="0.3">
      <c r="F97" s="213" t="s">
        <v>2659</v>
      </c>
    </row>
    <row r="98" spans="6:6" ht="15.75" hidden="1" customHeight="1" x14ac:dyDescent="0.3">
      <c r="F98" s="213" t="s">
        <v>2682</v>
      </c>
    </row>
    <row r="99" spans="6:6" ht="15.75" hidden="1" customHeight="1" x14ac:dyDescent="0.3">
      <c r="F99" s="213" t="s">
        <v>2669</v>
      </c>
    </row>
    <row r="100" spans="6:6" ht="15.75" hidden="1" customHeight="1" x14ac:dyDescent="0.3">
      <c r="F100" s="213" t="s">
        <v>2654</v>
      </c>
    </row>
    <row r="101" spans="6:6" ht="15.75" hidden="1" customHeight="1" x14ac:dyDescent="0.3">
      <c r="F101" s="213" t="s">
        <v>2673</v>
      </c>
    </row>
    <row r="102" spans="6:6" ht="15.75" hidden="1" customHeight="1" x14ac:dyDescent="0.3">
      <c r="F102" s="213" t="s">
        <v>2675</v>
      </c>
    </row>
    <row r="103" spans="6:6" ht="15.75" hidden="1" customHeight="1" x14ac:dyDescent="0.3">
      <c r="F103" s="213" t="s">
        <v>2678</v>
      </c>
    </row>
    <row r="104" spans="6:6" ht="15.75" hidden="1" customHeight="1" x14ac:dyDescent="0.3">
      <c r="F104" s="213" t="s">
        <v>2657</v>
      </c>
    </row>
    <row r="105" spans="6:6" ht="15.75" hidden="1" customHeight="1" x14ac:dyDescent="0.3">
      <c r="F105" s="213" t="s">
        <v>201</v>
      </c>
    </row>
    <row r="106" spans="6:6" ht="15.75" hidden="1" customHeight="1" x14ac:dyDescent="0.3"/>
    <row r="107" spans="6:6" ht="15.75" hidden="1" customHeight="1" x14ac:dyDescent="0.3">
      <c r="F107" s="213" t="s">
        <v>2683</v>
      </c>
    </row>
    <row r="108" spans="6:6" ht="15.75" hidden="1" customHeight="1" x14ac:dyDescent="0.3">
      <c r="F108" s="213" t="s">
        <v>996</v>
      </c>
    </row>
    <row r="109" spans="6:6" ht="15.75" hidden="1" customHeight="1" x14ac:dyDescent="0.3">
      <c r="F109" s="213" t="s">
        <v>2660</v>
      </c>
    </row>
    <row r="110" spans="6:6" ht="15.75" hidden="1" customHeight="1" x14ac:dyDescent="0.3">
      <c r="F110" s="213" t="s">
        <v>2655</v>
      </c>
    </row>
    <row r="111" spans="6:6" ht="15.75" hidden="1" customHeight="1" x14ac:dyDescent="0.3">
      <c r="F111" s="213" t="s">
        <v>2656</v>
      </c>
    </row>
    <row r="112" spans="6:6" ht="15.75" hidden="1" customHeight="1" x14ac:dyDescent="0.3">
      <c r="F112" s="213" t="s">
        <v>2657</v>
      </c>
    </row>
    <row r="113" spans="6:6" ht="15.75" hidden="1" customHeight="1" x14ac:dyDescent="0.3"/>
    <row r="114" spans="6:6" ht="15.75" hidden="1" customHeight="1" x14ac:dyDescent="0.3">
      <c r="F114" s="213" t="s">
        <v>2684</v>
      </c>
    </row>
    <row r="115" spans="6:6" ht="15.75" hidden="1" customHeight="1" x14ac:dyDescent="0.3">
      <c r="F115" s="213" t="s">
        <v>2659</v>
      </c>
    </row>
    <row r="116" spans="6:6" ht="15.75" hidden="1" customHeight="1" x14ac:dyDescent="0.3">
      <c r="F116" s="213" t="s">
        <v>2660</v>
      </c>
    </row>
    <row r="117" spans="6:6" ht="15.75" hidden="1" customHeight="1" x14ac:dyDescent="0.3">
      <c r="F117" s="213" t="s">
        <v>2661</v>
      </c>
    </row>
    <row r="118" spans="6:6" ht="15.75" hidden="1" customHeight="1" x14ac:dyDescent="0.3">
      <c r="F118" s="213" t="s">
        <v>2654</v>
      </c>
    </row>
    <row r="119" spans="6:6" ht="15.75" hidden="1" customHeight="1" x14ac:dyDescent="0.3">
      <c r="F119" s="213" t="s">
        <v>2655</v>
      </c>
    </row>
    <row r="120" spans="6:6" ht="15.75" hidden="1" customHeight="1" x14ac:dyDescent="0.3">
      <c r="F120" s="213" t="s">
        <v>2656</v>
      </c>
    </row>
    <row r="121" spans="6:6" ht="15.75" hidden="1" customHeight="1" x14ac:dyDescent="0.3"/>
    <row r="122" spans="6:6" ht="15.75" hidden="1" customHeight="1" x14ac:dyDescent="0.3">
      <c r="F122" s="213" t="s">
        <v>2685</v>
      </c>
    </row>
    <row r="123" spans="6:6" ht="15.75" hidden="1" customHeight="1" x14ac:dyDescent="0.3">
      <c r="F123" s="213" t="s">
        <v>996</v>
      </c>
    </row>
    <row r="124" spans="6:6" ht="15.75" hidden="1" customHeight="1" x14ac:dyDescent="0.3">
      <c r="F124" s="213" t="s">
        <v>2682</v>
      </c>
    </row>
    <row r="125" spans="6:6" ht="15.75" hidden="1" customHeight="1" x14ac:dyDescent="0.3">
      <c r="F125" s="213" t="s">
        <v>2660</v>
      </c>
    </row>
    <row r="126" spans="6:6" ht="15.75" hidden="1" customHeight="1" x14ac:dyDescent="0.3">
      <c r="F126" s="213" t="s">
        <v>2654</v>
      </c>
    </row>
    <row r="127" spans="6:6" ht="15.75" hidden="1" customHeight="1" x14ac:dyDescent="0.3">
      <c r="F127" s="213" t="s">
        <v>2655</v>
      </c>
    </row>
    <row r="128" spans="6:6" ht="15.75" hidden="1" customHeight="1" x14ac:dyDescent="0.3">
      <c r="F128" s="213" t="s">
        <v>2656</v>
      </c>
    </row>
    <row r="129" spans="6:6" ht="15.75" hidden="1" customHeight="1" x14ac:dyDescent="0.3">
      <c r="F129" s="213" t="s">
        <v>2657</v>
      </c>
    </row>
    <row r="130" spans="6:6" ht="15.75" hidden="1" customHeight="1" x14ac:dyDescent="0.3">
      <c r="F130" s="213" t="s">
        <v>201</v>
      </c>
    </row>
    <row r="131" spans="6:6" ht="15.75" hidden="1" customHeight="1" x14ac:dyDescent="0.3"/>
    <row r="132" spans="6:6" ht="15.75" hidden="1" customHeight="1" x14ac:dyDescent="0.3">
      <c r="F132" s="213" t="s">
        <v>2686</v>
      </c>
    </row>
    <row r="133" spans="6:6" ht="15.75" hidden="1" customHeight="1" x14ac:dyDescent="0.3">
      <c r="F133" s="213" t="s">
        <v>461</v>
      </c>
    </row>
    <row r="134" spans="6:6" ht="15.75" hidden="1" customHeight="1" x14ac:dyDescent="0.3">
      <c r="F134" s="213" t="s">
        <v>2659</v>
      </c>
    </row>
    <row r="135" spans="6:6" ht="15.75" hidden="1" customHeight="1" x14ac:dyDescent="0.3">
      <c r="F135" s="213" t="s">
        <v>2660</v>
      </c>
    </row>
    <row r="136" spans="6:6" ht="15.75" hidden="1" customHeight="1" x14ac:dyDescent="0.3">
      <c r="F136" s="213" t="s">
        <v>2661</v>
      </c>
    </row>
    <row r="137" spans="6:6" ht="15.75" hidden="1" customHeight="1" x14ac:dyDescent="0.3">
      <c r="F137" s="213" t="s">
        <v>2654</v>
      </c>
    </row>
    <row r="138" spans="6:6" ht="15.75" hidden="1" customHeight="1" x14ac:dyDescent="0.3">
      <c r="F138" s="213" t="s">
        <v>2655</v>
      </c>
    </row>
    <row r="139" spans="6:6" ht="15.75" hidden="1" customHeight="1" x14ac:dyDescent="0.3">
      <c r="F139" s="213" t="s">
        <v>2656</v>
      </c>
    </row>
    <row r="140" spans="6:6" ht="15.75" hidden="1" customHeight="1" x14ac:dyDescent="0.3">
      <c r="F140" s="213" t="s">
        <v>2657</v>
      </c>
    </row>
    <row r="141" spans="6:6" ht="15.75" hidden="1" customHeight="1" x14ac:dyDescent="0.3">
      <c r="F141" s="213" t="s">
        <v>201</v>
      </c>
    </row>
    <row r="142" spans="6:6" ht="15.75" hidden="1" customHeight="1" x14ac:dyDescent="0.3"/>
    <row r="143" spans="6:6" ht="15.75" hidden="1" customHeight="1" x14ac:dyDescent="0.3">
      <c r="F143" s="213" t="s">
        <v>2687</v>
      </c>
    </row>
    <row r="144" spans="6:6" ht="15.75" hidden="1" customHeight="1" x14ac:dyDescent="0.3">
      <c r="F144" s="213" t="s">
        <v>996</v>
      </c>
    </row>
    <row r="145" spans="6:6" ht="15.75" hidden="1" customHeight="1" x14ac:dyDescent="0.3">
      <c r="F145" s="213" t="s">
        <v>2660</v>
      </c>
    </row>
    <row r="146" spans="6:6" ht="15.75" hidden="1" customHeight="1" x14ac:dyDescent="0.3">
      <c r="F146" s="213" t="s">
        <v>2655</v>
      </c>
    </row>
    <row r="147" spans="6:6" ht="15.75" hidden="1" customHeight="1" x14ac:dyDescent="0.3">
      <c r="F147" s="213" t="s">
        <v>2656</v>
      </c>
    </row>
    <row r="148" spans="6:6" ht="15.75" hidden="1" customHeight="1" x14ac:dyDescent="0.3">
      <c r="F148" s="213" t="s">
        <v>2657</v>
      </c>
    </row>
    <row r="149" spans="6:6" ht="15.75" hidden="1" customHeight="1" x14ac:dyDescent="0.3">
      <c r="F149" s="213" t="s">
        <v>201</v>
      </c>
    </row>
    <row r="150" spans="6:6" ht="15.75" hidden="1" customHeight="1" x14ac:dyDescent="0.3"/>
    <row r="151" spans="6:6" ht="15.75" hidden="1" customHeight="1" x14ac:dyDescent="0.3">
      <c r="F151" s="213" t="s">
        <v>2688</v>
      </c>
    </row>
    <row r="152" spans="6:6" ht="15.75" hidden="1" customHeight="1" x14ac:dyDescent="0.3">
      <c r="F152" s="213" t="s">
        <v>461</v>
      </c>
    </row>
    <row r="153" spans="6:6" ht="15.75" hidden="1" customHeight="1" x14ac:dyDescent="0.3">
      <c r="F153" s="213" t="s">
        <v>2660</v>
      </c>
    </row>
    <row r="154" spans="6:6" ht="15.75" hidden="1" customHeight="1" x14ac:dyDescent="0.3">
      <c r="F154" s="213" t="s">
        <v>2655</v>
      </c>
    </row>
    <row r="155" spans="6:6" ht="15.75" hidden="1" customHeight="1" x14ac:dyDescent="0.3">
      <c r="F155" s="213" t="s">
        <v>2656</v>
      </c>
    </row>
    <row r="156" spans="6:6" ht="15.75" hidden="1" customHeight="1" x14ac:dyDescent="0.3">
      <c r="F156" s="213" t="s">
        <v>2657</v>
      </c>
    </row>
    <row r="157" spans="6:6" ht="15.75" hidden="1" customHeight="1" x14ac:dyDescent="0.3">
      <c r="F157" s="213" t="s">
        <v>201</v>
      </c>
    </row>
  </sheetData>
  <sheetProtection sheet="1" objects="1" scenarios="1" selectLockedCells="1"/>
  <protectedRanges>
    <protectedRange sqref="C2" name="Range1_1_1"/>
  </protectedRanges>
  <customSheetViews>
    <customSheetView guid="{9D5E0675-E81B-4894-8C24-1BC7CFF98042}" scale="70" hiddenRows="1" hiddenColumns="1">
      <selection activeCell="F49" sqref="F49:F50"/>
      <pageMargins left="0" right="0" top="0" bottom="0" header="0" footer="0"/>
      <pageSetup orientation="portrait" r:id="rId1"/>
    </customSheetView>
    <customSheetView guid="{C2870D4B-3185-40F5-B1E2-34D518E50A79}" scale="70" hiddenRows="1" hiddenColumns="1" topLeftCell="A48">
      <selection activeCell="C7" sqref="C7"/>
      <pageMargins left="0" right="0" top="0" bottom="0" header="0" footer="0"/>
    </customSheetView>
    <customSheetView guid="{B3F813C4-6DDE-44FA-88AB-CD545D2651A2}" scale="70" hiddenRows="1" hiddenColumns="1" topLeftCell="A53">
      <selection activeCell="AT29" sqref="AT29"/>
      <pageMargins left="0" right="0" top="0" bottom="0" header="0" footer="0"/>
    </customSheetView>
    <customSheetView guid="{52C21511-4E91-4712-98AA-765DAD4B9FC1}" scale="70" hiddenRows="1" hiddenColumns="1" topLeftCell="A48">
      <selection activeCell="F50" sqref="F50"/>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4ABF1759-B7F0-4D8C-B586-3A9D568F332F}"/>
  </dataValidations>
  <pageMargins left="0.7" right="0.7" top="0.75" bottom="0.75" header="0.3" footer="0.3"/>
  <pageSetup orientation="portrait"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67171-3946-4D78-8D37-A2E2052F248E}">
  <dimension ref="A1:BL55"/>
  <sheetViews>
    <sheetView topLeftCell="A22" zoomScale="85" zoomScaleNormal="85" workbookViewId="0">
      <selection activeCell="F27" sqref="F27"/>
    </sheetView>
  </sheetViews>
  <sheetFormatPr defaultColWidth="0" defaultRowHeight="15.6" zeroHeight="1" x14ac:dyDescent="0.3"/>
  <cols>
    <col min="1" max="1" width="6.88671875" style="207" bestFit="1" customWidth="1"/>
    <col min="2" max="2" width="38.6640625" style="207" customWidth="1"/>
    <col min="3" max="3" width="82" style="207" customWidth="1"/>
    <col min="4" max="5" width="42.6640625" style="207" customWidth="1"/>
    <col min="6" max="45" width="42.6640625" style="213" customWidth="1"/>
    <col min="46" max="64" width="42.6640625" style="207" hidden="1" customWidth="1"/>
    <col min="65" max="16384" width="0" style="207"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2644</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2689</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213"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row>
    <row r="11" spans="1:64" s="213"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row>
    <row r="12" spans="1:64" s="213" customFormat="1" ht="27.6" customHeight="1" x14ac:dyDescent="0.3">
      <c r="A12" s="174" t="s">
        <v>312</v>
      </c>
      <c r="B12" s="139" t="s">
        <v>313</v>
      </c>
      <c r="C12" s="214" t="s">
        <v>314</v>
      </c>
      <c r="D12" s="216" t="s">
        <v>315</v>
      </c>
      <c r="E12" s="216" t="s">
        <v>315</v>
      </c>
      <c r="F12" s="216"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213"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row>
    <row r="14" spans="1:64" s="213"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row>
    <row r="15" spans="1:64" s="213" customFormat="1" ht="27.6" customHeight="1" thickBot="1" x14ac:dyDescent="0.35">
      <c r="A15" s="176" t="s">
        <v>358</v>
      </c>
      <c r="B15" s="141" t="s">
        <v>359</v>
      </c>
      <c r="C15" s="220" t="s">
        <v>360</v>
      </c>
      <c r="D15" s="221" t="s">
        <v>361</v>
      </c>
      <c r="E15" s="221" t="s">
        <v>361</v>
      </c>
      <c r="F15" s="221"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213"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213" customFormat="1" ht="82.95" customHeight="1" x14ac:dyDescent="0.3">
      <c r="A20" s="138" t="s">
        <v>376</v>
      </c>
      <c r="B20" s="139" t="s">
        <v>377</v>
      </c>
      <c r="C20" s="217" t="s">
        <v>378</v>
      </c>
      <c r="D20" s="226" t="s">
        <v>379</v>
      </c>
      <c r="E20" s="226" t="s">
        <v>380</v>
      </c>
      <c r="F20" s="254" t="s">
        <v>594</v>
      </c>
      <c r="G20" s="254" t="s">
        <v>381</v>
      </c>
      <c r="H20" s="254" t="s">
        <v>381</v>
      </c>
      <c r="I20" s="254" t="s">
        <v>381</v>
      </c>
      <c r="J20" s="254" t="s">
        <v>381</v>
      </c>
      <c r="K20" s="254" t="s">
        <v>380</v>
      </c>
      <c r="L20" s="254" t="s">
        <v>381</v>
      </c>
      <c r="M20" s="254"/>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213" customFormat="1" ht="82.95" customHeight="1" x14ac:dyDescent="0.3">
      <c r="A21" s="169" t="s">
        <v>383</v>
      </c>
      <c r="B21" s="170" t="s">
        <v>384</v>
      </c>
      <c r="C21" s="227" t="s">
        <v>385</v>
      </c>
      <c r="D21" s="228" t="s">
        <v>386</v>
      </c>
      <c r="E21" s="228" t="s">
        <v>387</v>
      </c>
      <c r="F21" s="256" t="s">
        <v>386</v>
      </c>
      <c r="G21" s="256"/>
      <c r="H21" s="256"/>
      <c r="I21" s="256"/>
      <c r="J21" s="256"/>
      <c r="K21" s="256"/>
      <c r="L21" s="256"/>
      <c r="M21" s="256"/>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213" customFormat="1" ht="82.95" customHeight="1" thickBot="1" x14ac:dyDescent="0.35">
      <c r="A22" s="140" t="s">
        <v>389</v>
      </c>
      <c r="B22" s="141" t="s">
        <v>390</v>
      </c>
      <c r="C22" s="229" t="s">
        <v>391</v>
      </c>
      <c r="D22" s="230" t="s">
        <v>217</v>
      </c>
      <c r="E22" s="231" t="s">
        <v>392</v>
      </c>
      <c r="F22" s="155" t="s">
        <v>2646</v>
      </c>
      <c r="G22" s="155"/>
      <c r="H22" s="257"/>
      <c r="I22" s="257"/>
      <c r="J22" s="257"/>
      <c r="K22" s="257"/>
      <c r="L22" s="257"/>
      <c r="M22" s="257"/>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213"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237" customFormat="1" ht="30" x14ac:dyDescent="0.3">
      <c r="A27" s="138" t="s">
        <v>439</v>
      </c>
      <c r="B27" s="139" t="s">
        <v>440</v>
      </c>
      <c r="C27" s="235" t="s">
        <v>441</v>
      </c>
      <c r="D27" s="236" t="s">
        <v>442</v>
      </c>
      <c r="E27" s="236" t="s">
        <v>443</v>
      </c>
      <c r="F27" s="258" t="s">
        <v>1615</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237"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237" customFormat="1" ht="244.95" customHeight="1" x14ac:dyDescent="0.3">
      <c r="A29" s="138" t="s">
        <v>452</v>
      </c>
      <c r="B29" s="139" t="s">
        <v>453</v>
      </c>
      <c r="C29" s="235" t="s">
        <v>603</v>
      </c>
      <c r="D29" s="238" t="s">
        <v>455</v>
      </c>
      <c r="E29" s="238" t="s">
        <v>456</v>
      </c>
      <c r="F29" s="258" t="s">
        <v>455</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213"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213"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213"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213" customFormat="1" ht="30"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213" customFormat="1" ht="30" x14ac:dyDescent="0.3">
      <c r="A34" s="138" t="s">
        <v>469</v>
      </c>
      <c r="B34" s="139" t="s">
        <v>470</v>
      </c>
      <c r="C34" s="235" t="s">
        <v>471</v>
      </c>
      <c r="D34" s="239"/>
      <c r="E34" s="239" t="s">
        <v>209</v>
      </c>
      <c r="F34" s="260" t="s">
        <v>181</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213" customFormat="1" x14ac:dyDescent="0.3">
      <c r="A35" s="138" t="s">
        <v>472</v>
      </c>
      <c r="B35" s="139" t="s">
        <v>473</v>
      </c>
      <c r="C35" s="235" t="s">
        <v>474</v>
      </c>
      <c r="D35" s="239"/>
      <c r="E35" s="239" t="s">
        <v>209</v>
      </c>
      <c r="F35" s="260" t="s">
        <v>181</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213"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213" customFormat="1" x14ac:dyDescent="0.3">
      <c r="A37" s="138" t="s">
        <v>478</v>
      </c>
      <c r="B37" s="139" t="s">
        <v>479</v>
      </c>
      <c r="C37" s="235" t="s">
        <v>480</v>
      </c>
      <c r="D37" s="239"/>
      <c r="E37" s="239" t="s">
        <v>181</v>
      </c>
      <c r="F37" s="260" t="s">
        <v>181</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213"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213" customFormat="1" x14ac:dyDescent="0.3">
      <c r="A39" s="138" t="s">
        <v>484</v>
      </c>
      <c r="B39" s="139" t="s">
        <v>485</v>
      </c>
      <c r="C39" s="235" t="s">
        <v>486</v>
      </c>
      <c r="D39" s="239"/>
      <c r="E39" s="239" t="s">
        <v>181</v>
      </c>
      <c r="F39" s="260" t="s">
        <v>181</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213" customFormat="1" x14ac:dyDescent="0.3">
      <c r="A40" s="138" t="s">
        <v>487</v>
      </c>
      <c r="B40" s="139" t="s">
        <v>488</v>
      </c>
      <c r="C40" s="235" t="s">
        <v>489</v>
      </c>
      <c r="D40" s="239"/>
      <c r="E40" s="239" t="s">
        <v>181</v>
      </c>
      <c r="F40" s="260" t="s">
        <v>181</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213"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213"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213"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237" customFormat="1" ht="246.6" customHeight="1" x14ac:dyDescent="0.3">
      <c r="A44" s="138" t="s">
        <v>499</v>
      </c>
      <c r="B44" s="139" t="s">
        <v>500</v>
      </c>
      <c r="C44" s="235" t="s">
        <v>501</v>
      </c>
      <c r="D44" s="238" t="s">
        <v>502</v>
      </c>
      <c r="E44" s="238" t="s">
        <v>503</v>
      </c>
      <c r="F44" s="258" t="s">
        <v>502</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237" customFormat="1" ht="409.2" customHeight="1" x14ac:dyDescent="0.3">
      <c r="A45" s="138" t="s">
        <v>504</v>
      </c>
      <c r="B45" s="139" t="s">
        <v>505</v>
      </c>
      <c r="C45" s="235" t="s">
        <v>506</v>
      </c>
      <c r="D45" s="241" t="s">
        <v>605</v>
      </c>
      <c r="E45" s="241" t="s">
        <v>508</v>
      </c>
      <c r="F45" s="262" t="s">
        <v>2690</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237" customFormat="1" ht="409.5" customHeight="1" x14ac:dyDescent="0.3">
      <c r="A46" s="138" t="s">
        <v>510</v>
      </c>
      <c r="B46" s="139" t="s">
        <v>511</v>
      </c>
      <c r="C46" s="235" t="s">
        <v>512</v>
      </c>
      <c r="D46" s="241" t="s">
        <v>217</v>
      </c>
      <c r="E46" s="241" t="s">
        <v>513</v>
      </c>
      <c r="F46" s="262" t="s">
        <v>2691</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237" customFormat="1" ht="120" x14ac:dyDescent="0.3">
      <c r="A47" s="138" t="s">
        <v>515</v>
      </c>
      <c r="B47" s="139" t="s">
        <v>516</v>
      </c>
      <c r="C47" s="235" t="s">
        <v>517</v>
      </c>
      <c r="D47" s="241" t="s">
        <v>217</v>
      </c>
      <c r="E47" s="241" t="s">
        <v>612</v>
      </c>
      <c r="F47" s="262" t="s">
        <v>2649</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237" customFormat="1" ht="60" x14ac:dyDescent="0.3">
      <c r="A48" s="138" t="s">
        <v>520</v>
      </c>
      <c r="B48" s="139" t="s">
        <v>521</v>
      </c>
      <c r="C48" s="235" t="s">
        <v>522</v>
      </c>
      <c r="D48" s="242" t="s">
        <v>217</v>
      </c>
      <c r="E48" s="242" t="s">
        <v>523</v>
      </c>
      <c r="F48" s="264" t="s">
        <v>2692</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237" customFormat="1" ht="135" x14ac:dyDescent="0.3">
      <c r="A49" s="138" t="s">
        <v>525</v>
      </c>
      <c r="B49" s="139" t="s">
        <v>526</v>
      </c>
      <c r="C49" s="227" t="s">
        <v>527</v>
      </c>
      <c r="D49" s="236" t="s">
        <v>529</v>
      </c>
      <c r="E49" s="236" t="s">
        <v>618</v>
      </c>
      <c r="F49" s="258" t="s">
        <v>2693</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237" customFormat="1" ht="75" x14ac:dyDescent="0.3">
      <c r="A50" s="138" t="s">
        <v>531</v>
      </c>
      <c r="B50" s="139" t="s">
        <v>532</v>
      </c>
      <c r="C50" s="227" t="s">
        <v>533</v>
      </c>
      <c r="D50" s="236" t="s">
        <v>217</v>
      </c>
      <c r="E50" s="236" t="s">
        <v>534</v>
      </c>
      <c r="F50" s="258" t="s">
        <v>2693</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237" customFormat="1" ht="270" x14ac:dyDescent="0.3">
      <c r="A51" s="138" t="s">
        <v>536</v>
      </c>
      <c r="B51" s="139" t="s">
        <v>537</v>
      </c>
      <c r="C51" s="235" t="s">
        <v>538</v>
      </c>
      <c r="D51" s="238" t="s">
        <v>503</v>
      </c>
      <c r="E51" s="238" t="s">
        <v>502</v>
      </c>
      <c r="F51" s="258" t="s">
        <v>502</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237" customFormat="1" ht="409.6" customHeight="1" x14ac:dyDescent="0.3">
      <c r="A52" s="138" t="s">
        <v>539</v>
      </c>
      <c r="B52" s="139" t="s">
        <v>505</v>
      </c>
      <c r="C52" s="235" t="s">
        <v>540</v>
      </c>
      <c r="D52" s="241" t="s">
        <v>621</v>
      </c>
      <c r="E52" s="241" t="s">
        <v>575</v>
      </c>
      <c r="F52" s="262" t="s">
        <v>2652</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237" customFormat="1" ht="135" x14ac:dyDescent="0.3">
      <c r="A53" s="138" t="s">
        <v>544</v>
      </c>
      <c r="B53" s="139" t="s">
        <v>545</v>
      </c>
      <c r="C53" s="235" t="s">
        <v>546</v>
      </c>
      <c r="D53" s="243" t="s">
        <v>547</v>
      </c>
      <c r="E53" s="243" t="s">
        <v>217</v>
      </c>
      <c r="F53" s="258" t="s">
        <v>217</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237" customFormat="1" ht="135" x14ac:dyDescent="0.3">
      <c r="A54" s="138" t="s">
        <v>550</v>
      </c>
      <c r="B54" s="139" t="s">
        <v>551</v>
      </c>
      <c r="C54" s="235" t="s">
        <v>552</v>
      </c>
      <c r="D54" s="243" t="s">
        <v>553</v>
      </c>
      <c r="E54" s="243" t="s">
        <v>217</v>
      </c>
      <c r="F54" s="258" t="s">
        <v>217</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237" customFormat="1" ht="45.6" thickBot="1" x14ac:dyDescent="0.35">
      <c r="A55" s="140" t="s">
        <v>555</v>
      </c>
      <c r="B55" s="141" t="s">
        <v>521</v>
      </c>
      <c r="C55" s="244" t="s">
        <v>556</v>
      </c>
      <c r="D55" s="245" t="s">
        <v>557</v>
      </c>
      <c r="E55" s="245" t="s">
        <v>217</v>
      </c>
      <c r="F55" s="264" t="s">
        <v>2694</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85" hiddenRows="1" hiddenColumns="1" topLeftCell="A47">
      <selection activeCell="F49" sqref="F49"/>
      <pageMargins left="0" right="0" top="0" bottom="0" header="0" footer="0"/>
    </customSheetView>
    <customSheetView guid="{C2870D4B-3185-40F5-B1E2-34D518E50A79}" scale="60" hiddenRows="1" hiddenColumns="1">
      <selection activeCell="C7" sqref="C7"/>
      <pageMargins left="0" right="0" top="0" bottom="0" header="0" footer="0"/>
    </customSheetView>
    <customSheetView guid="{B3F813C4-6DDE-44FA-88AB-CD545D2651A2}" scale="60" hiddenRows="1" hiddenColumns="1" topLeftCell="B52">
      <selection activeCell="AT29" sqref="AT29"/>
      <pageMargins left="0" right="0" top="0" bottom="0" header="0" footer="0"/>
    </customSheetView>
    <customSheetView guid="{52C21511-4E91-4712-98AA-765DAD4B9FC1}" scale="85" hiddenRows="1" hiddenColumns="1" topLeftCell="A47">
      <selection activeCell="F49" sqref="F49"/>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06B25955-3333-4A47-A306-543F88ACFA04}"/>
  </dataValidation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E8B12-268D-4B3F-8504-D621986EBBB8}">
  <dimension ref="A1:BL141"/>
  <sheetViews>
    <sheetView topLeftCell="A20" zoomScale="70" zoomScaleNormal="70" workbookViewId="0">
      <selection activeCell="F27" sqref="F27"/>
    </sheetView>
  </sheetViews>
  <sheetFormatPr defaultColWidth="0" defaultRowHeight="15.6" zeroHeight="1" x14ac:dyDescent="0.3"/>
  <cols>
    <col min="1" max="1" width="6.88671875" style="207" bestFit="1" customWidth="1"/>
    <col min="2" max="2" width="38.6640625" style="207" customWidth="1"/>
    <col min="3" max="3" width="82" style="207" customWidth="1"/>
    <col min="4" max="5" width="42.6640625" style="207" customWidth="1"/>
    <col min="6" max="45" width="42.6640625" style="213" customWidth="1"/>
    <col min="46" max="64" width="42.6640625" style="207" hidden="1" customWidth="1"/>
    <col min="65" max="16384" width="0" style="207"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2644</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2695</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213" customFormat="1" ht="27.6" customHeight="1" x14ac:dyDescent="0.3">
      <c r="A10" s="210" t="s">
        <v>12</v>
      </c>
      <c r="B10" s="211" t="s">
        <v>13</v>
      </c>
      <c r="C10" s="211" t="s">
        <v>14</v>
      </c>
      <c r="D10" s="191" t="s">
        <v>262</v>
      </c>
      <c r="E10" s="191" t="s">
        <v>263</v>
      </c>
      <c r="F10" s="191" t="s">
        <v>264</v>
      </c>
      <c r="G10" s="191" t="s">
        <v>265</v>
      </c>
      <c r="H10" s="191" t="s">
        <v>266</v>
      </c>
      <c r="I10" s="191" t="s">
        <v>267</v>
      </c>
      <c r="J10" s="191" t="s">
        <v>268</v>
      </c>
      <c r="K10" s="191" t="s">
        <v>269</v>
      </c>
      <c r="L10" s="191" t="s">
        <v>270</v>
      </c>
      <c r="M10" s="191" t="s">
        <v>271</v>
      </c>
      <c r="N10" s="191" t="s">
        <v>272</v>
      </c>
      <c r="O10" s="191" t="s">
        <v>273</v>
      </c>
      <c r="P10" s="191" t="s">
        <v>274</v>
      </c>
      <c r="Q10" s="191" t="s">
        <v>275</v>
      </c>
      <c r="R10" s="191" t="s">
        <v>276</v>
      </c>
      <c r="S10" s="191" t="s">
        <v>277</v>
      </c>
      <c r="T10" s="191" t="s">
        <v>278</v>
      </c>
      <c r="U10" s="191" t="s">
        <v>279</v>
      </c>
      <c r="V10" s="191" t="s">
        <v>280</v>
      </c>
      <c r="W10" s="191" t="s">
        <v>281</v>
      </c>
      <c r="X10" s="191" t="s">
        <v>282</v>
      </c>
      <c r="Y10" s="191" t="s">
        <v>283</v>
      </c>
      <c r="Z10" s="191" t="s">
        <v>284</v>
      </c>
      <c r="AA10" s="191" t="s">
        <v>285</v>
      </c>
      <c r="AB10" s="191" t="s">
        <v>286</v>
      </c>
      <c r="AC10" s="191" t="s">
        <v>287</v>
      </c>
      <c r="AD10" s="191" t="s">
        <v>288</v>
      </c>
      <c r="AE10" s="191" t="s">
        <v>289</v>
      </c>
      <c r="AF10" s="191" t="s">
        <v>290</v>
      </c>
      <c r="AG10" s="191" t="s">
        <v>291</v>
      </c>
      <c r="AH10" s="191" t="s">
        <v>292</v>
      </c>
      <c r="AI10" s="191" t="s">
        <v>293</v>
      </c>
      <c r="AJ10" s="191" t="s">
        <v>294</v>
      </c>
      <c r="AK10" s="191" t="s">
        <v>295</v>
      </c>
      <c r="AL10" s="191" t="s">
        <v>296</v>
      </c>
      <c r="AM10" s="191" t="s">
        <v>297</v>
      </c>
      <c r="AN10" s="191" t="s">
        <v>298</v>
      </c>
      <c r="AO10" s="191" t="s">
        <v>299</v>
      </c>
      <c r="AP10" s="191" t="s">
        <v>300</v>
      </c>
      <c r="AQ10" s="191" t="s">
        <v>301</v>
      </c>
      <c r="AR10" s="191" t="s">
        <v>302</v>
      </c>
      <c r="AS10" s="191" t="s">
        <v>303</v>
      </c>
    </row>
    <row r="11" spans="1:64" s="213"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row>
    <row r="12" spans="1:64" s="127" customFormat="1" ht="27.6" customHeight="1" x14ac:dyDescent="0.3">
      <c r="A12" s="192" t="s">
        <v>312</v>
      </c>
      <c r="B12" s="139" t="s">
        <v>313</v>
      </c>
      <c r="C12" s="214" t="s">
        <v>314</v>
      </c>
      <c r="D12" s="215" t="s">
        <v>315</v>
      </c>
      <c r="E12" s="215" t="s">
        <v>315</v>
      </c>
      <c r="F12" s="215" t="s">
        <v>702</v>
      </c>
      <c r="G12" s="215" t="s">
        <v>702</v>
      </c>
      <c r="H12" s="215" t="s">
        <v>702</v>
      </c>
      <c r="I12" s="215" t="s">
        <v>702</v>
      </c>
      <c r="J12" s="215" t="s">
        <v>702</v>
      </c>
      <c r="K12" s="215" t="s">
        <v>315</v>
      </c>
      <c r="L12" s="215"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591</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213"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row>
    <row r="14" spans="1:64" s="213"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row>
    <row r="15" spans="1:64" s="213" customFormat="1" ht="27.6" customHeight="1" thickBot="1" x14ac:dyDescent="0.35">
      <c r="A15" s="176" t="s">
        <v>358</v>
      </c>
      <c r="B15" s="141" t="s">
        <v>359</v>
      </c>
      <c r="C15" s="220" t="s">
        <v>360</v>
      </c>
      <c r="D15" s="221" t="s">
        <v>361</v>
      </c>
      <c r="E15" s="221" t="s">
        <v>361</v>
      </c>
      <c r="F15" s="221" t="s">
        <v>593</v>
      </c>
      <c r="G15" s="221" t="s">
        <v>593</v>
      </c>
      <c r="H15" s="221" t="s">
        <v>593</v>
      </c>
      <c r="I15" s="221" t="s">
        <v>593</v>
      </c>
      <c r="J15" s="221" t="s">
        <v>593</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593</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213"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213" customFormat="1" ht="82.95" customHeight="1" x14ac:dyDescent="0.3">
      <c r="A20" s="138" t="s">
        <v>376</v>
      </c>
      <c r="B20" s="139" t="s">
        <v>377</v>
      </c>
      <c r="C20" s="217" t="s">
        <v>378</v>
      </c>
      <c r="D20" s="226" t="s">
        <v>379</v>
      </c>
      <c r="E20" s="226" t="s">
        <v>380</v>
      </c>
      <c r="F20" s="254" t="s">
        <v>594</v>
      </c>
      <c r="G20" s="254" t="s">
        <v>381</v>
      </c>
      <c r="H20" s="254" t="s">
        <v>381</v>
      </c>
      <c r="I20" s="254" t="s">
        <v>381</v>
      </c>
      <c r="J20" s="254" t="s">
        <v>381</v>
      </c>
      <c r="K20" s="254" t="s">
        <v>380</v>
      </c>
      <c r="L20" s="254" t="s">
        <v>381</v>
      </c>
      <c r="M20" s="254"/>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213" customFormat="1" ht="82.95" customHeight="1" x14ac:dyDescent="0.3">
      <c r="A21" s="169" t="s">
        <v>383</v>
      </c>
      <c r="B21" s="170" t="s">
        <v>384</v>
      </c>
      <c r="C21" s="227" t="s">
        <v>385</v>
      </c>
      <c r="D21" s="228" t="s">
        <v>386</v>
      </c>
      <c r="E21" s="228" t="s">
        <v>387</v>
      </c>
      <c r="F21" s="256" t="s">
        <v>386</v>
      </c>
      <c r="G21" s="256"/>
      <c r="H21" s="256"/>
      <c r="I21" s="256"/>
      <c r="J21" s="256"/>
      <c r="K21" s="256"/>
      <c r="L21" s="256"/>
      <c r="M21" s="256"/>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213" customFormat="1" ht="82.95" customHeight="1" thickBot="1" x14ac:dyDescent="0.35">
      <c r="A22" s="140" t="s">
        <v>389</v>
      </c>
      <c r="B22" s="141" t="s">
        <v>390</v>
      </c>
      <c r="C22" s="229" t="s">
        <v>391</v>
      </c>
      <c r="D22" s="230" t="s">
        <v>217</v>
      </c>
      <c r="E22" s="231" t="s">
        <v>392</v>
      </c>
      <c r="F22" s="155" t="s">
        <v>2646</v>
      </c>
      <c r="G22" s="155"/>
      <c r="H22" s="257"/>
      <c r="I22" s="257"/>
      <c r="J22" s="257"/>
      <c r="K22" s="257"/>
      <c r="L22" s="257"/>
      <c r="M22" s="257"/>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213"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237" customFormat="1" ht="30" x14ac:dyDescent="0.3">
      <c r="A27" s="138" t="s">
        <v>439</v>
      </c>
      <c r="B27" s="139" t="s">
        <v>440</v>
      </c>
      <c r="C27" s="235" t="s">
        <v>441</v>
      </c>
      <c r="D27" s="236" t="s">
        <v>442</v>
      </c>
      <c r="E27" s="236" t="s">
        <v>443</v>
      </c>
      <c r="F27" s="258" t="s">
        <v>1615</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237"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237" customFormat="1" ht="244.95" customHeight="1" x14ac:dyDescent="0.3">
      <c r="A29" s="138" t="s">
        <v>452</v>
      </c>
      <c r="B29" s="139" t="s">
        <v>453</v>
      </c>
      <c r="C29" s="235" t="s">
        <v>603</v>
      </c>
      <c r="D29" s="238" t="s">
        <v>455</v>
      </c>
      <c r="E29" s="238" t="s">
        <v>456</v>
      </c>
      <c r="F29" s="258" t="s">
        <v>455</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213"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213"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213"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213" customFormat="1" ht="30"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213" customFormat="1" ht="30" x14ac:dyDescent="0.3">
      <c r="A34" s="138" t="s">
        <v>469</v>
      </c>
      <c r="B34" s="139" t="s">
        <v>470</v>
      </c>
      <c r="C34" s="235" t="s">
        <v>471</v>
      </c>
      <c r="D34" s="239"/>
      <c r="E34" s="239" t="s">
        <v>209</v>
      </c>
      <c r="F34" s="260" t="s">
        <v>181</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213" customFormat="1" x14ac:dyDescent="0.3">
      <c r="A35" s="138" t="s">
        <v>472</v>
      </c>
      <c r="B35" s="139" t="s">
        <v>473</v>
      </c>
      <c r="C35" s="235" t="s">
        <v>474</v>
      </c>
      <c r="D35" s="239"/>
      <c r="E35" s="239" t="s">
        <v>209</v>
      </c>
      <c r="F35" s="260" t="s">
        <v>181</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213"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213" customFormat="1" x14ac:dyDescent="0.3">
      <c r="A37" s="138" t="s">
        <v>478</v>
      </c>
      <c r="B37" s="139" t="s">
        <v>479</v>
      </c>
      <c r="C37" s="235" t="s">
        <v>480</v>
      </c>
      <c r="D37" s="239"/>
      <c r="E37" s="239" t="s">
        <v>181</v>
      </c>
      <c r="F37" s="260" t="s">
        <v>181</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213"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213" customFormat="1" x14ac:dyDescent="0.3">
      <c r="A39" s="138" t="s">
        <v>484</v>
      </c>
      <c r="B39" s="139" t="s">
        <v>485</v>
      </c>
      <c r="C39" s="235" t="s">
        <v>486</v>
      </c>
      <c r="D39" s="239"/>
      <c r="E39" s="239" t="s">
        <v>181</v>
      </c>
      <c r="F39" s="260" t="s">
        <v>181</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213" customFormat="1" x14ac:dyDescent="0.3">
      <c r="A40" s="138" t="s">
        <v>487</v>
      </c>
      <c r="B40" s="139" t="s">
        <v>488</v>
      </c>
      <c r="C40" s="235" t="s">
        <v>489</v>
      </c>
      <c r="D40" s="239"/>
      <c r="E40" s="239" t="s">
        <v>181</v>
      </c>
      <c r="F40" s="260" t="s">
        <v>181</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213"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213"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213"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237" customFormat="1" ht="246.6" customHeight="1" x14ac:dyDescent="0.3">
      <c r="A44" s="138" t="s">
        <v>499</v>
      </c>
      <c r="B44" s="139" t="s">
        <v>500</v>
      </c>
      <c r="C44" s="235" t="s">
        <v>501</v>
      </c>
      <c r="D44" s="238" t="s">
        <v>502</v>
      </c>
      <c r="E44" s="238" t="s">
        <v>503</v>
      </c>
      <c r="F44" s="258" t="s">
        <v>502</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237" customFormat="1" ht="408.75" customHeight="1" x14ac:dyDescent="0.3">
      <c r="A45" s="138" t="s">
        <v>504</v>
      </c>
      <c r="B45" s="139" t="s">
        <v>505</v>
      </c>
      <c r="C45" s="235" t="s">
        <v>506</v>
      </c>
      <c r="D45" s="241" t="s">
        <v>605</v>
      </c>
      <c r="E45" s="241" t="s">
        <v>508</v>
      </c>
      <c r="F45" s="262" t="s">
        <v>2647</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237" customFormat="1" ht="235.5" customHeight="1" x14ac:dyDescent="0.3">
      <c r="A46" s="138" t="s">
        <v>510</v>
      </c>
      <c r="B46" s="139" t="s">
        <v>511</v>
      </c>
      <c r="C46" s="235" t="s">
        <v>512</v>
      </c>
      <c r="D46" s="241" t="s">
        <v>217</v>
      </c>
      <c r="E46" s="241" t="s">
        <v>513</v>
      </c>
      <c r="F46" s="262" t="s">
        <v>2696</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237" customFormat="1" ht="120" x14ac:dyDescent="0.3">
      <c r="A47" s="138" t="s">
        <v>515</v>
      </c>
      <c r="B47" s="139" t="s">
        <v>516</v>
      </c>
      <c r="C47" s="235" t="s">
        <v>517</v>
      </c>
      <c r="D47" s="241" t="s">
        <v>217</v>
      </c>
      <c r="E47" s="241" t="s">
        <v>612</v>
      </c>
      <c r="F47" s="262" t="s">
        <v>2649</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237" customFormat="1" ht="135" x14ac:dyDescent="0.3">
      <c r="A48" s="138" t="s">
        <v>520</v>
      </c>
      <c r="B48" s="139" t="s">
        <v>521</v>
      </c>
      <c r="C48" s="235" t="s">
        <v>522</v>
      </c>
      <c r="D48" s="242" t="s">
        <v>217</v>
      </c>
      <c r="E48" s="242" t="s">
        <v>523</v>
      </c>
      <c r="F48" s="264" t="s">
        <v>2650</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237" customFormat="1" ht="135" x14ac:dyDescent="0.3">
      <c r="A49" s="138" t="s">
        <v>525</v>
      </c>
      <c r="B49" s="139" t="s">
        <v>526</v>
      </c>
      <c r="C49" s="227" t="s">
        <v>527</v>
      </c>
      <c r="D49" s="236" t="s">
        <v>529</v>
      </c>
      <c r="E49" s="236" t="s">
        <v>618</v>
      </c>
      <c r="F49" s="258" t="s">
        <v>2697</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237" customFormat="1" ht="75" x14ac:dyDescent="0.3">
      <c r="A50" s="138" t="s">
        <v>531</v>
      </c>
      <c r="B50" s="139" t="s">
        <v>532</v>
      </c>
      <c r="C50" s="227" t="s">
        <v>533</v>
      </c>
      <c r="D50" s="236" t="s">
        <v>217</v>
      </c>
      <c r="E50" s="236" t="s">
        <v>534</v>
      </c>
      <c r="F50" s="262" t="s">
        <v>2649</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237" customFormat="1" ht="270" x14ac:dyDescent="0.3">
      <c r="A51" s="138" t="s">
        <v>536</v>
      </c>
      <c r="B51" s="139" t="s">
        <v>537</v>
      </c>
      <c r="C51" s="235" t="s">
        <v>538</v>
      </c>
      <c r="D51" s="238" t="s">
        <v>503</v>
      </c>
      <c r="E51" s="238" t="s">
        <v>502</v>
      </c>
      <c r="F51" s="258" t="s">
        <v>502</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237" customFormat="1" ht="409.6" customHeight="1" x14ac:dyDescent="0.3">
      <c r="A52" s="138" t="s">
        <v>539</v>
      </c>
      <c r="B52" s="139" t="s">
        <v>505</v>
      </c>
      <c r="C52" s="235" t="s">
        <v>540</v>
      </c>
      <c r="D52" s="241" t="s">
        <v>621</v>
      </c>
      <c r="E52" s="241" t="s">
        <v>575</v>
      </c>
      <c r="F52" s="262" t="s">
        <v>2698</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237" customFormat="1" ht="135" x14ac:dyDescent="0.3">
      <c r="A53" s="138" t="s">
        <v>544</v>
      </c>
      <c r="B53" s="139" t="s">
        <v>545</v>
      </c>
      <c r="C53" s="235" t="s">
        <v>546</v>
      </c>
      <c r="D53" s="243" t="s">
        <v>547</v>
      </c>
      <c r="E53" s="243" t="s">
        <v>217</v>
      </c>
      <c r="F53" s="258" t="s">
        <v>217</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237" customFormat="1" ht="135" x14ac:dyDescent="0.3">
      <c r="A54" s="138" t="s">
        <v>550</v>
      </c>
      <c r="B54" s="139" t="s">
        <v>551</v>
      </c>
      <c r="C54" s="235" t="s">
        <v>552</v>
      </c>
      <c r="D54" s="243" t="s">
        <v>553</v>
      </c>
      <c r="E54" s="243" t="s">
        <v>217</v>
      </c>
      <c r="F54" s="258" t="s">
        <v>217</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237" customFormat="1" ht="45.6" thickBot="1" x14ac:dyDescent="0.35">
      <c r="A55" s="140" t="s">
        <v>555</v>
      </c>
      <c r="B55" s="141" t="s">
        <v>521</v>
      </c>
      <c r="C55" s="244" t="s">
        <v>556</v>
      </c>
      <c r="D55" s="245" t="s">
        <v>557</v>
      </c>
      <c r="E55" s="245" t="s">
        <v>217</v>
      </c>
      <c r="F55" s="264" t="s">
        <v>2694</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row r="56" spans="1:64" ht="15.75" hidden="1" customHeight="1" x14ac:dyDescent="0.3"/>
    <row r="57" spans="1:64" ht="15.75" hidden="1" customHeight="1" x14ac:dyDescent="0.3"/>
    <row r="58" spans="1:64" ht="15.75" hidden="1" customHeight="1" x14ac:dyDescent="0.3"/>
    <row r="59" spans="1:64" ht="15.75" hidden="1" customHeight="1" x14ac:dyDescent="0.3"/>
    <row r="60" spans="1:64" ht="15.75" hidden="1" customHeight="1" x14ac:dyDescent="0.3"/>
    <row r="61" spans="1:64" ht="15.75" hidden="1" customHeight="1" x14ac:dyDescent="0.3"/>
    <row r="62" spans="1:64" ht="15.75" hidden="1" customHeight="1" x14ac:dyDescent="0.3"/>
    <row r="63" spans="1:64" ht="15.75" hidden="1" customHeight="1" x14ac:dyDescent="0.3"/>
    <row r="64" spans="1:64" ht="15.75" hidden="1" customHeight="1" x14ac:dyDescent="0.3"/>
    <row r="65" ht="15.75" hidden="1" customHeight="1" x14ac:dyDescent="0.3"/>
    <row r="66" ht="15.75" hidden="1" customHeight="1" x14ac:dyDescent="0.3"/>
    <row r="67" ht="15.75" hidden="1" customHeight="1" x14ac:dyDescent="0.3"/>
    <row r="68" ht="15.75" hidden="1" customHeight="1" x14ac:dyDescent="0.3"/>
    <row r="69" ht="15.75" hidden="1" customHeight="1" x14ac:dyDescent="0.3"/>
    <row r="70" ht="15.75" hidden="1" customHeight="1" x14ac:dyDescent="0.3"/>
    <row r="71" ht="15.75" hidden="1" customHeight="1" x14ac:dyDescent="0.3"/>
    <row r="72" ht="15.75" hidden="1" customHeight="1" x14ac:dyDescent="0.3"/>
    <row r="73" ht="15.75" hidden="1" customHeight="1" x14ac:dyDescent="0.3"/>
    <row r="74" ht="15.75" hidden="1" customHeight="1" x14ac:dyDescent="0.3"/>
    <row r="75" ht="15.75" hidden="1" customHeight="1" x14ac:dyDescent="0.3"/>
    <row r="76" ht="15.75" hidden="1" customHeight="1" x14ac:dyDescent="0.3"/>
    <row r="77" ht="15.75" hidden="1" customHeight="1" x14ac:dyDescent="0.3"/>
    <row r="78" ht="15.75" hidden="1" customHeight="1" x14ac:dyDescent="0.3"/>
    <row r="79" ht="15.75" hidden="1" customHeight="1" x14ac:dyDescent="0.3"/>
    <row r="80" ht="15.75" hidden="1" customHeight="1" x14ac:dyDescent="0.3"/>
    <row r="81" ht="15.75" hidden="1" customHeight="1" x14ac:dyDescent="0.3"/>
    <row r="82" ht="15.75" hidden="1" customHeight="1" x14ac:dyDescent="0.3"/>
    <row r="83" ht="15.75" hidden="1" customHeight="1" x14ac:dyDescent="0.3"/>
    <row r="84" ht="15.75" hidden="1" customHeight="1" x14ac:dyDescent="0.3"/>
    <row r="85" ht="15.75" hidden="1" customHeight="1" x14ac:dyDescent="0.3"/>
    <row r="86" ht="15.75" hidden="1" customHeight="1" x14ac:dyDescent="0.3"/>
    <row r="87" ht="15.75" hidden="1" customHeight="1" x14ac:dyDescent="0.3"/>
    <row r="88" ht="15.75" hidden="1" customHeight="1" x14ac:dyDescent="0.3"/>
    <row r="89" ht="15.75" hidden="1" customHeight="1" x14ac:dyDescent="0.3"/>
    <row r="90" ht="15.75" hidden="1" customHeight="1" x14ac:dyDescent="0.3"/>
    <row r="91" ht="15.75" hidden="1" customHeight="1" x14ac:dyDescent="0.3"/>
    <row r="92" ht="15.75" hidden="1" customHeight="1" x14ac:dyDescent="0.3"/>
    <row r="93" ht="15.75" hidden="1" customHeight="1" x14ac:dyDescent="0.3"/>
    <row r="94" ht="15.75" hidden="1" customHeight="1" x14ac:dyDescent="0.3"/>
    <row r="95" ht="15.75" hidden="1" customHeight="1" x14ac:dyDescent="0.3"/>
    <row r="96" ht="15.75" hidden="1" customHeight="1" x14ac:dyDescent="0.3"/>
    <row r="97" ht="15.75" hidden="1" customHeight="1" x14ac:dyDescent="0.3"/>
    <row r="98" ht="15.75" hidden="1" customHeight="1" x14ac:dyDescent="0.3"/>
    <row r="99" ht="15.75" hidden="1" customHeight="1" x14ac:dyDescent="0.3"/>
    <row r="100" ht="15.75" hidden="1" customHeight="1" x14ac:dyDescent="0.3"/>
    <row r="101" ht="15.75" hidden="1" customHeight="1" x14ac:dyDescent="0.3"/>
    <row r="102" ht="15.75" hidden="1" customHeight="1" x14ac:dyDescent="0.3"/>
    <row r="103" ht="15.75" hidden="1" customHeight="1" x14ac:dyDescent="0.3"/>
    <row r="104" ht="15.75" hidden="1" customHeight="1" x14ac:dyDescent="0.3"/>
    <row r="105" ht="15.75" hidden="1" customHeight="1" x14ac:dyDescent="0.3"/>
    <row r="106" ht="15.75" hidden="1" customHeight="1" x14ac:dyDescent="0.3"/>
    <row r="107" ht="15.75" hidden="1" customHeight="1" x14ac:dyDescent="0.3"/>
    <row r="108" ht="15.75" hidden="1" customHeight="1" x14ac:dyDescent="0.3"/>
    <row r="109" ht="15.75" hidden="1" customHeight="1" x14ac:dyDescent="0.3"/>
    <row r="110" ht="15.75" hidden="1" customHeight="1" x14ac:dyDescent="0.3"/>
    <row r="111" ht="15.75" hidden="1" customHeight="1" x14ac:dyDescent="0.3"/>
    <row r="112" ht="15.75" hidden="1" customHeight="1" x14ac:dyDescent="0.3"/>
    <row r="113" ht="15.75" hidden="1" customHeight="1" x14ac:dyDescent="0.3"/>
    <row r="114" ht="15.75" hidden="1" customHeight="1" x14ac:dyDescent="0.3"/>
    <row r="115" ht="15.75" hidden="1" customHeight="1" x14ac:dyDescent="0.3"/>
    <row r="116" ht="15.75" hidden="1" customHeight="1" x14ac:dyDescent="0.3"/>
    <row r="117" ht="15.75" hidden="1" customHeight="1" x14ac:dyDescent="0.3"/>
    <row r="118" ht="15.75" hidden="1" customHeight="1" x14ac:dyDescent="0.3"/>
    <row r="119" ht="15.75" hidden="1" customHeight="1" x14ac:dyDescent="0.3"/>
    <row r="120" ht="15.75" hidden="1" customHeight="1" x14ac:dyDescent="0.3"/>
    <row r="121" ht="15.75" hidden="1" customHeight="1" x14ac:dyDescent="0.3"/>
    <row r="122" ht="15.75" hidden="1" customHeight="1" x14ac:dyDescent="0.3"/>
    <row r="123" ht="15.75" hidden="1" customHeight="1" x14ac:dyDescent="0.3"/>
    <row r="124" ht="15.75" hidden="1" customHeight="1" x14ac:dyDescent="0.3"/>
    <row r="125" ht="15.75" hidden="1" customHeight="1" x14ac:dyDescent="0.3"/>
    <row r="126" ht="15.75" hidden="1" customHeight="1" x14ac:dyDescent="0.3"/>
    <row r="127" ht="15.75" hidden="1" customHeight="1" x14ac:dyDescent="0.3"/>
    <row r="128" ht="15.75" hidden="1" customHeight="1" x14ac:dyDescent="0.3"/>
    <row r="129" ht="15.75" hidden="1" customHeight="1" x14ac:dyDescent="0.3"/>
    <row r="130" ht="15.75" hidden="1" customHeight="1" x14ac:dyDescent="0.3"/>
    <row r="131" ht="15.75" hidden="1" customHeight="1" x14ac:dyDescent="0.3"/>
    <row r="132" ht="15.75" hidden="1" customHeight="1" x14ac:dyDescent="0.3"/>
    <row r="133" ht="15.75" hidden="1" customHeight="1" x14ac:dyDescent="0.3"/>
    <row r="134" ht="15.75" hidden="1" customHeight="1" x14ac:dyDescent="0.3"/>
    <row r="135" ht="15.75" hidden="1" customHeight="1" x14ac:dyDescent="0.3"/>
    <row r="136" ht="15.75" hidden="1" customHeight="1" x14ac:dyDescent="0.3"/>
    <row r="137" ht="15.75" hidden="1" customHeight="1" x14ac:dyDescent="0.3"/>
    <row r="138" ht="15.75" hidden="1" customHeight="1" x14ac:dyDescent="0.3"/>
    <row r="139" ht="15.75" hidden="1" customHeight="1" x14ac:dyDescent="0.3"/>
    <row r="140" ht="15.75" hidden="1" customHeight="1" x14ac:dyDescent="0.3"/>
    <row r="141" ht="15.75" hidden="1" customHeight="1" x14ac:dyDescent="0.3"/>
  </sheetData>
  <sheetProtection sheet="1" objects="1" scenarios="1" selectLockedCells="1"/>
  <protectedRanges>
    <protectedRange sqref="C2" name="Range1_1_1"/>
  </protectedRanges>
  <customSheetViews>
    <customSheetView guid="{9D5E0675-E81B-4894-8C24-1BC7CFF98042}" scale="70" hiddenRows="1" hiddenColumns="1" topLeftCell="A47">
      <selection activeCell="F49" sqref="F49"/>
      <pageMargins left="0" right="0" top="0" bottom="0" header="0" footer="0"/>
    </customSheetView>
    <customSheetView guid="{C2870D4B-3185-40F5-B1E2-34D518E50A79}" scale="70" hiddenRows="1" hiddenColumns="1" topLeftCell="D6">
      <selection activeCell="C7" sqref="C7"/>
      <pageMargins left="0" right="0" top="0" bottom="0" header="0" footer="0"/>
    </customSheetView>
    <customSheetView guid="{B3F813C4-6DDE-44FA-88AB-CD545D2651A2}" scale="50" hiddenRows="1" hiddenColumns="1">
      <selection activeCell="AT29" sqref="AT29"/>
      <pageMargins left="0" right="0" top="0" bottom="0" header="0" footer="0"/>
    </customSheetView>
    <customSheetView guid="{52C21511-4E91-4712-98AA-765DAD4B9FC1}" scale="70" hiddenRows="1" hiddenColumns="1" topLeftCell="A47">
      <selection activeCell="F49" sqref="F49"/>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061D7C4E-DAF4-4F4C-A7FA-054F63474704}"/>
  </dataValidation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49D2D-78CC-477C-B2B2-065CCBBE49B5}">
  <dimension ref="A1:BL55"/>
  <sheetViews>
    <sheetView topLeftCell="A22" zoomScale="70" zoomScaleNormal="70" workbookViewId="0">
      <selection activeCell="F27" sqref="F27"/>
    </sheetView>
  </sheetViews>
  <sheetFormatPr defaultColWidth="0" defaultRowHeight="15.6" zeroHeight="1" x14ac:dyDescent="0.3"/>
  <cols>
    <col min="1" max="1" width="6.88671875" style="207" bestFit="1" customWidth="1"/>
    <col min="2" max="2" width="38.6640625" style="207" customWidth="1"/>
    <col min="3" max="3" width="82" style="207" customWidth="1"/>
    <col min="4" max="5" width="42.6640625" style="207" customWidth="1"/>
    <col min="6" max="45" width="42.6640625" style="213" customWidth="1"/>
    <col min="46" max="64" width="42.6640625" style="207" hidden="1" customWidth="1"/>
    <col min="65" max="16384" width="0" style="207"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2644</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2699</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213" customFormat="1" ht="27.6" customHeight="1" x14ac:dyDescent="0.3">
      <c r="A10" s="210" t="s">
        <v>12</v>
      </c>
      <c r="B10" s="211" t="s">
        <v>13</v>
      </c>
      <c r="C10" s="211" t="s">
        <v>14</v>
      </c>
      <c r="D10" s="191" t="s">
        <v>262</v>
      </c>
      <c r="E10" s="191" t="s">
        <v>263</v>
      </c>
      <c r="F10" s="191" t="s">
        <v>264</v>
      </c>
      <c r="G10" s="191" t="s">
        <v>265</v>
      </c>
      <c r="H10" s="191" t="s">
        <v>266</v>
      </c>
      <c r="I10" s="191" t="s">
        <v>267</v>
      </c>
      <c r="J10" s="191" t="s">
        <v>268</v>
      </c>
      <c r="K10" s="191" t="s">
        <v>269</v>
      </c>
      <c r="L10" s="191" t="s">
        <v>270</v>
      </c>
      <c r="M10" s="191" t="s">
        <v>271</v>
      </c>
      <c r="N10" s="191" t="s">
        <v>272</v>
      </c>
      <c r="O10" s="191" t="s">
        <v>273</v>
      </c>
      <c r="P10" s="191" t="s">
        <v>274</v>
      </c>
      <c r="Q10" s="191" t="s">
        <v>275</v>
      </c>
      <c r="R10" s="191" t="s">
        <v>276</v>
      </c>
      <c r="S10" s="191" t="s">
        <v>277</v>
      </c>
      <c r="T10" s="191" t="s">
        <v>278</v>
      </c>
      <c r="U10" s="191" t="s">
        <v>279</v>
      </c>
      <c r="V10" s="191" t="s">
        <v>280</v>
      </c>
      <c r="W10" s="191" t="s">
        <v>281</v>
      </c>
      <c r="X10" s="191" t="s">
        <v>282</v>
      </c>
      <c r="Y10" s="191" t="s">
        <v>283</v>
      </c>
      <c r="Z10" s="191" t="s">
        <v>284</v>
      </c>
      <c r="AA10" s="191" t="s">
        <v>285</v>
      </c>
      <c r="AB10" s="191" t="s">
        <v>286</v>
      </c>
      <c r="AC10" s="191" t="s">
        <v>287</v>
      </c>
      <c r="AD10" s="191" t="s">
        <v>288</v>
      </c>
      <c r="AE10" s="191" t="s">
        <v>289</v>
      </c>
      <c r="AF10" s="191" t="s">
        <v>290</v>
      </c>
      <c r="AG10" s="191" t="s">
        <v>291</v>
      </c>
      <c r="AH10" s="191" t="s">
        <v>292</v>
      </c>
      <c r="AI10" s="191" t="s">
        <v>293</v>
      </c>
      <c r="AJ10" s="191" t="s">
        <v>294</v>
      </c>
      <c r="AK10" s="191" t="s">
        <v>295</v>
      </c>
      <c r="AL10" s="191" t="s">
        <v>296</v>
      </c>
      <c r="AM10" s="191" t="s">
        <v>297</v>
      </c>
      <c r="AN10" s="191" t="s">
        <v>298</v>
      </c>
      <c r="AO10" s="191" t="s">
        <v>299</v>
      </c>
      <c r="AP10" s="191" t="s">
        <v>300</v>
      </c>
      <c r="AQ10" s="191" t="s">
        <v>301</v>
      </c>
      <c r="AR10" s="191" t="s">
        <v>302</v>
      </c>
      <c r="AS10" s="191" t="s">
        <v>303</v>
      </c>
    </row>
    <row r="11" spans="1:64" s="213"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row>
    <row r="12" spans="1:64" s="127" customFormat="1" ht="27.6" customHeight="1" x14ac:dyDescent="0.3">
      <c r="A12" s="192" t="s">
        <v>312</v>
      </c>
      <c r="B12" s="139" t="s">
        <v>313</v>
      </c>
      <c r="C12" s="214" t="s">
        <v>314</v>
      </c>
      <c r="D12" s="215" t="s">
        <v>315</v>
      </c>
      <c r="E12" s="215" t="s">
        <v>315</v>
      </c>
      <c r="F12" s="215" t="s">
        <v>702</v>
      </c>
      <c r="G12" s="215" t="s">
        <v>702</v>
      </c>
      <c r="H12" s="215" t="s">
        <v>702</v>
      </c>
      <c r="I12" s="215" t="s">
        <v>702</v>
      </c>
      <c r="J12" s="215" t="s">
        <v>702</v>
      </c>
      <c r="K12" s="215" t="s">
        <v>315</v>
      </c>
      <c r="L12" s="215"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591</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213"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row>
    <row r="14" spans="1:64" s="213"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row>
    <row r="15" spans="1:64" s="213" customFormat="1" ht="27.6" customHeight="1" thickBot="1" x14ac:dyDescent="0.35">
      <c r="A15" s="176" t="s">
        <v>358</v>
      </c>
      <c r="B15" s="141" t="s">
        <v>359</v>
      </c>
      <c r="C15" s="220" t="s">
        <v>360</v>
      </c>
      <c r="D15" s="221" t="s">
        <v>361</v>
      </c>
      <c r="E15" s="221" t="s">
        <v>361</v>
      </c>
      <c r="F15" s="221" t="s">
        <v>593</v>
      </c>
      <c r="G15" s="221" t="s">
        <v>593</v>
      </c>
      <c r="H15" s="221" t="s">
        <v>593</v>
      </c>
      <c r="I15" s="221" t="s">
        <v>593</v>
      </c>
      <c r="J15" s="221" t="s">
        <v>593</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593</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213" customFormat="1" ht="27.6"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213" customFormat="1" ht="27.6" customHeight="1" x14ac:dyDescent="0.3">
      <c r="A20" s="138" t="s">
        <v>376</v>
      </c>
      <c r="B20" s="139" t="s">
        <v>377</v>
      </c>
      <c r="C20" s="217" t="s">
        <v>378</v>
      </c>
      <c r="D20" s="226" t="s">
        <v>379</v>
      </c>
      <c r="E20" s="226" t="s">
        <v>380</v>
      </c>
      <c r="F20" s="254" t="s">
        <v>594</v>
      </c>
      <c r="G20" s="254" t="s">
        <v>381</v>
      </c>
      <c r="H20" s="254" t="s">
        <v>381</v>
      </c>
      <c r="I20" s="254" t="s">
        <v>381</v>
      </c>
      <c r="J20" s="254" t="s">
        <v>381</v>
      </c>
      <c r="K20" s="254" t="s">
        <v>380</v>
      </c>
      <c r="L20" s="254" t="s">
        <v>381</v>
      </c>
      <c r="M20" s="254"/>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213" customFormat="1" ht="27.6" customHeight="1" x14ac:dyDescent="0.3">
      <c r="A21" s="169" t="s">
        <v>383</v>
      </c>
      <c r="B21" s="170" t="s">
        <v>384</v>
      </c>
      <c r="C21" s="227" t="s">
        <v>385</v>
      </c>
      <c r="D21" s="228" t="s">
        <v>386</v>
      </c>
      <c r="E21" s="228" t="s">
        <v>387</v>
      </c>
      <c r="F21" s="256" t="s">
        <v>386</v>
      </c>
      <c r="G21" s="256" t="s">
        <v>388</v>
      </c>
      <c r="H21" s="256" t="s">
        <v>388</v>
      </c>
      <c r="I21" s="256" t="s">
        <v>388</v>
      </c>
      <c r="J21" s="256"/>
      <c r="K21" s="256"/>
      <c r="L21" s="256"/>
      <c r="M21" s="256"/>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213" customFormat="1" ht="27.6" customHeight="1" thickBot="1" x14ac:dyDescent="0.35">
      <c r="A22" s="140" t="s">
        <v>389</v>
      </c>
      <c r="B22" s="141" t="s">
        <v>390</v>
      </c>
      <c r="C22" s="229" t="s">
        <v>391</v>
      </c>
      <c r="D22" s="230" t="s">
        <v>217</v>
      </c>
      <c r="E22" s="231" t="s">
        <v>392</v>
      </c>
      <c r="F22" s="155" t="s">
        <v>2646</v>
      </c>
      <c r="G22" s="155"/>
      <c r="H22" s="257"/>
      <c r="I22" s="257"/>
      <c r="J22" s="257"/>
      <c r="K22" s="257"/>
      <c r="L22" s="257"/>
      <c r="M22" s="257"/>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t="27.6" hidden="1" customHeight="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27.6" customHeight="1"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213"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237" customFormat="1" ht="30" x14ac:dyDescent="0.3">
      <c r="A27" s="138" t="s">
        <v>439</v>
      </c>
      <c r="B27" s="139" t="s">
        <v>440</v>
      </c>
      <c r="C27" s="235" t="s">
        <v>441</v>
      </c>
      <c r="D27" s="236" t="s">
        <v>442</v>
      </c>
      <c r="E27" s="236" t="s">
        <v>443</v>
      </c>
      <c r="F27" s="258" t="s">
        <v>1615</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237"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237" customFormat="1" ht="244.95" customHeight="1" x14ac:dyDescent="0.3">
      <c r="A29" s="138" t="s">
        <v>452</v>
      </c>
      <c r="B29" s="139" t="s">
        <v>453</v>
      </c>
      <c r="C29" s="235" t="s">
        <v>603</v>
      </c>
      <c r="D29" s="238" t="s">
        <v>455</v>
      </c>
      <c r="E29" s="238" t="s">
        <v>456</v>
      </c>
      <c r="F29" s="258" t="s">
        <v>455</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213"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213"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213"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213" customFormat="1" ht="30"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213" customFormat="1" ht="30" x14ac:dyDescent="0.3">
      <c r="A34" s="138" t="s">
        <v>469</v>
      </c>
      <c r="B34" s="139" t="s">
        <v>470</v>
      </c>
      <c r="C34" s="235" t="s">
        <v>471</v>
      </c>
      <c r="D34" s="239"/>
      <c r="E34" s="239" t="s">
        <v>209</v>
      </c>
      <c r="F34" s="260" t="s">
        <v>181</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213" customFormat="1" x14ac:dyDescent="0.3">
      <c r="A35" s="138" t="s">
        <v>472</v>
      </c>
      <c r="B35" s="139" t="s">
        <v>473</v>
      </c>
      <c r="C35" s="235" t="s">
        <v>474</v>
      </c>
      <c r="D35" s="239"/>
      <c r="E35" s="239" t="s">
        <v>209</v>
      </c>
      <c r="F35" s="260" t="s">
        <v>181</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213"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213" customFormat="1" x14ac:dyDescent="0.3">
      <c r="A37" s="138" t="s">
        <v>478</v>
      </c>
      <c r="B37" s="139" t="s">
        <v>479</v>
      </c>
      <c r="C37" s="235" t="s">
        <v>480</v>
      </c>
      <c r="D37" s="239"/>
      <c r="E37" s="239" t="s">
        <v>181</v>
      </c>
      <c r="F37" s="260" t="s">
        <v>181</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213"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213" customFormat="1" x14ac:dyDescent="0.3">
      <c r="A39" s="138" t="s">
        <v>484</v>
      </c>
      <c r="B39" s="139" t="s">
        <v>485</v>
      </c>
      <c r="C39" s="235" t="s">
        <v>486</v>
      </c>
      <c r="D39" s="239"/>
      <c r="E39" s="239" t="s">
        <v>181</v>
      </c>
      <c r="F39" s="260" t="s">
        <v>181</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213" customFormat="1" x14ac:dyDescent="0.3">
      <c r="A40" s="138" t="s">
        <v>487</v>
      </c>
      <c r="B40" s="139" t="s">
        <v>488</v>
      </c>
      <c r="C40" s="235" t="s">
        <v>489</v>
      </c>
      <c r="D40" s="239"/>
      <c r="E40" s="239" t="s">
        <v>181</v>
      </c>
      <c r="F40" s="260" t="s">
        <v>181</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213"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213"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213"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237" customFormat="1" ht="246.6" customHeight="1" x14ac:dyDescent="0.3">
      <c r="A44" s="138" t="s">
        <v>499</v>
      </c>
      <c r="B44" s="139" t="s">
        <v>500</v>
      </c>
      <c r="C44" s="235" t="s">
        <v>501</v>
      </c>
      <c r="D44" s="238" t="s">
        <v>502</v>
      </c>
      <c r="E44" s="238" t="s">
        <v>503</v>
      </c>
      <c r="F44" s="258" t="s">
        <v>502</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237" customFormat="1" ht="409.2" customHeight="1" x14ac:dyDescent="0.3">
      <c r="A45" s="138" t="s">
        <v>504</v>
      </c>
      <c r="B45" s="139" t="s">
        <v>505</v>
      </c>
      <c r="C45" s="235" t="s">
        <v>506</v>
      </c>
      <c r="D45" s="241" t="s">
        <v>605</v>
      </c>
      <c r="E45" s="241" t="s">
        <v>508</v>
      </c>
      <c r="F45" s="258" t="s">
        <v>2700</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237" customFormat="1" ht="138.6" customHeight="1" x14ac:dyDescent="0.3">
      <c r="A46" s="138" t="s">
        <v>510</v>
      </c>
      <c r="B46" s="139" t="s">
        <v>511</v>
      </c>
      <c r="C46" s="235" t="s">
        <v>512</v>
      </c>
      <c r="D46" s="241" t="s">
        <v>217</v>
      </c>
      <c r="E46" s="241" t="s">
        <v>513</v>
      </c>
      <c r="F46" s="258" t="s">
        <v>2696</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237" customFormat="1" ht="120" x14ac:dyDescent="0.3">
      <c r="A47" s="138" t="s">
        <v>515</v>
      </c>
      <c r="B47" s="139" t="s">
        <v>516</v>
      </c>
      <c r="C47" s="235" t="s">
        <v>517</v>
      </c>
      <c r="D47" s="241" t="s">
        <v>217</v>
      </c>
      <c r="E47" s="241" t="s">
        <v>612</v>
      </c>
      <c r="F47" s="262" t="s">
        <v>2649</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237" customFormat="1" ht="135" x14ac:dyDescent="0.3">
      <c r="A48" s="138" t="s">
        <v>520</v>
      </c>
      <c r="B48" s="139" t="s">
        <v>521</v>
      </c>
      <c r="C48" s="235" t="s">
        <v>522</v>
      </c>
      <c r="D48" s="242" t="s">
        <v>217</v>
      </c>
      <c r="E48" s="242" t="s">
        <v>523</v>
      </c>
      <c r="F48" s="264" t="s">
        <v>2650</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237" customFormat="1" ht="135" x14ac:dyDescent="0.3">
      <c r="A49" s="138" t="s">
        <v>525</v>
      </c>
      <c r="B49" s="139" t="s">
        <v>526</v>
      </c>
      <c r="C49" s="227" t="s">
        <v>527</v>
      </c>
      <c r="D49" s="236" t="s">
        <v>529</v>
      </c>
      <c r="E49" s="236" t="s">
        <v>618</v>
      </c>
      <c r="F49" s="258" t="s">
        <v>2693</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237" customFormat="1" ht="75" x14ac:dyDescent="0.3">
      <c r="A50" s="138" t="s">
        <v>531</v>
      </c>
      <c r="B50" s="139" t="s">
        <v>532</v>
      </c>
      <c r="C50" s="227" t="s">
        <v>533</v>
      </c>
      <c r="D50" s="236" t="s">
        <v>217</v>
      </c>
      <c r="E50" s="236" t="s">
        <v>534</v>
      </c>
      <c r="F50" s="258" t="s">
        <v>2693</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237" customFormat="1" ht="270" x14ac:dyDescent="0.3">
      <c r="A51" s="138" t="s">
        <v>536</v>
      </c>
      <c r="B51" s="139" t="s">
        <v>537</v>
      </c>
      <c r="C51" s="235" t="s">
        <v>538</v>
      </c>
      <c r="D51" s="238" t="s">
        <v>503</v>
      </c>
      <c r="E51" s="238" t="s">
        <v>502</v>
      </c>
      <c r="F51" s="258" t="s">
        <v>502</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237" customFormat="1" ht="409.6" customHeight="1" x14ac:dyDescent="0.3">
      <c r="A52" s="138" t="s">
        <v>539</v>
      </c>
      <c r="B52" s="139" t="s">
        <v>505</v>
      </c>
      <c r="C52" s="235" t="s">
        <v>540</v>
      </c>
      <c r="D52" s="241" t="s">
        <v>621</v>
      </c>
      <c r="E52" s="241" t="s">
        <v>575</v>
      </c>
      <c r="F52" s="262" t="s">
        <v>2652</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237" customFormat="1" ht="135" x14ac:dyDescent="0.3">
      <c r="A53" s="138" t="s">
        <v>544</v>
      </c>
      <c r="B53" s="139" t="s">
        <v>545</v>
      </c>
      <c r="C53" s="235" t="s">
        <v>546</v>
      </c>
      <c r="D53" s="243" t="s">
        <v>547</v>
      </c>
      <c r="E53" s="243" t="s">
        <v>217</v>
      </c>
      <c r="F53" s="258" t="s">
        <v>217</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237" customFormat="1" ht="135" x14ac:dyDescent="0.3">
      <c r="A54" s="138" t="s">
        <v>550</v>
      </c>
      <c r="B54" s="139" t="s">
        <v>551</v>
      </c>
      <c r="C54" s="235" t="s">
        <v>552</v>
      </c>
      <c r="D54" s="243" t="s">
        <v>553</v>
      </c>
      <c r="E54" s="243" t="s">
        <v>217</v>
      </c>
      <c r="F54" s="258" t="s">
        <v>217</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237" customFormat="1" ht="45.6" thickBot="1" x14ac:dyDescent="0.35">
      <c r="A55" s="140" t="s">
        <v>555</v>
      </c>
      <c r="B55" s="141" t="s">
        <v>521</v>
      </c>
      <c r="C55" s="244" t="s">
        <v>556</v>
      </c>
      <c r="D55" s="245" t="s">
        <v>557</v>
      </c>
      <c r="E55" s="245" t="s">
        <v>217</v>
      </c>
      <c r="F55" s="264" t="s">
        <v>2694</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46">
      <selection activeCell="F50" sqref="F50"/>
      <pageMargins left="0" right="0" top="0" bottom="0" header="0" footer="0"/>
    </customSheetView>
    <customSheetView guid="{C2870D4B-3185-40F5-B1E2-34D518E50A79}" scale="70" hiddenRows="1" hiddenColumns="1" topLeftCell="C4">
      <selection activeCell="C7" sqref="C7"/>
      <pageMargins left="0" right="0" top="0" bottom="0" header="0" footer="0"/>
    </customSheetView>
    <customSheetView guid="{B3F813C4-6DDE-44FA-88AB-CD545D2651A2}" scale="60" hiddenRows="1" hiddenColumns="1" topLeftCell="C1">
      <selection activeCell="AT29" sqref="AT29"/>
      <pageMargins left="0" right="0" top="0" bottom="0" header="0" footer="0"/>
    </customSheetView>
    <customSheetView guid="{52C21511-4E91-4712-98AA-765DAD4B9FC1}" scale="70" hiddenRows="1" hiddenColumns="1" topLeftCell="A46">
      <selection activeCell="F50" sqref="F50"/>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5D58E769-94BC-48A3-B229-384FE9EAEB53}"/>
  </dataValidation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93683-7CEA-41C5-A89E-6480D3E31D8B}">
  <dimension ref="A1:BL89"/>
  <sheetViews>
    <sheetView topLeftCell="A20" zoomScale="60" zoomScaleNormal="60" workbookViewId="0">
      <selection activeCell="F27" sqref="F27"/>
    </sheetView>
  </sheetViews>
  <sheetFormatPr defaultColWidth="0" defaultRowHeight="15.6" zeroHeight="1" x14ac:dyDescent="0.3"/>
  <cols>
    <col min="1" max="1" width="6.88671875" style="296" bestFit="1" customWidth="1"/>
    <col min="2" max="2" width="38.6640625" style="296" customWidth="1"/>
    <col min="3" max="3" width="82" style="296" customWidth="1"/>
    <col min="4" max="5" width="42.6640625" style="296" customWidth="1"/>
    <col min="6" max="6" width="42.6640625" style="298" customWidth="1"/>
    <col min="7" max="7" width="56" style="298" customWidth="1"/>
    <col min="8" max="45" width="42.6640625" style="298" customWidth="1"/>
    <col min="46" max="64" width="42.6640625" style="296" hidden="1" customWidth="1"/>
    <col min="65" max="16384" width="0" style="296" hidden="1"/>
  </cols>
  <sheetData>
    <row r="1" spans="1:64" ht="22.8" x14ac:dyDescent="0.3">
      <c r="A1" s="294" t="s">
        <v>250</v>
      </c>
      <c r="B1" s="209"/>
      <c r="C1" s="209"/>
      <c r="D1" s="209"/>
      <c r="E1" s="209"/>
      <c r="F1" s="209"/>
      <c r="G1" s="209"/>
      <c r="H1" s="209"/>
      <c r="I1" s="209"/>
      <c r="J1" s="209"/>
      <c r="K1" s="209"/>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row>
    <row r="2" spans="1:64" ht="22.95" customHeight="1" x14ac:dyDescent="0.3">
      <c r="A2" s="367" t="s">
        <v>251</v>
      </c>
      <c r="B2" s="368"/>
      <c r="C2" s="208" t="s">
        <v>2644</v>
      </c>
      <c r="D2" s="209"/>
      <c r="E2" s="209"/>
      <c r="F2" s="209"/>
      <c r="G2" s="209"/>
      <c r="H2" s="209"/>
      <c r="I2" s="209"/>
      <c r="J2" s="209"/>
      <c r="K2" s="209"/>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row>
    <row r="3" spans="1:64" ht="22.95" customHeight="1" x14ac:dyDescent="0.3">
      <c r="A3" s="367" t="s">
        <v>253</v>
      </c>
      <c r="B3" s="368"/>
      <c r="C3" s="208" t="s">
        <v>2701</v>
      </c>
      <c r="D3" s="209"/>
      <c r="E3" s="209"/>
      <c r="F3" s="209"/>
      <c r="G3" s="209"/>
      <c r="H3" s="209"/>
      <c r="I3" s="209"/>
      <c r="J3" s="209"/>
      <c r="K3" s="209"/>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row>
    <row r="4" spans="1:64" ht="22.95" customHeight="1" x14ac:dyDescent="0.3">
      <c r="A4" s="367" t="s">
        <v>255</v>
      </c>
      <c r="B4" s="368"/>
      <c r="C4" s="208" t="s">
        <v>877</v>
      </c>
      <c r="D4" s="209"/>
      <c r="E4" s="209"/>
      <c r="F4" s="209"/>
      <c r="G4" s="209"/>
      <c r="H4" s="209"/>
      <c r="I4" s="209"/>
      <c r="J4" s="209"/>
      <c r="K4" s="209"/>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295"/>
      <c r="BK4" s="295"/>
      <c r="BL4" s="295"/>
    </row>
    <row r="5" spans="1:64" ht="22.95" customHeight="1" x14ac:dyDescent="0.3">
      <c r="A5" s="367" t="s">
        <v>257</v>
      </c>
      <c r="B5" s="368"/>
      <c r="C5" s="208" t="s">
        <v>258</v>
      </c>
      <c r="D5" s="209"/>
      <c r="E5" s="209"/>
      <c r="F5" s="209"/>
      <c r="G5" s="209"/>
      <c r="H5" s="209"/>
      <c r="I5" s="209"/>
      <c r="J5" s="209"/>
      <c r="K5" s="209"/>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row>
    <row r="6" spans="1:64" ht="22.95" customHeight="1" x14ac:dyDescent="0.3">
      <c r="A6" s="367" t="s">
        <v>259</v>
      </c>
      <c r="B6" s="368"/>
      <c r="C6" s="142">
        <v>45473</v>
      </c>
      <c r="D6" s="209"/>
      <c r="E6" s="209"/>
      <c r="F6" s="209"/>
      <c r="G6" s="209"/>
      <c r="H6" s="209"/>
      <c r="I6" s="209"/>
      <c r="J6" s="209"/>
      <c r="K6" s="209"/>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row>
    <row r="7" spans="1:64" ht="14.4" hidden="1" customHeight="1" x14ac:dyDescent="0.3">
      <c r="A7" s="209"/>
      <c r="B7" s="209"/>
      <c r="C7" s="209"/>
      <c r="D7" s="209"/>
      <c r="E7" s="209"/>
      <c r="F7" s="209"/>
      <c r="G7" s="209"/>
      <c r="H7" s="209"/>
      <c r="I7" s="209"/>
      <c r="J7" s="209"/>
      <c r="K7" s="209"/>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5"/>
      <c r="AZ7" s="295"/>
      <c r="BA7" s="295"/>
      <c r="BB7" s="295"/>
      <c r="BC7" s="295"/>
      <c r="BD7" s="295"/>
      <c r="BE7" s="295"/>
      <c r="BF7" s="295"/>
      <c r="BG7" s="295"/>
      <c r="BH7" s="295"/>
      <c r="BI7" s="295"/>
      <c r="BJ7" s="295"/>
      <c r="BK7" s="295"/>
      <c r="BL7" s="295"/>
    </row>
    <row r="8" spans="1:64" ht="17.399999999999999" customHeight="1" x14ac:dyDescent="0.3">
      <c r="A8" s="366" t="s">
        <v>260</v>
      </c>
      <c r="B8" s="366"/>
      <c r="C8" s="366"/>
      <c r="D8" s="297"/>
      <c r="E8" s="297"/>
      <c r="F8" s="297"/>
      <c r="G8" s="297"/>
      <c r="H8" s="297"/>
      <c r="I8" s="297"/>
      <c r="J8" s="297"/>
      <c r="K8" s="297"/>
      <c r="L8" s="297"/>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295"/>
      <c r="BJ8" s="295"/>
      <c r="BK8" s="295"/>
      <c r="BL8" s="295"/>
    </row>
    <row r="9" spans="1:64" ht="14.4" customHeight="1" x14ac:dyDescent="0.3">
      <c r="A9" s="371" t="s">
        <v>261</v>
      </c>
      <c r="B9" s="371"/>
      <c r="C9" s="371"/>
      <c r="D9" s="371"/>
      <c r="E9" s="293"/>
      <c r="F9" s="293"/>
      <c r="G9" s="293"/>
      <c r="H9" s="293"/>
      <c r="I9" s="293"/>
      <c r="J9" s="293"/>
      <c r="K9" s="293"/>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c r="AZ9" s="295"/>
      <c r="BA9" s="295"/>
      <c r="BB9" s="295"/>
      <c r="BC9" s="295"/>
      <c r="BD9" s="295"/>
      <c r="BE9" s="295"/>
      <c r="BF9" s="295"/>
      <c r="BG9" s="295"/>
      <c r="BH9" s="295"/>
      <c r="BI9" s="295"/>
      <c r="BJ9" s="295"/>
      <c r="BK9" s="295"/>
      <c r="BL9" s="295"/>
    </row>
    <row r="10" spans="1:64" s="342" customFormat="1" ht="27.6" customHeight="1" x14ac:dyDescent="0.3">
      <c r="A10" s="341" t="s">
        <v>12</v>
      </c>
      <c r="B10" s="188" t="s">
        <v>13</v>
      </c>
      <c r="C10" s="188"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row>
    <row r="11" spans="1:64" s="298" customFormat="1" ht="27.6" customHeight="1" x14ac:dyDescent="0.3">
      <c r="A11" s="299" t="s">
        <v>304</v>
      </c>
      <c r="B11" s="300" t="s">
        <v>305</v>
      </c>
      <c r="C11" s="301"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row>
    <row r="12" spans="1:64" s="298" customFormat="1" ht="27.6" customHeight="1" x14ac:dyDescent="0.3">
      <c r="A12" s="299" t="s">
        <v>312</v>
      </c>
      <c r="B12" s="300" t="s">
        <v>313</v>
      </c>
      <c r="C12" s="301" t="s">
        <v>314</v>
      </c>
      <c r="D12" s="216" t="s">
        <v>315</v>
      </c>
      <c r="E12" s="216" t="s">
        <v>315</v>
      </c>
      <c r="F12" s="216"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298" customFormat="1" ht="27.6" customHeight="1" x14ac:dyDescent="0.3">
      <c r="A13" s="299" t="s">
        <v>343</v>
      </c>
      <c r="B13" s="300" t="s">
        <v>344</v>
      </c>
      <c r="C13" s="302"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row>
    <row r="14" spans="1:64" s="298" customFormat="1" ht="27.6" customHeight="1" x14ac:dyDescent="0.3">
      <c r="A14" s="299" t="s">
        <v>351</v>
      </c>
      <c r="B14" s="303" t="s">
        <v>352</v>
      </c>
      <c r="C14" s="304"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row>
    <row r="15" spans="1:64" s="298" customFormat="1" ht="27.6" customHeight="1" thickBot="1" x14ac:dyDescent="0.35">
      <c r="A15" s="305" t="s">
        <v>358</v>
      </c>
      <c r="B15" s="306" t="s">
        <v>359</v>
      </c>
      <c r="C15" s="307" t="s">
        <v>360</v>
      </c>
      <c r="D15" s="221" t="s">
        <v>361</v>
      </c>
      <c r="E15" s="221" t="s">
        <v>361</v>
      </c>
      <c r="F15" s="221"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row>
    <row r="16" spans="1:64" hidden="1" x14ac:dyDescent="0.3">
      <c r="A16" s="308"/>
      <c r="B16" s="33"/>
      <c r="C16" s="309"/>
      <c r="D16" s="223"/>
      <c r="E16" s="223"/>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t="s">
        <v>363</v>
      </c>
      <c r="BC16" s="310"/>
      <c r="BD16" s="310"/>
      <c r="BE16" s="310"/>
      <c r="BF16" s="310"/>
      <c r="BG16" s="310"/>
      <c r="BH16" s="310"/>
      <c r="BI16" s="310"/>
      <c r="BJ16" s="310"/>
      <c r="BK16" s="310"/>
      <c r="BL16" s="310"/>
    </row>
    <row r="17" spans="1:64" ht="36" customHeight="1" x14ac:dyDescent="0.3">
      <c r="A17" s="366" t="s">
        <v>364</v>
      </c>
      <c r="B17" s="366"/>
      <c r="C17" s="366"/>
      <c r="D17" s="311"/>
      <c r="E17" s="311"/>
      <c r="F17" s="311"/>
      <c r="G17" s="311"/>
      <c r="H17" s="311"/>
      <c r="I17" s="311"/>
      <c r="J17" s="311"/>
      <c r="K17" s="311"/>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row>
    <row r="18" spans="1:64" ht="60.6" customHeight="1" x14ac:dyDescent="0.3">
      <c r="A18" s="369" t="s">
        <v>365</v>
      </c>
      <c r="B18" s="370"/>
      <c r="C18" s="370"/>
      <c r="D18" s="292"/>
      <c r="E18" s="292"/>
      <c r="F18" s="292"/>
      <c r="G18" s="292"/>
      <c r="H18" s="292"/>
      <c r="I18" s="292"/>
      <c r="J18" s="292"/>
      <c r="K18" s="292"/>
      <c r="L18" s="312"/>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row>
    <row r="19" spans="1:64" s="342" customFormat="1" ht="47.25" customHeight="1" x14ac:dyDescent="0.3">
      <c r="A19" s="341" t="s">
        <v>12</v>
      </c>
      <c r="B19" s="188" t="s">
        <v>13</v>
      </c>
      <c r="C19" s="188" t="s">
        <v>14</v>
      </c>
      <c r="D19" s="225" t="s">
        <v>366</v>
      </c>
      <c r="E19" s="225" t="s">
        <v>367</v>
      </c>
      <c r="F19" s="252" t="s">
        <v>368</v>
      </c>
      <c r="G19" s="252" t="s">
        <v>369</v>
      </c>
      <c r="H19" s="252" t="s">
        <v>370</v>
      </c>
      <c r="I19" s="252" t="s">
        <v>371</v>
      </c>
      <c r="J19" s="252" t="s">
        <v>372</v>
      </c>
      <c r="K19" s="252" t="s">
        <v>373</v>
      </c>
      <c r="L19" s="252" t="s">
        <v>374</v>
      </c>
      <c r="M19" s="252" t="s">
        <v>375</v>
      </c>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row>
    <row r="20" spans="1:64" s="298" customFormat="1" ht="82.95" customHeight="1" x14ac:dyDescent="0.3">
      <c r="A20" s="313" t="s">
        <v>376</v>
      </c>
      <c r="B20" s="300" t="s">
        <v>377</v>
      </c>
      <c r="C20" s="302" t="s">
        <v>378</v>
      </c>
      <c r="D20" s="226" t="s">
        <v>379</v>
      </c>
      <c r="E20" s="226" t="s">
        <v>380</v>
      </c>
      <c r="F20" s="254" t="s">
        <v>594</v>
      </c>
      <c r="G20" s="254" t="s">
        <v>381</v>
      </c>
      <c r="H20" s="254" t="s">
        <v>381</v>
      </c>
      <c r="I20" s="254" t="s">
        <v>379</v>
      </c>
      <c r="J20" s="254" t="s">
        <v>381</v>
      </c>
      <c r="K20" s="254" t="s">
        <v>380</v>
      </c>
      <c r="L20" s="254" t="s">
        <v>381</v>
      </c>
      <c r="M20" s="25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4"/>
      <c r="AN20" s="314"/>
      <c r="AO20" s="314"/>
      <c r="AP20" s="314"/>
      <c r="AQ20" s="314"/>
      <c r="AR20" s="314"/>
      <c r="AS20" s="314"/>
      <c r="AT20" s="314"/>
      <c r="AU20" s="314"/>
      <c r="AV20" s="314"/>
      <c r="AW20" s="314"/>
      <c r="AX20" s="314"/>
      <c r="AY20" s="314"/>
      <c r="AZ20" s="314"/>
      <c r="BA20" s="314"/>
      <c r="BB20" s="314"/>
      <c r="BC20" s="314"/>
      <c r="BD20" s="314"/>
      <c r="BE20" s="314"/>
      <c r="BF20" s="314"/>
      <c r="BG20" s="314"/>
      <c r="BH20" s="314"/>
      <c r="BI20" s="314"/>
      <c r="BJ20" s="314"/>
      <c r="BK20" s="314"/>
      <c r="BL20" s="314"/>
    </row>
    <row r="21" spans="1:64" s="298" customFormat="1" ht="82.95" customHeight="1" x14ac:dyDescent="0.3">
      <c r="A21" s="315" t="s">
        <v>383</v>
      </c>
      <c r="B21" s="316" t="s">
        <v>384</v>
      </c>
      <c r="C21" s="317" t="s">
        <v>385</v>
      </c>
      <c r="D21" s="228" t="s">
        <v>386</v>
      </c>
      <c r="E21" s="228" t="s">
        <v>387</v>
      </c>
      <c r="F21" s="256" t="s">
        <v>386</v>
      </c>
      <c r="G21" s="256"/>
      <c r="H21" s="256"/>
      <c r="I21" s="256" t="s">
        <v>387</v>
      </c>
      <c r="J21" s="256"/>
      <c r="K21" s="256" t="s">
        <v>387</v>
      </c>
      <c r="L21" s="256"/>
      <c r="M21" s="256"/>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14"/>
      <c r="AZ21" s="314"/>
      <c r="BA21" s="314"/>
      <c r="BB21" s="314"/>
      <c r="BC21" s="314"/>
      <c r="BD21" s="314"/>
      <c r="BE21" s="314"/>
      <c r="BF21" s="314"/>
      <c r="BG21" s="314"/>
      <c r="BH21" s="314"/>
      <c r="BI21" s="314"/>
      <c r="BJ21" s="314"/>
      <c r="BK21" s="314"/>
      <c r="BL21" s="314"/>
    </row>
    <row r="22" spans="1:64" s="298" customFormat="1" ht="82.95" customHeight="1" thickBot="1" x14ac:dyDescent="0.35">
      <c r="A22" s="318" t="s">
        <v>389</v>
      </c>
      <c r="B22" s="306" t="s">
        <v>390</v>
      </c>
      <c r="C22" s="319" t="s">
        <v>391</v>
      </c>
      <c r="D22" s="230" t="s">
        <v>217</v>
      </c>
      <c r="E22" s="231" t="s">
        <v>392</v>
      </c>
      <c r="F22" s="111" t="s">
        <v>2702</v>
      </c>
      <c r="G22" s="155"/>
      <c r="H22" s="155"/>
      <c r="I22" s="155" t="s">
        <v>2703</v>
      </c>
      <c r="J22" s="155"/>
      <c r="K22" s="155" t="s">
        <v>1615</v>
      </c>
      <c r="L22" s="155"/>
      <c r="M22" s="155"/>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B22" s="314"/>
      <c r="BC22" s="314"/>
      <c r="BD22" s="314"/>
      <c r="BE22" s="314"/>
      <c r="BF22" s="314"/>
      <c r="BG22" s="314"/>
      <c r="BH22" s="314"/>
      <c r="BI22" s="314"/>
      <c r="BJ22" s="314"/>
      <c r="BK22" s="314"/>
      <c r="BL22" s="314"/>
    </row>
    <row r="23" spans="1:64" hidden="1" x14ac:dyDescent="0.3">
      <c r="A23" s="310"/>
      <c r="B23" s="310"/>
      <c r="C23" s="310"/>
      <c r="D23" s="223"/>
      <c r="E23" s="223"/>
      <c r="F23" s="310"/>
      <c r="G23" s="310"/>
      <c r="H23" s="310"/>
      <c r="I23" s="310"/>
      <c r="J23" s="310"/>
      <c r="K23" s="31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20"/>
      <c r="AO23" s="320"/>
      <c r="AP23" s="320"/>
      <c r="AQ23" s="320"/>
      <c r="AR23" s="320"/>
      <c r="AS23" s="320"/>
      <c r="AT23" s="320"/>
      <c r="AU23" s="320"/>
      <c r="AV23" s="320"/>
      <c r="AW23" s="320"/>
      <c r="AX23" s="320"/>
      <c r="AY23" s="320"/>
      <c r="AZ23" s="320"/>
      <c r="BA23" s="320"/>
      <c r="BB23" s="320"/>
      <c r="BC23" s="320"/>
      <c r="BD23" s="320"/>
      <c r="BE23" s="320"/>
      <c r="BF23" s="320"/>
      <c r="BG23" s="320"/>
      <c r="BH23" s="320"/>
      <c r="BI23" s="320"/>
      <c r="BJ23" s="320"/>
      <c r="BK23" s="320"/>
      <c r="BL23" s="320"/>
    </row>
    <row r="24" spans="1:64" ht="17.399999999999999" x14ac:dyDescent="0.3">
      <c r="A24" s="321" t="s">
        <v>395</v>
      </c>
      <c r="B24" s="311"/>
      <c r="C24" s="311"/>
      <c r="D24" s="223"/>
      <c r="E24" s="223"/>
      <c r="F24" s="310"/>
      <c r="G24" s="310"/>
      <c r="H24" s="310"/>
      <c r="I24" s="310"/>
      <c r="J24" s="310"/>
      <c r="K24" s="31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0"/>
      <c r="AM24" s="320"/>
      <c r="AN24" s="320"/>
      <c r="AO24" s="320"/>
      <c r="AP24" s="320"/>
      <c r="AQ24" s="320"/>
      <c r="AR24" s="320"/>
      <c r="AS24" s="320"/>
      <c r="AT24" s="320"/>
      <c r="AU24" s="320"/>
      <c r="AV24" s="320"/>
      <c r="AW24" s="320"/>
      <c r="AX24" s="320"/>
      <c r="AY24" s="320"/>
      <c r="AZ24" s="320"/>
      <c r="BA24" s="320"/>
      <c r="BB24" s="320"/>
      <c r="BC24" s="320"/>
      <c r="BD24" s="320"/>
      <c r="BE24" s="320"/>
      <c r="BF24" s="320"/>
      <c r="BG24" s="320"/>
      <c r="BH24" s="320"/>
      <c r="BI24" s="320"/>
      <c r="BJ24" s="320"/>
      <c r="BK24" s="320"/>
      <c r="BL24" s="320"/>
    </row>
    <row r="25" spans="1:64" ht="35.4" customHeight="1" x14ac:dyDescent="0.3">
      <c r="A25" s="364" t="s">
        <v>396</v>
      </c>
      <c r="B25" s="365"/>
      <c r="C25" s="365"/>
      <c r="D25" s="291"/>
      <c r="E25" s="291"/>
      <c r="F25" s="291"/>
      <c r="G25" s="291"/>
      <c r="H25" s="291"/>
      <c r="I25" s="291"/>
      <c r="J25" s="291"/>
      <c r="K25" s="291"/>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2"/>
      <c r="AS25" s="322"/>
      <c r="AT25" s="323"/>
      <c r="AU25" s="323"/>
      <c r="AV25" s="323"/>
      <c r="AW25" s="323"/>
      <c r="AX25" s="323"/>
      <c r="AY25" s="323"/>
      <c r="AZ25" s="323"/>
      <c r="BA25" s="323"/>
      <c r="BB25" s="323"/>
      <c r="BC25" s="323"/>
      <c r="BD25" s="323"/>
      <c r="BE25" s="323"/>
      <c r="BF25" s="323"/>
      <c r="BG25" s="323"/>
      <c r="BH25" s="323"/>
      <c r="BI25" s="323"/>
      <c r="BJ25" s="323"/>
      <c r="BK25" s="323"/>
      <c r="BL25" s="323"/>
    </row>
    <row r="26" spans="1:64" s="342" customFormat="1" x14ac:dyDescent="0.3">
      <c r="A26" s="341" t="s">
        <v>12</v>
      </c>
      <c r="B26" s="188" t="s">
        <v>13</v>
      </c>
      <c r="C26" s="188" t="s">
        <v>14</v>
      </c>
      <c r="D26" s="344" t="s">
        <v>397</v>
      </c>
      <c r="E26" s="34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327" customFormat="1" ht="30" x14ac:dyDescent="0.3">
      <c r="A27" s="313" t="s">
        <v>439</v>
      </c>
      <c r="B27" s="300" t="s">
        <v>440</v>
      </c>
      <c r="C27" s="324" t="s">
        <v>441</v>
      </c>
      <c r="D27" s="236" t="s">
        <v>442</v>
      </c>
      <c r="E27" s="236" t="s">
        <v>443</v>
      </c>
      <c r="F27" s="118" t="s">
        <v>1615</v>
      </c>
      <c r="G27" s="118" t="s">
        <v>2704</v>
      </c>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325"/>
      <c r="AT27" s="326"/>
      <c r="AU27" s="326"/>
      <c r="AV27" s="326"/>
      <c r="AW27" s="326"/>
      <c r="AX27" s="326"/>
      <c r="AY27" s="326"/>
      <c r="AZ27" s="326"/>
      <c r="BA27" s="326"/>
      <c r="BB27" s="326"/>
      <c r="BC27" s="326"/>
      <c r="BD27" s="326"/>
      <c r="BE27" s="326"/>
      <c r="BF27" s="326"/>
      <c r="BG27" s="326"/>
      <c r="BH27" s="326"/>
      <c r="BI27" s="326"/>
      <c r="BJ27" s="326"/>
      <c r="BK27" s="326"/>
      <c r="BL27" s="326"/>
    </row>
    <row r="28" spans="1:64" s="327" customFormat="1" ht="45" x14ac:dyDescent="0.3">
      <c r="A28" s="313" t="s">
        <v>447</v>
      </c>
      <c r="B28" s="300" t="s">
        <v>448</v>
      </c>
      <c r="C28" s="324" t="s">
        <v>449</v>
      </c>
      <c r="D28" s="236" t="s">
        <v>450</v>
      </c>
      <c r="E28" s="236" t="s">
        <v>450</v>
      </c>
      <c r="F28" s="118" t="s">
        <v>450</v>
      </c>
      <c r="G28" s="118" t="s">
        <v>450</v>
      </c>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325"/>
      <c r="AT28" s="326"/>
      <c r="AU28" s="326"/>
      <c r="AV28" s="326"/>
      <c r="AW28" s="326"/>
      <c r="AX28" s="326"/>
      <c r="AY28" s="326"/>
      <c r="AZ28" s="326"/>
      <c r="BA28" s="326"/>
      <c r="BB28" s="326"/>
      <c r="BC28" s="326"/>
      <c r="BD28" s="326"/>
      <c r="BE28" s="326"/>
      <c r="BF28" s="326"/>
      <c r="BG28" s="326"/>
      <c r="BH28" s="326"/>
      <c r="BI28" s="326"/>
      <c r="BJ28" s="326"/>
      <c r="BK28" s="326"/>
      <c r="BL28" s="326"/>
    </row>
    <row r="29" spans="1:64" s="327" customFormat="1" ht="244.95" customHeight="1" x14ac:dyDescent="0.3">
      <c r="A29" s="313" t="s">
        <v>452</v>
      </c>
      <c r="B29" s="300" t="s">
        <v>453</v>
      </c>
      <c r="C29" s="324" t="s">
        <v>603</v>
      </c>
      <c r="D29" s="243" t="s">
        <v>455</v>
      </c>
      <c r="E29" s="243" t="s">
        <v>456</v>
      </c>
      <c r="F29" s="118" t="s">
        <v>455</v>
      </c>
      <c r="G29" s="118" t="s">
        <v>456</v>
      </c>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325"/>
      <c r="AT29" s="326"/>
      <c r="AU29" s="326"/>
      <c r="AV29" s="326"/>
      <c r="AW29" s="326"/>
      <c r="AX29" s="326"/>
      <c r="AY29" s="326"/>
      <c r="AZ29" s="326"/>
      <c r="BA29" s="326"/>
      <c r="BB29" s="326"/>
      <c r="BC29" s="326"/>
      <c r="BD29" s="326"/>
      <c r="BE29" s="326"/>
      <c r="BF29" s="326"/>
      <c r="BG29" s="326"/>
      <c r="BH29" s="326"/>
      <c r="BI29" s="326"/>
      <c r="BJ29" s="326"/>
      <c r="BK29" s="326"/>
      <c r="BL29" s="326"/>
    </row>
    <row r="30" spans="1:64" s="298" customFormat="1" x14ac:dyDescent="0.3">
      <c r="A30" s="313" t="s">
        <v>457</v>
      </c>
      <c r="B30" s="300" t="s">
        <v>458</v>
      </c>
      <c r="C30" s="324" t="s">
        <v>459</v>
      </c>
      <c r="D30" s="328"/>
      <c r="E30" s="328" t="s">
        <v>181</v>
      </c>
      <c r="F30" s="329" t="s">
        <v>181</v>
      </c>
      <c r="G30" s="329" t="s">
        <v>181</v>
      </c>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329"/>
      <c r="AN30" s="329"/>
      <c r="AO30" s="329"/>
      <c r="AP30" s="329"/>
      <c r="AQ30" s="329"/>
      <c r="AR30" s="329"/>
      <c r="AS30" s="330"/>
      <c r="AT30" s="331"/>
      <c r="AU30" s="331"/>
      <c r="AV30" s="331"/>
      <c r="AW30" s="331"/>
      <c r="AX30" s="331"/>
      <c r="AY30" s="331"/>
      <c r="AZ30" s="331"/>
      <c r="BA30" s="331"/>
      <c r="BB30" s="331"/>
      <c r="BC30" s="331"/>
      <c r="BD30" s="331"/>
      <c r="BE30" s="331"/>
      <c r="BF30" s="331"/>
      <c r="BG30" s="331"/>
      <c r="BH30" s="331"/>
      <c r="BI30" s="331"/>
      <c r="BJ30" s="331"/>
      <c r="BK30" s="331"/>
      <c r="BL30" s="331"/>
    </row>
    <row r="31" spans="1:64" s="298" customFormat="1" x14ac:dyDescent="0.3">
      <c r="A31" s="313" t="s">
        <v>460</v>
      </c>
      <c r="B31" s="300" t="s">
        <v>461</v>
      </c>
      <c r="C31" s="332" t="s">
        <v>462</v>
      </c>
      <c r="D31" s="328"/>
      <c r="E31" s="328" t="s">
        <v>181</v>
      </c>
      <c r="F31" s="329" t="s">
        <v>181</v>
      </c>
      <c r="G31" s="329" t="s">
        <v>181</v>
      </c>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30"/>
      <c r="AT31" s="331"/>
      <c r="AU31" s="331"/>
      <c r="AV31" s="331"/>
      <c r="AW31" s="331"/>
      <c r="AX31" s="331"/>
      <c r="AY31" s="331"/>
      <c r="AZ31" s="331"/>
      <c r="BA31" s="331"/>
      <c r="BB31" s="331"/>
      <c r="BC31" s="331"/>
      <c r="BD31" s="331"/>
      <c r="BE31" s="331"/>
      <c r="BF31" s="331"/>
      <c r="BG31" s="331"/>
      <c r="BH31" s="331"/>
      <c r="BI31" s="331"/>
      <c r="BJ31" s="331"/>
      <c r="BK31" s="331"/>
      <c r="BL31" s="331"/>
    </row>
    <row r="32" spans="1:64" s="298" customFormat="1" x14ac:dyDescent="0.3">
      <c r="A32" s="313" t="s">
        <v>463</v>
      </c>
      <c r="B32" s="300" t="s">
        <v>464</v>
      </c>
      <c r="C32" s="324" t="s">
        <v>465</v>
      </c>
      <c r="D32" s="328"/>
      <c r="E32" s="328" t="s">
        <v>181</v>
      </c>
      <c r="F32" s="329" t="s">
        <v>181</v>
      </c>
      <c r="G32" s="329" t="s">
        <v>181</v>
      </c>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29"/>
      <c r="AN32" s="329"/>
      <c r="AO32" s="329"/>
      <c r="AP32" s="329"/>
      <c r="AQ32" s="329"/>
      <c r="AR32" s="329"/>
      <c r="AS32" s="330"/>
      <c r="AT32" s="331"/>
      <c r="AU32" s="331"/>
      <c r="AV32" s="331"/>
      <c r="AW32" s="331"/>
      <c r="AX32" s="331"/>
      <c r="AY32" s="331"/>
      <c r="AZ32" s="331"/>
      <c r="BA32" s="331"/>
      <c r="BB32" s="331"/>
      <c r="BC32" s="331"/>
      <c r="BD32" s="331"/>
      <c r="BE32" s="331"/>
      <c r="BF32" s="331"/>
      <c r="BG32" s="331"/>
      <c r="BH32" s="331"/>
      <c r="BI32" s="331"/>
      <c r="BJ32" s="331"/>
      <c r="BK32" s="331"/>
      <c r="BL32" s="331"/>
    </row>
    <row r="33" spans="1:64" s="298" customFormat="1" ht="30" x14ac:dyDescent="0.3">
      <c r="A33" s="313" t="s">
        <v>466</v>
      </c>
      <c r="B33" s="300" t="s">
        <v>467</v>
      </c>
      <c r="C33" s="324" t="s">
        <v>468</v>
      </c>
      <c r="D33" s="328"/>
      <c r="E33" s="328" t="s">
        <v>181</v>
      </c>
      <c r="F33" s="329" t="s">
        <v>181</v>
      </c>
      <c r="G33" s="329" t="s">
        <v>181</v>
      </c>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30"/>
      <c r="AT33" s="331"/>
      <c r="AU33" s="331"/>
      <c r="AV33" s="331"/>
      <c r="AW33" s="331"/>
      <c r="AX33" s="331"/>
      <c r="AY33" s="331"/>
      <c r="AZ33" s="331"/>
      <c r="BA33" s="331"/>
      <c r="BB33" s="331"/>
      <c r="BC33" s="331"/>
      <c r="BD33" s="331"/>
      <c r="BE33" s="331"/>
      <c r="BF33" s="331"/>
      <c r="BG33" s="331"/>
      <c r="BH33" s="331"/>
      <c r="BI33" s="331"/>
      <c r="BJ33" s="331"/>
      <c r="BK33" s="331"/>
      <c r="BL33" s="331"/>
    </row>
    <row r="34" spans="1:64" s="298" customFormat="1" ht="30" x14ac:dyDescent="0.3">
      <c r="A34" s="313" t="s">
        <v>469</v>
      </c>
      <c r="B34" s="300" t="s">
        <v>470</v>
      </c>
      <c r="C34" s="324" t="s">
        <v>471</v>
      </c>
      <c r="D34" s="328"/>
      <c r="E34" s="328" t="s">
        <v>209</v>
      </c>
      <c r="F34" s="329" t="s">
        <v>181</v>
      </c>
      <c r="G34" s="329" t="s">
        <v>209</v>
      </c>
      <c r="H34" s="329"/>
      <c r="I34" s="329"/>
      <c r="J34" s="329"/>
      <c r="K34" s="329"/>
      <c r="L34" s="329"/>
      <c r="M34" s="329"/>
      <c r="N34" s="329"/>
      <c r="O34" s="329"/>
      <c r="P34" s="329"/>
      <c r="Q34" s="329"/>
      <c r="R34" s="329"/>
      <c r="S34" s="329"/>
      <c r="T34" s="329"/>
      <c r="U34" s="329"/>
      <c r="V34" s="329"/>
      <c r="W34" s="329"/>
      <c r="X34" s="329"/>
      <c r="Y34" s="329"/>
      <c r="Z34" s="329"/>
      <c r="AA34" s="329"/>
      <c r="AB34" s="329"/>
      <c r="AC34" s="329"/>
      <c r="AD34" s="329"/>
      <c r="AE34" s="329"/>
      <c r="AF34" s="329"/>
      <c r="AG34" s="329"/>
      <c r="AH34" s="329"/>
      <c r="AI34" s="329"/>
      <c r="AJ34" s="329"/>
      <c r="AK34" s="329"/>
      <c r="AL34" s="329"/>
      <c r="AM34" s="329"/>
      <c r="AN34" s="329"/>
      <c r="AO34" s="329"/>
      <c r="AP34" s="329"/>
      <c r="AQ34" s="329"/>
      <c r="AR34" s="329"/>
      <c r="AS34" s="330"/>
      <c r="AT34" s="331"/>
      <c r="AU34" s="331"/>
      <c r="AV34" s="331"/>
      <c r="AW34" s="331"/>
      <c r="AX34" s="331"/>
      <c r="AY34" s="331"/>
      <c r="AZ34" s="331"/>
      <c r="BA34" s="331"/>
      <c r="BB34" s="331"/>
      <c r="BC34" s="331"/>
      <c r="BD34" s="331"/>
      <c r="BE34" s="331"/>
      <c r="BF34" s="331"/>
      <c r="BG34" s="331"/>
      <c r="BH34" s="331"/>
      <c r="BI34" s="331"/>
      <c r="BJ34" s="331"/>
      <c r="BK34" s="331"/>
      <c r="BL34" s="331"/>
    </row>
    <row r="35" spans="1:64" s="298" customFormat="1" x14ac:dyDescent="0.3">
      <c r="A35" s="313" t="s">
        <v>472</v>
      </c>
      <c r="B35" s="300" t="s">
        <v>473</v>
      </c>
      <c r="C35" s="324" t="s">
        <v>474</v>
      </c>
      <c r="D35" s="328"/>
      <c r="E35" s="328" t="s">
        <v>209</v>
      </c>
      <c r="F35" s="329" t="s">
        <v>181</v>
      </c>
      <c r="G35" s="329" t="s">
        <v>209</v>
      </c>
      <c r="H35" s="329"/>
      <c r="I35" s="329"/>
      <c r="J35" s="329"/>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29"/>
      <c r="AH35" s="329"/>
      <c r="AI35" s="329"/>
      <c r="AJ35" s="329"/>
      <c r="AK35" s="329"/>
      <c r="AL35" s="329"/>
      <c r="AM35" s="329"/>
      <c r="AN35" s="329"/>
      <c r="AO35" s="329"/>
      <c r="AP35" s="329"/>
      <c r="AQ35" s="329"/>
      <c r="AR35" s="329"/>
      <c r="AS35" s="330"/>
      <c r="AT35" s="331"/>
      <c r="AU35" s="331"/>
      <c r="AV35" s="331"/>
      <c r="AW35" s="331"/>
      <c r="AX35" s="331"/>
      <c r="AY35" s="331"/>
      <c r="AZ35" s="331"/>
      <c r="BA35" s="331"/>
      <c r="BB35" s="331"/>
      <c r="BC35" s="331"/>
      <c r="BD35" s="331"/>
      <c r="BE35" s="331"/>
      <c r="BF35" s="331"/>
      <c r="BG35" s="331"/>
      <c r="BH35" s="331"/>
      <c r="BI35" s="331"/>
      <c r="BJ35" s="331"/>
      <c r="BK35" s="331"/>
      <c r="BL35" s="331"/>
    </row>
    <row r="36" spans="1:64" s="298" customFormat="1" ht="30" x14ac:dyDescent="0.3">
      <c r="A36" s="313" t="s">
        <v>475</v>
      </c>
      <c r="B36" s="300" t="s">
        <v>476</v>
      </c>
      <c r="C36" s="324" t="s">
        <v>477</v>
      </c>
      <c r="D36" s="328"/>
      <c r="E36" s="328" t="s">
        <v>181</v>
      </c>
      <c r="F36" s="329" t="s">
        <v>181</v>
      </c>
      <c r="G36" s="329" t="s">
        <v>181</v>
      </c>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330"/>
      <c r="AT36" s="331"/>
      <c r="AU36" s="331"/>
      <c r="AV36" s="331"/>
      <c r="AW36" s="331"/>
      <c r="AX36" s="331"/>
      <c r="AY36" s="331"/>
      <c r="AZ36" s="331"/>
      <c r="BA36" s="331"/>
      <c r="BB36" s="331"/>
      <c r="BC36" s="331"/>
      <c r="BD36" s="331"/>
      <c r="BE36" s="331"/>
      <c r="BF36" s="331"/>
      <c r="BG36" s="331"/>
      <c r="BH36" s="331"/>
      <c r="BI36" s="331"/>
      <c r="BJ36" s="331"/>
      <c r="BK36" s="331"/>
      <c r="BL36" s="331"/>
    </row>
    <row r="37" spans="1:64" s="298" customFormat="1" x14ac:dyDescent="0.3">
      <c r="A37" s="313" t="s">
        <v>478</v>
      </c>
      <c r="B37" s="300" t="s">
        <v>479</v>
      </c>
      <c r="C37" s="324" t="s">
        <v>480</v>
      </c>
      <c r="D37" s="328"/>
      <c r="E37" s="328" t="s">
        <v>181</v>
      </c>
      <c r="F37" s="329" t="s">
        <v>181</v>
      </c>
      <c r="G37" s="329" t="s">
        <v>181</v>
      </c>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329"/>
      <c r="AN37" s="329"/>
      <c r="AO37" s="329"/>
      <c r="AP37" s="329"/>
      <c r="AQ37" s="329"/>
      <c r="AR37" s="329"/>
      <c r="AS37" s="330"/>
      <c r="AT37" s="331"/>
      <c r="AU37" s="331"/>
      <c r="AV37" s="331"/>
      <c r="AW37" s="331"/>
      <c r="AX37" s="331"/>
      <c r="AY37" s="331"/>
      <c r="AZ37" s="331"/>
      <c r="BA37" s="331"/>
      <c r="BB37" s="331"/>
      <c r="BC37" s="331"/>
      <c r="BD37" s="331"/>
      <c r="BE37" s="331"/>
      <c r="BF37" s="331"/>
      <c r="BG37" s="331"/>
      <c r="BH37" s="331"/>
      <c r="BI37" s="331"/>
      <c r="BJ37" s="331"/>
      <c r="BK37" s="331"/>
      <c r="BL37" s="331"/>
    </row>
    <row r="38" spans="1:64" s="298" customFormat="1" x14ac:dyDescent="0.3">
      <c r="A38" s="313" t="s">
        <v>481</v>
      </c>
      <c r="B38" s="300" t="s">
        <v>482</v>
      </c>
      <c r="C38" s="324" t="s">
        <v>483</v>
      </c>
      <c r="D38" s="328"/>
      <c r="E38" s="328" t="s">
        <v>181</v>
      </c>
      <c r="F38" s="329" t="s">
        <v>181</v>
      </c>
      <c r="G38" s="329" t="s">
        <v>181</v>
      </c>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29"/>
      <c r="AK38" s="329"/>
      <c r="AL38" s="329"/>
      <c r="AM38" s="329"/>
      <c r="AN38" s="329"/>
      <c r="AO38" s="329"/>
      <c r="AP38" s="329"/>
      <c r="AQ38" s="329"/>
      <c r="AR38" s="329"/>
      <c r="AS38" s="330"/>
      <c r="AT38" s="331"/>
      <c r="AU38" s="331"/>
      <c r="AV38" s="331"/>
      <c r="AW38" s="331"/>
      <c r="AX38" s="331"/>
      <c r="AY38" s="331"/>
      <c r="AZ38" s="331"/>
      <c r="BA38" s="331"/>
      <c r="BB38" s="331"/>
      <c r="BC38" s="331"/>
      <c r="BD38" s="331"/>
      <c r="BE38" s="331"/>
      <c r="BF38" s="331"/>
      <c r="BG38" s="331"/>
      <c r="BH38" s="331"/>
      <c r="BI38" s="331"/>
      <c r="BJ38" s="331"/>
      <c r="BK38" s="331"/>
      <c r="BL38" s="331"/>
    </row>
    <row r="39" spans="1:64" s="298" customFormat="1" x14ac:dyDescent="0.3">
      <c r="A39" s="313" t="s">
        <v>484</v>
      </c>
      <c r="B39" s="300" t="s">
        <v>485</v>
      </c>
      <c r="C39" s="324" t="s">
        <v>486</v>
      </c>
      <c r="D39" s="328"/>
      <c r="E39" s="328" t="s">
        <v>181</v>
      </c>
      <c r="F39" s="329" t="s">
        <v>181</v>
      </c>
      <c r="G39" s="329" t="s">
        <v>209</v>
      </c>
      <c r="H39" s="329"/>
      <c r="I39" s="329"/>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30"/>
      <c r="AT39" s="331"/>
      <c r="AU39" s="331"/>
      <c r="AV39" s="331"/>
      <c r="AW39" s="331"/>
      <c r="AX39" s="331"/>
      <c r="AY39" s="331"/>
      <c r="AZ39" s="331"/>
      <c r="BA39" s="331"/>
      <c r="BB39" s="331"/>
      <c r="BC39" s="331"/>
      <c r="BD39" s="331"/>
      <c r="BE39" s="331"/>
      <c r="BF39" s="331"/>
      <c r="BG39" s="331"/>
      <c r="BH39" s="331"/>
      <c r="BI39" s="331"/>
      <c r="BJ39" s="331"/>
      <c r="BK39" s="331"/>
      <c r="BL39" s="331"/>
    </row>
    <row r="40" spans="1:64" s="298" customFormat="1" x14ac:dyDescent="0.3">
      <c r="A40" s="313" t="s">
        <v>487</v>
      </c>
      <c r="B40" s="300" t="s">
        <v>488</v>
      </c>
      <c r="C40" s="324" t="s">
        <v>489</v>
      </c>
      <c r="D40" s="328"/>
      <c r="E40" s="328" t="s">
        <v>181</v>
      </c>
      <c r="F40" s="329" t="s">
        <v>181</v>
      </c>
      <c r="G40" s="329" t="s">
        <v>181</v>
      </c>
      <c r="H40" s="329"/>
      <c r="I40" s="329"/>
      <c r="J40" s="329"/>
      <c r="K40" s="329"/>
      <c r="L40" s="329"/>
      <c r="M40" s="329"/>
      <c r="N40" s="329"/>
      <c r="O40" s="329"/>
      <c r="P40" s="329"/>
      <c r="Q40" s="329"/>
      <c r="R40" s="329"/>
      <c r="S40" s="329"/>
      <c r="T40" s="329"/>
      <c r="U40" s="329"/>
      <c r="V40" s="329"/>
      <c r="W40" s="329"/>
      <c r="X40" s="329"/>
      <c r="Y40" s="329"/>
      <c r="Z40" s="329"/>
      <c r="AA40" s="329"/>
      <c r="AB40" s="329"/>
      <c r="AC40" s="329"/>
      <c r="AD40" s="329"/>
      <c r="AE40" s="329"/>
      <c r="AF40" s="329"/>
      <c r="AG40" s="329"/>
      <c r="AH40" s="329"/>
      <c r="AI40" s="329"/>
      <c r="AJ40" s="329"/>
      <c r="AK40" s="329"/>
      <c r="AL40" s="329"/>
      <c r="AM40" s="329"/>
      <c r="AN40" s="329"/>
      <c r="AO40" s="329"/>
      <c r="AP40" s="329"/>
      <c r="AQ40" s="329"/>
      <c r="AR40" s="329"/>
      <c r="AS40" s="330"/>
      <c r="AT40" s="331"/>
      <c r="AU40" s="331"/>
      <c r="AV40" s="331"/>
      <c r="AW40" s="331"/>
      <c r="AX40" s="331"/>
      <c r="AY40" s="331"/>
      <c r="AZ40" s="331"/>
      <c r="BA40" s="331"/>
      <c r="BB40" s="331"/>
      <c r="BC40" s="331"/>
      <c r="BD40" s="331"/>
      <c r="BE40" s="331"/>
      <c r="BF40" s="331"/>
      <c r="BG40" s="331"/>
      <c r="BH40" s="331"/>
      <c r="BI40" s="331"/>
      <c r="BJ40" s="331"/>
      <c r="BK40" s="331"/>
      <c r="BL40" s="331"/>
    </row>
    <row r="41" spans="1:64" s="298" customFormat="1" x14ac:dyDescent="0.3">
      <c r="A41" s="313" t="s">
        <v>490</v>
      </c>
      <c r="B41" s="300" t="s">
        <v>491</v>
      </c>
      <c r="C41" s="324" t="s">
        <v>492</v>
      </c>
      <c r="D41" s="328" t="s">
        <v>181</v>
      </c>
      <c r="E41" s="328" t="s">
        <v>209</v>
      </c>
      <c r="F41" s="329" t="s">
        <v>209</v>
      </c>
      <c r="G41" s="329" t="s">
        <v>209</v>
      </c>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329"/>
      <c r="AJ41" s="329"/>
      <c r="AK41" s="329"/>
      <c r="AL41" s="329"/>
      <c r="AM41" s="329"/>
      <c r="AN41" s="329"/>
      <c r="AO41" s="329"/>
      <c r="AP41" s="329"/>
      <c r="AQ41" s="329"/>
      <c r="AR41" s="329"/>
      <c r="AS41" s="330"/>
      <c r="AT41" s="331"/>
      <c r="AU41" s="331"/>
      <c r="AV41" s="331"/>
      <c r="AW41" s="331"/>
      <c r="AX41" s="331"/>
      <c r="AY41" s="331"/>
      <c r="AZ41" s="331"/>
      <c r="BA41" s="331"/>
      <c r="BB41" s="331"/>
      <c r="BC41" s="331"/>
      <c r="BD41" s="331"/>
      <c r="BE41" s="331"/>
      <c r="BF41" s="331"/>
      <c r="BG41" s="331"/>
      <c r="BH41" s="331"/>
      <c r="BI41" s="331"/>
      <c r="BJ41" s="331"/>
      <c r="BK41" s="331"/>
      <c r="BL41" s="331"/>
    </row>
    <row r="42" spans="1:64" s="298" customFormat="1" x14ac:dyDescent="0.3">
      <c r="A42" s="313" t="s">
        <v>493</v>
      </c>
      <c r="B42" s="300" t="s">
        <v>494</v>
      </c>
      <c r="C42" s="324" t="s">
        <v>495</v>
      </c>
      <c r="D42" s="328" t="s">
        <v>181</v>
      </c>
      <c r="E42" s="328" t="s">
        <v>209</v>
      </c>
      <c r="F42" s="329" t="s">
        <v>209</v>
      </c>
      <c r="G42" s="329" t="s">
        <v>209</v>
      </c>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29"/>
      <c r="AP42" s="329"/>
      <c r="AQ42" s="329"/>
      <c r="AR42" s="329"/>
      <c r="AS42" s="330"/>
      <c r="AT42" s="331"/>
      <c r="AU42" s="331"/>
      <c r="AV42" s="331"/>
      <c r="AW42" s="331"/>
      <c r="AX42" s="331"/>
      <c r="AY42" s="331"/>
      <c r="AZ42" s="331"/>
      <c r="BA42" s="331"/>
      <c r="BB42" s="331"/>
      <c r="BC42" s="331"/>
      <c r="BD42" s="331"/>
      <c r="BE42" s="331"/>
      <c r="BF42" s="331"/>
      <c r="BG42" s="331"/>
      <c r="BH42" s="331"/>
      <c r="BI42" s="331"/>
      <c r="BJ42" s="331"/>
      <c r="BK42" s="331"/>
      <c r="BL42" s="331"/>
    </row>
    <row r="43" spans="1:64" s="298" customFormat="1" x14ac:dyDescent="0.3">
      <c r="A43" s="313" t="s">
        <v>496</v>
      </c>
      <c r="B43" s="300" t="s">
        <v>497</v>
      </c>
      <c r="C43" s="324" t="s">
        <v>498</v>
      </c>
      <c r="D43" s="328" t="s">
        <v>181</v>
      </c>
      <c r="E43" s="328" t="s">
        <v>209</v>
      </c>
      <c r="F43" s="329" t="s">
        <v>209</v>
      </c>
      <c r="G43" s="329" t="s">
        <v>209</v>
      </c>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29"/>
      <c r="AI43" s="329"/>
      <c r="AJ43" s="329"/>
      <c r="AK43" s="329"/>
      <c r="AL43" s="329"/>
      <c r="AM43" s="329"/>
      <c r="AN43" s="329"/>
      <c r="AO43" s="329"/>
      <c r="AP43" s="329"/>
      <c r="AQ43" s="329"/>
      <c r="AR43" s="329"/>
      <c r="AS43" s="330"/>
      <c r="AT43" s="331"/>
      <c r="AU43" s="331"/>
      <c r="AV43" s="331"/>
      <c r="AW43" s="331"/>
      <c r="AX43" s="331"/>
      <c r="AY43" s="331"/>
      <c r="AZ43" s="331"/>
      <c r="BA43" s="331"/>
      <c r="BB43" s="331"/>
      <c r="BC43" s="331"/>
      <c r="BD43" s="331"/>
      <c r="BE43" s="331"/>
      <c r="BF43" s="331"/>
      <c r="BG43" s="331"/>
      <c r="BH43" s="331"/>
      <c r="BI43" s="331"/>
      <c r="BJ43" s="331"/>
      <c r="BK43" s="331"/>
      <c r="BL43" s="331"/>
    </row>
    <row r="44" spans="1:64" s="327" customFormat="1" ht="246.6" customHeight="1" x14ac:dyDescent="0.3">
      <c r="A44" s="313" t="s">
        <v>499</v>
      </c>
      <c r="B44" s="300" t="s">
        <v>500</v>
      </c>
      <c r="C44" s="324" t="s">
        <v>501</v>
      </c>
      <c r="D44" s="243" t="s">
        <v>502</v>
      </c>
      <c r="E44" s="243" t="s">
        <v>503</v>
      </c>
      <c r="F44" s="118" t="s">
        <v>502</v>
      </c>
      <c r="G44" s="118" t="s">
        <v>503</v>
      </c>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325"/>
      <c r="AT44" s="326"/>
      <c r="AU44" s="326"/>
      <c r="AV44" s="326"/>
      <c r="AW44" s="326"/>
      <c r="AX44" s="326"/>
      <c r="AY44" s="326"/>
      <c r="AZ44" s="326"/>
      <c r="BA44" s="326"/>
      <c r="BB44" s="326"/>
      <c r="BC44" s="326"/>
      <c r="BD44" s="326"/>
      <c r="BE44" s="326"/>
      <c r="BF44" s="326"/>
      <c r="BG44" s="326"/>
      <c r="BH44" s="326"/>
      <c r="BI44" s="326"/>
      <c r="BJ44" s="326"/>
      <c r="BK44" s="326"/>
      <c r="BL44" s="326"/>
    </row>
    <row r="45" spans="1:64" s="327" customFormat="1" ht="408.75" customHeight="1" x14ac:dyDescent="0.3">
      <c r="A45" s="313" t="s">
        <v>504</v>
      </c>
      <c r="B45" s="300" t="s">
        <v>505</v>
      </c>
      <c r="C45" s="324" t="s">
        <v>506</v>
      </c>
      <c r="D45" s="241" t="s">
        <v>605</v>
      </c>
      <c r="E45" s="241" t="s">
        <v>508</v>
      </c>
      <c r="F45" s="333" t="s">
        <v>2690</v>
      </c>
      <c r="G45" s="333" t="s">
        <v>2705</v>
      </c>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4"/>
      <c r="AT45" s="326"/>
      <c r="AU45" s="326"/>
      <c r="AV45" s="326"/>
      <c r="AW45" s="326"/>
      <c r="AX45" s="326"/>
      <c r="AY45" s="326"/>
      <c r="AZ45" s="326"/>
      <c r="BA45" s="326"/>
      <c r="BB45" s="326"/>
      <c r="BC45" s="326"/>
      <c r="BD45" s="326"/>
      <c r="BE45" s="326"/>
      <c r="BF45" s="326"/>
      <c r="BG45" s="326"/>
      <c r="BH45" s="326"/>
      <c r="BI45" s="326"/>
      <c r="BJ45" s="326"/>
      <c r="BK45" s="326"/>
      <c r="BL45" s="326"/>
    </row>
    <row r="46" spans="1:64" s="327" customFormat="1" ht="409.5" customHeight="1" x14ac:dyDescent="0.3">
      <c r="A46" s="313" t="s">
        <v>510</v>
      </c>
      <c r="B46" s="300" t="s">
        <v>511</v>
      </c>
      <c r="C46" s="324" t="s">
        <v>512</v>
      </c>
      <c r="D46" s="241" t="s">
        <v>217</v>
      </c>
      <c r="E46" s="241" t="s">
        <v>513</v>
      </c>
      <c r="F46" s="333" t="s">
        <v>2706</v>
      </c>
      <c r="G46" s="333" t="s">
        <v>2707</v>
      </c>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c r="AK46" s="333"/>
      <c r="AL46" s="333"/>
      <c r="AM46" s="333"/>
      <c r="AN46" s="333"/>
      <c r="AO46" s="333"/>
      <c r="AP46" s="333"/>
      <c r="AQ46" s="333"/>
      <c r="AR46" s="333"/>
      <c r="AS46" s="334"/>
      <c r="AT46" s="326"/>
      <c r="AU46" s="326"/>
      <c r="AV46" s="326"/>
      <c r="AW46" s="326"/>
      <c r="AX46" s="326"/>
      <c r="AY46" s="326"/>
      <c r="AZ46" s="326"/>
      <c r="BA46" s="326"/>
      <c r="BB46" s="326"/>
      <c r="BC46" s="326"/>
      <c r="BD46" s="326"/>
      <c r="BE46" s="326"/>
      <c r="BF46" s="326"/>
      <c r="BG46" s="326"/>
      <c r="BH46" s="326"/>
      <c r="BI46" s="326"/>
      <c r="BJ46" s="326"/>
      <c r="BK46" s="326"/>
      <c r="BL46" s="326"/>
    </row>
    <row r="47" spans="1:64" s="327" customFormat="1" ht="162.75" customHeight="1" x14ac:dyDescent="0.3">
      <c r="A47" s="313" t="s">
        <v>515</v>
      </c>
      <c r="B47" s="300" t="s">
        <v>516</v>
      </c>
      <c r="C47" s="324" t="s">
        <v>517</v>
      </c>
      <c r="D47" s="241" t="s">
        <v>217</v>
      </c>
      <c r="E47" s="241" t="s">
        <v>612</v>
      </c>
      <c r="F47" s="333" t="s">
        <v>2649</v>
      </c>
      <c r="G47" s="333" t="s">
        <v>2708</v>
      </c>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4"/>
      <c r="AT47" s="326"/>
      <c r="AU47" s="326"/>
      <c r="AV47" s="326"/>
      <c r="AW47" s="326"/>
      <c r="AX47" s="326"/>
      <c r="AY47" s="326"/>
      <c r="AZ47" s="326"/>
      <c r="BA47" s="326"/>
      <c r="BB47" s="326"/>
      <c r="BC47" s="326"/>
      <c r="BD47" s="326"/>
      <c r="BE47" s="326"/>
      <c r="BF47" s="326"/>
      <c r="BG47" s="326"/>
      <c r="BH47" s="326"/>
      <c r="BI47" s="326"/>
      <c r="BJ47" s="326"/>
      <c r="BK47" s="326"/>
      <c r="BL47" s="326"/>
    </row>
    <row r="48" spans="1:64" s="327" customFormat="1" ht="135" x14ac:dyDescent="0.3">
      <c r="A48" s="313" t="s">
        <v>520</v>
      </c>
      <c r="B48" s="300" t="s">
        <v>521</v>
      </c>
      <c r="C48" s="324" t="s">
        <v>522</v>
      </c>
      <c r="D48" s="242" t="s">
        <v>217</v>
      </c>
      <c r="E48" s="242" t="s">
        <v>523</v>
      </c>
      <c r="F48" s="335" t="s">
        <v>2650</v>
      </c>
      <c r="G48" s="335" t="s">
        <v>2709</v>
      </c>
      <c r="H48" s="335"/>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335"/>
      <c r="AK48" s="335"/>
      <c r="AL48" s="335"/>
      <c r="AM48" s="335"/>
      <c r="AN48" s="335"/>
      <c r="AO48" s="335"/>
      <c r="AP48" s="335"/>
      <c r="AQ48" s="335"/>
      <c r="AR48" s="335"/>
      <c r="AS48" s="336"/>
      <c r="AT48" s="337"/>
      <c r="AU48" s="337"/>
      <c r="AV48" s="337"/>
      <c r="AW48" s="337"/>
      <c r="AX48" s="337"/>
      <c r="AY48" s="337"/>
      <c r="AZ48" s="337"/>
      <c r="BA48" s="337"/>
      <c r="BB48" s="337"/>
      <c r="BC48" s="337"/>
      <c r="BD48" s="337"/>
      <c r="BE48" s="337"/>
      <c r="BF48" s="337"/>
      <c r="BG48" s="337"/>
      <c r="BH48" s="337"/>
      <c r="BI48" s="337"/>
      <c r="BJ48" s="337"/>
      <c r="BK48" s="337"/>
      <c r="BL48" s="337"/>
    </row>
    <row r="49" spans="1:64" s="327" customFormat="1" ht="409.6" x14ac:dyDescent="0.3">
      <c r="A49" s="313" t="s">
        <v>525</v>
      </c>
      <c r="B49" s="300" t="s">
        <v>526</v>
      </c>
      <c r="C49" s="317" t="s">
        <v>527</v>
      </c>
      <c r="D49" s="236" t="s">
        <v>529</v>
      </c>
      <c r="E49" s="236" t="s">
        <v>618</v>
      </c>
      <c r="F49" s="118" t="s">
        <v>2697</v>
      </c>
      <c r="G49" s="118" t="s">
        <v>2827</v>
      </c>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325"/>
      <c r="AT49" s="326"/>
      <c r="AU49" s="326"/>
      <c r="AV49" s="326"/>
      <c r="AW49" s="326"/>
      <c r="AX49" s="326"/>
      <c r="AY49" s="326"/>
      <c r="AZ49" s="326"/>
      <c r="BA49" s="326"/>
      <c r="BB49" s="326"/>
      <c r="BC49" s="326"/>
      <c r="BD49" s="326"/>
      <c r="BE49" s="326"/>
      <c r="BF49" s="326"/>
      <c r="BG49" s="326"/>
      <c r="BH49" s="326"/>
      <c r="BI49" s="326"/>
      <c r="BJ49" s="326"/>
      <c r="BK49" s="326"/>
      <c r="BL49" s="326"/>
    </row>
    <row r="50" spans="1:64" s="327" customFormat="1" ht="75" x14ac:dyDescent="0.3">
      <c r="A50" s="313" t="s">
        <v>531</v>
      </c>
      <c r="B50" s="300" t="s">
        <v>532</v>
      </c>
      <c r="C50" s="317" t="s">
        <v>533</v>
      </c>
      <c r="D50" s="236" t="s">
        <v>217</v>
      </c>
      <c r="E50" s="236" t="s">
        <v>534</v>
      </c>
      <c r="F50" s="333" t="s">
        <v>2649</v>
      </c>
      <c r="G50" s="118" t="s">
        <v>2710</v>
      </c>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325"/>
      <c r="AT50" s="326"/>
      <c r="AU50" s="326"/>
      <c r="AV50" s="326"/>
      <c r="AW50" s="326"/>
      <c r="AX50" s="326"/>
      <c r="AY50" s="326"/>
      <c r="AZ50" s="326"/>
      <c r="BA50" s="326"/>
      <c r="BB50" s="326"/>
      <c r="BC50" s="326"/>
      <c r="BD50" s="326"/>
      <c r="BE50" s="326"/>
      <c r="BF50" s="326"/>
      <c r="BG50" s="326"/>
      <c r="BH50" s="326"/>
      <c r="BI50" s="326"/>
      <c r="BJ50" s="326"/>
      <c r="BK50" s="326"/>
      <c r="BL50" s="326"/>
    </row>
    <row r="51" spans="1:64" s="327" customFormat="1" ht="270" x14ac:dyDescent="0.3">
      <c r="A51" s="313" t="s">
        <v>536</v>
      </c>
      <c r="B51" s="300" t="s">
        <v>537</v>
      </c>
      <c r="C51" s="324" t="s">
        <v>538</v>
      </c>
      <c r="D51" s="243" t="s">
        <v>503</v>
      </c>
      <c r="E51" s="243" t="s">
        <v>502</v>
      </c>
      <c r="F51" s="118" t="s">
        <v>502</v>
      </c>
      <c r="G51" s="118" t="s">
        <v>502</v>
      </c>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325"/>
      <c r="AT51" s="326"/>
      <c r="AU51" s="326"/>
      <c r="AV51" s="326"/>
      <c r="AW51" s="326"/>
      <c r="AX51" s="326"/>
      <c r="AY51" s="326"/>
      <c r="AZ51" s="326"/>
      <c r="BA51" s="326"/>
      <c r="BB51" s="326"/>
      <c r="BC51" s="326"/>
      <c r="BD51" s="326"/>
      <c r="BE51" s="326"/>
      <c r="BF51" s="326"/>
      <c r="BG51" s="326"/>
      <c r="BH51" s="326"/>
      <c r="BI51" s="326"/>
      <c r="BJ51" s="326"/>
      <c r="BK51" s="326"/>
      <c r="BL51" s="326"/>
    </row>
    <row r="52" spans="1:64" s="327" customFormat="1" ht="409.6" customHeight="1" x14ac:dyDescent="0.3">
      <c r="A52" s="313" t="s">
        <v>539</v>
      </c>
      <c r="B52" s="300" t="s">
        <v>505</v>
      </c>
      <c r="C52" s="324" t="s">
        <v>540</v>
      </c>
      <c r="D52" s="241" t="s">
        <v>621</v>
      </c>
      <c r="E52" s="241" t="s">
        <v>575</v>
      </c>
      <c r="F52" s="333" t="s">
        <v>2652</v>
      </c>
      <c r="G52" s="333" t="s">
        <v>2828</v>
      </c>
      <c r="H52" s="333"/>
      <c r="I52" s="333"/>
      <c r="J52" s="333"/>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4"/>
      <c r="AT52" s="326"/>
      <c r="AU52" s="326"/>
      <c r="AV52" s="326"/>
      <c r="AW52" s="326"/>
      <c r="AX52" s="326"/>
      <c r="AY52" s="326"/>
      <c r="AZ52" s="326"/>
      <c r="BA52" s="326"/>
      <c r="BB52" s="326"/>
      <c r="BC52" s="326"/>
      <c r="BD52" s="326"/>
      <c r="BE52" s="326"/>
      <c r="BF52" s="326"/>
      <c r="BG52" s="326"/>
      <c r="BH52" s="326"/>
      <c r="BI52" s="326"/>
      <c r="BJ52" s="326"/>
      <c r="BK52" s="326"/>
      <c r="BL52" s="326"/>
    </row>
    <row r="53" spans="1:64" s="327" customFormat="1" ht="135" x14ac:dyDescent="0.3">
      <c r="A53" s="313" t="s">
        <v>544</v>
      </c>
      <c r="B53" s="300" t="s">
        <v>545</v>
      </c>
      <c r="C53" s="324" t="s">
        <v>546</v>
      </c>
      <c r="D53" s="243" t="s">
        <v>547</v>
      </c>
      <c r="E53" s="243" t="s">
        <v>217</v>
      </c>
      <c r="F53" s="118" t="s">
        <v>217</v>
      </c>
      <c r="G53" s="118" t="s">
        <v>217</v>
      </c>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325"/>
      <c r="AT53" s="326"/>
      <c r="AU53" s="326"/>
      <c r="AV53" s="326"/>
      <c r="AW53" s="326"/>
      <c r="AX53" s="326"/>
      <c r="AY53" s="326"/>
      <c r="AZ53" s="326"/>
      <c r="BA53" s="326"/>
      <c r="BB53" s="326"/>
      <c r="BC53" s="326"/>
      <c r="BD53" s="326"/>
      <c r="BE53" s="326"/>
      <c r="BF53" s="326"/>
      <c r="BG53" s="326"/>
      <c r="BH53" s="326"/>
      <c r="BI53" s="326"/>
      <c r="BJ53" s="326"/>
      <c r="BK53" s="326"/>
      <c r="BL53" s="326"/>
    </row>
    <row r="54" spans="1:64" s="327" customFormat="1" ht="135" x14ac:dyDescent="0.3">
      <c r="A54" s="313" t="s">
        <v>550</v>
      </c>
      <c r="B54" s="300" t="s">
        <v>551</v>
      </c>
      <c r="C54" s="324" t="s">
        <v>552</v>
      </c>
      <c r="D54" s="243" t="s">
        <v>553</v>
      </c>
      <c r="E54" s="243" t="s">
        <v>217</v>
      </c>
      <c r="F54" s="118" t="s">
        <v>217</v>
      </c>
      <c r="G54" s="118" t="s">
        <v>217</v>
      </c>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325"/>
      <c r="AT54" s="326"/>
      <c r="AU54" s="326"/>
      <c r="AV54" s="326"/>
      <c r="AW54" s="326"/>
      <c r="AX54" s="326"/>
      <c r="AY54" s="326"/>
      <c r="AZ54" s="326"/>
      <c r="BA54" s="326"/>
      <c r="BB54" s="326"/>
      <c r="BC54" s="326"/>
      <c r="BD54" s="326"/>
      <c r="BE54" s="326"/>
      <c r="BF54" s="326"/>
      <c r="BG54" s="326"/>
      <c r="BH54" s="326"/>
      <c r="BI54" s="326"/>
      <c r="BJ54" s="326"/>
      <c r="BK54" s="326"/>
      <c r="BL54" s="326"/>
    </row>
    <row r="55" spans="1:64" s="327" customFormat="1" ht="45.6" thickBot="1" x14ac:dyDescent="0.35">
      <c r="A55" s="318" t="s">
        <v>555</v>
      </c>
      <c r="B55" s="306" t="s">
        <v>521</v>
      </c>
      <c r="C55" s="338" t="s">
        <v>556</v>
      </c>
      <c r="D55" s="245" t="s">
        <v>557</v>
      </c>
      <c r="E55" s="245" t="s">
        <v>217</v>
      </c>
      <c r="F55" s="335" t="s">
        <v>2694</v>
      </c>
      <c r="G55" s="118" t="s">
        <v>2711</v>
      </c>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39"/>
      <c r="AK55" s="339"/>
      <c r="AL55" s="339"/>
      <c r="AM55" s="339"/>
      <c r="AN55" s="339"/>
      <c r="AO55" s="339"/>
      <c r="AP55" s="339"/>
      <c r="AQ55" s="339"/>
      <c r="AR55" s="339"/>
      <c r="AS55" s="340"/>
      <c r="AT55" s="337"/>
      <c r="AU55" s="337"/>
      <c r="AV55" s="337"/>
      <c r="AW55" s="337"/>
      <c r="AX55" s="337"/>
      <c r="AY55" s="337"/>
      <c r="AZ55" s="337"/>
      <c r="BA55" s="337"/>
      <c r="BB55" s="337"/>
      <c r="BC55" s="337"/>
      <c r="BD55" s="337"/>
      <c r="BE55" s="337"/>
      <c r="BF55" s="337"/>
      <c r="BG55" s="337"/>
      <c r="BH55" s="337"/>
      <c r="BI55" s="337"/>
      <c r="BJ55" s="337"/>
      <c r="BK55" s="337"/>
      <c r="BL55" s="337"/>
    </row>
    <row r="56" spans="1:64" ht="15.75" hidden="1" customHeight="1" x14ac:dyDescent="0.3"/>
    <row r="57" spans="1:64" ht="15.75" hidden="1" customHeight="1" x14ac:dyDescent="0.3"/>
    <row r="58" spans="1:64" ht="15.75" hidden="1" customHeight="1" x14ac:dyDescent="0.3"/>
    <row r="59" spans="1:64" ht="15.75" hidden="1" customHeight="1" x14ac:dyDescent="0.3"/>
    <row r="60" spans="1:64" ht="15.75" hidden="1" customHeight="1" x14ac:dyDescent="0.3"/>
    <row r="61" spans="1:64" ht="15.75" hidden="1" customHeight="1" x14ac:dyDescent="0.3"/>
    <row r="62" spans="1:64" ht="15.75" hidden="1" customHeight="1" x14ac:dyDescent="0.3"/>
    <row r="63" spans="1:64" ht="15.75" hidden="1" customHeight="1" x14ac:dyDescent="0.3"/>
    <row r="64" spans="1:64" ht="15.75" hidden="1" customHeight="1" x14ac:dyDescent="0.3"/>
    <row r="65" ht="15.75" hidden="1" customHeight="1" x14ac:dyDescent="0.3"/>
    <row r="66" ht="15.75" hidden="1" customHeight="1" x14ac:dyDescent="0.3"/>
    <row r="67" ht="15.75" hidden="1" customHeight="1" x14ac:dyDescent="0.3"/>
    <row r="68" ht="15.75" hidden="1" customHeight="1" x14ac:dyDescent="0.3"/>
    <row r="69" ht="15.75" hidden="1" customHeight="1" x14ac:dyDescent="0.3"/>
    <row r="70" ht="15.75" hidden="1" customHeight="1" x14ac:dyDescent="0.3"/>
    <row r="71" ht="15.75" hidden="1" customHeight="1" x14ac:dyDescent="0.3"/>
    <row r="72" ht="15.75" hidden="1" customHeight="1" x14ac:dyDescent="0.3"/>
    <row r="73" ht="15.75" hidden="1" customHeight="1" x14ac:dyDescent="0.3"/>
    <row r="74" ht="15.75" hidden="1" customHeight="1" x14ac:dyDescent="0.3"/>
    <row r="75" ht="15.75" hidden="1" customHeight="1" x14ac:dyDescent="0.3"/>
    <row r="76" ht="15.75" hidden="1" customHeight="1" x14ac:dyDescent="0.3"/>
    <row r="77" ht="15.75" hidden="1" customHeight="1" x14ac:dyDescent="0.3"/>
    <row r="78" ht="15.75" hidden="1" customHeight="1" x14ac:dyDescent="0.3"/>
    <row r="79" ht="15.75" hidden="1" customHeight="1" x14ac:dyDescent="0.3"/>
    <row r="80" ht="15.75" hidden="1" customHeight="1" x14ac:dyDescent="0.3"/>
    <row r="81" ht="15.75" hidden="1" customHeight="1" x14ac:dyDescent="0.3"/>
    <row r="82" ht="15.75" hidden="1" customHeight="1" x14ac:dyDescent="0.3"/>
    <row r="83" ht="15.75" hidden="1" customHeight="1" x14ac:dyDescent="0.3"/>
    <row r="84" ht="15.75" hidden="1" customHeight="1" x14ac:dyDescent="0.3"/>
    <row r="85" ht="15.75" hidden="1" customHeight="1" x14ac:dyDescent="0.3"/>
    <row r="86" ht="15.75" hidden="1" customHeight="1" x14ac:dyDescent="0.3"/>
    <row r="87" ht="15.75" hidden="1" customHeight="1" x14ac:dyDescent="0.3"/>
    <row r="88" ht="15.75" hidden="1" customHeight="1" x14ac:dyDescent="0.3"/>
    <row r="89" ht="15.75" hidden="1" customHeight="1" x14ac:dyDescent="0.3"/>
  </sheetData>
  <sheetProtection sheet="1" objects="1" scenarios="1" selectLockedCells="1"/>
  <protectedRanges>
    <protectedRange sqref="C2" name="Range1_1_1"/>
  </protectedRanges>
  <customSheetViews>
    <customSheetView guid="{9D5E0675-E81B-4894-8C24-1BC7CFF98042}" scale="60" hiddenRows="1" hiddenColumns="1" topLeftCell="A49">
      <selection activeCell="G49" sqref="G49"/>
      <pageMargins left="0" right="0" top="0" bottom="0" header="0" footer="0"/>
    </customSheetView>
    <customSheetView guid="{C2870D4B-3185-40F5-B1E2-34D518E50A79}" scale="60" hiddenRows="1" hiddenColumns="1">
      <selection activeCell="C7" sqref="C7"/>
      <pageMargins left="0" right="0" top="0" bottom="0" header="0" footer="0"/>
    </customSheetView>
    <customSheetView guid="{B3F813C4-6DDE-44FA-88AB-CD545D2651A2}" scale="60" hiddenRows="1" hiddenColumns="1" topLeftCell="D11">
      <selection activeCell="AT29" sqref="AT29"/>
      <pageMargins left="0" right="0" top="0" bottom="0" header="0" footer="0"/>
    </customSheetView>
    <customSheetView guid="{52C21511-4E91-4712-98AA-765DAD4B9FC1}" scale="60" hiddenRows="1" hiddenColumns="1" topLeftCell="A49">
      <selection activeCell="G49" sqref="G49"/>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557B2D81-0ABB-4187-98F8-68765E9C80F7}"/>
  </dataValidation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D3AC2-C463-4320-8BD4-D82FB3258CD0}">
  <dimension ref="A1:BL55"/>
  <sheetViews>
    <sheetView topLeftCell="A25" zoomScale="70" zoomScaleNormal="70" workbookViewId="0">
      <selection activeCell="F27" sqref="F27"/>
    </sheetView>
  </sheetViews>
  <sheetFormatPr defaultColWidth="0" defaultRowHeight="15.6" zeroHeight="1" x14ac:dyDescent="0.3"/>
  <cols>
    <col min="1" max="1" width="6.88671875" style="207" bestFit="1" customWidth="1"/>
    <col min="2" max="2" width="38.6640625" style="207" customWidth="1"/>
    <col min="3" max="3" width="82" style="207" customWidth="1"/>
    <col min="4" max="5" width="42.6640625" style="207" customWidth="1"/>
    <col min="6" max="6" width="50.44140625" style="213" customWidth="1"/>
    <col min="7" max="7" width="53.5546875" style="213" customWidth="1"/>
    <col min="8" max="8" width="53" style="213" customWidth="1"/>
    <col min="9" max="9" width="54.5546875" style="213" customWidth="1"/>
    <col min="10" max="10" width="51" style="213" customWidth="1"/>
    <col min="11" max="11" width="50.33203125" style="213" customWidth="1"/>
    <col min="12" max="12" width="49.33203125" style="213" customWidth="1"/>
    <col min="13" max="45" width="42.6640625" style="213" customWidth="1"/>
    <col min="46" max="50" width="42.6640625" style="207" hidden="1" customWidth="1"/>
    <col min="51" max="51" width="43.6640625" style="207" hidden="1" customWidth="1"/>
    <col min="52" max="64" width="42.6640625" style="207" hidden="1" customWidth="1"/>
    <col min="65" max="16384" width="0" style="207" hidden="1"/>
  </cols>
  <sheetData>
    <row r="1" spans="1:64" ht="22.8" x14ac:dyDescent="0.3">
      <c r="A1" s="278" t="s">
        <v>250</v>
      </c>
      <c r="B1" s="279"/>
      <c r="C1" s="279"/>
      <c r="D1" s="279"/>
      <c r="E1" s="279"/>
      <c r="F1" s="279"/>
      <c r="G1" s="279"/>
      <c r="H1" s="279"/>
      <c r="I1" s="279"/>
      <c r="J1" s="279"/>
      <c r="K1" s="279"/>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95" customHeight="1" x14ac:dyDescent="0.3">
      <c r="A2" s="367" t="s">
        <v>251</v>
      </c>
      <c r="B2" s="368"/>
      <c r="C2" s="208" t="s">
        <v>2712</v>
      </c>
      <c r="D2" s="280"/>
      <c r="E2" s="280"/>
      <c r="F2" s="280"/>
      <c r="G2" s="280"/>
      <c r="H2" s="280"/>
      <c r="I2" s="280"/>
      <c r="J2" s="280"/>
      <c r="K2" s="280"/>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95" customHeight="1" x14ac:dyDescent="0.3">
      <c r="A3" s="367" t="s">
        <v>253</v>
      </c>
      <c r="B3" s="368"/>
      <c r="C3" s="208" t="s">
        <v>817</v>
      </c>
      <c r="D3" s="280"/>
      <c r="E3" s="280"/>
      <c r="F3" s="280"/>
      <c r="G3" s="280"/>
      <c r="H3" s="280"/>
      <c r="I3" s="280"/>
      <c r="J3" s="280"/>
      <c r="K3" s="280"/>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95" customHeight="1" x14ac:dyDescent="0.3">
      <c r="A4" s="367" t="s">
        <v>255</v>
      </c>
      <c r="B4" s="368"/>
      <c r="C4" s="208" t="s">
        <v>877</v>
      </c>
      <c r="D4" s="280"/>
      <c r="E4" s="280"/>
      <c r="F4" s="280"/>
      <c r="G4" s="280"/>
      <c r="H4" s="280"/>
      <c r="I4" s="280"/>
      <c r="J4" s="280"/>
      <c r="K4" s="280"/>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95" customHeight="1" x14ac:dyDescent="0.3">
      <c r="A5" s="367" t="s">
        <v>257</v>
      </c>
      <c r="B5" s="368"/>
      <c r="C5" s="208" t="s">
        <v>258</v>
      </c>
      <c r="D5" s="280"/>
      <c r="E5" s="280"/>
      <c r="F5" s="280"/>
      <c r="G5" s="280"/>
      <c r="H5" s="280"/>
      <c r="I5" s="280"/>
      <c r="J5" s="280"/>
      <c r="K5" s="280"/>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95" customHeight="1" x14ac:dyDescent="0.3">
      <c r="A6" s="367" t="s">
        <v>259</v>
      </c>
      <c r="B6" s="368"/>
      <c r="C6" s="142">
        <v>45473</v>
      </c>
      <c r="D6" s="280"/>
      <c r="E6" s="280"/>
      <c r="F6" s="280"/>
      <c r="G6" s="280"/>
      <c r="H6" s="280"/>
      <c r="I6" s="280"/>
      <c r="J6" s="280"/>
      <c r="K6" s="280"/>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80"/>
      <c r="B7" s="280"/>
      <c r="C7" s="280"/>
      <c r="D7" s="280"/>
      <c r="E7" s="280"/>
      <c r="F7" s="280"/>
      <c r="G7" s="280"/>
      <c r="H7" s="280"/>
      <c r="I7" s="280"/>
      <c r="J7" s="280"/>
      <c r="K7" s="280"/>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213"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row>
    <row r="11" spans="1:64" s="213"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row>
    <row r="12" spans="1:64" s="213"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213"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row>
    <row r="14" spans="1:64" s="213"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row>
    <row r="15" spans="1:64" s="213"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213"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213" customFormat="1" ht="82.95" customHeight="1" x14ac:dyDescent="0.3">
      <c r="A20" s="138" t="s">
        <v>376</v>
      </c>
      <c r="B20" s="139" t="s">
        <v>377</v>
      </c>
      <c r="C20" s="217" t="s">
        <v>378</v>
      </c>
      <c r="D20" s="226" t="s">
        <v>379</v>
      </c>
      <c r="E20" s="226" t="s">
        <v>380</v>
      </c>
      <c r="F20" s="254" t="s">
        <v>634</v>
      </c>
      <c r="G20" s="254" t="s">
        <v>382</v>
      </c>
      <c r="H20" s="254" t="s">
        <v>381</v>
      </c>
      <c r="I20" s="254" t="s">
        <v>381</v>
      </c>
      <c r="J20" s="254" t="s">
        <v>381</v>
      </c>
      <c r="K20" s="254" t="s">
        <v>379</v>
      </c>
      <c r="L20" s="254" t="s">
        <v>379</v>
      </c>
      <c r="M20" s="254"/>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213" customFormat="1" ht="82.95" customHeight="1" x14ac:dyDescent="0.3">
      <c r="A21" s="169" t="s">
        <v>383</v>
      </c>
      <c r="B21" s="170" t="s">
        <v>384</v>
      </c>
      <c r="C21" s="227" t="s">
        <v>385</v>
      </c>
      <c r="D21" s="228" t="s">
        <v>386</v>
      </c>
      <c r="E21" s="228" t="s">
        <v>387</v>
      </c>
      <c r="F21" s="256" t="s">
        <v>386</v>
      </c>
      <c r="G21" s="256" t="s">
        <v>387</v>
      </c>
      <c r="H21" s="256" t="s">
        <v>388</v>
      </c>
      <c r="I21" s="256" t="s">
        <v>388</v>
      </c>
      <c r="J21" s="256" t="s">
        <v>388</v>
      </c>
      <c r="K21" s="256" t="s">
        <v>386</v>
      </c>
      <c r="L21" s="256" t="s">
        <v>386</v>
      </c>
      <c r="M21" s="256"/>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213" customFormat="1" ht="112.95" customHeight="1" thickBot="1" x14ac:dyDescent="0.35">
      <c r="A22" s="140" t="s">
        <v>389</v>
      </c>
      <c r="B22" s="141" t="s">
        <v>390</v>
      </c>
      <c r="C22" s="229" t="s">
        <v>391</v>
      </c>
      <c r="D22" s="230" t="s">
        <v>217</v>
      </c>
      <c r="E22" s="231" t="s">
        <v>392</v>
      </c>
      <c r="F22" s="155" t="s">
        <v>217</v>
      </c>
      <c r="G22" s="111" t="s">
        <v>2713</v>
      </c>
      <c r="H22" s="257" t="s">
        <v>217</v>
      </c>
      <c r="I22" s="257" t="s">
        <v>217</v>
      </c>
      <c r="J22" s="257" t="s">
        <v>217</v>
      </c>
      <c r="K22" s="257" t="s">
        <v>217</v>
      </c>
      <c r="L22" s="257" t="s">
        <v>217</v>
      </c>
      <c r="M22" s="257"/>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48.75"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213"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237" customFormat="1" ht="45" customHeight="1" x14ac:dyDescent="0.3">
      <c r="A27" s="138" t="s">
        <v>439</v>
      </c>
      <c r="B27" s="139" t="s">
        <v>440</v>
      </c>
      <c r="C27" s="235" t="s">
        <v>441</v>
      </c>
      <c r="D27" s="236" t="s">
        <v>442</v>
      </c>
      <c r="E27" s="236" t="s">
        <v>443</v>
      </c>
      <c r="F27" s="258" t="s">
        <v>2714</v>
      </c>
      <c r="G27" s="258" t="s">
        <v>2715</v>
      </c>
      <c r="H27" s="258" t="s">
        <v>2716</v>
      </c>
      <c r="I27" s="258" t="s">
        <v>444</v>
      </c>
      <c r="J27" s="258" t="s">
        <v>2717</v>
      </c>
      <c r="K27" s="258" t="s">
        <v>2718</v>
      </c>
      <c r="L27" s="258" t="s">
        <v>2719</v>
      </c>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237" customFormat="1" ht="61.5" customHeight="1" x14ac:dyDescent="0.3">
      <c r="A28" s="138" t="s">
        <v>447</v>
      </c>
      <c r="B28" s="139" t="s">
        <v>448</v>
      </c>
      <c r="C28" s="235" t="s">
        <v>449</v>
      </c>
      <c r="D28" s="236" t="s">
        <v>450</v>
      </c>
      <c r="E28" s="236" t="s">
        <v>450</v>
      </c>
      <c r="F28" s="258" t="s">
        <v>450</v>
      </c>
      <c r="G28" s="258" t="s">
        <v>450</v>
      </c>
      <c r="H28" s="258" t="s">
        <v>450</v>
      </c>
      <c r="I28" s="258" t="s">
        <v>450</v>
      </c>
      <c r="J28" s="258" t="s">
        <v>450</v>
      </c>
      <c r="K28" s="258" t="s">
        <v>450</v>
      </c>
      <c r="L28" s="258" t="s">
        <v>450</v>
      </c>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237" customFormat="1" ht="283.5" customHeight="1" x14ac:dyDescent="0.3">
      <c r="A29" s="138" t="s">
        <v>452</v>
      </c>
      <c r="B29" s="139" t="s">
        <v>453</v>
      </c>
      <c r="C29" s="235" t="s">
        <v>603</v>
      </c>
      <c r="D29" s="238" t="s">
        <v>455</v>
      </c>
      <c r="E29" s="238" t="s">
        <v>456</v>
      </c>
      <c r="F29" s="258" t="s">
        <v>455</v>
      </c>
      <c r="G29" s="258" t="s">
        <v>456</v>
      </c>
      <c r="H29" s="258" t="s">
        <v>456</v>
      </c>
      <c r="I29" s="258" t="s">
        <v>456</v>
      </c>
      <c r="J29" s="258" t="s">
        <v>456</v>
      </c>
      <c r="K29" s="258" t="s">
        <v>456</v>
      </c>
      <c r="L29" s="258" t="s">
        <v>456</v>
      </c>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213" customFormat="1" ht="35.25" customHeight="1" x14ac:dyDescent="0.3">
      <c r="A30" s="138" t="s">
        <v>457</v>
      </c>
      <c r="B30" s="139" t="s">
        <v>458</v>
      </c>
      <c r="C30" s="235" t="s">
        <v>459</v>
      </c>
      <c r="D30" s="239"/>
      <c r="E30" s="239" t="s">
        <v>181</v>
      </c>
      <c r="F30" s="260"/>
      <c r="G30" s="260" t="s">
        <v>181</v>
      </c>
      <c r="H30" s="260" t="s">
        <v>181</v>
      </c>
      <c r="I30" s="260" t="s">
        <v>181</v>
      </c>
      <c r="J30" s="260" t="s">
        <v>181</v>
      </c>
      <c r="K30" s="260" t="s">
        <v>181</v>
      </c>
      <c r="L30" s="260" t="s">
        <v>181</v>
      </c>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213" customFormat="1" x14ac:dyDescent="0.3">
      <c r="A31" s="138" t="s">
        <v>460</v>
      </c>
      <c r="B31" s="139" t="s">
        <v>461</v>
      </c>
      <c r="C31" s="240" t="s">
        <v>462</v>
      </c>
      <c r="D31" s="239"/>
      <c r="E31" s="239" t="s">
        <v>181</v>
      </c>
      <c r="F31" s="260"/>
      <c r="G31" s="260" t="s">
        <v>181</v>
      </c>
      <c r="H31" s="260" t="s">
        <v>181</v>
      </c>
      <c r="I31" s="260" t="s">
        <v>181</v>
      </c>
      <c r="J31" s="260" t="s">
        <v>181</v>
      </c>
      <c r="K31" s="260" t="s">
        <v>181</v>
      </c>
      <c r="L31" s="260" t="s">
        <v>181</v>
      </c>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213" customFormat="1" ht="27.6" customHeight="1" x14ac:dyDescent="0.3">
      <c r="A32" s="138" t="s">
        <v>463</v>
      </c>
      <c r="B32" s="139" t="s">
        <v>464</v>
      </c>
      <c r="C32" s="235" t="s">
        <v>465</v>
      </c>
      <c r="D32" s="239"/>
      <c r="E32" s="239" t="s">
        <v>181</v>
      </c>
      <c r="F32" s="260"/>
      <c r="G32" s="260" t="s">
        <v>181</v>
      </c>
      <c r="H32" s="260" t="s">
        <v>181</v>
      </c>
      <c r="I32" s="260" t="s">
        <v>181</v>
      </c>
      <c r="J32" s="260" t="s">
        <v>181</v>
      </c>
      <c r="K32" s="260" t="s">
        <v>181</v>
      </c>
      <c r="L32" s="260" t="s">
        <v>181</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213" customFormat="1" x14ac:dyDescent="0.3">
      <c r="A33" s="138" t="s">
        <v>466</v>
      </c>
      <c r="B33" s="139" t="s">
        <v>467</v>
      </c>
      <c r="C33" s="235" t="s">
        <v>468</v>
      </c>
      <c r="D33" s="239"/>
      <c r="E33" s="239" t="s">
        <v>181</v>
      </c>
      <c r="F33" s="260"/>
      <c r="G33" s="260" t="s">
        <v>181</v>
      </c>
      <c r="H33" s="260" t="s">
        <v>181</v>
      </c>
      <c r="I33" s="260" t="s">
        <v>181</v>
      </c>
      <c r="J33" s="260" t="s">
        <v>181</v>
      </c>
      <c r="K33" s="260" t="s">
        <v>181</v>
      </c>
      <c r="L33" s="260" t="s">
        <v>181</v>
      </c>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213" customFormat="1" ht="30" x14ac:dyDescent="0.3">
      <c r="A34" s="138" t="s">
        <v>469</v>
      </c>
      <c r="B34" s="139" t="s">
        <v>470</v>
      </c>
      <c r="C34" s="235" t="s">
        <v>471</v>
      </c>
      <c r="D34" s="239"/>
      <c r="E34" s="239" t="s">
        <v>209</v>
      </c>
      <c r="F34" s="260"/>
      <c r="G34" s="260" t="s">
        <v>209</v>
      </c>
      <c r="H34" s="260" t="s">
        <v>209</v>
      </c>
      <c r="I34" s="260" t="s">
        <v>209</v>
      </c>
      <c r="J34" s="260" t="s">
        <v>209</v>
      </c>
      <c r="K34" s="260" t="s">
        <v>209</v>
      </c>
      <c r="L34" s="260" t="s">
        <v>209</v>
      </c>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213" customFormat="1" x14ac:dyDescent="0.3">
      <c r="A35" s="138" t="s">
        <v>472</v>
      </c>
      <c r="B35" s="139" t="s">
        <v>473</v>
      </c>
      <c r="C35" s="235" t="s">
        <v>474</v>
      </c>
      <c r="D35" s="239"/>
      <c r="E35" s="239" t="s">
        <v>209</v>
      </c>
      <c r="F35" s="260"/>
      <c r="G35" s="260" t="s">
        <v>209</v>
      </c>
      <c r="H35" s="260" t="s">
        <v>209</v>
      </c>
      <c r="I35" s="260" t="s">
        <v>209</v>
      </c>
      <c r="J35" s="260" t="s">
        <v>209</v>
      </c>
      <c r="K35" s="260" t="s">
        <v>209</v>
      </c>
      <c r="L35" s="260" t="s">
        <v>209</v>
      </c>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213" customFormat="1" ht="30" x14ac:dyDescent="0.3">
      <c r="A36" s="138" t="s">
        <v>475</v>
      </c>
      <c r="B36" s="139" t="s">
        <v>476</v>
      </c>
      <c r="C36" s="235" t="s">
        <v>477</v>
      </c>
      <c r="D36" s="239"/>
      <c r="E36" s="239" t="s">
        <v>181</v>
      </c>
      <c r="F36" s="260"/>
      <c r="G36" s="260" t="s">
        <v>181</v>
      </c>
      <c r="H36" s="260" t="s">
        <v>181</v>
      </c>
      <c r="I36" s="260" t="s">
        <v>181</v>
      </c>
      <c r="J36" s="260" t="s">
        <v>181</v>
      </c>
      <c r="K36" s="260" t="s">
        <v>181</v>
      </c>
      <c r="L36" s="260" t="s">
        <v>181</v>
      </c>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213" customFormat="1" x14ac:dyDescent="0.3">
      <c r="A37" s="138" t="s">
        <v>478</v>
      </c>
      <c r="B37" s="139" t="s">
        <v>479</v>
      </c>
      <c r="C37" s="235" t="s">
        <v>480</v>
      </c>
      <c r="D37" s="239"/>
      <c r="E37" s="239" t="s">
        <v>181</v>
      </c>
      <c r="F37" s="260"/>
      <c r="G37" s="260" t="s">
        <v>181</v>
      </c>
      <c r="H37" s="260" t="s">
        <v>209</v>
      </c>
      <c r="I37" s="260" t="s">
        <v>209</v>
      </c>
      <c r="J37" s="260" t="s">
        <v>181</v>
      </c>
      <c r="K37" s="260" t="s">
        <v>181</v>
      </c>
      <c r="L37" s="260" t="s">
        <v>209</v>
      </c>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213" customFormat="1" x14ac:dyDescent="0.3">
      <c r="A38" s="138" t="s">
        <v>481</v>
      </c>
      <c r="B38" s="139" t="s">
        <v>482</v>
      </c>
      <c r="C38" s="235" t="s">
        <v>483</v>
      </c>
      <c r="D38" s="239"/>
      <c r="E38" s="239" t="s">
        <v>181</v>
      </c>
      <c r="F38" s="260"/>
      <c r="G38" s="260" t="s">
        <v>181</v>
      </c>
      <c r="H38" s="260" t="s">
        <v>181</v>
      </c>
      <c r="I38" s="260" t="s">
        <v>181</v>
      </c>
      <c r="J38" s="260" t="s">
        <v>181</v>
      </c>
      <c r="K38" s="260" t="s">
        <v>181</v>
      </c>
      <c r="L38" s="260" t="s">
        <v>209</v>
      </c>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213" customFormat="1" ht="35.4" customHeight="1" x14ac:dyDescent="0.3">
      <c r="A39" s="138" t="s">
        <v>484</v>
      </c>
      <c r="B39" s="139" t="s">
        <v>485</v>
      </c>
      <c r="C39" s="235" t="s">
        <v>486</v>
      </c>
      <c r="D39" s="239"/>
      <c r="E39" s="239" t="s">
        <v>181</v>
      </c>
      <c r="F39" s="260"/>
      <c r="G39" s="260" t="s">
        <v>209</v>
      </c>
      <c r="H39" s="260" t="s">
        <v>209</v>
      </c>
      <c r="I39" s="260" t="s">
        <v>209</v>
      </c>
      <c r="J39" s="260" t="s">
        <v>209</v>
      </c>
      <c r="K39" s="260" t="s">
        <v>209</v>
      </c>
      <c r="L39" s="260" t="s">
        <v>209</v>
      </c>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213" customFormat="1" ht="36.6" customHeight="1" x14ac:dyDescent="0.3">
      <c r="A40" s="138" t="s">
        <v>487</v>
      </c>
      <c r="B40" s="139" t="s">
        <v>488</v>
      </c>
      <c r="C40" s="235" t="s">
        <v>489</v>
      </c>
      <c r="D40" s="239"/>
      <c r="E40" s="239" t="s">
        <v>181</v>
      </c>
      <c r="F40" s="260"/>
      <c r="G40" s="260" t="s">
        <v>209</v>
      </c>
      <c r="H40" s="260" t="s">
        <v>209</v>
      </c>
      <c r="I40" s="260" t="s">
        <v>209</v>
      </c>
      <c r="J40" s="260" t="s">
        <v>209</v>
      </c>
      <c r="K40" s="260" t="s">
        <v>209</v>
      </c>
      <c r="L40" s="260" t="s">
        <v>209</v>
      </c>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213" customFormat="1" x14ac:dyDescent="0.3">
      <c r="A41" s="138" t="s">
        <v>490</v>
      </c>
      <c r="B41" s="139" t="s">
        <v>491</v>
      </c>
      <c r="C41" s="235" t="s">
        <v>492</v>
      </c>
      <c r="D41" s="239" t="s">
        <v>181</v>
      </c>
      <c r="E41" s="239" t="s">
        <v>209</v>
      </c>
      <c r="F41" s="260" t="s">
        <v>209</v>
      </c>
      <c r="G41" s="260" t="s">
        <v>209</v>
      </c>
      <c r="H41" s="260" t="s">
        <v>209</v>
      </c>
      <c r="I41" s="260" t="s">
        <v>209</v>
      </c>
      <c r="J41" s="260" t="s">
        <v>209</v>
      </c>
      <c r="K41" s="260" t="s">
        <v>209</v>
      </c>
      <c r="L41" s="260" t="s">
        <v>209</v>
      </c>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213" customFormat="1" x14ac:dyDescent="0.3">
      <c r="A42" s="138" t="s">
        <v>493</v>
      </c>
      <c r="B42" s="139" t="s">
        <v>494</v>
      </c>
      <c r="C42" s="235" t="s">
        <v>495</v>
      </c>
      <c r="D42" s="239" t="s">
        <v>181</v>
      </c>
      <c r="E42" s="239" t="s">
        <v>209</v>
      </c>
      <c r="F42" s="260" t="s">
        <v>181</v>
      </c>
      <c r="G42" s="260" t="s">
        <v>209</v>
      </c>
      <c r="H42" s="260" t="s">
        <v>209</v>
      </c>
      <c r="I42" s="260" t="s">
        <v>209</v>
      </c>
      <c r="J42" s="260" t="s">
        <v>209</v>
      </c>
      <c r="K42" s="260" t="s">
        <v>209</v>
      </c>
      <c r="L42" s="260" t="s">
        <v>209</v>
      </c>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213" customFormat="1" x14ac:dyDescent="0.3">
      <c r="A43" s="138" t="s">
        <v>496</v>
      </c>
      <c r="B43" s="139" t="s">
        <v>497</v>
      </c>
      <c r="C43" s="235" t="s">
        <v>498</v>
      </c>
      <c r="D43" s="239" t="s">
        <v>181</v>
      </c>
      <c r="E43" s="239" t="s">
        <v>209</v>
      </c>
      <c r="F43" s="260" t="s">
        <v>181</v>
      </c>
      <c r="G43" s="260" t="s">
        <v>209</v>
      </c>
      <c r="H43" s="260" t="s">
        <v>209</v>
      </c>
      <c r="I43" s="260" t="s">
        <v>209</v>
      </c>
      <c r="J43" s="260" t="s">
        <v>209</v>
      </c>
      <c r="K43" s="260" t="s">
        <v>209</v>
      </c>
      <c r="L43" s="260" t="s">
        <v>209</v>
      </c>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237" customFormat="1" ht="263.25" customHeight="1" x14ac:dyDescent="0.3">
      <c r="A44" s="138" t="s">
        <v>499</v>
      </c>
      <c r="B44" s="139" t="s">
        <v>500</v>
      </c>
      <c r="C44" s="235" t="s">
        <v>501</v>
      </c>
      <c r="D44" s="238" t="s">
        <v>502</v>
      </c>
      <c r="E44" s="238" t="s">
        <v>503</v>
      </c>
      <c r="F44" s="258" t="s">
        <v>2720</v>
      </c>
      <c r="G44" s="258" t="s">
        <v>502</v>
      </c>
      <c r="H44" s="258" t="s">
        <v>502</v>
      </c>
      <c r="I44" s="258" t="s">
        <v>502</v>
      </c>
      <c r="J44" s="258" t="s">
        <v>502</v>
      </c>
      <c r="K44" s="258" t="s">
        <v>502</v>
      </c>
      <c r="L44" s="258" t="s">
        <v>502</v>
      </c>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237" customFormat="1" ht="409.6" customHeight="1" x14ac:dyDescent="0.3">
      <c r="A45" s="138" t="s">
        <v>504</v>
      </c>
      <c r="B45" s="139" t="s">
        <v>505</v>
      </c>
      <c r="C45" s="235" t="s">
        <v>506</v>
      </c>
      <c r="D45" s="241" t="s">
        <v>605</v>
      </c>
      <c r="E45" s="241" t="s">
        <v>508</v>
      </c>
      <c r="F45" s="262" t="s">
        <v>2721</v>
      </c>
      <c r="G45" s="262" t="s">
        <v>2722</v>
      </c>
      <c r="H45" s="262" t="s">
        <v>2723</v>
      </c>
      <c r="I45" s="262" t="s">
        <v>2724</v>
      </c>
      <c r="J45" s="262" t="s">
        <v>2725</v>
      </c>
      <c r="K45" s="262" t="s">
        <v>2726</v>
      </c>
      <c r="L45" s="262" t="s">
        <v>2727</v>
      </c>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237" customFormat="1" ht="162.6" customHeight="1" x14ac:dyDescent="0.3">
      <c r="A46" s="138" t="s">
        <v>510</v>
      </c>
      <c r="B46" s="139" t="s">
        <v>511</v>
      </c>
      <c r="C46" s="235" t="s">
        <v>512</v>
      </c>
      <c r="D46" s="241" t="s">
        <v>217</v>
      </c>
      <c r="E46" s="241" t="s">
        <v>513</v>
      </c>
      <c r="F46" s="262" t="s">
        <v>2728</v>
      </c>
      <c r="G46" s="262" t="s">
        <v>217</v>
      </c>
      <c r="H46" s="262" t="s">
        <v>217</v>
      </c>
      <c r="I46" s="262" t="s">
        <v>217</v>
      </c>
      <c r="J46" s="262" t="s">
        <v>217</v>
      </c>
      <c r="K46" s="262" t="s">
        <v>217</v>
      </c>
      <c r="L46" s="262" t="s">
        <v>217</v>
      </c>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237" customFormat="1" ht="135" x14ac:dyDescent="0.3">
      <c r="A47" s="138" t="s">
        <v>515</v>
      </c>
      <c r="B47" s="139" t="s">
        <v>516</v>
      </c>
      <c r="C47" s="235" t="s">
        <v>517</v>
      </c>
      <c r="D47" s="241" t="s">
        <v>217</v>
      </c>
      <c r="E47" s="241" t="s">
        <v>612</v>
      </c>
      <c r="F47" s="262" t="s">
        <v>2729</v>
      </c>
      <c r="G47" s="262" t="s">
        <v>217</v>
      </c>
      <c r="H47" s="262" t="s">
        <v>217</v>
      </c>
      <c r="I47" s="262" t="s">
        <v>217</v>
      </c>
      <c r="J47" s="262" t="s">
        <v>217</v>
      </c>
      <c r="K47" s="262" t="s">
        <v>217</v>
      </c>
      <c r="L47" s="262" t="s">
        <v>217</v>
      </c>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237" customFormat="1" ht="60" x14ac:dyDescent="0.3">
      <c r="A48" s="138" t="s">
        <v>520</v>
      </c>
      <c r="B48" s="139" t="s">
        <v>521</v>
      </c>
      <c r="C48" s="235" t="s">
        <v>522</v>
      </c>
      <c r="D48" s="242" t="s">
        <v>217</v>
      </c>
      <c r="E48" s="242" t="s">
        <v>523</v>
      </c>
      <c r="F48" s="264" t="s">
        <v>2730</v>
      </c>
      <c r="G48" s="264" t="s">
        <v>217</v>
      </c>
      <c r="H48" s="264" t="s">
        <v>217</v>
      </c>
      <c r="I48" s="264" t="s">
        <v>217</v>
      </c>
      <c r="J48" s="264" t="s">
        <v>217</v>
      </c>
      <c r="K48" s="264" t="s">
        <v>217</v>
      </c>
      <c r="L48" s="264" t="s">
        <v>217</v>
      </c>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237" customFormat="1" ht="135" x14ac:dyDescent="0.3">
      <c r="A49" s="138" t="s">
        <v>525</v>
      </c>
      <c r="B49" s="139" t="s">
        <v>526</v>
      </c>
      <c r="C49" s="227" t="s">
        <v>527</v>
      </c>
      <c r="D49" s="236" t="s">
        <v>529</v>
      </c>
      <c r="E49" s="236" t="s">
        <v>618</v>
      </c>
      <c r="F49" s="258" t="s">
        <v>529</v>
      </c>
      <c r="G49" s="258" t="s">
        <v>529</v>
      </c>
      <c r="H49" s="258" t="s">
        <v>529</v>
      </c>
      <c r="I49" s="258" t="s">
        <v>529</v>
      </c>
      <c r="J49" s="258" t="s">
        <v>529</v>
      </c>
      <c r="K49" s="258" t="s">
        <v>529</v>
      </c>
      <c r="L49" s="258" t="s">
        <v>529</v>
      </c>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237" customFormat="1" ht="90" customHeight="1" x14ac:dyDescent="0.3">
      <c r="A50" s="138" t="s">
        <v>531</v>
      </c>
      <c r="B50" s="139" t="s">
        <v>532</v>
      </c>
      <c r="C50" s="227" t="s">
        <v>533</v>
      </c>
      <c r="D50" s="236" t="s">
        <v>217</v>
      </c>
      <c r="E50" s="236" t="s">
        <v>534</v>
      </c>
      <c r="F50" s="258" t="s">
        <v>217</v>
      </c>
      <c r="G50" s="258" t="s">
        <v>217</v>
      </c>
      <c r="H50" s="258" t="s">
        <v>217</v>
      </c>
      <c r="I50" s="258" t="s">
        <v>217</v>
      </c>
      <c r="J50" s="258" t="s">
        <v>217</v>
      </c>
      <c r="K50" s="258" t="s">
        <v>217</v>
      </c>
      <c r="L50" s="258" t="s">
        <v>217</v>
      </c>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237" customFormat="1" ht="296.25" customHeight="1" x14ac:dyDescent="0.3">
      <c r="A51" s="138" t="s">
        <v>536</v>
      </c>
      <c r="B51" s="139" t="s">
        <v>537</v>
      </c>
      <c r="C51" s="235" t="s">
        <v>538</v>
      </c>
      <c r="D51" s="238" t="s">
        <v>503</v>
      </c>
      <c r="E51" s="238" t="s">
        <v>502</v>
      </c>
      <c r="F51" s="258" t="s">
        <v>2720</v>
      </c>
      <c r="G51" s="258" t="s">
        <v>2720</v>
      </c>
      <c r="H51" s="258" t="s">
        <v>2720</v>
      </c>
      <c r="I51" s="258" t="s">
        <v>2720</v>
      </c>
      <c r="J51" s="258" t="s">
        <v>2720</v>
      </c>
      <c r="K51" s="258" t="s">
        <v>2720</v>
      </c>
      <c r="L51" s="258" t="s">
        <v>2720</v>
      </c>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237" customFormat="1" ht="409.6" customHeight="1" x14ac:dyDescent="0.3">
      <c r="A52" s="138" t="s">
        <v>539</v>
      </c>
      <c r="B52" s="139" t="s">
        <v>505</v>
      </c>
      <c r="C52" s="235" t="s">
        <v>540</v>
      </c>
      <c r="D52" s="241" t="s">
        <v>621</v>
      </c>
      <c r="E52" s="241" t="s">
        <v>575</v>
      </c>
      <c r="F52" s="262" t="s">
        <v>2731</v>
      </c>
      <c r="G52" s="262" t="s">
        <v>2732</v>
      </c>
      <c r="H52" s="262" t="s">
        <v>2733</v>
      </c>
      <c r="I52" s="262" t="s">
        <v>2734</v>
      </c>
      <c r="J52" s="262" t="s">
        <v>2735</v>
      </c>
      <c r="K52" s="262" t="s">
        <v>2736</v>
      </c>
      <c r="L52" s="262" t="s">
        <v>2737</v>
      </c>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237" customFormat="1" ht="195" x14ac:dyDescent="0.3">
      <c r="A53" s="138" t="s">
        <v>544</v>
      </c>
      <c r="B53" s="139" t="s">
        <v>545</v>
      </c>
      <c r="C53" s="235" t="s">
        <v>546</v>
      </c>
      <c r="D53" s="243" t="s">
        <v>547</v>
      </c>
      <c r="E53" s="243" t="s">
        <v>217</v>
      </c>
      <c r="F53" s="258" t="s">
        <v>2738</v>
      </c>
      <c r="G53" s="258" t="s">
        <v>2739</v>
      </c>
      <c r="H53" s="258" t="s">
        <v>2740</v>
      </c>
      <c r="I53" s="258" t="s">
        <v>2741</v>
      </c>
      <c r="J53" s="258" t="s">
        <v>2742</v>
      </c>
      <c r="K53" s="258" t="s">
        <v>2743</v>
      </c>
      <c r="L53" s="258" t="s">
        <v>2744</v>
      </c>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237" customFormat="1" ht="240" x14ac:dyDescent="0.3">
      <c r="A54" s="138" t="s">
        <v>550</v>
      </c>
      <c r="B54" s="139" t="s">
        <v>551</v>
      </c>
      <c r="C54" s="235" t="s">
        <v>552</v>
      </c>
      <c r="D54" s="243" t="s">
        <v>553</v>
      </c>
      <c r="E54" s="243" t="s">
        <v>217</v>
      </c>
      <c r="F54" s="258" t="s">
        <v>2745</v>
      </c>
      <c r="G54" s="258" t="s">
        <v>2746</v>
      </c>
      <c r="H54" s="258" t="s">
        <v>2746</v>
      </c>
      <c r="I54" s="258" t="s">
        <v>2746</v>
      </c>
      <c r="J54" s="258" t="s">
        <v>2746</v>
      </c>
      <c r="K54" s="258" t="s">
        <v>2746</v>
      </c>
      <c r="L54" s="258" t="s">
        <v>2746</v>
      </c>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237" customFormat="1" ht="135.6" thickBot="1" x14ac:dyDescent="0.35">
      <c r="A55" s="140" t="s">
        <v>555</v>
      </c>
      <c r="B55" s="141" t="s">
        <v>521</v>
      </c>
      <c r="C55" s="244" t="s">
        <v>556</v>
      </c>
      <c r="D55" s="245" t="s">
        <v>557</v>
      </c>
      <c r="E55" s="245" t="s">
        <v>217</v>
      </c>
      <c r="F55" s="266" t="s">
        <v>2730</v>
      </c>
      <c r="G55" s="266" t="s">
        <v>2747</v>
      </c>
      <c r="H55" s="266" t="s">
        <v>2747</v>
      </c>
      <c r="I55" s="266" t="s">
        <v>2747</v>
      </c>
      <c r="J55" s="266" t="s">
        <v>2747</v>
      </c>
      <c r="K55" s="266" t="s">
        <v>2747</v>
      </c>
      <c r="L55" s="266" t="s">
        <v>2747</v>
      </c>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_1"/>
  </protectedRanges>
  <customSheetViews>
    <customSheetView guid="{9D5E0675-E81B-4894-8C24-1BC7CFF98042}" scale="70" hiddenRows="1" hiddenColumns="1" topLeftCell="A45">
      <selection activeCell="F46" sqref="F46"/>
      <pageMargins left="0" right="0" top="0" bottom="0" header="0" footer="0"/>
    </customSheetView>
    <customSheetView guid="{C2870D4B-3185-40F5-B1E2-34D518E50A79}" scale="70" hiddenRows="1" hiddenColumns="1">
      <selection activeCell="C7" sqref="C7"/>
      <pageMargins left="0" right="0" top="0" bottom="0" header="0" footer="0"/>
    </customSheetView>
    <customSheetView guid="{B3F813C4-6DDE-44FA-88AB-CD545D2651A2}" hiddenRows="1" hiddenColumns="1" topLeftCell="E13">
      <selection activeCell="AT29" sqref="AT29"/>
      <pageMargins left="0" right="0" top="0" bottom="0" header="0" footer="0"/>
    </customSheetView>
    <customSheetView guid="{52C21511-4E91-4712-98AA-765DAD4B9FC1}" scale="70" hiddenRows="1" hiddenColumns="1" topLeftCell="A45">
      <selection activeCell="F46" sqref="F46"/>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112A6545-D180-4410-9CC0-C56CA3A99EE7}"/>
  </dataValidation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CA54C-B96E-4A11-B085-A100BF519EA6}">
  <dimension ref="A1:BL55"/>
  <sheetViews>
    <sheetView topLeftCell="D3" zoomScale="70" zoomScaleNormal="70" workbookViewId="0">
      <selection activeCell="F27" sqref="F27"/>
    </sheetView>
  </sheetViews>
  <sheetFormatPr defaultColWidth="0" defaultRowHeight="0" customHeight="1" zeroHeight="1" x14ac:dyDescent="0.3"/>
  <cols>
    <col min="1" max="1" width="6.88671875" style="207" bestFit="1" customWidth="1"/>
    <col min="2" max="2" width="38.88671875" style="207" customWidth="1"/>
    <col min="3" max="3" width="82" style="207" customWidth="1"/>
    <col min="4" max="5" width="42.88671875" style="207" customWidth="1"/>
    <col min="6" max="45" width="42.88671875" style="213" customWidth="1"/>
    <col min="46" max="64" width="42.88671875" style="207" hidden="1" customWidth="1"/>
    <col min="65" max="16384" width="0" style="207"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2748</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824</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877</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213"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row>
    <row r="11" spans="1:64" s="213"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row>
    <row r="12" spans="1:64" s="213"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row>
    <row r="13" spans="1:64" s="213"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row>
    <row r="14" spans="1:64" s="213"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row>
    <row r="15" spans="1:64" s="213"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row>
    <row r="16" spans="1:64" ht="15.6"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213"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375</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213" customFormat="1" ht="82.65" customHeight="1" x14ac:dyDescent="0.3">
      <c r="A20" s="138" t="s">
        <v>376</v>
      </c>
      <c r="B20" s="139" t="s">
        <v>377</v>
      </c>
      <c r="C20" s="217" t="s">
        <v>378</v>
      </c>
      <c r="D20" s="226" t="s">
        <v>379</v>
      </c>
      <c r="E20" s="226" t="s">
        <v>380</v>
      </c>
      <c r="F20" s="254" t="s">
        <v>1094</v>
      </c>
      <c r="G20" s="254" t="s">
        <v>381</v>
      </c>
      <c r="H20" s="254" t="s">
        <v>381</v>
      </c>
      <c r="I20" s="254" t="s">
        <v>381</v>
      </c>
      <c r="J20" s="254" t="s">
        <v>381</v>
      </c>
      <c r="K20" s="254" t="s">
        <v>381</v>
      </c>
      <c r="L20" s="254" t="s">
        <v>381</v>
      </c>
      <c r="M20" s="254" t="s">
        <v>380</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213" customFormat="1" ht="82.65" customHeight="1" x14ac:dyDescent="0.3">
      <c r="A21" s="169" t="s">
        <v>383</v>
      </c>
      <c r="B21" s="170" t="s">
        <v>384</v>
      </c>
      <c r="C21" s="227" t="s">
        <v>385</v>
      </c>
      <c r="D21" s="228" t="s">
        <v>386</v>
      </c>
      <c r="E21" s="228" t="s">
        <v>387</v>
      </c>
      <c r="F21" s="256" t="s">
        <v>386</v>
      </c>
      <c r="G21" s="256" t="s">
        <v>388</v>
      </c>
      <c r="H21" s="256" t="s">
        <v>388</v>
      </c>
      <c r="I21" s="256" t="s">
        <v>388</v>
      </c>
      <c r="J21" s="256" t="s">
        <v>388</v>
      </c>
      <c r="K21" s="256" t="s">
        <v>388</v>
      </c>
      <c r="L21" s="256" t="s">
        <v>387</v>
      </c>
      <c r="M21" s="256" t="s">
        <v>386</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213"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68" t="s">
        <v>2749</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t="15.6"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213" customFormat="1" ht="15.6"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237" customFormat="1" ht="30" x14ac:dyDescent="0.3">
      <c r="A27" s="138" t="s">
        <v>439</v>
      </c>
      <c r="B27" s="139" t="s">
        <v>440</v>
      </c>
      <c r="C27" s="235" t="s">
        <v>441</v>
      </c>
      <c r="D27" s="236" t="s">
        <v>442</v>
      </c>
      <c r="E27" s="236" t="s">
        <v>443</v>
      </c>
      <c r="F27" s="258" t="s">
        <v>2750</v>
      </c>
      <c r="G27" s="258" t="s">
        <v>2751</v>
      </c>
      <c r="H27" s="258" t="s">
        <v>2718</v>
      </c>
      <c r="I27" s="258" t="s">
        <v>2752</v>
      </c>
      <c r="J27" s="258" t="s">
        <v>2753</v>
      </c>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237" customFormat="1" ht="45" x14ac:dyDescent="0.3">
      <c r="A28" s="138" t="s">
        <v>447</v>
      </c>
      <c r="B28" s="139" t="s">
        <v>448</v>
      </c>
      <c r="C28" s="235" t="s">
        <v>449</v>
      </c>
      <c r="D28" s="236" t="s">
        <v>450</v>
      </c>
      <c r="E28" s="236" t="s">
        <v>450</v>
      </c>
      <c r="F28" s="258" t="s">
        <v>450</v>
      </c>
      <c r="G28" s="258" t="s">
        <v>450</v>
      </c>
      <c r="H28" s="258" t="s">
        <v>450</v>
      </c>
      <c r="I28" s="258" t="s">
        <v>450</v>
      </c>
      <c r="J28" s="258" t="s">
        <v>450</v>
      </c>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237" customFormat="1" ht="244.65" customHeight="1" x14ac:dyDescent="0.3">
      <c r="A29" s="138" t="s">
        <v>452</v>
      </c>
      <c r="B29" s="139" t="s">
        <v>453</v>
      </c>
      <c r="C29" s="235" t="s">
        <v>603</v>
      </c>
      <c r="D29" s="238" t="s">
        <v>455</v>
      </c>
      <c r="E29" s="238" t="s">
        <v>456</v>
      </c>
      <c r="F29" s="258" t="s">
        <v>456</v>
      </c>
      <c r="G29" s="258" t="s">
        <v>456</v>
      </c>
      <c r="H29" s="258" t="s">
        <v>456</v>
      </c>
      <c r="I29" s="258" t="s">
        <v>455</v>
      </c>
      <c r="J29" s="258" t="s">
        <v>456</v>
      </c>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213" customFormat="1" ht="15.6" x14ac:dyDescent="0.3">
      <c r="A30" s="138" t="s">
        <v>457</v>
      </c>
      <c r="B30" s="139" t="s">
        <v>458</v>
      </c>
      <c r="C30" s="235" t="s">
        <v>459</v>
      </c>
      <c r="D30" s="239"/>
      <c r="E30" s="239" t="s">
        <v>181</v>
      </c>
      <c r="F30" s="260" t="s">
        <v>181</v>
      </c>
      <c r="G30" s="260" t="s">
        <v>181</v>
      </c>
      <c r="H30" s="260" t="s">
        <v>181</v>
      </c>
      <c r="I30" s="260" t="s">
        <v>181</v>
      </c>
      <c r="J30" s="260" t="s">
        <v>181</v>
      </c>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213" customFormat="1" ht="15.6" x14ac:dyDescent="0.3">
      <c r="A31" s="138" t="s">
        <v>460</v>
      </c>
      <c r="B31" s="139" t="s">
        <v>461</v>
      </c>
      <c r="C31" s="240" t="s">
        <v>462</v>
      </c>
      <c r="D31" s="239"/>
      <c r="E31" s="239" t="s">
        <v>181</v>
      </c>
      <c r="F31" s="260" t="s">
        <v>181</v>
      </c>
      <c r="G31" s="260" t="s">
        <v>181</v>
      </c>
      <c r="H31" s="260" t="s">
        <v>181</v>
      </c>
      <c r="I31" s="260" t="s">
        <v>181</v>
      </c>
      <c r="J31" s="260" t="s">
        <v>181</v>
      </c>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213" customFormat="1" ht="15.6" x14ac:dyDescent="0.3">
      <c r="A32" s="138" t="s">
        <v>463</v>
      </c>
      <c r="B32" s="139" t="s">
        <v>464</v>
      </c>
      <c r="C32" s="235" t="s">
        <v>465</v>
      </c>
      <c r="D32" s="239"/>
      <c r="E32" s="239" t="s">
        <v>181</v>
      </c>
      <c r="F32" s="260" t="s">
        <v>181</v>
      </c>
      <c r="G32" s="260" t="s">
        <v>181</v>
      </c>
      <c r="H32" s="260" t="s">
        <v>181</v>
      </c>
      <c r="I32" s="260" t="s">
        <v>181</v>
      </c>
      <c r="J32" s="260" t="s">
        <v>181</v>
      </c>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213" customFormat="1" ht="30" x14ac:dyDescent="0.3">
      <c r="A33" s="138" t="s">
        <v>466</v>
      </c>
      <c r="B33" s="139" t="s">
        <v>467</v>
      </c>
      <c r="C33" s="235" t="s">
        <v>468</v>
      </c>
      <c r="D33" s="239"/>
      <c r="E33" s="239" t="s">
        <v>181</v>
      </c>
      <c r="F33" s="260" t="s">
        <v>181</v>
      </c>
      <c r="G33" s="260" t="s">
        <v>181</v>
      </c>
      <c r="H33" s="260" t="s">
        <v>181</v>
      </c>
      <c r="I33" s="260" t="s">
        <v>181</v>
      </c>
      <c r="J33" s="260" t="s">
        <v>181</v>
      </c>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213" customFormat="1" ht="30" x14ac:dyDescent="0.3">
      <c r="A34" s="138" t="s">
        <v>469</v>
      </c>
      <c r="B34" s="139" t="s">
        <v>470</v>
      </c>
      <c r="C34" s="235" t="s">
        <v>471</v>
      </c>
      <c r="D34" s="239"/>
      <c r="E34" s="239" t="s">
        <v>209</v>
      </c>
      <c r="F34" s="260" t="s">
        <v>181</v>
      </c>
      <c r="G34" s="260" t="s">
        <v>181</v>
      </c>
      <c r="H34" s="260" t="s">
        <v>181</v>
      </c>
      <c r="I34" s="260" t="s">
        <v>181</v>
      </c>
      <c r="J34" s="260" t="s">
        <v>209</v>
      </c>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213" customFormat="1" ht="15.6" x14ac:dyDescent="0.3">
      <c r="A35" s="138" t="s">
        <v>472</v>
      </c>
      <c r="B35" s="139" t="s">
        <v>473</v>
      </c>
      <c r="C35" s="235" t="s">
        <v>474</v>
      </c>
      <c r="D35" s="239"/>
      <c r="E35" s="239" t="s">
        <v>209</v>
      </c>
      <c r="F35" s="260" t="s">
        <v>181</v>
      </c>
      <c r="G35" s="260" t="s">
        <v>181</v>
      </c>
      <c r="H35" s="260" t="s">
        <v>181</v>
      </c>
      <c r="I35" s="260" t="s">
        <v>181</v>
      </c>
      <c r="J35" s="260" t="s">
        <v>209</v>
      </c>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213" customFormat="1" ht="30" x14ac:dyDescent="0.3">
      <c r="A36" s="138" t="s">
        <v>475</v>
      </c>
      <c r="B36" s="139" t="s">
        <v>476</v>
      </c>
      <c r="C36" s="235" t="s">
        <v>477</v>
      </c>
      <c r="D36" s="239"/>
      <c r="E36" s="239" t="s">
        <v>181</v>
      </c>
      <c r="F36" s="260" t="s">
        <v>181</v>
      </c>
      <c r="G36" s="260" t="s">
        <v>181</v>
      </c>
      <c r="H36" s="260" t="s">
        <v>181</v>
      </c>
      <c r="I36" s="260" t="s">
        <v>181</v>
      </c>
      <c r="J36" s="260" t="s">
        <v>181</v>
      </c>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213" customFormat="1" ht="15.6" x14ac:dyDescent="0.3">
      <c r="A37" s="138" t="s">
        <v>478</v>
      </c>
      <c r="B37" s="139" t="s">
        <v>479</v>
      </c>
      <c r="C37" s="235" t="s">
        <v>480</v>
      </c>
      <c r="D37" s="239"/>
      <c r="E37" s="239" t="s">
        <v>181</v>
      </c>
      <c r="F37" s="260" t="s">
        <v>209</v>
      </c>
      <c r="G37" s="260" t="s">
        <v>209</v>
      </c>
      <c r="H37" s="260" t="s">
        <v>209</v>
      </c>
      <c r="I37" s="260" t="s">
        <v>181</v>
      </c>
      <c r="J37" s="260" t="s">
        <v>209</v>
      </c>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213" customFormat="1" ht="15.6" x14ac:dyDescent="0.3">
      <c r="A38" s="138" t="s">
        <v>481</v>
      </c>
      <c r="B38" s="139" t="s">
        <v>482</v>
      </c>
      <c r="C38" s="235" t="s">
        <v>483</v>
      </c>
      <c r="D38" s="239"/>
      <c r="E38" s="239" t="s">
        <v>181</v>
      </c>
      <c r="F38" s="260" t="s">
        <v>181</v>
      </c>
      <c r="G38" s="260" t="s">
        <v>181</v>
      </c>
      <c r="H38" s="260" t="s">
        <v>181</v>
      </c>
      <c r="I38" s="260" t="s">
        <v>181</v>
      </c>
      <c r="J38" s="260" t="s">
        <v>209</v>
      </c>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213" customFormat="1" ht="15.6" x14ac:dyDescent="0.3">
      <c r="A39" s="138" t="s">
        <v>484</v>
      </c>
      <c r="B39" s="139" t="s">
        <v>485</v>
      </c>
      <c r="C39" s="235" t="s">
        <v>486</v>
      </c>
      <c r="D39" s="239"/>
      <c r="E39" s="239" t="s">
        <v>181</v>
      </c>
      <c r="F39" s="260" t="s">
        <v>209</v>
      </c>
      <c r="G39" s="260" t="s">
        <v>209</v>
      </c>
      <c r="H39" s="260" t="s">
        <v>209</v>
      </c>
      <c r="I39" s="260" t="s">
        <v>181</v>
      </c>
      <c r="J39" s="260" t="s">
        <v>209</v>
      </c>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213" customFormat="1" ht="15.6" x14ac:dyDescent="0.3">
      <c r="A40" s="138" t="s">
        <v>487</v>
      </c>
      <c r="B40" s="139" t="s">
        <v>488</v>
      </c>
      <c r="C40" s="235" t="s">
        <v>489</v>
      </c>
      <c r="D40" s="239"/>
      <c r="E40" s="239" t="s">
        <v>181</v>
      </c>
      <c r="F40" s="260" t="s">
        <v>209</v>
      </c>
      <c r="G40" s="260" t="s">
        <v>209</v>
      </c>
      <c r="H40" s="260" t="s">
        <v>209</v>
      </c>
      <c r="I40" s="260" t="s">
        <v>181</v>
      </c>
      <c r="J40" s="260" t="s">
        <v>209</v>
      </c>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213" customFormat="1" ht="15.6" x14ac:dyDescent="0.3">
      <c r="A41" s="138" t="s">
        <v>490</v>
      </c>
      <c r="B41" s="139" t="s">
        <v>491</v>
      </c>
      <c r="C41" s="235" t="s">
        <v>492</v>
      </c>
      <c r="D41" s="239" t="s">
        <v>181</v>
      </c>
      <c r="E41" s="239" t="s">
        <v>209</v>
      </c>
      <c r="F41" s="260" t="s">
        <v>209</v>
      </c>
      <c r="G41" s="260" t="s">
        <v>209</v>
      </c>
      <c r="H41" s="260" t="s">
        <v>209</v>
      </c>
      <c r="I41" s="260" t="s">
        <v>209</v>
      </c>
      <c r="J41" s="260" t="s">
        <v>209</v>
      </c>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213" customFormat="1" ht="15.6" x14ac:dyDescent="0.3">
      <c r="A42" s="138" t="s">
        <v>493</v>
      </c>
      <c r="B42" s="139" t="s">
        <v>494</v>
      </c>
      <c r="C42" s="235" t="s">
        <v>495</v>
      </c>
      <c r="D42" s="239" t="s">
        <v>181</v>
      </c>
      <c r="E42" s="239" t="s">
        <v>209</v>
      </c>
      <c r="F42" s="260" t="s">
        <v>209</v>
      </c>
      <c r="G42" s="260" t="s">
        <v>209</v>
      </c>
      <c r="H42" s="260" t="s">
        <v>209</v>
      </c>
      <c r="I42" s="260" t="s">
        <v>181</v>
      </c>
      <c r="J42" s="260" t="s">
        <v>209</v>
      </c>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213" customFormat="1" ht="15.6" x14ac:dyDescent="0.3">
      <c r="A43" s="138" t="s">
        <v>496</v>
      </c>
      <c r="B43" s="139" t="s">
        <v>497</v>
      </c>
      <c r="C43" s="235" t="s">
        <v>498</v>
      </c>
      <c r="D43" s="239" t="s">
        <v>181</v>
      </c>
      <c r="E43" s="239" t="s">
        <v>209</v>
      </c>
      <c r="F43" s="260" t="s">
        <v>209</v>
      </c>
      <c r="G43" s="260" t="s">
        <v>209</v>
      </c>
      <c r="H43" s="260" t="s">
        <v>209</v>
      </c>
      <c r="I43" s="260" t="s">
        <v>181</v>
      </c>
      <c r="J43" s="260" t="s">
        <v>209</v>
      </c>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237" customFormat="1" ht="246.6" customHeight="1" x14ac:dyDescent="0.3">
      <c r="A44" s="138" t="s">
        <v>499</v>
      </c>
      <c r="B44" s="139" t="s">
        <v>500</v>
      </c>
      <c r="C44" s="235" t="s">
        <v>501</v>
      </c>
      <c r="D44" s="238" t="s">
        <v>502</v>
      </c>
      <c r="E44" s="238" t="s">
        <v>503</v>
      </c>
      <c r="F44" s="258" t="s">
        <v>502</v>
      </c>
      <c r="G44" s="258" t="s">
        <v>502</v>
      </c>
      <c r="H44" s="258" t="s">
        <v>502</v>
      </c>
      <c r="I44" s="258" t="s">
        <v>503</v>
      </c>
      <c r="J44" s="258" t="s">
        <v>502</v>
      </c>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237" customFormat="1" ht="117.75" customHeight="1" x14ac:dyDescent="0.3">
      <c r="A45" s="138" t="s">
        <v>504</v>
      </c>
      <c r="B45" s="139" t="s">
        <v>505</v>
      </c>
      <c r="C45" s="235" t="s">
        <v>506</v>
      </c>
      <c r="D45" s="241" t="s">
        <v>605</v>
      </c>
      <c r="E45" s="241" t="s">
        <v>508</v>
      </c>
      <c r="F45" s="276" t="s">
        <v>2754</v>
      </c>
      <c r="G45" s="276" t="s">
        <v>2755</v>
      </c>
      <c r="H45" s="276" t="s">
        <v>2756</v>
      </c>
      <c r="I45" s="262" t="s">
        <v>2757</v>
      </c>
      <c r="J45" s="262" t="s">
        <v>2758</v>
      </c>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237" customFormat="1" ht="390.75" customHeight="1" x14ac:dyDescent="0.3">
      <c r="A46" s="138" t="s">
        <v>510</v>
      </c>
      <c r="B46" s="139" t="s">
        <v>511</v>
      </c>
      <c r="C46" s="235" t="s">
        <v>512</v>
      </c>
      <c r="D46" s="241" t="s">
        <v>217</v>
      </c>
      <c r="E46" s="241" t="s">
        <v>513</v>
      </c>
      <c r="F46" s="262" t="s">
        <v>2759</v>
      </c>
      <c r="G46" s="262" t="s">
        <v>2760</v>
      </c>
      <c r="H46" s="276" t="s">
        <v>2761</v>
      </c>
      <c r="I46" s="262" t="s">
        <v>2762</v>
      </c>
      <c r="J46" s="262" t="s">
        <v>2763</v>
      </c>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237" customFormat="1" ht="120" x14ac:dyDescent="0.3">
      <c r="A47" s="138" t="s">
        <v>515</v>
      </c>
      <c r="B47" s="139" t="s">
        <v>516</v>
      </c>
      <c r="C47" s="235" t="s">
        <v>517</v>
      </c>
      <c r="D47" s="241" t="s">
        <v>217</v>
      </c>
      <c r="E47" s="241" t="s">
        <v>612</v>
      </c>
      <c r="F47" s="262" t="s">
        <v>2764</v>
      </c>
      <c r="G47" s="262" t="s">
        <v>2765</v>
      </c>
      <c r="H47" s="262" t="s">
        <v>2766</v>
      </c>
      <c r="I47" s="262" t="s">
        <v>2767</v>
      </c>
      <c r="J47" s="262" t="s">
        <v>2768</v>
      </c>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237" customFormat="1" ht="45" x14ac:dyDescent="0.3">
      <c r="A48" s="138" t="s">
        <v>520</v>
      </c>
      <c r="B48" s="139" t="s">
        <v>521</v>
      </c>
      <c r="C48" s="235" t="s">
        <v>522</v>
      </c>
      <c r="D48" s="242" t="s">
        <v>217</v>
      </c>
      <c r="E48" s="242" t="s">
        <v>523</v>
      </c>
      <c r="F48" s="264" t="s">
        <v>2769</v>
      </c>
      <c r="G48" s="264" t="s">
        <v>2770</v>
      </c>
      <c r="H48" s="264" t="s">
        <v>2771</v>
      </c>
      <c r="I48" s="264" t="s">
        <v>2772</v>
      </c>
      <c r="J48" s="264" t="s">
        <v>2773</v>
      </c>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237" customFormat="1" ht="409.6" x14ac:dyDescent="0.3">
      <c r="A49" s="138" t="s">
        <v>525</v>
      </c>
      <c r="B49" s="139" t="s">
        <v>526</v>
      </c>
      <c r="C49" s="227" t="s">
        <v>527</v>
      </c>
      <c r="D49" s="236" t="s">
        <v>529</v>
      </c>
      <c r="E49" s="236" t="s">
        <v>618</v>
      </c>
      <c r="F49" s="258" t="s">
        <v>2774</v>
      </c>
      <c r="G49" s="258" t="s">
        <v>2775</v>
      </c>
      <c r="H49" s="277" t="s">
        <v>2776</v>
      </c>
      <c r="I49" s="258" t="s">
        <v>2777</v>
      </c>
      <c r="J49" s="258" t="s">
        <v>2778</v>
      </c>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237" customFormat="1" ht="75" x14ac:dyDescent="0.3">
      <c r="A50" s="138" t="s">
        <v>531</v>
      </c>
      <c r="B50" s="139" t="s">
        <v>532</v>
      </c>
      <c r="C50" s="227" t="s">
        <v>533</v>
      </c>
      <c r="D50" s="236" t="s">
        <v>217</v>
      </c>
      <c r="E50" s="236" t="s">
        <v>534</v>
      </c>
      <c r="F50" s="258" t="s">
        <v>2779</v>
      </c>
      <c r="G50" s="258" t="s">
        <v>2779</v>
      </c>
      <c r="H50" s="258" t="s">
        <v>2779</v>
      </c>
      <c r="I50" s="258" t="s">
        <v>2780</v>
      </c>
      <c r="J50" s="258" t="s">
        <v>2779</v>
      </c>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237" customFormat="1" ht="270" x14ac:dyDescent="0.3">
      <c r="A51" s="138" t="s">
        <v>536</v>
      </c>
      <c r="B51" s="139" t="s">
        <v>537</v>
      </c>
      <c r="C51" s="235" t="s">
        <v>538</v>
      </c>
      <c r="D51" s="238" t="s">
        <v>503</v>
      </c>
      <c r="E51" s="238" t="s">
        <v>502</v>
      </c>
      <c r="F51" s="258" t="s">
        <v>503</v>
      </c>
      <c r="G51" s="258" t="s">
        <v>503</v>
      </c>
      <c r="H51" s="258" t="s">
        <v>503</v>
      </c>
      <c r="I51" s="258" t="s">
        <v>503</v>
      </c>
      <c r="J51" s="258" t="s">
        <v>503</v>
      </c>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237" customFormat="1" ht="409.6" customHeight="1" x14ac:dyDescent="0.3">
      <c r="A52" s="138" t="s">
        <v>539</v>
      </c>
      <c r="B52" s="139" t="s">
        <v>505</v>
      </c>
      <c r="C52" s="235" t="s">
        <v>540</v>
      </c>
      <c r="D52" s="241" t="s">
        <v>621</v>
      </c>
      <c r="E52" s="241" t="s">
        <v>575</v>
      </c>
      <c r="F52" s="262" t="s">
        <v>2781</v>
      </c>
      <c r="G52" s="262" t="s">
        <v>2782</v>
      </c>
      <c r="H52" s="262" t="s">
        <v>2783</v>
      </c>
      <c r="I52" s="262" t="s">
        <v>2784</v>
      </c>
      <c r="J52" s="262" t="s">
        <v>2785</v>
      </c>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237" customFormat="1" ht="135" x14ac:dyDescent="0.3">
      <c r="A53" s="138" t="s">
        <v>544</v>
      </c>
      <c r="B53" s="139" t="s">
        <v>545</v>
      </c>
      <c r="C53" s="235" t="s">
        <v>546</v>
      </c>
      <c r="D53" s="243" t="s">
        <v>547</v>
      </c>
      <c r="E53" s="243" t="s">
        <v>217</v>
      </c>
      <c r="F53" s="258" t="s">
        <v>217</v>
      </c>
      <c r="G53" s="258" t="s">
        <v>217</v>
      </c>
      <c r="H53" s="258" t="s">
        <v>217</v>
      </c>
      <c r="I53" s="258" t="s">
        <v>217</v>
      </c>
      <c r="J53" s="258" t="s">
        <v>217</v>
      </c>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237" customFormat="1" ht="135" x14ac:dyDescent="0.3">
      <c r="A54" s="138" t="s">
        <v>550</v>
      </c>
      <c r="B54" s="139" t="s">
        <v>551</v>
      </c>
      <c r="C54" s="235" t="s">
        <v>552</v>
      </c>
      <c r="D54" s="243" t="s">
        <v>553</v>
      </c>
      <c r="E54" s="243" t="s">
        <v>217</v>
      </c>
      <c r="F54" s="258" t="s">
        <v>217</v>
      </c>
      <c r="G54" s="258" t="s">
        <v>217</v>
      </c>
      <c r="H54" s="258" t="s">
        <v>217</v>
      </c>
      <c r="I54" s="258" t="s">
        <v>217</v>
      </c>
      <c r="J54" s="258" t="s">
        <v>217</v>
      </c>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237" customFormat="1" ht="45.6" thickBot="1" x14ac:dyDescent="0.35">
      <c r="A55" s="140" t="s">
        <v>555</v>
      </c>
      <c r="B55" s="141" t="s">
        <v>521</v>
      </c>
      <c r="C55" s="244" t="s">
        <v>556</v>
      </c>
      <c r="D55" s="245" t="s">
        <v>557</v>
      </c>
      <c r="E55" s="245" t="s">
        <v>217</v>
      </c>
      <c r="F55" s="266" t="s">
        <v>217</v>
      </c>
      <c r="G55" s="266" t="s">
        <v>217</v>
      </c>
      <c r="H55" s="266" t="s">
        <v>217</v>
      </c>
      <c r="I55" s="266" t="s">
        <v>217</v>
      </c>
      <c r="J55" s="266" t="s">
        <v>217</v>
      </c>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
  </protectedRanges>
  <customSheetViews>
    <customSheetView guid="{9D5E0675-E81B-4894-8C24-1BC7CFF98042}" scale="70" hiddenColumns="1" topLeftCell="D49">
      <selection activeCell="I50" sqref="I50"/>
      <pageMargins left="0" right="0" top="0" bottom="0" header="0" footer="0"/>
    </customSheetView>
    <customSheetView guid="{C2870D4B-3185-40F5-B1E2-34D518E50A79}" scale="50" hiddenColumns="1">
      <selection activeCell="C7" sqref="C7"/>
      <pageMargins left="0" right="0" top="0" bottom="0" header="0" footer="0"/>
    </customSheetView>
    <customSheetView guid="{B3F813C4-6DDE-44FA-88AB-CD545D2651A2}" scale="60" hiddenColumns="1" topLeftCell="E55">
      <selection activeCell="J57" sqref="J57"/>
      <pageMargins left="0" right="0" top="0" bottom="0" header="0" footer="0"/>
    </customSheetView>
    <customSheetView guid="{52C21511-4E91-4712-98AA-765DAD4B9FC1}" scale="70" hiddenColumns="1" topLeftCell="D49">
      <selection activeCell="I50" sqref="I50"/>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EA992EB7-3BF5-4B8F-B00A-678E380BCD83}"/>
  </dataValidation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1DCA8-E1CA-4625-8057-857F837A5281}">
  <dimension ref="A1:Z53"/>
  <sheetViews>
    <sheetView zoomScale="80" zoomScaleNormal="80" workbookViewId="0">
      <selection activeCell="J3" sqref="J3"/>
    </sheetView>
  </sheetViews>
  <sheetFormatPr defaultColWidth="0" defaultRowHeight="13.8" zeroHeight="1" x14ac:dyDescent="0.25"/>
  <cols>
    <col min="1" max="5" width="18.44140625" style="17" customWidth="1"/>
    <col min="6" max="9" width="18.44140625" style="14" customWidth="1"/>
    <col min="10" max="10" width="18.44140625" style="16" customWidth="1"/>
    <col min="11" max="13" width="18.44140625" style="14" customWidth="1"/>
    <col min="14" max="22" width="12.109375" style="4" hidden="1" customWidth="1"/>
    <col min="23" max="26" width="0" style="1" hidden="1" customWidth="1"/>
    <col min="27" max="16384" width="9.109375" style="1" hidden="1"/>
  </cols>
  <sheetData>
    <row r="1" spans="1:22" ht="14.4" thickBot="1" x14ac:dyDescent="0.3">
      <c r="A1" s="7" t="s">
        <v>2786</v>
      </c>
      <c r="B1" s="8"/>
      <c r="C1" s="9"/>
      <c r="D1" s="9"/>
      <c r="E1" s="9"/>
      <c r="F1" s="10"/>
      <c r="G1" s="11"/>
      <c r="H1" s="11"/>
      <c r="I1" s="11"/>
      <c r="J1" s="12"/>
      <c r="K1" s="11"/>
      <c r="L1" s="11"/>
      <c r="M1" s="11"/>
    </row>
    <row r="2" spans="1:22" s="21" customFormat="1" ht="28.2" thickBot="1" x14ac:dyDescent="0.35">
      <c r="A2" s="18" t="s">
        <v>2787</v>
      </c>
      <c r="B2" s="18" t="s">
        <v>34</v>
      </c>
      <c r="C2" s="18" t="s">
        <v>2788</v>
      </c>
      <c r="D2" s="18" t="s">
        <v>2789</v>
      </c>
      <c r="E2" s="18" t="s">
        <v>2790</v>
      </c>
      <c r="F2" s="18" t="s">
        <v>305</v>
      </c>
      <c r="G2" s="19" t="s">
        <v>2791</v>
      </c>
      <c r="H2" s="18" t="s">
        <v>2792</v>
      </c>
      <c r="I2" s="19" t="s">
        <v>2793</v>
      </c>
      <c r="J2" s="18" t="s">
        <v>2794</v>
      </c>
      <c r="K2" s="19" t="s">
        <v>2795</v>
      </c>
      <c r="L2" s="19" t="s">
        <v>2796</v>
      </c>
      <c r="M2" s="18" t="s">
        <v>2797</v>
      </c>
      <c r="N2" s="20"/>
      <c r="O2" s="20"/>
      <c r="P2" s="20"/>
      <c r="Q2" s="20"/>
      <c r="R2" s="20"/>
      <c r="S2" s="20"/>
      <c r="T2" s="20"/>
      <c r="U2" s="20"/>
      <c r="V2" s="20"/>
    </row>
    <row r="3" spans="1:22" s="3" customFormat="1" ht="82.8" x14ac:dyDescent="0.3">
      <c r="A3" s="22" t="s">
        <v>455</v>
      </c>
      <c r="B3" s="23" t="s">
        <v>2798</v>
      </c>
      <c r="C3" s="24" t="s">
        <v>181</v>
      </c>
      <c r="D3" s="23" t="s">
        <v>2799</v>
      </c>
      <c r="E3" s="23" t="s">
        <v>2800</v>
      </c>
      <c r="F3" s="25" t="s">
        <v>2801</v>
      </c>
      <c r="G3" s="25" t="s">
        <v>179</v>
      </c>
      <c r="H3" s="25" t="s">
        <v>592</v>
      </c>
      <c r="I3" s="25" t="s">
        <v>354</v>
      </c>
      <c r="J3" s="26" t="s">
        <v>368</v>
      </c>
      <c r="K3" s="25" t="s">
        <v>2802</v>
      </c>
      <c r="L3" s="25" t="s">
        <v>386</v>
      </c>
      <c r="M3" s="25" t="s">
        <v>502</v>
      </c>
      <c r="N3" s="27"/>
      <c r="O3" s="27"/>
      <c r="P3" s="27"/>
      <c r="Q3" s="27"/>
      <c r="R3" s="27"/>
      <c r="S3" s="27"/>
      <c r="T3" s="27"/>
      <c r="U3" s="27"/>
      <c r="V3" s="27"/>
    </row>
    <row r="4" spans="1:22" s="3" customFormat="1" ht="80.099999999999994" customHeight="1" x14ac:dyDescent="0.3">
      <c r="A4" s="28" t="s">
        <v>456</v>
      </c>
      <c r="B4" s="23" t="s">
        <v>2803</v>
      </c>
      <c r="C4" s="24" t="s">
        <v>209</v>
      </c>
      <c r="D4" s="23" t="s">
        <v>2804</v>
      </c>
      <c r="E4" s="23" t="s">
        <v>2805</v>
      </c>
      <c r="F4" s="25" t="s">
        <v>2806</v>
      </c>
      <c r="G4" s="25" t="s">
        <v>183</v>
      </c>
      <c r="H4" s="25" t="s">
        <v>593</v>
      </c>
      <c r="I4" s="25" t="s">
        <v>355</v>
      </c>
      <c r="J4" s="26" t="s">
        <v>2807</v>
      </c>
      <c r="K4" s="25" t="s">
        <v>2808</v>
      </c>
      <c r="L4" s="25" t="s">
        <v>387</v>
      </c>
      <c r="M4" s="25" t="s">
        <v>503</v>
      </c>
      <c r="N4" s="27"/>
      <c r="O4" s="27"/>
      <c r="P4" s="27"/>
      <c r="Q4" s="27"/>
      <c r="R4" s="27"/>
      <c r="S4" s="27"/>
      <c r="T4" s="27"/>
      <c r="U4" s="27"/>
      <c r="V4" s="27"/>
    </row>
    <row r="5" spans="1:22" s="3" customFormat="1" ht="41.4" x14ac:dyDescent="0.3">
      <c r="A5" s="28"/>
      <c r="B5" s="23" t="s">
        <v>2809</v>
      </c>
      <c r="C5" s="28"/>
      <c r="D5" s="28"/>
      <c r="E5" s="28"/>
      <c r="F5" s="25" t="s">
        <v>307</v>
      </c>
      <c r="G5" s="25" t="s">
        <v>186</v>
      </c>
      <c r="H5" s="25" t="s">
        <v>362</v>
      </c>
      <c r="I5" s="25" t="s">
        <v>356</v>
      </c>
      <c r="J5" s="26" t="s">
        <v>2810</v>
      </c>
      <c r="K5" s="25" t="s">
        <v>382</v>
      </c>
      <c r="L5" s="25" t="s">
        <v>388</v>
      </c>
      <c r="M5" s="25"/>
      <c r="N5" s="27"/>
      <c r="O5" s="27"/>
      <c r="P5" s="27"/>
      <c r="Q5" s="27"/>
      <c r="R5" s="27"/>
      <c r="S5" s="27"/>
      <c r="T5" s="27"/>
      <c r="U5" s="27"/>
      <c r="V5" s="27"/>
    </row>
    <row r="6" spans="1:22" s="3" customFormat="1" ht="41.4" x14ac:dyDescent="0.3">
      <c r="A6" s="28"/>
      <c r="B6" s="23" t="s">
        <v>2811</v>
      </c>
      <c r="C6" s="28"/>
      <c r="D6" s="28"/>
      <c r="E6" s="28"/>
      <c r="F6" s="25" t="s">
        <v>308</v>
      </c>
      <c r="G6" s="25" t="s">
        <v>189</v>
      </c>
      <c r="H6" s="25" t="s">
        <v>668</v>
      </c>
      <c r="I6" s="25" t="s">
        <v>357</v>
      </c>
      <c r="J6" s="26" t="s">
        <v>2812</v>
      </c>
      <c r="K6" s="25" t="s">
        <v>2813</v>
      </c>
      <c r="L6" s="25"/>
      <c r="M6" s="25"/>
      <c r="N6" s="27"/>
      <c r="O6" s="27"/>
      <c r="P6" s="27"/>
      <c r="Q6" s="27"/>
      <c r="R6" s="27"/>
      <c r="S6" s="27"/>
      <c r="T6" s="27"/>
      <c r="U6" s="27"/>
      <c r="V6" s="27"/>
    </row>
    <row r="7" spans="1:22" s="3" customFormat="1" ht="55.2" x14ac:dyDescent="0.3">
      <c r="A7" s="28"/>
      <c r="B7" s="23" t="s">
        <v>2814</v>
      </c>
      <c r="C7" s="28"/>
      <c r="D7" s="28"/>
      <c r="E7" s="28"/>
      <c r="F7" s="25" t="s">
        <v>2815</v>
      </c>
      <c r="G7" s="25" t="s">
        <v>192</v>
      </c>
      <c r="H7" s="25" t="s">
        <v>2816</v>
      </c>
      <c r="I7" s="29" t="s">
        <v>594</v>
      </c>
      <c r="J7" s="26" t="s">
        <v>2817</v>
      </c>
      <c r="K7" s="25" t="s">
        <v>379</v>
      </c>
      <c r="L7" s="25"/>
      <c r="M7" s="25"/>
      <c r="N7" s="27"/>
      <c r="O7" s="27"/>
      <c r="P7" s="27"/>
      <c r="Q7" s="27"/>
      <c r="R7" s="27"/>
      <c r="S7" s="27"/>
      <c r="T7" s="27"/>
      <c r="U7" s="27"/>
      <c r="V7" s="27"/>
    </row>
    <row r="8" spans="1:22" s="3" customFormat="1" ht="55.2" x14ac:dyDescent="0.3">
      <c r="A8" s="28"/>
      <c r="B8" s="23" t="s">
        <v>2818</v>
      </c>
      <c r="C8" s="28"/>
      <c r="D8" s="28"/>
      <c r="E8" s="28"/>
      <c r="F8" s="25" t="s">
        <v>2819</v>
      </c>
      <c r="G8" s="25" t="s">
        <v>195</v>
      </c>
      <c r="H8" s="25" t="s">
        <v>2820</v>
      </c>
      <c r="I8" s="25"/>
      <c r="J8" s="26" t="s">
        <v>373</v>
      </c>
      <c r="K8" s="25" t="s">
        <v>380</v>
      </c>
      <c r="L8" s="25"/>
      <c r="M8" s="25"/>
      <c r="N8" s="27"/>
      <c r="O8" s="27"/>
      <c r="P8" s="27"/>
      <c r="Q8" s="27"/>
      <c r="R8" s="27"/>
      <c r="S8" s="27"/>
      <c r="T8" s="27"/>
      <c r="U8" s="27"/>
      <c r="V8" s="27"/>
    </row>
    <row r="9" spans="1:22" s="3" customFormat="1" ht="55.2" x14ac:dyDescent="0.3">
      <c r="A9" s="28"/>
      <c r="B9" s="23" t="s">
        <v>2821</v>
      </c>
      <c r="C9" s="28"/>
      <c r="D9" s="28"/>
      <c r="E9" s="28"/>
      <c r="F9" s="25" t="s">
        <v>310</v>
      </c>
      <c r="G9" s="25" t="s">
        <v>198</v>
      </c>
      <c r="H9" s="25" t="s">
        <v>2822</v>
      </c>
      <c r="I9" s="25"/>
      <c r="J9" s="26" t="s">
        <v>374</v>
      </c>
      <c r="K9" s="25" t="s">
        <v>381</v>
      </c>
      <c r="L9" s="25"/>
      <c r="M9" s="25"/>
      <c r="N9" s="27"/>
      <c r="O9" s="27"/>
      <c r="P9" s="27"/>
      <c r="Q9" s="27"/>
      <c r="R9" s="27"/>
      <c r="S9" s="27"/>
      <c r="T9" s="27"/>
      <c r="U9" s="27"/>
      <c r="V9" s="27"/>
    </row>
    <row r="10" spans="1:22" s="3" customFormat="1" ht="55.2" x14ac:dyDescent="0.3">
      <c r="A10" s="28"/>
      <c r="B10" s="23" t="s">
        <v>2823</v>
      </c>
      <c r="C10" s="28"/>
      <c r="D10" s="28"/>
      <c r="E10" s="28"/>
      <c r="F10" s="25" t="s">
        <v>2824</v>
      </c>
      <c r="G10" s="25" t="s">
        <v>201</v>
      </c>
      <c r="H10" s="25" t="s">
        <v>2825</v>
      </c>
      <c r="I10" s="25"/>
      <c r="J10" s="30" t="s">
        <v>594</v>
      </c>
      <c r="K10" s="29" t="s">
        <v>594</v>
      </c>
      <c r="L10" s="25"/>
      <c r="M10" s="25"/>
      <c r="N10" s="27"/>
      <c r="O10" s="27"/>
      <c r="P10" s="27"/>
      <c r="Q10" s="27"/>
      <c r="R10" s="27"/>
      <c r="S10" s="27"/>
      <c r="T10" s="27"/>
      <c r="U10" s="27"/>
      <c r="V10" s="27"/>
    </row>
    <row r="11" spans="1:22" s="3" customFormat="1" x14ac:dyDescent="0.3">
      <c r="A11" s="28"/>
      <c r="B11" s="28"/>
      <c r="C11" s="28"/>
      <c r="D11" s="28"/>
      <c r="E11" s="28"/>
      <c r="F11" s="25" t="s">
        <v>309</v>
      </c>
      <c r="G11" s="25" t="s">
        <v>204</v>
      </c>
      <c r="H11" s="25" t="s">
        <v>2826</v>
      </c>
      <c r="I11" s="25"/>
      <c r="J11" s="31"/>
      <c r="K11" s="25"/>
      <c r="L11" s="25"/>
      <c r="M11" s="25"/>
      <c r="N11" s="27"/>
      <c r="O11" s="27"/>
      <c r="P11" s="27"/>
      <c r="Q11" s="27"/>
      <c r="R11" s="27"/>
      <c r="S11" s="27"/>
      <c r="T11" s="27"/>
      <c r="U11" s="27"/>
      <c r="V11" s="27"/>
    </row>
    <row r="12" spans="1:22" s="3" customFormat="1" ht="27.6" x14ac:dyDescent="0.3">
      <c r="A12" s="28"/>
      <c r="B12" s="28"/>
      <c r="C12" s="28"/>
      <c r="D12" s="28"/>
      <c r="E12" s="28"/>
      <c r="F12" s="29" t="s">
        <v>594</v>
      </c>
      <c r="G12" s="25" t="s">
        <v>207</v>
      </c>
      <c r="H12" s="29" t="s">
        <v>361</v>
      </c>
      <c r="I12" s="25"/>
      <c r="J12" s="31"/>
      <c r="K12" s="25"/>
      <c r="L12" s="25"/>
      <c r="M12" s="25"/>
      <c r="N12" s="27"/>
      <c r="O12" s="27"/>
      <c r="P12" s="27"/>
      <c r="Q12" s="27"/>
      <c r="R12" s="27"/>
      <c r="S12" s="27"/>
      <c r="T12" s="27"/>
      <c r="U12" s="27"/>
      <c r="V12" s="27"/>
    </row>
    <row r="13" spans="1:22" s="3" customFormat="1" x14ac:dyDescent="0.3">
      <c r="A13" s="28"/>
      <c r="B13" s="28"/>
      <c r="C13" s="28"/>
      <c r="D13" s="28"/>
      <c r="E13" s="28"/>
      <c r="F13" s="25"/>
      <c r="G13" s="25" t="s">
        <v>211</v>
      </c>
      <c r="H13" s="25"/>
      <c r="I13" s="25"/>
      <c r="J13" s="31"/>
      <c r="K13" s="25"/>
      <c r="L13" s="25"/>
      <c r="M13" s="25"/>
      <c r="N13" s="27"/>
      <c r="O13" s="27"/>
      <c r="P13" s="27"/>
      <c r="Q13" s="27"/>
      <c r="R13" s="27"/>
      <c r="S13" s="27"/>
      <c r="T13" s="27"/>
      <c r="U13" s="27"/>
      <c r="V13" s="27"/>
    </row>
    <row r="14" spans="1:22" s="3" customFormat="1" x14ac:dyDescent="0.3">
      <c r="A14" s="28"/>
      <c r="B14" s="28"/>
      <c r="C14" s="28"/>
      <c r="D14" s="28"/>
      <c r="E14" s="28"/>
      <c r="F14" s="25"/>
      <c r="G14" s="29" t="s">
        <v>346</v>
      </c>
      <c r="H14" s="25"/>
      <c r="I14" s="25"/>
      <c r="J14" s="31"/>
      <c r="K14" s="25"/>
      <c r="L14" s="25"/>
      <c r="M14" s="25"/>
      <c r="N14" s="27"/>
      <c r="O14" s="27"/>
      <c r="P14" s="27"/>
      <c r="Q14" s="27"/>
      <c r="R14" s="27"/>
      <c r="S14" s="27"/>
      <c r="T14" s="27"/>
      <c r="U14" s="27"/>
      <c r="V14" s="27"/>
    </row>
    <row r="15" spans="1:22" x14ac:dyDescent="0.25">
      <c r="A15" s="15"/>
      <c r="B15" s="15"/>
      <c r="C15" s="15"/>
      <c r="D15" s="15"/>
      <c r="E15" s="15"/>
      <c r="G15" s="14" t="s">
        <v>347</v>
      </c>
    </row>
    <row r="16" spans="1:22" x14ac:dyDescent="0.25">
      <c r="A16" s="15"/>
      <c r="B16" s="15"/>
      <c r="C16" s="15"/>
      <c r="D16" s="15"/>
      <c r="E16" s="15"/>
      <c r="G16" s="14" t="s">
        <v>348</v>
      </c>
    </row>
    <row r="17" spans="1:26" s="6" customFormat="1" x14ac:dyDescent="0.25">
      <c r="A17" s="15"/>
      <c r="B17" s="15"/>
      <c r="C17" s="15"/>
      <c r="D17" s="15"/>
      <c r="E17" s="15"/>
      <c r="F17" s="14"/>
      <c r="G17" s="14" t="s">
        <v>349</v>
      </c>
      <c r="H17" s="14"/>
      <c r="I17" s="14"/>
      <c r="J17" s="16"/>
      <c r="K17" s="14"/>
      <c r="L17" s="14"/>
      <c r="M17" s="14"/>
      <c r="N17" s="4"/>
      <c r="O17" s="4"/>
      <c r="P17" s="4"/>
      <c r="Q17" s="4"/>
      <c r="R17" s="4"/>
      <c r="S17" s="4"/>
      <c r="T17" s="4"/>
      <c r="U17" s="4"/>
      <c r="V17" s="4"/>
      <c r="W17" s="1"/>
      <c r="X17" s="1"/>
      <c r="Y17" s="1"/>
      <c r="Z17" s="1"/>
    </row>
    <row r="18" spans="1:26" s="6" customFormat="1" ht="27.6" x14ac:dyDescent="0.25">
      <c r="A18" s="15"/>
      <c r="B18" s="15"/>
      <c r="C18" s="15"/>
      <c r="D18" s="15"/>
      <c r="E18" s="15"/>
      <c r="F18" s="14"/>
      <c r="G18" s="14" t="s">
        <v>350</v>
      </c>
      <c r="H18" s="14"/>
      <c r="I18" s="14"/>
      <c r="J18" s="16"/>
      <c r="K18" s="14"/>
      <c r="L18" s="14"/>
      <c r="M18" s="14"/>
      <c r="N18" s="4"/>
      <c r="O18" s="4"/>
      <c r="P18" s="4"/>
      <c r="Q18" s="4"/>
      <c r="R18" s="4"/>
      <c r="S18" s="4"/>
      <c r="T18" s="4"/>
      <c r="U18" s="4"/>
      <c r="V18" s="4"/>
      <c r="W18" s="1"/>
      <c r="X18" s="1"/>
      <c r="Y18" s="1"/>
      <c r="Z18" s="1"/>
    </row>
    <row r="19" spans="1:26" s="6" customFormat="1" hidden="1" x14ac:dyDescent="0.25">
      <c r="A19" s="15"/>
      <c r="B19" s="15"/>
      <c r="C19" s="15"/>
      <c r="D19" s="15"/>
      <c r="E19" s="15"/>
      <c r="F19" s="14"/>
      <c r="G19" s="14"/>
      <c r="H19" s="14"/>
      <c r="I19" s="14"/>
      <c r="J19" s="16"/>
      <c r="K19" s="14"/>
      <c r="L19" s="14"/>
      <c r="M19" s="14"/>
      <c r="N19" s="4"/>
      <c r="O19" s="4"/>
      <c r="P19" s="4"/>
      <c r="Q19" s="4"/>
      <c r="R19" s="4"/>
      <c r="S19" s="4"/>
      <c r="T19" s="4"/>
      <c r="U19" s="4"/>
      <c r="V19" s="4"/>
      <c r="W19" s="1"/>
      <c r="X19" s="1"/>
      <c r="Y19" s="1"/>
      <c r="Z19" s="1"/>
    </row>
    <row r="20" spans="1:26" s="6" customFormat="1" hidden="1" x14ac:dyDescent="0.25">
      <c r="A20" s="15"/>
      <c r="B20" s="15"/>
      <c r="C20" s="15"/>
      <c r="D20" s="15"/>
      <c r="E20" s="15"/>
      <c r="F20" s="14"/>
      <c r="G20" s="14"/>
      <c r="H20" s="14"/>
      <c r="I20" s="14"/>
      <c r="J20" s="16"/>
      <c r="K20" s="14"/>
      <c r="L20" s="14"/>
      <c r="M20" s="14"/>
      <c r="N20" s="4"/>
      <c r="O20" s="4"/>
      <c r="P20" s="4"/>
      <c r="Q20" s="4"/>
      <c r="R20" s="4"/>
      <c r="S20" s="4"/>
      <c r="T20" s="4"/>
      <c r="U20" s="4"/>
      <c r="V20" s="4"/>
      <c r="W20" s="1"/>
      <c r="X20" s="1"/>
      <c r="Y20" s="1"/>
      <c r="Z20" s="1"/>
    </row>
    <row r="21" spans="1:26" s="6" customFormat="1" hidden="1" x14ac:dyDescent="0.25">
      <c r="A21" s="15"/>
      <c r="B21" s="15"/>
      <c r="C21" s="15"/>
      <c r="D21" s="15"/>
      <c r="E21" s="15"/>
      <c r="F21" s="14"/>
      <c r="G21" s="14"/>
      <c r="H21" s="14"/>
      <c r="I21" s="14"/>
      <c r="J21" s="16"/>
      <c r="K21" s="14"/>
      <c r="L21" s="14"/>
      <c r="M21" s="14"/>
      <c r="N21" s="4"/>
      <c r="O21" s="4"/>
      <c r="P21" s="4"/>
      <c r="Q21" s="4"/>
      <c r="R21" s="4"/>
      <c r="S21" s="4"/>
      <c r="T21" s="4"/>
      <c r="U21" s="4"/>
      <c r="V21" s="4"/>
      <c r="W21" s="1"/>
      <c r="X21" s="1"/>
      <c r="Y21" s="1"/>
      <c r="Z21" s="1"/>
    </row>
    <row r="22" spans="1:26" s="6" customFormat="1" hidden="1" x14ac:dyDescent="0.25">
      <c r="A22" s="15"/>
      <c r="B22" s="15"/>
      <c r="C22" s="15"/>
      <c r="D22" s="15"/>
      <c r="E22" s="15"/>
      <c r="F22" s="14"/>
      <c r="G22" s="14"/>
      <c r="H22" s="14"/>
      <c r="I22" s="14"/>
      <c r="J22" s="16"/>
      <c r="K22" s="14"/>
      <c r="L22" s="14"/>
      <c r="M22" s="14"/>
      <c r="N22" s="4"/>
      <c r="O22" s="4"/>
      <c r="P22" s="4"/>
      <c r="Q22" s="4"/>
      <c r="R22" s="4"/>
      <c r="S22" s="4"/>
      <c r="T22" s="4"/>
      <c r="U22" s="4"/>
      <c r="V22" s="4"/>
      <c r="W22" s="1"/>
      <c r="X22" s="1"/>
      <c r="Y22" s="1"/>
      <c r="Z22" s="1"/>
    </row>
    <row r="23" spans="1:26" s="6" customFormat="1" hidden="1" x14ac:dyDescent="0.25">
      <c r="A23" s="15"/>
      <c r="B23" s="15"/>
      <c r="C23" s="15"/>
      <c r="D23" s="15"/>
      <c r="E23" s="15"/>
      <c r="F23" s="14"/>
      <c r="G23" s="14"/>
      <c r="H23" s="14"/>
      <c r="I23" s="14"/>
      <c r="J23" s="16"/>
      <c r="K23" s="14"/>
      <c r="L23" s="14"/>
      <c r="M23" s="14"/>
      <c r="N23" s="4"/>
      <c r="O23" s="4"/>
      <c r="P23" s="4"/>
      <c r="Q23" s="4"/>
      <c r="R23" s="4"/>
      <c r="S23" s="4"/>
      <c r="T23" s="4"/>
      <c r="U23" s="4"/>
      <c r="V23" s="4"/>
      <c r="W23" s="1"/>
      <c r="X23" s="1"/>
      <c r="Y23" s="1"/>
      <c r="Z23" s="1"/>
    </row>
    <row r="24" spans="1:26" s="6" customFormat="1" hidden="1" x14ac:dyDescent="0.25">
      <c r="A24" s="15"/>
      <c r="B24" s="15"/>
      <c r="C24" s="15"/>
      <c r="D24" s="15"/>
      <c r="E24" s="15"/>
      <c r="F24" s="14"/>
      <c r="G24" s="14"/>
      <c r="H24" s="14"/>
      <c r="I24" s="14"/>
      <c r="J24" s="16"/>
      <c r="K24" s="14"/>
      <c r="L24" s="14"/>
      <c r="M24" s="14"/>
      <c r="N24" s="4"/>
      <c r="O24" s="4"/>
      <c r="P24" s="4"/>
      <c r="Q24" s="4"/>
      <c r="R24" s="4"/>
      <c r="S24" s="4"/>
      <c r="T24" s="4"/>
      <c r="U24" s="4"/>
      <c r="V24" s="4"/>
      <c r="W24" s="1"/>
      <c r="X24" s="1"/>
      <c r="Y24" s="1"/>
      <c r="Z24" s="1"/>
    </row>
    <row r="25" spans="1:26" s="6" customFormat="1" hidden="1" x14ac:dyDescent="0.25">
      <c r="A25" s="15"/>
      <c r="B25" s="15"/>
      <c r="C25" s="15"/>
      <c r="D25" s="15"/>
      <c r="E25" s="15"/>
      <c r="F25" s="14"/>
      <c r="G25" s="14"/>
      <c r="H25" s="14"/>
      <c r="I25" s="14"/>
      <c r="J25" s="16"/>
      <c r="K25" s="14"/>
      <c r="L25" s="14"/>
      <c r="M25" s="14"/>
      <c r="N25" s="4"/>
      <c r="O25" s="4"/>
      <c r="P25" s="4"/>
      <c r="Q25" s="4"/>
      <c r="R25" s="4"/>
      <c r="S25" s="4"/>
      <c r="T25" s="4"/>
      <c r="U25" s="4"/>
      <c r="V25" s="4"/>
      <c r="W25" s="1"/>
      <c r="X25" s="1"/>
      <c r="Y25" s="1"/>
      <c r="Z25" s="1"/>
    </row>
    <row r="26" spans="1:26" s="6" customFormat="1" hidden="1" x14ac:dyDescent="0.25">
      <c r="A26" s="15"/>
      <c r="B26" s="15"/>
      <c r="C26" s="15"/>
      <c r="D26" s="15"/>
      <c r="E26" s="15"/>
      <c r="F26" s="14"/>
      <c r="G26" s="14"/>
      <c r="H26" s="14"/>
      <c r="I26" s="14"/>
      <c r="J26" s="16"/>
      <c r="K26" s="14"/>
      <c r="L26" s="14"/>
      <c r="M26" s="14"/>
      <c r="N26" s="4"/>
      <c r="O26" s="4"/>
      <c r="P26" s="4"/>
      <c r="Q26" s="4"/>
      <c r="R26" s="4"/>
      <c r="S26" s="4"/>
      <c r="T26" s="4"/>
      <c r="U26" s="4"/>
      <c r="V26" s="4"/>
      <c r="W26" s="1"/>
      <c r="X26" s="1"/>
      <c r="Y26" s="1"/>
      <c r="Z26" s="1"/>
    </row>
    <row r="27" spans="1:26" s="6" customFormat="1" hidden="1" x14ac:dyDescent="0.25">
      <c r="A27" s="15"/>
      <c r="B27" s="15"/>
      <c r="C27" s="15"/>
      <c r="D27" s="15"/>
      <c r="E27" s="15"/>
      <c r="F27" s="14"/>
      <c r="G27" s="14"/>
      <c r="H27" s="14"/>
      <c r="I27" s="14"/>
      <c r="J27" s="16"/>
      <c r="K27" s="14"/>
      <c r="L27" s="14"/>
      <c r="M27" s="14"/>
      <c r="N27" s="4"/>
      <c r="O27" s="4"/>
      <c r="P27" s="4"/>
      <c r="Q27" s="4"/>
      <c r="R27" s="4"/>
      <c r="S27" s="4"/>
      <c r="T27" s="4"/>
      <c r="U27" s="4"/>
      <c r="V27" s="4"/>
      <c r="W27" s="1"/>
      <c r="X27" s="1"/>
      <c r="Y27" s="1"/>
      <c r="Z27" s="1"/>
    </row>
    <row r="28" spans="1:26" s="6" customFormat="1" hidden="1" x14ac:dyDescent="0.25">
      <c r="A28" s="15"/>
      <c r="B28" s="15"/>
      <c r="C28" s="15"/>
      <c r="D28" s="15"/>
      <c r="E28" s="15"/>
      <c r="F28" s="14"/>
      <c r="G28" s="14"/>
      <c r="H28" s="14"/>
      <c r="I28" s="14"/>
      <c r="J28" s="16"/>
      <c r="K28" s="14"/>
      <c r="L28" s="14"/>
      <c r="M28" s="14"/>
      <c r="N28" s="4"/>
      <c r="O28" s="4"/>
      <c r="P28" s="4"/>
      <c r="Q28" s="4"/>
      <c r="R28" s="4"/>
      <c r="S28" s="4"/>
      <c r="T28" s="4"/>
      <c r="U28" s="4"/>
      <c r="V28" s="4"/>
      <c r="W28" s="1"/>
      <c r="X28" s="1"/>
      <c r="Y28" s="1"/>
      <c r="Z28" s="1"/>
    </row>
    <row r="29" spans="1:26" s="6" customFormat="1" hidden="1" x14ac:dyDescent="0.25">
      <c r="A29" s="15"/>
      <c r="B29" s="15"/>
      <c r="C29" s="15"/>
      <c r="D29" s="15"/>
      <c r="E29" s="15"/>
      <c r="F29" s="14"/>
      <c r="G29" s="14"/>
      <c r="H29" s="14"/>
      <c r="I29" s="14"/>
      <c r="J29" s="16"/>
      <c r="K29" s="14"/>
      <c r="L29" s="14"/>
      <c r="M29" s="14"/>
      <c r="N29" s="4"/>
      <c r="O29" s="4"/>
      <c r="P29" s="4"/>
      <c r="Q29" s="4"/>
      <c r="R29" s="4"/>
      <c r="S29" s="4"/>
      <c r="T29" s="4"/>
      <c r="U29" s="4"/>
      <c r="V29" s="4"/>
      <c r="W29" s="1"/>
      <c r="X29" s="1"/>
      <c r="Y29" s="1"/>
      <c r="Z29" s="1"/>
    </row>
    <row r="30" spans="1:26" s="6" customFormat="1" hidden="1" x14ac:dyDescent="0.25">
      <c r="A30" s="15"/>
      <c r="B30" s="15"/>
      <c r="C30" s="15"/>
      <c r="D30" s="15"/>
      <c r="E30" s="15"/>
      <c r="F30" s="14"/>
      <c r="G30" s="14"/>
      <c r="H30" s="14"/>
      <c r="I30" s="14"/>
      <c r="J30" s="16"/>
      <c r="K30" s="14"/>
      <c r="L30" s="14"/>
      <c r="M30" s="14"/>
      <c r="N30" s="4"/>
      <c r="O30" s="4"/>
      <c r="P30" s="4"/>
      <c r="Q30" s="4"/>
      <c r="R30" s="4"/>
      <c r="S30" s="4"/>
      <c r="T30" s="4"/>
      <c r="U30" s="4"/>
      <c r="V30" s="4"/>
      <c r="W30" s="1"/>
      <c r="X30" s="1"/>
      <c r="Y30" s="1"/>
      <c r="Z30" s="1"/>
    </row>
    <row r="31" spans="1:26" s="6" customFormat="1" hidden="1" x14ac:dyDescent="0.25">
      <c r="A31" s="15"/>
      <c r="B31" s="15"/>
      <c r="C31" s="15"/>
      <c r="D31" s="15"/>
      <c r="E31" s="15"/>
      <c r="F31" s="14"/>
      <c r="G31" s="14"/>
      <c r="H31" s="14"/>
      <c r="I31" s="14"/>
      <c r="J31" s="16"/>
      <c r="K31" s="14"/>
      <c r="L31" s="14"/>
      <c r="M31" s="14"/>
      <c r="N31" s="4"/>
      <c r="O31" s="4"/>
      <c r="P31" s="4"/>
      <c r="Q31" s="4"/>
      <c r="R31" s="4"/>
      <c r="S31" s="4"/>
      <c r="T31" s="4"/>
      <c r="U31" s="4"/>
      <c r="V31" s="4"/>
      <c r="W31" s="1"/>
      <c r="X31" s="1"/>
      <c r="Y31" s="1"/>
      <c r="Z31" s="1"/>
    </row>
    <row r="32" spans="1:26" s="6" customFormat="1" hidden="1" x14ac:dyDescent="0.25">
      <c r="A32" s="15"/>
      <c r="B32" s="15"/>
      <c r="C32" s="15"/>
      <c r="D32" s="15"/>
      <c r="E32" s="15"/>
      <c r="F32" s="14"/>
      <c r="G32" s="14"/>
      <c r="H32" s="14"/>
      <c r="I32" s="14"/>
      <c r="J32" s="16"/>
      <c r="K32" s="14"/>
      <c r="L32" s="14"/>
      <c r="M32" s="14"/>
      <c r="N32" s="4"/>
      <c r="O32" s="4"/>
      <c r="P32" s="4"/>
      <c r="Q32" s="4"/>
      <c r="R32" s="4"/>
      <c r="S32" s="4"/>
      <c r="T32" s="4"/>
      <c r="U32" s="4"/>
      <c r="V32" s="4"/>
      <c r="W32" s="1"/>
      <c r="X32" s="1"/>
      <c r="Y32" s="1"/>
      <c r="Z32" s="1"/>
    </row>
    <row r="33" spans="1:26" s="6" customFormat="1" hidden="1" x14ac:dyDescent="0.25">
      <c r="A33" s="15"/>
      <c r="B33" s="15"/>
      <c r="C33" s="15"/>
      <c r="D33" s="15"/>
      <c r="E33" s="15"/>
      <c r="F33" s="14"/>
      <c r="G33" s="14"/>
      <c r="H33" s="14"/>
      <c r="I33" s="14"/>
      <c r="J33" s="16"/>
      <c r="K33" s="14"/>
      <c r="L33" s="14"/>
      <c r="M33" s="14"/>
      <c r="N33" s="4"/>
      <c r="O33" s="4"/>
      <c r="P33" s="4"/>
      <c r="Q33" s="4"/>
      <c r="R33" s="4"/>
      <c r="S33" s="4"/>
      <c r="T33" s="4"/>
      <c r="U33" s="4"/>
      <c r="V33" s="4"/>
      <c r="W33" s="1"/>
      <c r="X33" s="1"/>
      <c r="Y33" s="1"/>
      <c r="Z33" s="1"/>
    </row>
    <row r="34" spans="1:26" s="6" customFormat="1" hidden="1" x14ac:dyDescent="0.25">
      <c r="A34" s="15"/>
      <c r="B34" s="15"/>
      <c r="C34" s="15"/>
      <c r="D34" s="15"/>
      <c r="E34" s="15"/>
      <c r="F34" s="14"/>
      <c r="G34" s="14"/>
      <c r="H34" s="14"/>
      <c r="I34" s="14"/>
      <c r="J34" s="16"/>
      <c r="K34" s="14"/>
      <c r="L34" s="14"/>
      <c r="M34" s="14"/>
      <c r="N34" s="4"/>
      <c r="O34" s="4"/>
      <c r="P34" s="4"/>
      <c r="Q34" s="4"/>
      <c r="R34" s="4"/>
      <c r="S34" s="4"/>
      <c r="T34" s="4"/>
      <c r="U34" s="4"/>
      <c r="V34" s="4"/>
      <c r="W34" s="1"/>
      <c r="X34" s="1"/>
      <c r="Y34" s="1"/>
      <c r="Z34" s="1"/>
    </row>
    <row r="35" spans="1:26" s="6" customFormat="1" hidden="1" x14ac:dyDescent="0.25">
      <c r="A35" s="15"/>
      <c r="B35" s="15"/>
      <c r="C35" s="15"/>
      <c r="D35" s="15"/>
      <c r="E35" s="15"/>
      <c r="F35" s="14"/>
      <c r="G35" s="14"/>
      <c r="H35" s="14"/>
      <c r="I35" s="14"/>
      <c r="J35" s="16"/>
      <c r="K35" s="14"/>
      <c r="L35" s="14"/>
      <c r="M35" s="14"/>
      <c r="N35" s="4"/>
      <c r="O35" s="4"/>
      <c r="P35" s="4"/>
      <c r="Q35" s="4"/>
      <c r="R35" s="4"/>
      <c r="S35" s="4"/>
      <c r="T35" s="4"/>
      <c r="U35" s="4"/>
      <c r="V35" s="4"/>
      <c r="W35" s="1"/>
      <c r="X35" s="1"/>
      <c r="Y35" s="1"/>
      <c r="Z35" s="1"/>
    </row>
    <row r="36" spans="1:26" s="6" customFormat="1" hidden="1" x14ac:dyDescent="0.25">
      <c r="A36" s="15"/>
      <c r="B36" s="15"/>
      <c r="C36" s="15"/>
      <c r="D36" s="15"/>
      <c r="E36" s="15"/>
      <c r="F36" s="14"/>
      <c r="G36" s="14"/>
      <c r="H36" s="14"/>
      <c r="I36" s="14"/>
      <c r="J36" s="16"/>
      <c r="K36" s="14"/>
      <c r="L36" s="14"/>
      <c r="M36" s="14"/>
      <c r="N36" s="4"/>
      <c r="O36" s="4"/>
      <c r="P36" s="4"/>
      <c r="Q36" s="4"/>
      <c r="R36" s="4"/>
      <c r="S36" s="4"/>
      <c r="T36" s="4"/>
      <c r="U36" s="4"/>
      <c r="V36" s="4"/>
      <c r="W36" s="1"/>
      <c r="X36" s="1"/>
      <c r="Y36" s="1"/>
      <c r="Z36" s="1"/>
    </row>
    <row r="37" spans="1:26" s="6" customFormat="1" hidden="1" x14ac:dyDescent="0.25">
      <c r="A37" s="13"/>
      <c r="B37" s="13"/>
      <c r="C37" s="13"/>
      <c r="D37" s="13"/>
      <c r="E37" s="13"/>
      <c r="F37" s="14"/>
      <c r="G37" s="14"/>
      <c r="H37" s="14"/>
      <c r="I37" s="14"/>
      <c r="J37" s="16"/>
      <c r="K37" s="14"/>
      <c r="L37" s="14"/>
      <c r="M37" s="14"/>
      <c r="N37" s="4"/>
      <c r="O37" s="4"/>
      <c r="P37" s="4"/>
      <c r="Q37" s="4"/>
      <c r="R37" s="4"/>
      <c r="S37" s="4"/>
      <c r="T37" s="4"/>
      <c r="U37" s="4"/>
      <c r="V37" s="4"/>
      <c r="W37" s="1"/>
      <c r="X37" s="1"/>
      <c r="Y37" s="1"/>
      <c r="Z37" s="1"/>
    </row>
    <row r="38" spans="1:26" s="6" customFormat="1" hidden="1" x14ac:dyDescent="0.25">
      <c r="A38" s="13"/>
      <c r="B38" s="13"/>
      <c r="C38" s="13"/>
      <c r="D38" s="13"/>
      <c r="E38" s="13"/>
      <c r="F38" s="14"/>
      <c r="G38" s="14"/>
      <c r="H38" s="14"/>
      <c r="I38" s="14"/>
      <c r="J38" s="16"/>
      <c r="K38" s="14"/>
      <c r="L38" s="14"/>
      <c r="M38" s="14"/>
      <c r="N38" s="4"/>
      <c r="O38" s="4"/>
      <c r="P38" s="4"/>
      <c r="Q38" s="4"/>
      <c r="R38" s="4"/>
      <c r="S38" s="4"/>
      <c r="T38" s="4"/>
      <c r="U38" s="4"/>
      <c r="V38" s="4"/>
      <c r="W38" s="1"/>
      <c r="X38" s="1"/>
      <c r="Y38" s="1"/>
      <c r="Z38" s="1"/>
    </row>
    <row r="39" spans="1:26" s="6" customFormat="1" hidden="1" x14ac:dyDescent="0.25">
      <c r="A39" s="13"/>
      <c r="B39" s="13"/>
      <c r="C39" s="13"/>
      <c r="D39" s="13"/>
      <c r="E39" s="13"/>
      <c r="F39" s="14"/>
      <c r="G39" s="14"/>
      <c r="H39" s="14"/>
      <c r="I39" s="14"/>
      <c r="J39" s="16"/>
      <c r="K39" s="14"/>
      <c r="L39" s="14"/>
      <c r="M39" s="14"/>
      <c r="N39" s="4"/>
      <c r="O39" s="4"/>
      <c r="P39" s="4"/>
      <c r="Q39" s="4"/>
      <c r="R39" s="4"/>
      <c r="S39" s="4"/>
      <c r="T39" s="4"/>
      <c r="U39" s="4"/>
      <c r="V39" s="4"/>
      <c r="W39" s="1"/>
      <c r="X39" s="1"/>
      <c r="Y39" s="1"/>
      <c r="Z39" s="1"/>
    </row>
    <row r="40" spans="1:26" s="6" customFormat="1" hidden="1" x14ac:dyDescent="0.25">
      <c r="A40" s="13"/>
      <c r="B40" s="13"/>
      <c r="C40" s="13"/>
      <c r="D40" s="13"/>
      <c r="E40" s="13"/>
      <c r="F40" s="14"/>
      <c r="G40" s="14"/>
      <c r="H40" s="14"/>
      <c r="I40" s="14"/>
      <c r="J40" s="16"/>
      <c r="K40" s="14"/>
      <c r="L40" s="14"/>
      <c r="M40" s="14"/>
      <c r="N40" s="4"/>
      <c r="O40" s="4"/>
      <c r="P40" s="4"/>
      <c r="Q40" s="4"/>
      <c r="R40" s="4"/>
      <c r="S40" s="4"/>
      <c r="T40" s="4"/>
      <c r="U40" s="4"/>
      <c r="V40" s="4"/>
      <c r="W40" s="1"/>
      <c r="X40" s="1"/>
      <c r="Y40" s="1"/>
      <c r="Z40" s="1"/>
    </row>
    <row r="41" spans="1:26" s="6" customFormat="1" hidden="1" x14ac:dyDescent="0.25">
      <c r="A41" s="13"/>
      <c r="B41" s="13"/>
      <c r="C41" s="13"/>
      <c r="D41" s="13"/>
      <c r="E41" s="13"/>
      <c r="F41" s="14"/>
      <c r="G41" s="14"/>
      <c r="H41" s="14"/>
      <c r="I41" s="14"/>
      <c r="J41" s="16"/>
      <c r="K41" s="14"/>
      <c r="L41" s="14"/>
      <c r="M41" s="14"/>
      <c r="N41" s="4"/>
      <c r="O41" s="4"/>
      <c r="P41" s="4"/>
      <c r="Q41" s="4"/>
      <c r="R41" s="4"/>
      <c r="S41" s="4"/>
      <c r="T41" s="4"/>
      <c r="U41" s="4"/>
      <c r="V41" s="4"/>
      <c r="W41" s="1"/>
      <c r="X41" s="1"/>
      <c r="Y41" s="1"/>
      <c r="Z41" s="1"/>
    </row>
    <row r="42" spans="1:26" s="6" customFormat="1" hidden="1" x14ac:dyDescent="0.25">
      <c r="A42" s="13"/>
      <c r="B42" s="13"/>
      <c r="C42" s="13"/>
      <c r="D42" s="13"/>
      <c r="E42" s="13"/>
      <c r="F42" s="14"/>
      <c r="G42" s="14"/>
      <c r="H42" s="14"/>
      <c r="I42" s="14"/>
      <c r="J42" s="16"/>
      <c r="K42" s="14"/>
      <c r="L42" s="14"/>
      <c r="M42" s="14"/>
      <c r="N42" s="4"/>
      <c r="O42" s="4"/>
      <c r="P42" s="4"/>
      <c r="Q42" s="4"/>
      <c r="R42" s="4"/>
      <c r="S42" s="4"/>
      <c r="T42" s="4"/>
      <c r="U42" s="4"/>
      <c r="V42" s="4"/>
      <c r="W42" s="1"/>
      <c r="X42" s="1"/>
      <c r="Y42" s="1"/>
      <c r="Z42" s="1"/>
    </row>
    <row r="43" spans="1:26" s="6" customFormat="1" hidden="1" x14ac:dyDescent="0.25">
      <c r="A43" s="13"/>
      <c r="B43" s="13"/>
      <c r="C43" s="13"/>
      <c r="D43" s="13"/>
      <c r="E43" s="13"/>
      <c r="F43" s="14"/>
      <c r="G43" s="14"/>
      <c r="H43" s="14"/>
      <c r="I43" s="14"/>
      <c r="J43" s="16"/>
      <c r="K43" s="14"/>
      <c r="L43" s="14"/>
      <c r="M43" s="14"/>
      <c r="N43" s="4"/>
      <c r="O43" s="4"/>
      <c r="P43" s="4"/>
      <c r="Q43" s="4"/>
      <c r="R43" s="4"/>
      <c r="S43" s="4"/>
      <c r="T43" s="4"/>
      <c r="U43" s="4"/>
      <c r="V43" s="4"/>
      <c r="W43" s="1"/>
      <c r="X43" s="1"/>
      <c r="Y43" s="1"/>
      <c r="Z43" s="1"/>
    </row>
    <row r="44" spans="1:26" s="6" customFormat="1" hidden="1" x14ac:dyDescent="0.25">
      <c r="A44" s="13"/>
      <c r="B44" s="13"/>
      <c r="C44" s="13"/>
      <c r="D44" s="13"/>
      <c r="E44" s="13"/>
      <c r="F44" s="14"/>
      <c r="G44" s="14"/>
      <c r="H44" s="14"/>
      <c r="I44" s="14"/>
      <c r="J44" s="16"/>
      <c r="K44" s="14"/>
      <c r="L44" s="14"/>
      <c r="M44" s="14"/>
      <c r="N44" s="4"/>
      <c r="O44" s="4"/>
      <c r="P44" s="4"/>
      <c r="Q44" s="4"/>
      <c r="R44" s="4"/>
      <c r="S44" s="4"/>
      <c r="T44" s="4"/>
      <c r="U44" s="4"/>
      <c r="V44" s="4"/>
      <c r="W44" s="1"/>
      <c r="X44" s="1"/>
      <c r="Y44" s="1"/>
      <c r="Z44" s="1"/>
    </row>
    <row r="45" spans="1:26" s="6" customFormat="1" hidden="1" x14ac:dyDescent="0.25">
      <c r="A45" s="13"/>
      <c r="B45" s="13"/>
      <c r="C45" s="13"/>
      <c r="D45" s="13"/>
      <c r="E45" s="13"/>
      <c r="F45" s="14"/>
      <c r="G45" s="14"/>
      <c r="H45" s="14"/>
      <c r="I45" s="14"/>
      <c r="J45" s="16"/>
      <c r="K45" s="14"/>
      <c r="L45" s="14"/>
      <c r="M45" s="14"/>
      <c r="N45" s="4"/>
      <c r="O45" s="4"/>
      <c r="P45" s="4"/>
      <c r="Q45" s="4"/>
      <c r="R45" s="4"/>
      <c r="S45" s="4"/>
      <c r="T45" s="4"/>
      <c r="U45" s="4"/>
      <c r="V45" s="4"/>
      <c r="W45" s="1"/>
      <c r="X45" s="1"/>
      <c r="Y45" s="1"/>
      <c r="Z45" s="1"/>
    </row>
    <row r="46" spans="1:26" s="6" customFormat="1" hidden="1" x14ac:dyDescent="0.25">
      <c r="A46" s="13"/>
      <c r="B46" s="13"/>
      <c r="C46" s="13"/>
      <c r="D46" s="13"/>
      <c r="E46" s="13"/>
      <c r="F46" s="14"/>
      <c r="G46" s="14"/>
      <c r="H46" s="14"/>
      <c r="I46" s="14"/>
      <c r="J46" s="16"/>
      <c r="K46" s="14"/>
      <c r="L46" s="14"/>
      <c r="M46" s="14"/>
      <c r="N46" s="4"/>
      <c r="O46" s="4"/>
      <c r="P46" s="4"/>
      <c r="Q46" s="4"/>
      <c r="R46" s="4"/>
      <c r="S46" s="4"/>
      <c r="T46" s="4"/>
      <c r="U46" s="4"/>
      <c r="V46" s="4"/>
      <c r="W46" s="1"/>
      <c r="X46" s="1"/>
      <c r="Y46" s="1"/>
      <c r="Z46" s="1"/>
    </row>
    <row r="47" spans="1:26" s="6" customFormat="1" hidden="1" x14ac:dyDescent="0.25">
      <c r="A47" s="15"/>
      <c r="B47" s="15"/>
      <c r="C47" s="15"/>
      <c r="D47" s="15"/>
      <c r="E47" s="15"/>
      <c r="F47" s="14"/>
      <c r="G47" s="14"/>
      <c r="H47" s="14"/>
      <c r="I47" s="14"/>
      <c r="J47" s="16"/>
      <c r="K47" s="14"/>
      <c r="L47" s="14"/>
      <c r="M47" s="14"/>
      <c r="N47" s="4"/>
      <c r="O47" s="4"/>
      <c r="P47" s="4"/>
      <c r="Q47" s="4"/>
      <c r="R47" s="4"/>
      <c r="S47" s="4"/>
      <c r="T47" s="4"/>
      <c r="U47" s="4"/>
      <c r="V47" s="4"/>
      <c r="W47" s="1"/>
      <c r="X47" s="1"/>
      <c r="Y47" s="1"/>
      <c r="Z47" s="1"/>
    </row>
    <row r="48" spans="1:26" s="6" customFormat="1" hidden="1" x14ac:dyDescent="0.25">
      <c r="A48" s="15"/>
      <c r="B48" s="15"/>
      <c r="C48" s="15"/>
      <c r="D48" s="15"/>
      <c r="E48" s="15"/>
      <c r="F48" s="14"/>
      <c r="G48" s="14"/>
      <c r="H48" s="14"/>
      <c r="I48" s="14"/>
      <c r="J48" s="16"/>
      <c r="K48" s="14"/>
      <c r="L48" s="14"/>
      <c r="M48" s="14"/>
      <c r="N48" s="4"/>
      <c r="O48" s="4"/>
      <c r="P48" s="4"/>
      <c r="Q48" s="4"/>
      <c r="R48" s="4"/>
      <c r="S48" s="4"/>
      <c r="T48" s="4"/>
      <c r="U48" s="4"/>
      <c r="V48" s="4"/>
      <c r="W48" s="1"/>
      <c r="X48" s="1"/>
      <c r="Y48" s="1"/>
      <c r="Z48" s="1"/>
    </row>
    <row r="49" spans="1:26" s="6" customFormat="1" hidden="1" x14ac:dyDescent="0.25">
      <c r="A49" s="15"/>
      <c r="B49" s="15"/>
      <c r="C49" s="15"/>
      <c r="D49" s="15"/>
      <c r="E49" s="15"/>
      <c r="F49" s="14"/>
      <c r="G49" s="14"/>
      <c r="H49" s="14"/>
      <c r="I49" s="14"/>
      <c r="J49" s="16"/>
      <c r="K49" s="14"/>
      <c r="L49" s="14"/>
      <c r="M49" s="14"/>
      <c r="N49" s="4"/>
      <c r="O49" s="4"/>
      <c r="P49" s="4"/>
      <c r="Q49" s="4"/>
      <c r="R49" s="4"/>
      <c r="S49" s="4"/>
      <c r="T49" s="4"/>
      <c r="U49" s="4"/>
      <c r="V49" s="4"/>
      <c r="W49" s="1"/>
      <c r="X49" s="1"/>
      <c r="Y49" s="1"/>
      <c r="Z49" s="1"/>
    </row>
    <row r="50" spans="1:26" s="6" customFormat="1" hidden="1" x14ac:dyDescent="0.25">
      <c r="A50" s="15"/>
      <c r="B50" s="15"/>
      <c r="C50" s="15"/>
      <c r="D50" s="15"/>
      <c r="E50" s="15"/>
      <c r="F50" s="14"/>
      <c r="G50" s="14"/>
      <c r="H50" s="14"/>
      <c r="I50" s="14"/>
      <c r="J50" s="16"/>
      <c r="K50" s="14"/>
      <c r="L50" s="14"/>
      <c r="M50" s="14"/>
      <c r="N50" s="4"/>
      <c r="O50" s="4"/>
      <c r="P50" s="4"/>
      <c r="Q50" s="4"/>
      <c r="R50" s="4"/>
      <c r="S50" s="4"/>
      <c r="T50" s="4"/>
      <c r="U50" s="4"/>
      <c r="V50" s="4"/>
      <c r="W50" s="1"/>
      <c r="X50" s="1"/>
      <c r="Y50" s="1"/>
      <c r="Z50" s="1"/>
    </row>
    <row r="51" spans="1:26" s="6" customFormat="1" hidden="1" x14ac:dyDescent="0.25">
      <c r="A51" s="15"/>
      <c r="B51" s="15"/>
      <c r="C51" s="15"/>
      <c r="D51" s="15"/>
      <c r="E51" s="15"/>
      <c r="F51" s="14"/>
      <c r="G51" s="14"/>
      <c r="H51" s="14"/>
      <c r="I51" s="14"/>
      <c r="J51" s="16"/>
      <c r="K51" s="14"/>
      <c r="L51" s="14"/>
      <c r="M51" s="14"/>
      <c r="N51" s="4"/>
      <c r="O51" s="4"/>
      <c r="P51" s="4"/>
      <c r="Q51" s="4"/>
      <c r="R51" s="4"/>
      <c r="S51" s="4"/>
      <c r="T51" s="4"/>
      <c r="U51" s="4"/>
      <c r="V51" s="4"/>
      <c r="W51" s="1"/>
      <c r="X51" s="1"/>
      <c r="Y51" s="1"/>
      <c r="Z51" s="1"/>
    </row>
    <row r="52" spans="1:26" s="6" customFormat="1" hidden="1" x14ac:dyDescent="0.25">
      <c r="A52" s="15"/>
      <c r="B52" s="15"/>
      <c r="C52" s="15"/>
      <c r="D52" s="15"/>
      <c r="E52" s="15"/>
      <c r="F52" s="14"/>
      <c r="G52" s="14"/>
      <c r="H52" s="14"/>
      <c r="I52" s="14"/>
      <c r="J52" s="16"/>
      <c r="K52" s="14"/>
      <c r="L52" s="14"/>
      <c r="M52" s="14"/>
      <c r="N52" s="4"/>
      <c r="O52" s="4"/>
      <c r="P52" s="4"/>
      <c r="Q52" s="4"/>
      <c r="R52" s="4"/>
      <c r="S52" s="4"/>
      <c r="T52" s="4"/>
      <c r="U52" s="4"/>
      <c r="V52" s="4"/>
      <c r="W52" s="1"/>
      <c r="X52" s="1"/>
      <c r="Y52" s="1"/>
      <c r="Z52" s="1"/>
    </row>
    <row r="53" spans="1:26" s="6" customFormat="1" hidden="1" x14ac:dyDescent="0.25">
      <c r="A53" s="15"/>
      <c r="B53" s="15"/>
      <c r="C53" s="15"/>
      <c r="D53" s="15"/>
      <c r="E53" s="15"/>
      <c r="F53" s="14"/>
      <c r="G53" s="14"/>
      <c r="H53" s="14"/>
      <c r="I53" s="14"/>
      <c r="J53" s="16"/>
      <c r="K53" s="14"/>
      <c r="L53" s="14"/>
      <c r="M53" s="14"/>
      <c r="N53" s="4"/>
      <c r="O53" s="4"/>
      <c r="P53" s="4"/>
      <c r="Q53" s="4"/>
      <c r="R53" s="4"/>
      <c r="S53" s="4"/>
      <c r="T53" s="4"/>
      <c r="U53" s="4"/>
      <c r="V53" s="4"/>
      <c r="W53" s="1"/>
      <c r="X53" s="1"/>
      <c r="Y53" s="1"/>
      <c r="Z53" s="1"/>
    </row>
  </sheetData>
  <sheetProtection sheet="1" objects="1" scenarios="1"/>
  <customSheetViews>
    <customSheetView guid="{9D5E0675-E81B-4894-8C24-1BC7CFF98042}" scale="80" hiddenRows="1" hiddenColumns="1" state="hidden">
      <selection activeCell="J3" sqref="J3"/>
      <pageMargins left="0" right="0" top="0" bottom="0" header="0" footer="0"/>
      <pageSetup orientation="portrait" horizontalDpi="4294967293" verticalDpi="4294967293" r:id="rId1"/>
    </customSheetView>
    <customSheetView guid="{C2870D4B-3185-40F5-B1E2-34D518E50A79}" scale="80" hiddenRows="1" hiddenColumns="1" state="hidden">
      <selection activeCell="J3" sqref="J3"/>
      <pageMargins left="0" right="0" top="0" bottom="0" header="0" footer="0"/>
      <pageSetup orientation="portrait" horizontalDpi="4294967293" verticalDpi="4294967293" r:id="rId2"/>
    </customSheetView>
    <customSheetView guid="{B3F813C4-6DDE-44FA-88AB-CD545D2651A2}" scale="80" hiddenRows="1" hiddenColumns="1" state="hidden">
      <selection activeCell="J3" sqref="J3"/>
      <pageMargins left="0" right="0" top="0" bottom="0" header="0" footer="0"/>
      <pageSetup orientation="portrait" horizontalDpi="4294967293" verticalDpi="4294967293" r:id="rId3"/>
    </customSheetView>
    <customSheetView guid="{52C21511-4E91-4712-98AA-765DAD4B9FC1}" scale="80" hiddenRows="1" hiddenColumns="1" state="hidden">
      <selection activeCell="J3" sqref="J3"/>
      <pageMargins left="0" right="0" top="0" bottom="0" header="0" footer="0"/>
      <pageSetup orientation="portrait" horizontalDpi="4294967293" verticalDpi="4294967293" r:id="rId4"/>
    </customSheetView>
  </customSheetViews>
  <dataValidations count="1">
    <dataValidation type="list" allowBlank="1" showInputMessage="1" showErrorMessage="1" sqref="A15:E22" xr:uid="{7862D6DB-BB1E-4945-9FC8-BCC150A7B9DB}">
      <formula1>#REF!</formula1>
    </dataValidation>
  </dataValidations>
  <pageMargins left="0.7" right="0.7" top="0.75" bottom="0.75" header="0.3" footer="0.3"/>
  <pageSetup orientation="portrait" horizontalDpi="4294967293" verticalDpi="4294967293"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2433-3E1B-4620-B87F-36276A4845FA}">
  <dimension ref="A1:BL55"/>
  <sheetViews>
    <sheetView zoomScale="60" zoomScaleNormal="60" workbookViewId="0">
      <selection activeCell="F19" sqref="F19"/>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587</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635</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68" t="s">
        <v>636</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637</v>
      </c>
      <c r="G27" s="258" t="s">
        <v>638</v>
      </c>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639</v>
      </c>
      <c r="G28" s="258" t="s">
        <v>450</v>
      </c>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t="s">
        <v>604</v>
      </c>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t="s">
        <v>181</v>
      </c>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x14ac:dyDescent="0.3">
      <c r="A33" s="138" t="s">
        <v>466</v>
      </c>
      <c r="B33" s="139" t="s">
        <v>467</v>
      </c>
      <c r="C33" s="235" t="s">
        <v>468</v>
      </c>
      <c r="D33" s="239"/>
      <c r="E33" s="239" t="s">
        <v>181</v>
      </c>
      <c r="F33" s="260" t="s">
        <v>181</v>
      </c>
      <c r="G33" s="260" t="s">
        <v>181</v>
      </c>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209</v>
      </c>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x14ac:dyDescent="0.3">
      <c r="A36" s="138" t="s">
        <v>475</v>
      </c>
      <c r="B36" s="139" t="s">
        <v>476</v>
      </c>
      <c r="C36" s="235" t="s">
        <v>477</v>
      </c>
      <c r="D36" s="239"/>
      <c r="E36" s="239" t="s">
        <v>181</v>
      </c>
      <c r="F36" s="260" t="s">
        <v>181</v>
      </c>
      <c r="G36" s="260" t="s">
        <v>181</v>
      </c>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t="s">
        <v>209</v>
      </c>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t="s">
        <v>181</v>
      </c>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209</v>
      </c>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209</v>
      </c>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640</v>
      </c>
      <c r="G44" s="258" t="s">
        <v>640</v>
      </c>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641</v>
      </c>
      <c r="G45" s="262" t="s">
        <v>642</v>
      </c>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643</v>
      </c>
      <c r="G46" s="262" t="s">
        <v>644</v>
      </c>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55" x14ac:dyDescent="0.3">
      <c r="A47" s="138" t="s">
        <v>515</v>
      </c>
      <c r="B47" s="139" t="s">
        <v>516</v>
      </c>
      <c r="C47" s="235" t="s">
        <v>517</v>
      </c>
      <c r="D47" s="241" t="s">
        <v>217</v>
      </c>
      <c r="E47" s="241" t="s">
        <v>612</v>
      </c>
      <c r="F47" s="262" t="s">
        <v>645</v>
      </c>
      <c r="G47" s="262" t="s">
        <v>646</v>
      </c>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60" x14ac:dyDescent="0.3">
      <c r="A48" s="138" t="s">
        <v>520</v>
      </c>
      <c r="B48" s="139" t="s">
        <v>521</v>
      </c>
      <c r="C48" s="235" t="s">
        <v>522</v>
      </c>
      <c r="D48" s="242" t="s">
        <v>217</v>
      </c>
      <c r="E48" s="242" t="s">
        <v>523</v>
      </c>
      <c r="F48" s="264" t="s">
        <v>647</v>
      </c>
      <c r="G48" s="264" t="s">
        <v>648</v>
      </c>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20" x14ac:dyDescent="0.3">
      <c r="A49" s="138" t="s">
        <v>525</v>
      </c>
      <c r="B49" s="139" t="s">
        <v>526</v>
      </c>
      <c r="C49" s="227" t="s">
        <v>527</v>
      </c>
      <c r="D49" s="236" t="s">
        <v>529</v>
      </c>
      <c r="E49" s="236" t="s">
        <v>618</v>
      </c>
      <c r="F49" s="258" t="s">
        <v>529</v>
      </c>
      <c r="G49" s="258" t="s">
        <v>529</v>
      </c>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217</v>
      </c>
      <c r="E50" s="236" t="s">
        <v>534</v>
      </c>
      <c r="F50" s="258" t="s">
        <v>636</v>
      </c>
      <c r="G50" s="258" t="s">
        <v>636</v>
      </c>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640</v>
      </c>
      <c r="G51" s="258" t="s">
        <v>640</v>
      </c>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649</v>
      </c>
      <c r="G52" s="262" t="s">
        <v>650</v>
      </c>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40" x14ac:dyDescent="0.3">
      <c r="A53" s="138" t="s">
        <v>544</v>
      </c>
      <c r="B53" s="139" t="s">
        <v>545</v>
      </c>
      <c r="C53" s="235" t="s">
        <v>546</v>
      </c>
      <c r="D53" s="243" t="s">
        <v>547</v>
      </c>
      <c r="E53" s="243" t="s">
        <v>217</v>
      </c>
      <c r="F53" s="258" t="s">
        <v>651</v>
      </c>
      <c r="G53" s="258" t="s">
        <v>652</v>
      </c>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80" x14ac:dyDescent="0.3">
      <c r="A54" s="138" t="s">
        <v>550</v>
      </c>
      <c r="B54" s="139" t="s">
        <v>551</v>
      </c>
      <c r="C54" s="235" t="s">
        <v>552</v>
      </c>
      <c r="D54" s="243" t="s">
        <v>553</v>
      </c>
      <c r="E54" s="243" t="s">
        <v>217</v>
      </c>
      <c r="F54" s="258" t="s">
        <v>653</v>
      </c>
      <c r="G54" s="258" t="s">
        <v>654</v>
      </c>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t="s">
        <v>655</v>
      </c>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
  </protectedRanges>
  <customSheetViews>
    <customSheetView guid="{9D5E0675-E81B-4894-8C24-1BC7CFF98042}" scale="70" hiddenRows="1" hiddenColumns="1">
      <selection activeCell="B21" sqref="B21"/>
      <pageMargins left="0" right="0" top="0" bottom="0" header="0" footer="0"/>
    </customSheetView>
    <customSheetView guid="{C2870D4B-3185-40F5-B1E2-34D518E50A79}" scale="70" hiddenRows="1" hiddenColumns="1" topLeftCell="A33">
      <selection activeCell="C7" sqref="C7"/>
      <pageMargins left="0" right="0" top="0" bottom="0" header="0" footer="0"/>
    </customSheetView>
    <customSheetView guid="{B3F813C4-6DDE-44FA-88AB-CD545D2651A2}" scale="85" hiddenRows="1" hiddenColumns="1" topLeftCell="C21">
      <selection activeCell="C29" sqref="C29"/>
      <pageMargins left="0" right="0" top="0" bottom="0" header="0" footer="0"/>
    </customSheetView>
    <customSheetView guid="{52C21511-4E91-4712-98AA-765DAD4B9FC1}" scale="70" hiddenRows="1" hiddenColumns="1" topLeftCell="A46">
      <selection activeCell="F46" sqref="F46"/>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0FED8ECC-C885-4815-A8CF-57DF2F80F706}"/>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841FD-EE29-4432-BF95-BDB5CAD5720B}">
  <dimension ref="A1:BL55"/>
  <sheetViews>
    <sheetView zoomScale="55" zoomScaleNormal="55" workbookViewId="0">
      <selection activeCell="C2" sqref="C2"/>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656</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657</v>
      </c>
      <c r="G12" s="216" t="s">
        <v>657</v>
      </c>
      <c r="H12" s="216" t="s">
        <v>657</v>
      </c>
      <c r="I12" s="216" t="s">
        <v>657</v>
      </c>
      <c r="J12" s="216" t="s">
        <v>657</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590</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592</v>
      </c>
      <c r="G15" s="221" t="s">
        <v>592</v>
      </c>
      <c r="H15" s="221" t="s">
        <v>592</v>
      </c>
      <c r="I15" s="221" t="s">
        <v>592</v>
      </c>
      <c r="J15" s="221" t="s">
        <v>592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592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635</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636</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658</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640</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659</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660</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25" x14ac:dyDescent="0.3">
      <c r="A47" s="138" t="s">
        <v>515</v>
      </c>
      <c r="B47" s="139" t="s">
        <v>516</v>
      </c>
      <c r="C47" s="235" t="s">
        <v>517</v>
      </c>
      <c r="D47" s="241" t="s">
        <v>217</v>
      </c>
      <c r="E47" s="241" t="s">
        <v>612</v>
      </c>
      <c r="F47" s="262" t="s">
        <v>661</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60" x14ac:dyDescent="0.3">
      <c r="A48" s="138" t="s">
        <v>520</v>
      </c>
      <c r="B48" s="139" t="s">
        <v>521</v>
      </c>
      <c r="C48" s="235" t="s">
        <v>522</v>
      </c>
      <c r="D48" s="242" t="s">
        <v>217</v>
      </c>
      <c r="E48" s="242" t="s">
        <v>523</v>
      </c>
      <c r="F48" s="264" t="s">
        <v>662</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529</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75" x14ac:dyDescent="0.3">
      <c r="A50" s="138" t="s">
        <v>531</v>
      </c>
      <c r="B50" s="139" t="s">
        <v>532</v>
      </c>
      <c r="C50" s="227" t="s">
        <v>533</v>
      </c>
      <c r="D50" s="236" t="s">
        <v>217</v>
      </c>
      <c r="E50" s="236" t="s">
        <v>534</v>
      </c>
      <c r="F50" s="258" t="s">
        <v>636</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640</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663</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25" x14ac:dyDescent="0.3">
      <c r="A53" s="138" t="s">
        <v>544</v>
      </c>
      <c r="B53" s="139" t="s">
        <v>545</v>
      </c>
      <c r="C53" s="235" t="s">
        <v>546</v>
      </c>
      <c r="D53" s="243" t="s">
        <v>547</v>
      </c>
      <c r="E53" s="243" t="s">
        <v>217</v>
      </c>
      <c r="F53" s="258" t="s">
        <v>664</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65" x14ac:dyDescent="0.3">
      <c r="A54" s="138" t="s">
        <v>550</v>
      </c>
      <c r="B54" s="139" t="s">
        <v>551</v>
      </c>
      <c r="C54" s="235" t="s">
        <v>552</v>
      </c>
      <c r="D54" s="243" t="s">
        <v>553</v>
      </c>
      <c r="E54" s="243" t="s">
        <v>217</v>
      </c>
      <c r="F54" s="258" t="s">
        <v>665</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
  </protectedRanges>
  <customSheetViews>
    <customSheetView guid="{9D5E0675-E81B-4894-8C24-1BC7CFF98042}" scale="60" hiddenRows="1" hiddenColumns="1">
      <selection activeCell="F27" sqref="F27:F55"/>
      <pageMargins left="0" right="0" top="0" bottom="0" header="0" footer="0"/>
    </customSheetView>
    <customSheetView guid="{C2870D4B-3185-40F5-B1E2-34D518E50A79}" scale="70" hiddenRows="1" hiddenColumns="1" topLeftCell="C29">
      <selection activeCell="C44" sqref="C44"/>
      <pageMargins left="0" right="0" top="0" bottom="0" header="0" footer="0"/>
    </customSheetView>
    <customSheetView guid="{B3F813C4-6DDE-44FA-88AB-CD545D2651A2}" scale="50" hiddenRows="1" hiddenColumns="1">
      <selection activeCell="D45" sqref="D45"/>
      <pageMargins left="0" right="0" top="0" bottom="0" header="0" footer="0"/>
    </customSheetView>
    <customSheetView guid="{52C21511-4E91-4712-98AA-765DAD4B9FC1}" scale="70" hiddenRows="1" hiddenColumns="1" topLeftCell="A46">
      <selection activeCell="F47" sqref="F47"/>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1F117AC4-DD00-4E19-83AF-9A18D1FDAFD9}"/>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5EB4F-4B8B-43E1-8425-23E21C2A5196}">
  <dimension ref="A1:BL55"/>
  <sheetViews>
    <sheetView zoomScale="60" zoomScaleNormal="60" workbookViewId="0">
      <selection activeCell="C2" sqref="C2:C6"/>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4" width="42.88671875" style="159" customWidth="1"/>
    <col min="45" max="45" width="42.88671875" style="159" hidden="1"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666</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24" customFormat="1" ht="27.6" customHeight="1" x14ac:dyDescent="0.3">
      <c r="A10" s="156" t="s">
        <v>12</v>
      </c>
      <c r="B10" s="157" t="s">
        <v>13</v>
      </c>
      <c r="C10" s="157" t="s">
        <v>14</v>
      </c>
      <c r="D10" s="158" t="s">
        <v>262</v>
      </c>
      <c r="E10" s="158" t="s">
        <v>263</v>
      </c>
      <c r="F10" s="158" t="s">
        <v>264</v>
      </c>
      <c r="G10" s="158" t="s">
        <v>265</v>
      </c>
      <c r="H10" s="158" t="s">
        <v>266</v>
      </c>
      <c r="I10" s="158" t="s">
        <v>267</v>
      </c>
      <c r="J10" s="158" t="s">
        <v>268</v>
      </c>
      <c r="K10" s="158" t="s">
        <v>269</v>
      </c>
      <c r="L10" s="158" t="s">
        <v>270</v>
      </c>
      <c r="M10" s="158" t="s">
        <v>271</v>
      </c>
      <c r="N10" s="158" t="s">
        <v>272</v>
      </c>
      <c r="O10" s="158" t="s">
        <v>273</v>
      </c>
      <c r="P10" s="158" t="s">
        <v>274</v>
      </c>
      <c r="Q10" s="158" t="s">
        <v>275</v>
      </c>
      <c r="R10" s="158" t="s">
        <v>276</v>
      </c>
      <c r="S10" s="158" t="s">
        <v>277</v>
      </c>
      <c r="T10" s="158" t="s">
        <v>278</v>
      </c>
      <c r="U10" s="158" t="s">
        <v>279</v>
      </c>
      <c r="V10" s="158" t="s">
        <v>280</v>
      </c>
      <c r="W10" s="158" t="s">
        <v>281</v>
      </c>
      <c r="X10" s="158" t="s">
        <v>282</v>
      </c>
      <c r="Y10" s="158" t="s">
        <v>283</v>
      </c>
      <c r="Z10" s="158" t="s">
        <v>284</v>
      </c>
      <c r="AA10" s="158" t="s">
        <v>285</v>
      </c>
      <c r="AB10" s="158" t="s">
        <v>286</v>
      </c>
      <c r="AC10" s="158" t="s">
        <v>287</v>
      </c>
      <c r="AD10" s="158" t="s">
        <v>288</v>
      </c>
      <c r="AE10" s="158" t="s">
        <v>289</v>
      </c>
      <c r="AF10" s="158" t="s">
        <v>290</v>
      </c>
      <c r="AG10" s="158" t="s">
        <v>291</v>
      </c>
      <c r="AH10" s="158" t="s">
        <v>292</v>
      </c>
      <c r="AI10" s="158" t="s">
        <v>293</v>
      </c>
      <c r="AJ10" s="158" t="s">
        <v>294</v>
      </c>
      <c r="AK10" s="158" t="s">
        <v>295</v>
      </c>
      <c r="AL10" s="158" t="s">
        <v>296</v>
      </c>
      <c r="AM10" s="158" t="s">
        <v>297</v>
      </c>
      <c r="AN10" s="158" t="s">
        <v>298</v>
      </c>
      <c r="AO10" s="158" t="s">
        <v>299</v>
      </c>
      <c r="AP10" s="158" t="s">
        <v>300</v>
      </c>
      <c r="AQ10" s="158" t="s">
        <v>301</v>
      </c>
      <c r="AR10" s="158" t="s">
        <v>302</v>
      </c>
    </row>
    <row r="11" spans="1:64" s="124" customFormat="1" ht="27.6" customHeight="1" x14ac:dyDescent="0.3">
      <c r="A11" s="39" t="s">
        <v>304</v>
      </c>
      <c r="B11" s="40" t="s">
        <v>305</v>
      </c>
      <c r="C11" s="160" t="s">
        <v>306</v>
      </c>
      <c r="D11" s="161" t="s">
        <v>307</v>
      </c>
      <c r="E11" s="161" t="s">
        <v>307</v>
      </c>
      <c r="F11" s="161" t="s">
        <v>307</v>
      </c>
      <c r="G11" s="161" t="s">
        <v>307</v>
      </c>
      <c r="H11" s="161" t="s">
        <v>307</v>
      </c>
      <c r="I11" s="161" t="s">
        <v>307</v>
      </c>
      <c r="J11" s="161" t="s">
        <v>307</v>
      </c>
      <c r="K11" s="161" t="s">
        <v>307</v>
      </c>
      <c r="L11" s="161" t="s">
        <v>307</v>
      </c>
      <c r="M11" s="161" t="s">
        <v>308</v>
      </c>
      <c r="N11" s="161" t="s">
        <v>308</v>
      </c>
      <c r="O11" s="161" t="s">
        <v>308</v>
      </c>
      <c r="P11" s="161" t="s">
        <v>308</v>
      </c>
      <c r="Q11" s="161" t="s">
        <v>308</v>
      </c>
      <c r="R11" s="161" t="s">
        <v>308</v>
      </c>
      <c r="S11" s="161" t="s">
        <v>308</v>
      </c>
      <c r="T11" s="161" t="s">
        <v>308</v>
      </c>
      <c r="U11" s="161" t="s">
        <v>308</v>
      </c>
      <c r="V11" s="161" t="s">
        <v>308</v>
      </c>
      <c r="W11" s="161" t="s">
        <v>308</v>
      </c>
      <c r="X11" s="161" t="s">
        <v>308</v>
      </c>
      <c r="Y11" s="161" t="s">
        <v>308</v>
      </c>
      <c r="Z11" s="161" t="s">
        <v>308</v>
      </c>
      <c r="AA11" s="161" t="s">
        <v>308</v>
      </c>
      <c r="AB11" s="161" t="s">
        <v>308</v>
      </c>
      <c r="AC11" s="161" t="s">
        <v>309</v>
      </c>
      <c r="AD11" s="161" t="s">
        <v>309</v>
      </c>
      <c r="AE11" s="161" t="s">
        <v>309</v>
      </c>
      <c r="AF11" s="161" t="s">
        <v>310</v>
      </c>
      <c r="AG11" s="161" t="s">
        <v>310</v>
      </c>
      <c r="AH11" s="161" t="s">
        <v>310</v>
      </c>
      <c r="AI11" s="161" t="s">
        <v>310</v>
      </c>
      <c r="AJ11" s="161" t="s">
        <v>310</v>
      </c>
      <c r="AK11" s="161" t="s">
        <v>311</v>
      </c>
      <c r="AL11" s="161" t="s">
        <v>311</v>
      </c>
      <c r="AM11" s="161" t="s">
        <v>311</v>
      </c>
      <c r="AN11" s="161" t="s">
        <v>311</v>
      </c>
      <c r="AO11" s="161" t="s">
        <v>311</v>
      </c>
      <c r="AP11" s="161" t="s">
        <v>311</v>
      </c>
      <c r="AQ11" s="161" t="s">
        <v>311</v>
      </c>
      <c r="AR11" s="161" t="s">
        <v>311</v>
      </c>
    </row>
    <row r="12" spans="1:64" s="124" customFormat="1" ht="27.6" customHeight="1" x14ac:dyDescent="0.3">
      <c r="A12" s="39" t="s">
        <v>312</v>
      </c>
      <c r="B12" s="40" t="s">
        <v>313</v>
      </c>
      <c r="C12" s="160" t="s">
        <v>314</v>
      </c>
      <c r="D12" s="162" t="s">
        <v>315</v>
      </c>
      <c r="E12" s="162" t="s">
        <v>315</v>
      </c>
      <c r="F12" s="162" t="s">
        <v>667</v>
      </c>
      <c r="G12" s="162" t="s">
        <v>667</v>
      </c>
      <c r="H12" s="162" t="s">
        <v>667</v>
      </c>
      <c r="I12" s="162" t="s">
        <v>667</v>
      </c>
      <c r="J12" s="162" t="s">
        <v>667</v>
      </c>
      <c r="K12" s="162" t="s">
        <v>315</v>
      </c>
      <c r="L12" s="162" t="s">
        <v>315</v>
      </c>
      <c r="M12" s="161" t="s">
        <v>317</v>
      </c>
      <c r="N12" s="161" t="s">
        <v>317</v>
      </c>
      <c r="O12" s="161" t="s">
        <v>318</v>
      </c>
      <c r="P12" s="161" t="s">
        <v>318</v>
      </c>
      <c r="Q12" s="161" t="s">
        <v>318</v>
      </c>
      <c r="R12" s="161" t="s">
        <v>317</v>
      </c>
      <c r="S12" s="161" t="s">
        <v>317</v>
      </c>
      <c r="T12" s="161" t="s">
        <v>319</v>
      </c>
      <c r="U12" s="161" t="s">
        <v>319</v>
      </c>
      <c r="V12" s="161" t="s">
        <v>320</v>
      </c>
      <c r="W12" s="161" t="s">
        <v>321</v>
      </c>
      <c r="X12" s="161" t="s">
        <v>322</v>
      </c>
      <c r="Y12" s="161" t="s">
        <v>323</v>
      </c>
      <c r="Z12" s="161" t="s">
        <v>324</v>
      </c>
      <c r="AA12" s="161" t="s">
        <v>325</v>
      </c>
      <c r="AB12" s="161" t="s">
        <v>324</v>
      </c>
      <c r="AC12" s="161" t="s">
        <v>327</v>
      </c>
      <c r="AD12" s="161" t="s">
        <v>328</v>
      </c>
      <c r="AE12" s="161" t="s">
        <v>329</v>
      </c>
      <c r="AF12" s="161" t="s">
        <v>330</v>
      </c>
      <c r="AG12" s="161" t="s">
        <v>331</v>
      </c>
      <c r="AH12" s="161" t="s">
        <v>332</v>
      </c>
      <c r="AI12" s="161" t="s">
        <v>333</v>
      </c>
      <c r="AJ12" s="161" t="s">
        <v>334</v>
      </c>
      <c r="AK12" s="161" t="s">
        <v>335</v>
      </c>
      <c r="AL12" s="161" t="s">
        <v>336</v>
      </c>
      <c r="AM12" s="161" t="s">
        <v>337</v>
      </c>
      <c r="AN12" s="161" t="s">
        <v>338</v>
      </c>
      <c r="AO12" s="161" t="s">
        <v>339</v>
      </c>
      <c r="AP12" s="161" t="s">
        <v>340</v>
      </c>
      <c r="AQ12" s="161" t="s">
        <v>341</v>
      </c>
      <c r="AR12" s="161" t="s">
        <v>342</v>
      </c>
    </row>
    <row r="13" spans="1:64" s="124" customFormat="1" ht="27.6" customHeight="1" x14ac:dyDescent="0.3">
      <c r="A13" s="39" t="s">
        <v>343</v>
      </c>
      <c r="B13" s="40" t="s">
        <v>344</v>
      </c>
      <c r="C13" s="163" t="s">
        <v>345</v>
      </c>
      <c r="D13" s="164" t="s">
        <v>179</v>
      </c>
      <c r="E13" s="164" t="s">
        <v>183</v>
      </c>
      <c r="F13" s="164" t="s">
        <v>195</v>
      </c>
      <c r="G13" s="164" t="s">
        <v>198</v>
      </c>
      <c r="H13" s="164" t="s">
        <v>186</v>
      </c>
      <c r="I13" s="164" t="s">
        <v>189</v>
      </c>
      <c r="J13" s="164" t="s">
        <v>192</v>
      </c>
      <c r="K13" s="164" t="s">
        <v>201</v>
      </c>
      <c r="L13" s="164" t="s">
        <v>346</v>
      </c>
      <c r="M13" s="164" t="s">
        <v>179</v>
      </c>
      <c r="N13" s="164" t="s">
        <v>183</v>
      </c>
      <c r="O13" s="164" t="s">
        <v>195</v>
      </c>
      <c r="P13" s="164" t="s">
        <v>198</v>
      </c>
      <c r="Q13" s="164" t="s">
        <v>186</v>
      </c>
      <c r="R13" s="164" t="s">
        <v>189</v>
      </c>
      <c r="S13" s="164" t="s">
        <v>192</v>
      </c>
      <c r="T13" s="164" t="s">
        <v>189</v>
      </c>
      <c r="U13" s="164" t="s">
        <v>192</v>
      </c>
      <c r="V13" s="164" t="s">
        <v>347</v>
      </c>
      <c r="W13" s="164" t="s">
        <v>346</v>
      </c>
      <c r="X13" s="164" t="s">
        <v>346</v>
      </c>
      <c r="Y13" s="164" t="s">
        <v>346</v>
      </c>
      <c r="Z13" s="164" t="s">
        <v>179</v>
      </c>
      <c r="AA13" s="164" t="s">
        <v>179</v>
      </c>
      <c r="AB13" s="164" t="s">
        <v>183</v>
      </c>
      <c r="AC13" s="164" t="s">
        <v>349</v>
      </c>
      <c r="AD13" s="164" t="s">
        <v>350</v>
      </c>
      <c r="AE13" s="164"/>
      <c r="AF13" s="164"/>
      <c r="AG13" s="164"/>
      <c r="AH13" s="164"/>
      <c r="AI13" s="164" t="s">
        <v>189</v>
      </c>
      <c r="AJ13" s="164" t="s">
        <v>192</v>
      </c>
      <c r="AK13" s="164"/>
      <c r="AL13" s="164"/>
      <c r="AM13" s="164"/>
      <c r="AN13" s="164"/>
      <c r="AO13" s="164"/>
      <c r="AP13" s="164"/>
      <c r="AQ13" s="164"/>
      <c r="AR13" s="164"/>
    </row>
    <row r="14" spans="1:64" s="124" customFormat="1" ht="27.6" customHeight="1" x14ac:dyDescent="0.3">
      <c r="A14" s="39" t="s">
        <v>351</v>
      </c>
      <c r="B14" s="41" t="s">
        <v>352</v>
      </c>
      <c r="C14" s="165" t="s">
        <v>353</v>
      </c>
      <c r="D14" s="164" t="s">
        <v>354</v>
      </c>
      <c r="E14" s="164" t="s">
        <v>355</v>
      </c>
      <c r="F14" s="164" t="s">
        <v>354</v>
      </c>
      <c r="G14" s="164" t="s">
        <v>355</v>
      </c>
      <c r="H14" s="164" t="s">
        <v>356</v>
      </c>
      <c r="I14" s="164" t="s">
        <v>354</v>
      </c>
      <c r="J14" s="164" t="s">
        <v>355</v>
      </c>
      <c r="K14" s="164" t="s">
        <v>356</v>
      </c>
      <c r="L14" s="164" t="s">
        <v>356</v>
      </c>
      <c r="M14" s="164" t="s">
        <v>354</v>
      </c>
      <c r="N14" s="164" t="s">
        <v>355</v>
      </c>
      <c r="O14" s="164" t="s">
        <v>354</v>
      </c>
      <c r="P14" s="164" t="s">
        <v>355</v>
      </c>
      <c r="Q14" s="164" t="s">
        <v>356</v>
      </c>
      <c r="R14" s="164" t="s">
        <v>354</v>
      </c>
      <c r="S14" s="164" t="s">
        <v>355</v>
      </c>
      <c r="T14" s="164" t="s">
        <v>354</v>
      </c>
      <c r="U14" s="164" t="s">
        <v>355</v>
      </c>
      <c r="V14" s="164" t="s">
        <v>356</v>
      </c>
      <c r="W14" s="164" t="s">
        <v>356</v>
      </c>
      <c r="X14" s="164" t="s">
        <v>356</v>
      </c>
      <c r="Y14" s="164" t="s">
        <v>356</v>
      </c>
      <c r="Z14" s="164" t="s">
        <v>354</v>
      </c>
      <c r="AA14" s="164" t="s">
        <v>354</v>
      </c>
      <c r="AB14" s="164" t="s">
        <v>355</v>
      </c>
      <c r="AC14" s="164" t="s">
        <v>356</v>
      </c>
      <c r="AD14" s="164" t="s">
        <v>356</v>
      </c>
      <c r="AE14" s="164" t="s">
        <v>356</v>
      </c>
      <c r="AF14" s="164" t="s">
        <v>356</v>
      </c>
      <c r="AG14" s="164" t="s">
        <v>356</v>
      </c>
      <c r="AH14" s="164" t="s">
        <v>356</v>
      </c>
      <c r="AI14" s="164" t="s">
        <v>354</v>
      </c>
      <c r="AJ14" s="164" t="s">
        <v>355</v>
      </c>
      <c r="AK14" s="164" t="s">
        <v>356</v>
      </c>
      <c r="AL14" s="164" t="s">
        <v>356</v>
      </c>
      <c r="AM14" s="164" t="s">
        <v>356</v>
      </c>
      <c r="AN14" s="164" t="s">
        <v>356</v>
      </c>
      <c r="AO14" s="164" t="s">
        <v>356</v>
      </c>
      <c r="AP14" s="164" t="s">
        <v>356</v>
      </c>
      <c r="AQ14" s="164" t="s">
        <v>356</v>
      </c>
      <c r="AR14" s="164" t="s">
        <v>356</v>
      </c>
    </row>
    <row r="15" spans="1:64" s="124" customFormat="1" ht="27.6" customHeight="1" thickBot="1" x14ac:dyDescent="0.35">
      <c r="A15" s="42" t="s">
        <v>358</v>
      </c>
      <c r="B15" s="43" t="s">
        <v>359</v>
      </c>
      <c r="C15" s="166" t="s">
        <v>360</v>
      </c>
      <c r="D15" s="167" t="s">
        <v>361</v>
      </c>
      <c r="E15" s="167" t="s">
        <v>361</v>
      </c>
      <c r="F15" s="167" t="s">
        <v>668</v>
      </c>
      <c r="G15" s="167" t="s">
        <v>668</v>
      </c>
      <c r="H15" s="167" t="s">
        <v>668</v>
      </c>
      <c r="I15" s="167" t="s">
        <v>668</v>
      </c>
      <c r="J15" s="167" t="s">
        <v>668</v>
      </c>
      <c r="K15" s="167" t="s">
        <v>361</v>
      </c>
      <c r="L15" s="167" t="s">
        <v>361</v>
      </c>
      <c r="M15" s="167" t="s">
        <v>361</v>
      </c>
      <c r="N15" s="167" t="s">
        <v>361</v>
      </c>
      <c r="O15" s="167" t="s">
        <v>361</v>
      </c>
      <c r="P15" s="167" t="s">
        <v>361</v>
      </c>
      <c r="Q15" s="167" t="s">
        <v>361</v>
      </c>
      <c r="R15" s="167" t="s">
        <v>361</v>
      </c>
      <c r="S15" s="167" t="s">
        <v>361</v>
      </c>
      <c r="T15" s="167" t="s">
        <v>361</v>
      </c>
      <c r="U15" s="167" t="s">
        <v>361</v>
      </c>
      <c r="V15" s="167" t="s">
        <v>361</v>
      </c>
      <c r="W15" s="167" t="s">
        <v>361</v>
      </c>
      <c r="X15" s="167" t="s">
        <v>361</v>
      </c>
      <c r="Y15" s="167" t="s">
        <v>361</v>
      </c>
      <c r="Z15" s="167" t="s">
        <v>361</v>
      </c>
      <c r="AA15" s="167" t="s">
        <v>361</v>
      </c>
      <c r="AB15" s="167" t="s">
        <v>361</v>
      </c>
      <c r="AC15" s="167" t="s">
        <v>361</v>
      </c>
      <c r="AD15" s="167" t="s">
        <v>361</v>
      </c>
      <c r="AE15" s="167" t="s">
        <v>361</v>
      </c>
      <c r="AF15" s="167" t="s">
        <v>361</v>
      </c>
      <c r="AG15" s="167" t="s">
        <v>361</v>
      </c>
      <c r="AH15" s="167" t="s">
        <v>361</v>
      </c>
      <c r="AI15" s="167" t="s">
        <v>361</v>
      </c>
      <c r="AJ15" s="167" t="s">
        <v>361</v>
      </c>
      <c r="AK15" s="167" t="s">
        <v>361</v>
      </c>
      <c r="AL15" s="167" t="s">
        <v>361</v>
      </c>
      <c r="AM15" s="167" t="s">
        <v>361</v>
      </c>
      <c r="AN15" s="167" t="s">
        <v>361</v>
      </c>
      <c r="AO15" s="167" t="s">
        <v>361</v>
      </c>
      <c r="AP15" s="167" t="s">
        <v>361</v>
      </c>
      <c r="AQ15" s="167" t="s">
        <v>361</v>
      </c>
      <c r="AR15" s="167" t="s">
        <v>361</v>
      </c>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635</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636</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658</v>
      </c>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450</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640</v>
      </c>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669</v>
      </c>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670</v>
      </c>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25" x14ac:dyDescent="0.3">
      <c r="A47" s="138" t="s">
        <v>515</v>
      </c>
      <c r="B47" s="139" t="s">
        <v>516</v>
      </c>
      <c r="C47" s="235" t="s">
        <v>517</v>
      </c>
      <c r="D47" s="241" t="s">
        <v>217</v>
      </c>
      <c r="E47" s="241" t="s">
        <v>612</v>
      </c>
      <c r="F47" s="262" t="s">
        <v>661</v>
      </c>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60" x14ac:dyDescent="0.3">
      <c r="A48" s="138" t="s">
        <v>520</v>
      </c>
      <c r="B48" s="139" t="s">
        <v>521</v>
      </c>
      <c r="C48" s="235" t="s">
        <v>522</v>
      </c>
      <c r="D48" s="242" t="s">
        <v>217</v>
      </c>
      <c r="E48" s="242" t="s">
        <v>523</v>
      </c>
      <c r="F48" s="264" t="s">
        <v>662</v>
      </c>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671</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672</v>
      </c>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640</v>
      </c>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663</v>
      </c>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25" x14ac:dyDescent="0.3">
      <c r="A53" s="138" t="s">
        <v>544</v>
      </c>
      <c r="B53" s="139" t="s">
        <v>545</v>
      </c>
      <c r="C53" s="235" t="s">
        <v>546</v>
      </c>
      <c r="D53" s="243" t="s">
        <v>547</v>
      </c>
      <c r="E53" s="243" t="s">
        <v>217</v>
      </c>
      <c r="F53" s="258" t="s">
        <v>664</v>
      </c>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65" x14ac:dyDescent="0.3">
      <c r="A54" s="138" t="s">
        <v>550</v>
      </c>
      <c r="B54" s="139" t="s">
        <v>551</v>
      </c>
      <c r="C54" s="235" t="s">
        <v>552</v>
      </c>
      <c r="D54" s="243" t="s">
        <v>553</v>
      </c>
      <c r="E54" s="243" t="s">
        <v>217</v>
      </c>
      <c r="F54" s="258" t="s">
        <v>665</v>
      </c>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
  </protectedRanges>
  <customSheetViews>
    <customSheetView guid="{9D5E0675-E81B-4894-8C24-1BC7CFF98042}" scale="50" hiddenRows="1" hiddenColumns="1">
      <selection activeCell="B2" sqref="B2:B6"/>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dataValidations disablePrompts="1" count="1">
    <dataValidation allowBlank="1" showInputMessage="1" prompt="To enter free text, select cell and type - do not click into cell" sqref="D12:AR12" xr:uid="{9A25C5AD-8665-47C7-ADF3-390701D7B6CD}"/>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82188-95B8-4683-9BF9-F566B3CC9A93}">
  <dimension ref="A1:BL55"/>
  <sheetViews>
    <sheetView zoomScale="55" zoomScaleNormal="55" workbookViewId="0">
      <selection activeCell="F19" sqref="F19"/>
    </sheetView>
  </sheetViews>
  <sheetFormatPr defaultColWidth="0" defaultRowHeight="15.6" zeroHeight="1" x14ac:dyDescent="0.3"/>
  <cols>
    <col min="1" max="1" width="6.88671875" style="171" bestFit="1" customWidth="1"/>
    <col min="2" max="2" width="38.88671875" style="171" customWidth="1"/>
    <col min="3" max="3" width="82" style="171" customWidth="1"/>
    <col min="4" max="5" width="42.88671875" style="171" customWidth="1"/>
    <col min="6" max="45" width="42.88671875" style="159" customWidth="1"/>
    <col min="46" max="64" width="42.88671875" style="171" hidden="1" customWidth="1"/>
    <col min="65" max="16384" width="0" style="171" hidden="1"/>
  </cols>
  <sheetData>
    <row r="1" spans="1:64" ht="22.8" x14ac:dyDescent="0.3">
      <c r="A1" s="203" t="s">
        <v>250</v>
      </c>
      <c r="B1" s="205"/>
      <c r="C1" s="205"/>
      <c r="D1" s="205"/>
      <c r="E1" s="205"/>
      <c r="F1" s="205"/>
      <c r="G1" s="205"/>
      <c r="H1" s="205"/>
      <c r="I1" s="205"/>
      <c r="J1" s="205"/>
      <c r="K1" s="205"/>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row>
    <row r="2" spans="1:64" ht="22.65" customHeight="1" x14ac:dyDescent="0.3">
      <c r="A2" s="367" t="s">
        <v>251</v>
      </c>
      <c r="B2" s="368"/>
      <c r="C2" s="208" t="s">
        <v>632</v>
      </c>
      <c r="D2" s="209"/>
      <c r="E2" s="209"/>
      <c r="F2" s="209"/>
      <c r="G2" s="209"/>
      <c r="H2" s="209"/>
      <c r="I2" s="209"/>
      <c r="J2" s="209"/>
      <c r="K2" s="209"/>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row>
    <row r="3" spans="1:64" ht="22.65" customHeight="1" x14ac:dyDescent="0.3">
      <c r="A3" s="367" t="s">
        <v>253</v>
      </c>
      <c r="B3" s="368"/>
      <c r="C3" s="208" t="s">
        <v>673</v>
      </c>
      <c r="D3" s="209"/>
      <c r="E3" s="209"/>
      <c r="F3" s="209"/>
      <c r="G3" s="209"/>
      <c r="H3" s="209"/>
      <c r="I3" s="209"/>
      <c r="J3" s="209"/>
      <c r="K3" s="209"/>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row>
    <row r="4" spans="1:64" ht="22.65" customHeight="1" x14ac:dyDescent="0.3">
      <c r="A4" s="367" t="s">
        <v>255</v>
      </c>
      <c r="B4" s="368"/>
      <c r="C4" s="208" t="s">
        <v>256</v>
      </c>
      <c r="D4" s="209"/>
      <c r="E4" s="209"/>
      <c r="F4" s="209"/>
      <c r="G4" s="209"/>
      <c r="H4" s="209"/>
      <c r="I4" s="209"/>
      <c r="J4" s="209"/>
      <c r="K4" s="209"/>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row>
    <row r="5" spans="1:64" ht="22.65" customHeight="1" x14ac:dyDescent="0.3">
      <c r="A5" s="367" t="s">
        <v>257</v>
      </c>
      <c r="B5" s="368"/>
      <c r="C5" s="208" t="s">
        <v>258</v>
      </c>
      <c r="D5" s="209"/>
      <c r="E5" s="209"/>
      <c r="F5" s="209"/>
      <c r="G5" s="209"/>
      <c r="H5" s="209"/>
      <c r="I5" s="209"/>
      <c r="J5" s="209"/>
      <c r="K5" s="209"/>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row>
    <row r="6" spans="1:64" ht="22.65" customHeight="1" x14ac:dyDescent="0.3">
      <c r="A6" s="367" t="s">
        <v>259</v>
      </c>
      <c r="B6" s="368"/>
      <c r="C6" s="142">
        <v>45473</v>
      </c>
      <c r="D6" s="209"/>
      <c r="E6" s="209"/>
      <c r="F6" s="209"/>
      <c r="G6" s="209"/>
      <c r="H6" s="209"/>
      <c r="I6" s="209"/>
      <c r="J6" s="209"/>
      <c r="K6" s="209"/>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row>
    <row r="7" spans="1:64" ht="14.4" hidden="1" customHeight="1" x14ac:dyDescent="0.3">
      <c r="A7" s="209"/>
      <c r="B7" s="209"/>
      <c r="C7" s="209"/>
      <c r="D7" s="209"/>
      <c r="E7" s="209"/>
      <c r="F7" s="209"/>
      <c r="G7" s="209"/>
      <c r="H7" s="209"/>
      <c r="I7" s="209"/>
      <c r="J7" s="209"/>
      <c r="K7" s="209"/>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row>
    <row r="8" spans="1:64" ht="17.399999999999999" customHeight="1" x14ac:dyDescent="0.3">
      <c r="A8" s="366" t="s">
        <v>260</v>
      </c>
      <c r="B8" s="366"/>
      <c r="C8" s="366"/>
      <c r="D8" s="172"/>
      <c r="E8" s="172"/>
      <c r="F8" s="172"/>
      <c r="G8" s="172"/>
      <c r="H8" s="172"/>
      <c r="I8" s="172"/>
      <c r="J8" s="172"/>
      <c r="K8" s="172"/>
      <c r="L8" s="172"/>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row>
    <row r="9" spans="1:64" ht="14.4" customHeight="1" x14ac:dyDescent="0.3">
      <c r="A9" s="371" t="s">
        <v>261</v>
      </c>
      <c r="B9" s="371"/>
      <c r="C9" s="371"/>
      <c r="D9" s="371"/>
      <c r="E9" s="173"/>
      <c r="F9" s="173"/>
      <c r="G9" s="173"/>
      <c r="H9" s="173"/>
      <c r="I9" s="173"/>
      <c r="J9" s="173"/>
      <c r="K9" s="173"/>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row>
    <row r="10" spans="1:64" s="159" customFormat="1" ht="27.6" customHeight="1" x14ac:dyDescent="0.3">
      <c r="A10" s="210" t="s">
        <v>12</v>
      </c>
      <c r="B10" s="211" t="s">
        <v>13</v>
      </c>
      <c r="C10" s="211" t="s">
        <v>14</v>
      </c>
      <c r="D10" s="212" t="s">
        <v>262</v>
      </c>
      <c r="E10" s="212" t="s">
        <v>263</v>
      </c>
      <c r="F10" s="212" t="s">
        <v>264</v>
      </c>
      <c r="G10" s="212" t="s">
        <v>265</v>
      </c>
      <c r="H10" s="212" t="s">
        <v>266</v>
      </c>
      <c r="I10" s="212" t="s">
        <v>267</v>
      </c>
      <c r="J10" s="212" t="s">
        <v>268</v>
      </c>
      <c r="K10" s="212" t="s">
        <v>269</v>
      </c>
      <c r="L10" s="212" t="s">
        <v>270</v>
      </c>
      <c r="M10" s="212" t="s">
        <v>271</v>
      </c>
      <c r="N10" s="212" t="s">
        <v>272</v>
      </c>
      <c r="O10" s="212" t="s">
        <v>273</v>
      </c>
      <c r="P10" s="212" t="s">
        <v>274</v>
      </c>
      <c r="Q10" s="212" t="s">
        <v>275</v>
      </c>
      <c r="R10" s="212" t="s">
        <v>276</v>
      </c>
      <c r="S10" s="212" t="s">
        <v>277</v>
      </c>
      <c r="T10" s="212" t="s">
        <v>278</v>
      </c>
      <c r="U10" s="212" t="s">
        <v>279</v>
      </c>
      <c r="V10" s="212" t="s">
        <v>280</v>
      </c>
      <c r="W10" s="212" t="s">
        <v>281</v>
      </c>
      <c r="X10" s="212" t="s">
        <v>282</v>
      </c>
      <c r="Y10" s="212" t="s">
        <v>283</v>
      </c>
      <c r="Z10" s="212" t="s">
        <v>284</v>
      </c>
      <c r="AA10" s="212" t="s">
        <v>285</v>
      </c>
      <c r="AB10" s="212" t="s">
        <v>286</v>
      </c>
      <c r="AC10" s="212" t="s">
        <v>287</v>
      </c>
      <c r="AD10" s="212" t="s">
        <v>288</v>
      </c>
      <c r="AE10" s="212" t="s">
        <v>289</v>
      </c>
      <c r="AF10" s="212" t="s">
        <v>290</v>
      </c>
      <c r="AG10" s="212" t="s">
        <v>291</v>
      </c>
      <c r="AH10" s="212" t="s">
        <v>292</v>
      </c>
      <c r="AI10" s="212" t="s">
        <v>293</v>
      </c>
      <c r="AJ10" s="212" t="s">
        <v>294</v>
      </c>
      <c r="AK10" s="212" t="s">
        <v>295</v>
      </c>
      <c r="AL10" s="212" t="s">
        <v>296</v>
      </c>
      <c r="AM10" s="212" t="s">
        <v>297</v>
      </c>
      <c r="AN10" s="212" t="s">
        <v>298</v>
      </c>
      <c r="AO10" s="212" t="s">
        <v>299</v>
      </c>
      <c r="AP10" s="212" t="s">
        <v>300</v>
      </c>
      <c r="AQ10" s="212" t="s">
        <v>301</v>
      </c>
      <c r="AR10" s="212" t="s">
        <v>302</v>
      </c>
      <c r="AS10" s="212" t="s">
        <v>303</v>
      </c>
      <c r="AT10" s="213"/>
      <c r="AU10" s="213"/>
      <c r="AV10" s="213"/>
      <c r="AW10" s="213"/>
      <c r="AX10" s="213"/>
      <c r="AY10" s="213"/>
      <c r="AZ10" s="213"/>
      <c r="BA10" s="213"/>
      <c r="BB10" s="213"/>
      <c r="BC10" s="213"/>
      <c r="BD10" s="213"/>
      <c r="BE10" s="213"/>
      <c r="BF10" s="213"/>
      <c r="BG10" s="213"/>
      <c r="BH10" s="213"/>
      <c r="BI10" s="213"/>
      <c r="BJ10" s="213"/>
      <c r="BK10" s="213"/>
      <c r="BL10" s="213"/>
    </row>
    <row r="11" spans="1:64" s="159" customFormat="1" ht="27.6" customHeight="1" x14ac:dyDescent="0.3">
      <c r="A11" s="174" t="s">
        <v>304</v>
      </c>
      <c r="B11" s="139" t="s">
        <v>305</v>
      </c>
      <c r="C11" s="214" t="s">
        <v>306</v>
      </c>
      <c r="D11" s="215" t="s">
        <v>307</v>
      </c>
      <c r="E11" s="215" t="s">
        <v>307</v>
      </c>
      <c r="F11" s="215" t="s">
        <v>307</v>
      </c>
      <c r="G11" s="215" t="s">
        <v>307</v>
      </c>
      <c r="H11" s="215" t="s">
        <v>307</v>
      </c>
      <c r="I11" s="215" t="s">
        <v>307</v>
      </c>
      <c r="J11" s="215" t="s">
        <v>307</v>
      </c>
      <c r="K11" s="215" t="s">
        <v>307</v>
      </c>
      <c r="L11" s="215" t="s">
        <v>307</v>
      </c>
      <c r="M11" s="215" t="s">
        <v>308</v>
      </c>
      <c r="N11" s="215" t="s">
        <v>308</v>
      </c>
      <c r="O11" s="215" t="s">
        <v>308</v>
      </c>
      <c r="P11" s="215" t="s">
        <v>308</v>
      </c>
      <c r="Q11" s="215" t="s">
        <v>308</v>
      </c>
      <c r="R11" s="215" t="s">
        <v>308</v>
      </c>
      <c r="S11" s="215" t="s">
        <v>308</v>
      </c>
      <c r="T11" s="215" t="s">
        <v>308</v>
      </c>
      <c r="U11" s="215" t="s">
        <v>308</v>
      </c>
      <c r="V11" s="215" t="s">
        <v>308</v>
      </c>
      <c r="W11" s="215" t="s">
        <v>308</v>
      </c>
      <c r="X11" s="215" t="s">
        <v>308</v>
      </c>
      <c r="Y11" s="215" t="s">
        <v>308</v>
      </c>
      <c r="Z11" s="215" t="s">
        <v>308</v>
      </c>
      <c r="AA11" s="215" t="s">
        <v>308</v>
      </c>
      <c r="AB11" s="215" t="s">
        <v>308</v>
      </c>
      <c r="AC11" s="215" t="s">
        <v>308</v>
      </c>
      <c r="AD11" s="215" t="s">
        <v>309</v>
      </c>
      <c r="AE11" s="215" t="s">
        <v>309</v>
      </c>
      <c r="AF11" s="215" t="s">
        <v>309</v>
      </c>
      <c r="AG11" s="215" t="s">
        <v>310</v>
      </c>
      <c r="AH11" s="215" t="s">
        <v>310</v>
      </c>
      <c r="AI11" s="215" t="s">
        <v>310</v>
      </c>
      <c r="AJ11" s="215" t="s">
        <v>310</v>
      </c>
      <c r="AK11" s="215" t="s">
        <v>310</v>
      </c>
      <c r="AL11" s="215" t="s">
        <v>311</v>
      </c>
      <c r="AM11" s="215" t="s">
        <v>311</v>
      </c>
      <c r="AN11" s="215" t="s">
        <v>311</v>
      </c>
      <c r="AO11" s="215" t="s">
        <v>311</v>
      </c>
      <c r="AP11" s="215" t="s">
        <v>311</v>
      </c>
      <c r="AQ11" s="215" t="s">
        <v>311</v>
      </c>
      <c r="AR11" s="215" t="s">
        <v>311</v>
      </c>
      <c r="AS11" s="215" t="s">
        <v>311</v>
      </c>
      <c r="AT11" s="213"/>
      <c r="AU11" s="213"/>
      <c r="AV11" s="213"/>
      <c r="AW11" s="213"/>
      <c r="AX11" s="213"/>
      <c r="AY11" s="213"/>
      <c r="AZ11" s="213"/>
      <c r="BA11" s="213"/>
      <c r="BB11" s="213"/>
      <c r="BC11" s="213"/>
      <c r="BD11" s="213"/>
      <c r="BE11" s="213"/>
      <c r="BF11" s="213"/>
      <c r="BG11" s="213"/>
      <c r="BH11" s="213"/>
      <c r="BI11" s="213"/>
      <c r="BJ11" s="213"/>
      <c r="BK11" s="213"/>
      <c r="BL11" s="213"/>
    </row>
    <row r="12" spans="1:64" s="159" customFormat="1" ht="27.6" customHeight="1" x14ac:dyDescent="0.3">
      <c r="A12" s="174" t="s">
        <v>312</v>
      </c>
      <c r="B12" s="139" t="s">
        <v>313</v>
      </c>
      <c r="C12" s="214" t="s">
        <v>314</v>
      </c>
      <c r="D12" s="216" t="s">
        <v>315</v>
      </c>
      <c r="E12" s="216" t="s">
        <v>315</v>
      </c>
      <c r="F12" s="216" t="s">
        <v>316</v>
      </c>
      <c r="G12" s="216" t="s">
        <v>316</v>
      </c>
      <c r="H12" s="216" t="s">
        <v>316</v>
      </c>
      <c r="I12" s="216" t="s">
        <v>316</v>
      </c>
      <c r="J12" s="216" t="s">
        <v>316</v>
      </c>
      <c r="K12" s="216" t="s">
        <v>315</v>
      </c>
      <c r="L12" s="216" t="s">
        <v>315</v>
      </c>
      <c r="M12" s="215" t="s">
        <v>317</v>
      </c>
      <c r="N12" s="215" t="s">
        <v>317</v>
      </c>
      <c r="O12" s="215" t="s">
        <v>318</v>
      </c>
      <c r="P12" s="215" t="s">
        <v>318</v>
      </c>
      <c r="Q12" s="215" t="s">
        <v>318</v>
      </c>
      <c r="R12" s="215" t="s">
        <v>317</v>
      </c>
      <c r="S12" s="215" t="s">
        <v>317</v>
      </c>
      <c r="T12" s="215" t="s">
        <v>319</v>
      </c>
      <c r="U12" s="215" t="s">
        <v>319</v>
      </c>
      <c r="V12" s="215" t="s">
        <v>320</v>
      </c>
      <c r="W12" s="215" t="s">
        <v>321</v>
      </c>
      <c r="X12" s="215" t="s">
        <v>322</v>
      </c>
      <c r="Y12" s="215" t="s">
        <v>323</v>
      </c>
      <c r="Z12" s="215" t="s">
        <v>324</v>
      </c>
      <c r="AA12" s="215" t="s">
        <v>325</v>
      </c>
      <c r="AB12" s="215" t="s">
        <v>324</v>
      </c>
      <c r="AC12" s="215" t="s">
        <v>326</v>
      </c>
      <c r="AD12" s="215" t="s">
        <v>327</v>
      </c>
      <c r="AE12" s="215" t="s">
        <v>328</v>
      </c>
      <c r="AF12" s="215" t="s">
        <v>329</v>
      </c>
      <c r="AG12" s="215" t="s">
        <v>330</v>
      </c>
      <c r="AH12" s="215" t="s">
        <v>331</v>
      </c>
      <c r="AI12" s="215" t="s">
        <v>332</v>
      </c>
      <c r="AJ12" s="215" t="s">
        <v>333</v>
      </c>
      <c r="AK12" s="215" t="s">
        <v>334</v>
      </c>
      <c r="AL12" s="215" t="s">
        <v>335</v>
      </c>
      <c r="AM12" s="215" t="s">
        <v>336</v>
      </c>
      <c r="AN12" s="215" t="s">
        <v>337</v>
      </c>
      <c r="AO12" s="215" t="s">
        <v>338</v>
      </c>
      <c r="AP12" s="215" t="s">
        <v>339</v>
      </c>
      <c r="AQ12" s="215" t="s">
        <v>340</v>
      </c>
      <c r="AR12" s="215" t="s">
        <v>341</v>
      </c>
      <c r="AS12" s="215" t="s">
        <v>342</v>
      </c>
      <c r="AT12" s="213"/>
      <c r="AU12" s="213"/>
      <c r="AV12" s="213"/>
      <c r="AW12" s="213"/>
      <c r="AX12" s="213"/>
      <c r="AY12" s="213"/>
      <c r="AZ12" s="213"/>
      <c r="BA12" s="213"/>
      <c r="BB12" s="213"/>
      <c r="BC12" s="213"/>
      <c r="BD12" s="213"/>
      <c r="BE12" s="213"/>
      <c r="BF12" s="213"/>
      <c r="BG12" s="213"/>
      <c r="BH12" s="213"/>
      <c r="BI12" s="213"/>
      <c r="BJ12" s="213"/>
      <c r="BK12" s="213"/>
      <c r="BL12" s="213"/>
    </row>
    <row r="13" spans="1:64" s="159" customFormat="1" ht="27.6" customHeight="1" x14ac:dyDescent="0.3">
      <c r="A13" s="174" t="s">
        <v>343</v>
      </c>
      <c r="B13" s="139" t="s">
        <v>344</v>
      </c>
      <c r="C13" s="217" t="s">
        <v>345</v>
      </c>
      <c r="D13" s="218" t="s">
        <v>179</v>
      </c>
      <c r="E13" s="218" t="s">
        <v>183</v>
      </c>
      <c r="F13" s="218" t="s">
        <v>195</v>
      </c>
      <c r="G13" s="218" t="s">
        <v>198</v>
      </c>
      <c r="H13" s="218" t="s">
        <v>186</v>
      </c>
      <c r="I13" s="218" t="s">
        <v>189</v>
      </c>
      <c r="J13" s="218" t="s">
        <v>192</v>
      </c>
      <c r="K13" s="218" t="s">
        <v>201</v>
      </c>
      <c r="L13" s="218" t="s">
        <v>346</v>
      </c>
      <c r="M13" s="218" t="s">
        <v>179</v>
      </c>
      <c r="N13" s="218" t="s">
        <v>183</v>
      </c>
      <c r="O13" s="218" t="s">
        <v>195</v>
      </c>
      <c r="P13" s="218" t="s">
        <v>198</v>
      </c>
      <c r="Q13" s="218" t="s">
        <v>186</v>
      </c>
      <c r="R13" s="218" t="s">
        <v>189</v>
      </c>
      <c r="S13" s="218" t="s">
        <v>192</v>
      </c>
      <c r="T13" s="218" t="s">
        <v>189</v>
      </c>
      <c r="U13" s="218" t="s">
        <v>192</v>
      </c>
      <c r="V13" s="218" t="s">
        <v>347</v>
      </c>
      <c r="W13" s="218" t="s">
        <v>346</v>
      </c>
      <c r="X13" s="218" t="s">
        <v>346</v>
      </c>
      <c r="Y13" s="218" t="s">
        <v>346</v>
      </c>
      <c r="Z13" s="218" t="s">
        <v>179</v>
      </c>
      <c r="AA13" s="218" t="s">
        <v>179</v>
      </c>
      <c r="AB13" s="218" t="s">
        <v>183</v>
      </c>
      <c r="AC13" s="218" t="s">
        <v>348</v>
      </c>
      <c r="AD13" s="218" t="s">
        <v>349</v>
      </c>
      <c r="AE13" s="218" t="s">
        <v>350</v>
      </c>
      <c r="AF13" s="218"/>
      <c r="AG13" s="218"/>
      <c r="AH13" s="218"/>
      <c r="AI13" s="218"/>
      <c r="AJ13" s="218" t="s">
        <v>189</v>
      </c>
      <c r="AK13" s="218" t="s">
        <v>192</v>
      </c>
      <c r="AL13" s="218"/>
      <c r="AM13" s="218"/>
      <c r="AN13" s="218"/>
      <c r="AO13" s="218"/>
      <c r="AP13" s="218"/>
      <c r="AQ13" s="218"/>
      <c r="AR13" s="218"/>
      <c r="AS13" s="218"/>
      <c r="AT13" s="213"/>
      <c r="AU13" s="213"/>
      <c r="AV13" s="213"/>
      <c r="AW13" s="213"/>
      <c r="AX13" s="213"/>
      <c r="AY13" s="213"/>
      <c r="AZ13" s="213"/>
      <c r="BA13" s="213"/>
      <c r="BB13" s="213"/>
      <c r="BC13" s="213"/>
      <c r="BD13" s="213"/>
      <c r="BE13" s="213"/>
      <c r="BF13" s="213"/>
      <c r="BG13" s="213"/>
      <c r="BH13" s="213"/>
      <c r="BI13" s="213"/>
      <c r="BJ13" s="213"/>
      <c r="BK13" s="213"/>
      <c r="BL13" s="213"/>
    </row>
    <row r="14" spans="1:64" s="159" customFormat="1" ht="27.6" customHeight="1" x14ac:dyDescent="0.3">
      <c r="A14" s="174" t="s">
        <v>351</v>
      </c>
      <c r="B14" s="175" t="s">
        <v>352</v>
      </c>
      <c r="C14" s="219" t="s">
        <v>353</v>
      </c>
      <c r="D14" s="218" t="s">
        <v>354</v>
      </c>
      <c r="E14" s="218" t="s">
        <v>355</v>
      </c>
      <c r="F14" s="218" t="s">
        <v>354</v>
      </c>
      <c r="G14" s="218" t="s">
        <v>355</v>
      </c>
      <c r="H14" s="218" t="s">
        <v>356</v>
      </c>
      <c r="I14" s="218" t="s">
        <v>354</v>
      </c>
      <c r="J14" s="218" t="s">
        <v>355</v>
      </c>
      <c r="K14" s="218" t="s">
        <v>356</v>
      </c>
      <c r="L14" s="218" t="s">
        <v>356</v>
      </c>
      <c r="M14" s="218" t="s">
        <v>354</v>
      </c>
      <c r="N14" s="218" t="s">
        <v>355</v>
      </c>
      <c r="O14" s="218" t="s">
        <v>354</v>
      </c>
      <c r="P14" s="218" t="s">
        <v>355</v>
      </c>
      <c r="Q14" s="218" t="s">
        <v>356</v>
      </c>
      <c r="R14" s="218" t="s">
        <v>354</v>
      </c>
      <c r="S14" s="218" t="s">
        <v>355</v>
      </c>
      <c r="T14" s="218" t="s">
        <v>354</v>
      </c>
      <c r="U14" s="218" t="s">
        <v>355</v>
      </c>
      <c r="V14" s="218" t="s">
        <v>356</v>
      </c>
      <c r="W14" s="218" t="s">
        <v>356</v>
      </c>
      <c r="X14" s="218" t="s">
        <v>356</v>
      </c>
      <c r="Y14" s="218" t="s">
        <v>356</v>
      </c>
      <c r="Z14" s="218" t="s">
        <v>354</v>
      </c>
      <c r="AA14" s="218" t="s">
        <v>354</v>
      </c>
      <c r="AB14" s="218" t="s">
        <v>355</v>
      </c>
      <c r="AC14" s="218" t="s">
        <v>357</v>
      </c>
      <c r="AD14" s="218" t="s">
        <v>356</v>
      </c>
      <c r="AE14" s="218" t="s">
        <v>356</v>
      </c>
      <c r="AF14" s="218" t="s">
        <v>356</v>
      </c>
      <c r="AG14" s="218" t="s">
        <v>356</v>
      </c>
      <c r="AH14" s="218" t="s">
        <v>356</v>
      </c>
      <c r="AI14" s="218" t="s">
        <v>356</v>
      </c>
      <c r="AJ14" s="218" t="s">
        <v>354</v>
      </c>
      <c r="AK14" s="218" t="s">
        <v>355</v>
      </c>
      <c r="AL14" s="218" t="s">
        <v>356</v>
      </c>
      <c r="AM14" s="218" t="s">
        <v>356</v>
      </c>
      <c r="AN14" s="218" t="s">
        <v>356</v>
      </c>
      <c r="AO14" s="218" t="s">
        <v>356</v>
      </c>
      <c r="AP14" s="218" t="s">
        <v>356</v>
      </c>
      <c r="AQ14" s="218" t="s">
        <v>356</v>
      </c>
      <c r="AR14" s="218" t="s">
        <v>356</v>
      </c>
      <c r="AS14" s="218" t="s">
        <v>356</v>
      </c>
      <c r="AT14" s="213"/>
      <c r="AU14" s="213"/>
      <c r="AV14" s="213"/>
      <c r="AW14" s="213"/>
      <c r="AX14" s="213"/>
      <c r="AY14" s="213"/>
      <c r="AZ14" s="213"/>
      <c r="BA14" s="213"/>
      <c r="BB14" s="213"/>
      <c r="BC14" s="213"/>
      <c r="BD14" s="213"/>
      <c r="BE14" s="213"/>
      <c r="BF14" s="213"/>
      <c r="BG14" s="213"/>
      <c r="BH14" s="213"/>
      <c r="BI14" s="213"/>
      <c r="BJ14" s="213"/>
      <c r="BK14" s="213"/>
      <c r="BL14" s="213"/>
    </row>
    <row r="15" spans="1:64" s="159" customFormat="1" ht="27.6" customHeight="1" thickBot="1" x14ac:dyDescent="0.35">
      <c r="A15" s="176" t="s">
        <v>358</v>
      </c>
      <c r="B15" s="141" t="s">
        <v>359</v>
      </c>
      <c r="C15" s="220" t="s">
        <v>360</v>
      </c>
      <c r="D15" s="221" t="s">
        <v>361</v>
      </c>
      <c r="E15" s="221" t="s">
        <v>361</v>
      </c>
      <c r="F15" s="221" t="s">
        <v>362</v>
      </c>
      <c r="G15" s="221" t="s">
        <v>362</v>
      </c>
      <c r="H15" s="221" t="s">
        <v>362</v>
      </c>
      <c r="I15" s="221" t="s">
        <v>362</v>
      </c>
      <c r="J15" s="221" t="s">
        <v>362</v>
      </c>
      <c r="K15" s="221" t="s">
        <v>361</v>
      </c>
      <c r="L15" s="221" t="s">
        <v>361</v>
      </c>
      <c r="M15" s="221" t="s">
        <v>361</v>
      </c>
      <c r="N15" s="221" t="s">
        <v>361</v>
      </c>
      <c r="O15" s="221" t="s">
        <v>361</v>
      </c>
      <c r="P15" s="221" t="s">
        <v>361</v>
      </c>
      <c r="Q15" s="221" t="s">
        <v>361</v>
      </c>
      <c r="R15" s="221" t="s">
        <v>361</v>
      </c>
      <c r="S15" s="221" t="s">
        <v>361</v>
      </c>
      <c r="T15" s="221" t="s">
        <v>361</v>
      </c>
      <c r="U15" s="221" t="s">
        <v>361</v>
      </c>
      <c r="V15" s="221" t="s">
        <v>361</v>
      </c>
      <c r="W15" s="221" t="s">
        <v>361</v>
      </c>
      <c r="X15" s="221" t="s">
        <v>361</v>
      </c>
      <c r="Y15" s="221" t="s">
        <v>361</v>
      </c>
      <c r="Z15" s="221" t="s">
        <v>361</v>
      </c>
      <c r="AA15" s="221" t="s">
        <v>361</v>
      </c>
      <c r="AB15" s="221" t="s">
        <v>361</v>
      </c>
      <c r="AC15" s="221" t="s">
        <v>362</v>
      </c>
      <c r="AD15" s="221" t="s">
        <v>361</v>
      </c>
      <c r="AE15" s="221" t="s">
        <v>361</v>
      </c>
      <c r="AF15" s="221" t="s">
        <v>361</v>
      </c>
      <c r="AG15" s="221" t="s">
        <v>361</v>
      </c>
      <c r="AH15" s="221" t="s">
        <v>361</v>
      </c>
      <c r="AI15" s="221" t="s">
        <v>361</v>
      </c>
      <c r="AJ15" s="221" t="s">
        <v>361</v>
      </c>
      <c r="AK15" s="221" t="s">
        <v>361</v>
      </c>
      <c r="AL15" s="221" t="s">
        <v>361</v>
      </c>
      <c r="AM15" s="221" t="s">
        <v>361</v>
      </c>
      <c r="AN15" s="221" t="s">
        <v>361</v>
      </c>
      <c r="AO15" s="221" t="s">
        <v>361</v>
      </c>
      <c r="AP15" s="221" t="s">
        <v>361</v>
      </c>
      <c r="AQ15" s="221" t="s">
        <v>361</v>
      </c>
      <c r="AR15" s="221" t="s">
        <v>361</v>
      </c>
      <c r="AS15" s="221" t="s">
        <v>361</v>
      </c>
      <c r="AT15" s="213"/>
      <c r="AU15" s="213"/>
      <c r="AV15" s="213"/>
      <c r="AW15" s="213"/>
      <c r="AX15" s="213"/>
      <c r="AY15" s="213"/>
      <c r="AZ15" s="213"/>
      <c r="BA15" s="213"/>
      <c r="BB15" s="213"/>
      <c r="BC15" s="213"/>
      <c r="BD15" s="213"/>
      <c r="BE15" s="213"/>
      <c r="BF15" s="213"/>
      <c r="BG15" s="213"/>
      <c r="BH15" s="213"/>
      <c r="BI15" s="213"/>
      <c r="BJ15" s="213"/>
      <c r="BK15" s="213"/>
      <c r="BL15" s="213"/>
    </row>
    <row r="16" spans="1:64" hidden="1" x14ac:dyDescent="0.3">
      <c r="A16" s="177"/>
      <c r="B16" s="178"/>
      <c r="C16" s="222"/>
      <c r="D16" s="223"/>
      <c r="E16" s="223"/>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t="s">
        <v>363</v>
      </c>
      <c r="BC16" s="204"/>
      <c r="BD16" s="204"/>
      <c r="BE16" s="204"/>
      <c r="BF16" s="204"/>
      <c r="BG16" s="204"/>
      <c r="BH16" s="204"/>
      <c r="BI16" s="204"/>
      <c r="BJ16" s="204"/>
      <c r="BK16" s="204"/>
      <c r="BL16" s="204"/>
    </row>
    <row r="17" spans="1:64" ht="36" customHeight="1" x14ac:dyDescent="0.3">
      <c r="A17" s="366" t="s">
        <v>364</v>
      </c>
      <c r="B17" s="366"/>
      <c r="C17" s="366"/>
      <c r="D17" s="179"/>
      <c r="E17" s="179"/>
      <c r="F17" s="179"/>
      <c r="G17" s="179"/>
      <c r="H17" s="179"/>
      <c r="I17" s="179"/>
      <c r="J17" s="179"/>
      <c r="K17" s="17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row>
    <row r="18" spans="1:64" ht="60.6" customHeight="1" x14ac:dyDescent="0.3">
      <c r="A18" s="369" t="s">
        <v>365</v>
      </c>
      <c r="B18" s="370"/>
      <c r="C18" s="370"/>
      <c r="D18" s="180"/>
      <c r="E18" s="180"/>
      <c r="F18" s="180"/>
      <c r="G18" s="180"/>
      <c r="H18" s="180"/>
      <c r="I18" s="180"/>
      <c r="J18" s="180"/>
      <c r="K18" s="180"/>
      <c r="L18" s="224"/>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row>
    <row r="19" spans="1:64" s="159" customFormat="1" ht="47.25" customHeight="1" x14ac:dyDescent="0.3">
      <c r="A19" s="210" t="s">
        <v>12</v>
      </c>
      <c r="B19" s="211" t="s">
        <v>13</v>
      </c>
      <c r="C19" s="211" t="s">
        <v>14</v>
      </c>
      <c r="D19" s="225" t="s">
        <v>366</v>
      </c>
      <c r="E19" s="225" t="s">
        <v>367</v>
      </c>
      <c r="F19" s="252" t="s">
        <v>368</v>
      </c>
      <c r="G19" s="252" t="s">
        <v>369</v>
      </c>
      <c r="H19" s="252" t="s">
        <v>370</v>
      </c>
      <c r="I19" s="252" t="s">
        <v>371</v>
      </c>
      <c r="J19" s="252" t="s">
        <v>372</v>
      </c>
      <c r="K19" s="252" t="s">
        <v>373</v>
      </c>
      <c r="L19" s="252" t="s">
        <v>374</v>
      </c>
      <c r="M19" s="252" t="s">
        <v>633</v>
      </c>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3"/>
      <c r="BG19" s="253"/>
      <c r="BH19" s="253"/>
      <c r="BI19" s="253"/>
      <c r="BJ19" s="253"/>
      <c r="BK19" s="253"/>
      <c r="BL19" s="253"/>
    </row>
    <row r="20" spans="1:64" s="159" customFormat="1" ht="82.65" customHeight="1" x14ac:dyDescent="0.3">
      <c r="A20" s="138" t="s">
        <v>376</v>
      </c>
      <c r="B20" s="139" t="s">
        <v>377</v>
      </c>
      <c r="C20" s="217" t="s">
        <v>378</v>
      </c>
      <c r="D20" s="226" t="s">
        <v>379</v>
      </c>
      <c r="E20" s="226" t="s">
        <v>380</v>
      </c>
      <c r="F20" s="254" t="s">
        <v>382</v>
      </c>
      <c r="G20" s="254" t="s">
        <v>634</v>
      </c>
      <c r="H20" s="254" t="s">
        <v>381</v>
      </c>
      <c r="I20" s="254" t="s">
        <v>381</v>
      </c>
      <c r="J20" s="254" t="s">
        <v>381</v>
      </c>
      <c r="K20" s="254" t="s">
        <v>379</v>
      </c>
      <c r="L20" s="254" t="s">
        <v>381</v>
      </c>
      <c r="M20" s="254" t="s">
        <v>634</v>
      </c>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row>
    <row r="21" spans="1:64" s="159" customFormat="1" ht="82.65" customHeight="1" x14ac:dyDescent="0.3">
      <c r="A21" s="169" t="s">
        <v>383</v>
      </c>
      <c r="B21" s="170" t="s">
        <v>384</v>
      </c>
      <c r="C21" s="227" t="s">
        <v>385</v>
      </c>
      <c r="D21" s="228" t="s">
        <v>386</v>
      </c>
      <c r="E21" s="228" t="s">
        <v>387</v>
      </c>
      <c r="F21" s="256" t="s">
        <v>386</v>
      </c>
      <c r="G21" s="256" t="s">
        <v>386</v>
      </c>
      <c r="H21" s="256" t="s">
        <v>388</v>
      </c>
      <c r="I21" s="256" t="s">
        <v>388</v>
      </c>
      <c r="J21" s="256" t="s">
        <v>388</v>
      </c>
      <c r="K21" s="256" t="s">
        <v>386</v>
      </c>
      <c r="L21" s="256" t="s">
        <v>388</v>
      </c>
      <c r="M21" s="256" t="s">
        <v>635</v>
      </c>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row>
    <row r="22" spans="1:64" s="159" customFormat="1" ht="82.65" customHeight="1" thickBot="1" x14ac:dyDescent="0.35">
      <c r="A22" s="140" t="s">
        <v>389</v>
      </c>
      <c r="B22" s="141" t="s">
        <v>390</v>
      </c>
      <c r="C22" s="229" t="s">
        <v>391</v>
      </c>
      <c r="D22" s="230" t="s">
        <v>217</v>
      </c>
      <c r="E22" s="231" t="s">
        <v>392</v>
      </c>
      <c r="F22" s="155" t="s">
        <v>217</v>
      </c>
      <c r="G22" s="155" t="s">
        <v>217</v>
      </c>
      <c r="H22" s="257" t="s">
        <v>217</v>
      </c>
      <c r="I22" s="257" t="s">
        <v>217</v>
      </c>
      <c r="J22" s="257" t="s">
        <v>217</v>
      </c>
      <c r="K22" s="257" t="s">
        <v>217</v>
      </c>
      <c r="L22" s="257" t="s">
        <v>217</v>
      </c>
      <c r="M22" s="257" t="s">
        <v>636</v>
      </c>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row>
    <row r="23" spans="1:64" hidden="1" x14ac:dyDescent="0.3">
      <c r="A23" s="204"/>
      <c r="B23" s="204"/>
      <c r="C23" s="204"/>
      <c r="D23" s="223"/>
      <c r="E23" s="223"/>
      <c r="F23" s="204"/>
      <c r="G23" s="204"/>
      <c r="H23" s="204"/>
      <c r="I23" s="204"/>
      <c r="J23" s="204"/>
      <c r="K23" s="204"/>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row>
    <row r="24" spans="1:64" ht="17.399999999999999" x14ac:dyDescent="0.3">
      <c r="A24" s="182" t="s">
        <v>395</v>
      </c>
      <c r="B24" s="179"/>
      <c r="C24" s="179"/>
      <c r="D24" s="223"/>
      <c r="E24" s="223"/>
      <c r="F24" s="204"/>
      <c r="G24" s="204"/>
      <c r="H24" s="204"/>
      <c r="I24" s="204"/>
      <c r="J24" s="204"/>
      <c r="K24" s="204"/>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row>
    <row r="25" spans="1:64" ht="35.4" customHeight="1" x14ac:dyDescent="0.3">
      <c r="A25" s="364" t="s">
        <v>396</v>
      </c>
      <c r="B25" s="365"/>
      <c r="C25" s="365"/>
      <c r="D25" s="183"/>
      <c r="E25" s="183"/>
      <c r="F25" s="183"/>
      <c r="G25" s="183"/>
      <c r="H25" s="183"/>
      <c r="I25" s="183"/>
      <c r="J25" s="183"/>
      <c r="K25" s="18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47"/>
      <c r="AU25" s="247"/>
      <c r="AV25" s="247"/>
      <c r="AW25" s="247"/>
      <c r="AX25" s="247"/>
      <c r="AY25" s="247"/>
      <c r="AZ25" s="247"/>
      <c r="BA25" s="247"/>
      <c r="BB25" s="247"/>
      <c r="BC25" s="247"/>
      <c r="BD25" s="247"/>
      <c r="BE25" s="247"/>
      <c r="BF25" s="247"/>
      <c r="BG25" s="247"/>
      <c r="BH25" s="247"/>
      <c r="BI25" s="247"/>
      <c r="BJ25" s="247"/>
      <c r="BK25" s="247"/>
      <c r="BL25" s="247"/>
    </row>
    <row r="26" spans="1:64" s="159" customFormat="1" x14ac:dyDescent="0.3">
      <c r="A26" s="210" t="s">
        <v>12</v>
      </c>
      <c r="B26" s="211" t="s">
        <v>13</v>
      </c>
      <c r="C26" s="211" t="s">
        <v>14</v>
      </c>
      <c r="D26" s="234" t="s">
        <v>397</v>
      </c>
      <c r="E26" s="234" t="s">
        <v>398</v>
      </c>
      <c r="F26" s="212" t="s">
        <v>399</v>
      </c>
      <c r="G26" s="212" t="s">
        <v>400</v>
      </c>
      <c r="H26" s="212" t="s">
        <v>401</v>
      </c>
      <c r="I26" s="212" t="s">
        <v>402</v>
      </c>
      <c r="J26" s="212" t="s">
        <v>403</v>
      </c>
      <c r="K26" s="212" t="s">
        <v>404</v>
      </c>
      <c r="L26" s="212" t="s">
        <v>405</v>
      </c>
      <c r="M26" s="212" t="s">
        <v>406</v>
      </c>
      <c r="N26" s="212" t="s">
        <v>407</v>
      </c>
      <c r="O26" s="212" t="s">
        <v>408</v>
      </c>
      <c r="P26" s="212" t="s">
        <v>409</v>
      </c>
      <c r="Q26" s="212" t="s">
        <v>410</v>
      </c>
      <c r="R26" s="212" t="s">
        <v>411</v>
      </c>
      <c r="S26" s="212" t="s">
        <v>412</v>
      </c>
      <c r="T26" s="212" t="s">
        <v>413</v>
      </c>
      <c r="U26" s="212" t="s">
        <v>414</v>
      </c>
      <c r="V26" s="212" t="s">
        <v>415</v>
      </c>
      <c r="W26" s="212" t="s">
        <v>416</v>
      </c>
      <c r="X26" s="212" t="s">
        <v>417</v>
      </c>
      <c r="Y26" s="212" t="s">
        <v>418</v>
      </c>
      <c r="Z26" s="212" t="s">
        <v>419</v>
      </c>
      <c r="AA26" s="212" t="s">
        <v>420</v>
      </c>
      <c r="AB26" s="212" t="s">
        <v>421</v>
      </c>
      <c r="AC26" s="212" t="s">
        <v>422</v>
      </c>
      <c r="AD26" s="212" t="s">
        <v>423</v>
      </c>
      <c r="AE26" s="212" t="s">
        <v>424</v>
      </c>
      <c r="AF26" s="212" t="s">
        <v>425</v>
      </c>
      <c r="AG26" s="212" t="s">
        <v>426</v>
      </c>
      <c r="AH26" s="212" t="s">
        <v>427</v>
      </c>
      <c r="AI26" s="212" t="s">
        <v>428</v>
      </c>
      <c r="AJ26" s="212" t="s">
        <v>429</v>
      </c>
      <c r="AK26" s="212" t="s">
        <v>430</v>
      </c>
      <c r="AL26" s="212" t="s">
        <v>431</v>
      </c>
      <c r="AM26" s="212" t="s">
        <v>432</v>
      </c>
      <c r="AN26" s="212" t="s">
        <v>433</v>
      </c>
      <c r="AO26" s="212" t="s">
        <v>434</v>
      </c>
      <c r="AP26" s="212" t="s">
        <v>435</v>
      </c>
      <c r="AQ26" s="212" t="s">
        <v>436</v>
      </c>
      <c r="AR26" s="212" t="s">
        <v>437</v>
      </c>
      <c r="AS26" s="246" t="s">
        <v>438</v>
      </c>
      <c r="AT26" s="248"/>
      <c r="AU26" s="248"/>
      <c r="AV26" s="248"/>
      <c r="AW26" s="248"/>
      <c r="AX26" s="248"/>
      <c r="AY26" s="248"/>
      <c r="AZ26" s="248"/>
      <c r="BA26" s="248"/>
      <c r="BB26" s="248"/>
      <c r="BC26" s="248"/>
      <c r="BD26" s="248"/>
      <c r="BE26" s="248"/>
      <c r="BF26" s="248"/>
      <c r="BG26" s="248"/>
      <c r="BH26" s="248"/>
      <c r="BI26" s="248"/>
      <c r="BJ26" s="248"/>
      <c r="BK26" s="248"/>
      <c r="BL26" s="248"/>
    </row>
    <row r="27" spans="1:64" s="168" customFormat="1" ht="30" x14ac:dyDescent="0.3">
      <c r="A27" s="138" t="s">
        <v>439</v>
      </c>
      <c r="B27" s="139" t="s">
        <v>440</v>
      </c>
      <c r="C27" s="235" t="s">
        <v>441</v>
      </c>
      <c r="D27" s="236" t="s">
        <v>442</v>
      </c>
      <c r="E27" s="236" t="s">
        <v>443</v>
      </c>
      <c r="F27" s="258" t="s">
        <v>637</v>
      </c>
      <c r="G27" s="258" t="s">
        <v>638</v>
      </c>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9"/>
      <c r="AT27" s="249"/>
      <c r="AU27" s="249"/>
      <c r="AV27" s="249"/>
      <c r="AW27" s="249"/>
      <c r="AX27" s="249"/>
      <c r="AY27" s="249"/>
      <c r="AZ27" s="249"/>
      <c r="BA27" s="249"/>
      <c r="BB27" s="249"/>
      <c r="BC27" s="249"/>
      <c r="BD27" s="249"/>
      <c r="BE27" s="249"/>
      <c r="BF27" s="249"/>
      <c r="BG27" s="249"/>
      <c r="BH27" s="249"/>
      <c r="BI27" s="249"/>
      <c r="BJ27" s="249"/>
      <c r="BK27" s="249"/>
      <c r="BL27" s="249"/>
    </row>
    <row r="28" spans="1:64" s="168" customFormat="1" ht="45" x14ac:dyDescent="0.3">
      <c r="A28" s="138" t="s">
        <v>447</v>
      </c>
      <c r="B28" s="139" t="s">
        <v>448</v>
      </c>
      <c r="C28" s="235" t="s">
        <v>449</v>
      </c>
      <c r="D28" s="236" t="s">
        <v>450</v>
      </c>
      <c r="E28" s="236" t="s">
        <v>450</v>
      </c>
      <c r="F28" s="258" t="s">
        <v>355</v>
      </c>
      <c r="G28" s="258" t="s">
        <v>450</v>
      </c>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9"/>
      <c r="AT28" s="249"/>
      <c r="AU28" s="249"/>
      <c r="AV28" s="249"/>
      <c r="AW28" s="249"/>
      <c r="AX28" s="249"/>
      <c r="AY28" s="249"/>
      <c r="AZ28" s="249"/>
      <c r="BA28" s="249"/>
      <c r="BB28" s="249"/>
      <c r="BC28" s="249"/>
      <c r="BD28" s="249"/>
      <c r="BE28" s="249"/>
      <c r="BF28" s="249"/>
      <c r="BG28" s="249"/>
      <c r="BH28" s="249"/>
      <c r="BI28" s="249"/>
      <c r="BJ28" s="249"/>
      <c r="BK28" s="249"/>
      <c r="BL28" s="249"/>
    </row>
    <row r="29" spans="1:64" s="168" customFormat="1" ht="244.65" customHeight="1" x14ac:dyDescent="0.3">
      <c r="A29" s="138" t="s">
        <v>452</v>
      </c>
      <c r="B29" s="139" t="s">
        <v>453</v>
      </c>
      <c r="C29" s="235" t="s">
        <v>603</v>
      </c>
      <c r="D29" s="238" t="s">
        <v>455</v>
      </c>
      <c r="E29" s="238" t="s">
        <v>456</v>
      </c>
      <c r="F29" s="258" t="s">
        <v>604</v>
      </c>
      <c r="G29" s="258" t="s">
        <v>604</v>
      </c>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9"/>
      <c r="AT29" s="249"/>
      <c r="AU29" s="249"/>
      <c r="AV29" s="249"/>
      <c r="AW29" s="249"/>
      <c r="AX29" s="249"/>
      <c r="AY29" s="249"/>
      <c r="AZ29" s="249"/>
      <c r="BA29" s="249"/>
      <c r="BB29" s="249"/>
      <c r="BC29" s="249"/>
      <c r="BD29" s="249"/>
      <c r="BE29" s="249"/>
      <c r="BF29" s="249"/>
      <c r="BG29" s="249"/>
      <c r="BH29" s="249"/>
      <c r="BI29" s="249"/>
      <c r="BJ29" s="249"/>
      <c r="BK29" s="249"/>
      <c r="BL29" s="249"/>
    </row>
    <row r="30" spans="1:64" s="159" customFormat="1" x14ac:dyDescent="0.3">
      <c r="A30" s="138" t="s">
        <v>457</v>
      </c>
      <c r="B30" s="139" t="s">
        <v>458</v>
      </c>
      <c r="C30" s="235" t="s">
        <v>459</v>
      </c>
      <c r="D30" s="239"/>
      <c r="E30" s="239" t="s">
        <v>181</v>
      </c>
      <c r="F30" s="260" t="s">
        <v>181</v>
      </c>
      <c r="G30" s="260" t="s">
        <v>181</v>
      </c>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1"/>
      <c r="AT30" s="250"/>
      <c r="AU30" s="250"/>
      <c r="AV30" s="250"/>
      <c r="AW30" s="250"/>
      <c r="AX30" s="250"/>
      <c r="AY30" s="250"/>
      <c r="AZ30" s="250"/>
      <c r="BA30" s="250"/>
      <c r="BB30" s="250"/>
      <c r="BC30" s="250"/>
      <c r="BD30" s="250"/>
      <c r="BE30" s="250"/>
      <c r="BF30" s="250"/>
      <c r="BG30" s="250"/>
      <c r="BH30" s="250"/>
      <c r="BI30" s="250"/>
      <c r="BJ30" s="250"/>
      <c r="BK30" s="250"/>
      <c r="BL30" s="250"/>
    </row>
    <row r="31" spans="1:64" s="159" customFormat="1" x14ac:dyDescent="0.3">
      <c r="A31" s="138" t="s">
        <v>460</v>
      </c>
      <c r="B31" s="139" t="s">
        <v>461</v>
      </c>
      <c r="C31" s="240" t="s">
        <v>462</v>
      </c>
      <c r="D31" s="239"/>
      <c r="E31" s="239" t="s">
        <v>181</v>
      </c>
      <c r="F31" s="260" t="s">
        <v>181</v>
      </c>
      <c r="G31" s="260" t="s">
        <v>181</v>
      </c>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1"/>
      <c r="AT31" s="250"/>
      <c r="AU31" s="250"/>
      <c r="AV31" s="250"/>
      <c r="AW31" s="250"/>
      <c r="AX31" s="250"/>
      <c r="AY31" s="250"/>
      <c r="AZ31" s="250"/>
      <c r="BA31" s="250"/>
      <c r="BB31" s="250"/>
      <c r="BC31" s="250"/>
      <c r="BD31" s="250"/>
      <c r="BE31" s="250"/>
      <c r="BF31" s="250"/>
      <c r="BG31" s="250"/>
      <c r="BH31" s="250"/>
      <c r="BI31" s="250"/>
      <c r="BJ31" s="250"/>
      <c r="BK31" s="250"/>
      <c r="BL31" s="250"/>
    </row>
    <row r="32" spans="1:64" s="159" customFormat="1" x14ac:dyDescent="0.3">
      <c r="A32" s="138" t="s">
        <v>463</v>
      </c>
      <c r="B32" s="139" t="s">
        <v>464</v>
      </c>
      <c r="C32" s="235" t="s">
        <v>465</v>
      </c>
      <c r="D32" s="239"/>
      <c r="E32" s="239" t="s">
        <v>181</v>
      </c>
      <c r="F32" s="260" t="s">
        <v>181</v>
      </c>
      <c r="G32" s="260" t="s">
        <v>181</v>
      </c>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1"/>
      <c r="AT32" s="250"/>
      <c r="AU32" s="250"/>
      <c r="AV32" s="250"/>
      <c r="AW32" s="250"/>
      <c r="AX32" s="250"/>
      <c r="AY32" s="250"/>
      <c r="AZ32" s="250"/>
      <c r="BA32" s="250"/>
      <c r="BB32" s="250"/>
      <c r="BC32" s="250"/>
      <c r="BD32" s="250"/>
      <c r="BE32" s="250"/>
      <c r="BF32" s="250"/>
      <c r="BG32" s="250"/>
      <c r="BH32" s="250"/>
      <c r="BI32" s="250"/>
      <c r="BJ32" s="250"/>
      <c r="BK32" s="250"/>
      <c r="BL32" s="250"/>
    </row>
    <row r="33" spans="1:64" s="159" customFormat="1" ht="30" x14ac:dyDescent="0.3">
      <c r="A33" s="138" t="s">
        <v>466</v>
      </c>
      <c r="B33" s="139" t="s">
        <v>467</v>
      </c>
      <c r="C33" s="235" t="s">
        <v>468</v>
      </c>
      <c r="D33" s="239"/>
      <c r="E33" s="239" t="s">
        <v>181</v>
      </c>
      <c r="F33" s="260" t="s">
        <v>181</v>
      </c>
      <c r="G33" s="260" t="s">
        <v>181</v>
      </c>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1"/>
      <c r="AT33" s="250"/>
      <c r="AU33" s="250"/>
      <c r="AV33" s="250"/>
      <c r="AW33" s="250"/>
      <c r="AX33" s="250"/>
      <c r="AY33" s="250"/>
      <c r="AZ33" s="250"/>
      <c r="BA33" s="250"/>
      <c r="BB33" s="250"/>
      <c r="BC33" s="250"/>
      <c r="BD33" s="250"/>
      <c r="BE33" s="250"/>
      <c r="BF33" s="250"/>
      <c r="BG33" s="250"/>
      <c r="BH33" s="250"/>
      <c r="BI33" s="250"/>
      <c r="BJ33" s="250"/>
      <c r="BK33" s="250"/>
      <c r="BL33" s="250"/>
    </row>
    <row r="34" spans="1:64" s="159" customFormat="1" ht="30" x14ac:dyDescent="0.3">
      <c r="A34" s="138" t="s">
        <v>469</v>
      </c>
      <c r="B34" s="139" t="s">
        <v>470</v>
      </c>
      <c r="C34" s="235" t="s">
        <v>471</v>
      </c>
      <c r="D34" s="239"/>
      <c r="E34" s="239" t="s">
        <v>209</v>
      </c>
      <c r="F34" s="260" t="s">
        <v>209</v>
      </c>
      <c r="G34" s="260" t="s">
        <v>209</v>
      </c>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1"/>
      <c r="AT34" s="250"/>
      <c r="AU34" s="250"/>
      <c r="AV34" s="250"/>
      <c r="AW34" s="250"/>
      <c r="AX34" s="250"/>
      <c r="AY34" s="250"/>
      <c r="AZ34" s="250"/>
      <c r="BA34" s="250"/>
      <c r="BB34" s="250"/>
      <c r="BC34" s="250"/>
      <c r="BD34" s="250"/>
      <c r="BE34" s="250"/>
      <c r="BF34" s="250"/>
      <c r="BG34" s="250"/>
      <c r="BH34" s="250"/>
      <c r="BI34" s="250"/>
      <c r="BJ34" s="250"/>
      <c r="BK34" s="250"/>
      <c r="BL34" s="250"/>
    </row>
    <row r="35" spans="1:64" s="159" customFormat="1" x14ac:dyDescent="0.3">
      <c r="A35" s="138" t="s">
        <v>472</v>
      </c>
      <c r="B35" s="139" t="s">
        <v>473</v>
      </c>
      <c r="C35" s="235" t="s">
        <v>474</v>
      </c>
      <c r="D35" s="239"/>
      <c r="E35" s="239" t="s">
        <v>209</v>
      </c>
      <c r="F35" s="260" t="s">
        <v>209</v>
      </c>
      <c r="G35" s="260" t="s">
        <v>209</v>
      </c>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1"/>
      <c r="AT35" s="250"/>
      <c r="AU35" s="250"/>
      <c r="AV35" s="250"/>
      <c r="AW35" s="250"/>
      <c r="AX35" s="250"/>
      <c r="AY35" s="250"/>
      <c r="AZ35" s="250"/>
      <c r="BA35" s="250"/>
      <c r="BB35" s="250"/>
      <c r="BC35" s="250"/>
      <c r="BD35" s="250"/>
      <c r="BE35" s="250"/>
      <c r="BF35" s="250"/>
      <c r="BG35" s="250"/>
      <c r="BH35" s="250"/>
      <c r="BI35" s="250"/>
      <c r="BJ35" s="250"/>
      <c r="BK35" s="250"/>
      <c r="BL35" s="250"/>
    </row>
    <row r="36" spans="1:64" s="159" customFormat="1" ht="30" x14ac:dyDescent="0.3">
      <c r="A36" s="138" t="s">
        <v>475</v>
      </c>
      <c r="B36" s="139" t="s">
        <v>476</v>
      </c>
      <c r="C36" s="235" t="s">
        <v>477</v>
      </c>
      <c r="D36" s="239"/>
      <c r="E36" s="239" t="s">
        <v>181</v>
      </c>
      <c r="F36" s="260" t="s">
        <v>181</v>
      </c>
      <c r="G36" s="260" t="s">
        <v>181</v>
      </c>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1"/>
      <c r="AT36" s="250"/>
      <c r="AU36" s="250"/>
      <c r="AV36" s="250"/>
      <c r="AW36" s="250"/>
      <c r="AX36" s="250"/>
      <c r="AY36" s="250"/>
      <c r="AZ36" s="250"/>
      <c r="BA36" s="250"/>
      <c r="BB36" s="250"/>
      <c r="BC36" s="250"/>
      <c r="BD36" s="250"/>
      <c r="BE36" s="250"/>
      <c r="BF36" s="250"/>
      <c r="BG36" s="250"/>
      <c r="BH36" s="250"/>
      <c r="BI36" s="250"/>
      <c r="BJ36" s="250"/>
      <c r="BK36" s="250"/>
      <c r="BL36" s="250"/>
    </row>
    <row r="37" spans="1:64" s="159" customFormat="1" x14ac:dyDescent="0.3">
      <c r="A37" s="138" t="s">
        <v>478</v>
      </c>
      <c r="B37" s="139" t="s">
        <v>479</v>
      </c>
      <c r="C37" s="235" t="s">
        <v>480</v>
      </c>
      <c r="D37" s="239"/>
      <c r="E37" s="239" t="s">
        <v>181</v>
      </c>
      <c r="F37" s="260" t="s">
        <v>209</v>
      </c>
      <c r="G37" s="260" t="s">
        <v>209</v>
      </c>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1"/>
      <c r="AT37" s="250"/>
      <c r="AU37" s="250"/>
      <c r="AV37" s="250"/>
      <c r="AW37" s="250"/>
      <c r="AX37" s="250"/>
      <c r="AY37" s="250"/>
      <c r="AZ37" s="250"/>
      <c r="BA37" s="250"/>
      <c r="BB37" s="250"/>
      <c r="BC37" s="250"/>
      <c r="BD37" s="250"/>
      <c r="BE37" s="250"/>
      <c r="BF37" s="250"/>
      <c r="BG37" s="250"/>
      <c r="BH37" s="250"/>
      <c r="BI37" s="250"/>
      <c r="BJ37" s="250"/>
      <c r="BK37" s="250"/>
      <c r="BL37" s="250"/>
    </row>
    <row r="38" spans="1:64" s="159" customFormat="1" x14ac:dyDescent="0.3">
      <c r="A38" s="138" t="s">
        <v>481</v>
      </c>
      <c r="B38" s="139" t="s">
        <v>482</v>
      </c>
      <c r="C38" s="235" t="s">
        <v>483</v>
      </c>
      <c r="D38" s="239"/>
      <c r="E38" s="239" t="s">
        <v>181</v>
      </c>
      <c r="F38" s="260" t="s">
        <v>181</v>
      </c>
      <c r="G38" s="260" t="s">
        <v>181</v>
      </c>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1"/>
      <c r="AT38" s="250"/>
      <c r="AU38" s="250"/>
      <c r="AV38" s="250"/>
      <c r="AW38" s="250"/>
      <c r="AX38" s="250"/>
      <c r="AY38" s="250"/>
      <c r="AZ38" s="250"/>
      <c r="BA38" s="250"/>
      <c r="BB38" s="250"/>
      <c r="BC38" s="250"/>
      <c r="BD38" s="250"/>
      <c r="BE38" s="250"/>
      <c r="BF38" s="250"/>
      <c r="BG38" s="250"/>
      <c r="BH38" s="250"/>
      <c r="BI38" s="250"/>
      <c r="BJ38" s="250"/>
      <c r="BK38" s="250"/>
      <c r="BL38" s="250"/>
    </row>
    <row r="39" spans="1:64" s="159" customFormat="1" x14ac:dyDescent="0.3">
      <c r="A39" s="138" t="s">
        <v>484</v>
      </c>
      <c r="B39" s="139" t="s">
        <v>485</v>
      </c>
      <c r="C39" s="235" t="s">
        <v>486</v>
      </c>
      <c r="D39" s="239"/>
      <c r="E39" s="239" t="s">
        <v>181</v>
      </c>
      <c r="F39" s="260" t="s">
        <v>209</v>
      </c>
      <c r="G39" s="260" t="s">
        <v>209</v>
      </c>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1"/>
      <c r="AT39" s="250"/>
      <c r="AU39" s="250"/>
      <c r="AV39" s="250"/>
      <c r="AW39" s="250"/>
      <c r="AX39" s="250"/>
      <c r="AY39" s="250"/>
      <c r="AZ39" s="250"/>
      <c r="BA39" s="250"/>
      <c r="BB39" s="250"/>
      <c r="BC39" s="250"/>
      <c r="BD39" s="250"/>
      <c r="BE39" s="250"/>
      <c r="BF39" s="250"/>
      <c r="BG39" s="250"/>
      <c r="BH39" s="250"/>
      <c r="BI39" s="250"/>
      <c r="BJ39" s="250"/>
      <c r="BK39" s="250"/>
      <c r="BL39" s="250"/>
    </row>
    <row r="40" spans="1:64" s="159" customFormat="1" x14ac:dyDescent="0.3">
      <c r="A40" s="138" t="s">
        <v>487</v>
      </c>
      <c r="B40" s="139" t="s">
        <v>488</v>
      </c>
      <c r="C40" s="235" t="s">
        <v>489</v>
      </c>
      <c r="D40" s="239"/>
      <c r="E40" s="239" t="s">
        <v>181</v>
      </c>
      <c r="F40" s="260" t="s">
        <v>209</v>
      </c>
      <c r="G40" s="260" t="s">
        <v>209</v>
      </c>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1"/>
      <c r="AT40" s="250"/>
      <c r="AU40" s="250"/>
      <c r="AV40" s="250"/>
      <c r="AW40" s="250"/>
      <c r="AX40" s="250"/>
      <c r="AY40" s="250"/>
      <c r="AZ40" s="250"/>
      <c r="BA40" s="250"/>
      <c r="BB40" s="250"/>
      <c r="BC40" s="250"/>
      <c r="BD40" s="250"/>
      <c r="BE40" s="250"/>
      <c r="BF40" s="250"/>
      <c r="BG40" s="250"/>
      <c r="BH40" s="250"/>
      <c r="BI40" s="250"/>
      <c r="BJ40" s="250"/>
      <c r="BK40" s="250"/>
      <c r="BL40" s="250"/>
    </row>
    <row r="41" spans="1:64" s="159" customFormat="1" x14ac:dyDescent="0.3">
      <c r="A41" s="138" t="s">
        <v>490</v>
      </c>
      <c r="B41" s="139" t="s">
        <v>491</v>
      </c>
      <c r="C41" s="235" t="s">
        <v>492</v>
      </c>
      <c r="D41" s="239" t="s">
        <v>181</v>
      </c>
      <c r="E41" s="239" t="s">
        <v>209</v>
      </c>
      <c r="F41" s="260" t="s">
        <v>209</v>
      </c>
      <c r="G41" s="260" t="s">
        <v>209</v>
      </c>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1"/>
      <c r="AT41" s="250"/>
      <c r="AU41" s="250"/>
      <c r="AV41" s="250"/>
      <c r="AW41" s="250"/>
      <c r="AX41" s="250"/>
      <c r="AY41" s="250"/>
      <c r="AZ41" s="250"/>
      <c r="BA41" s="250"/>
      <c r="BB41" s="250"/>
      <c r="BC41" s="250"/>
      <c r="BD41" s="250"/>
      <c r="BE41" s="250"/>
      <c r="BF41" s="250"/>
      <c r="BG41" s="250"/>
      <c r="BH41" s="250"/>
      <c r="BI41" s="250"/>
      <c r="BJ41" s="250"/>
      <c r="BK41" s="250"/>
      <c r="BL41" s="250"/>
    </row>
    <row r="42" spans="1:64" s="159" customFormat="1" x14ac:dyDescent="0.3">
      <c r="A42" s="138" t="s">
        <v>493</v>
      </c>
      <c r="B42" s="139" t="s">
        <v>494</v>
      </c>
      <c r="C42" s="235" t="s">
        <v>495</v>
      </c>
      <c r="D42" s="239" t="s">
        <v>181</v>
      </c>
      <c r="E42" s="239" t="s">
        <v>209</v>
      </c>
      <c r="F42" s="260" t="s">
        <v>209</v>
      </c>
      <c r="G42" s="260" t="s">
        <v>209</v>
      </c>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1"/>
      <c r="AT42" s="250"/>
      <c r="AU42" s="250"/>
      <c r="AV42" s="250"/>
      <c r="AW42" s="250"/>
      <c r="AX42" s="250"/>
      <c r="AY42" s="250"/>
      <c r="AZ42" s="250"/>
      <c r="BA42" s="250"/>
      <c r="BB42" s="250"/>
      <c r="BC42" s="250"/>
      <c r="BD42" s="250"/>
      <c r="BE42" s="250"/>
      <c r="BF42" s="250"/>
      <c r="BG42" s="250"/>
      <c r="BH42" s="250"/>
      <c r="BI42" s="250"/>
      <c r="BJ42" s="250"/>
      <c r="BK42" s="250"/>
      <c r="BL42" s="250"/>
    </row>
    <row r="43" spans="1:64" s="159" customFormat="1" x14ac:dyDescent="0.3">
      <c r="A43" s="138" t="s">
        <v>496</v>
      </c>
      <c r="B43" s="139" t="s">
        <v>497</v>
      </c>
      <c r="C43" s="235" t="s">
        <v>498</v>
      </c>
      <c r="D43" s="239" t="s">
        <v>181</v>
      </c>
      <c r="E43" s="239" t="s">
        <v>209</v>
      </c>
      <c r="F43" s="260" t="s">
        <v>209</v>
      </c>
      <c r="G43" s="260" t="s">
        <v>209</v>
      </c>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1"/>
      <c r="AT43" s="250"/>
      <c r="AU43" s="250"/>
      <c r="AV43" s="250"/>
      <c r="AW43" s="250"/>
      <c r="AX43" s="250"/>
      <c r="AY43" s="250"/>
      <c r="AZ43" s="250"/>
      <c r="BA43" s="250"/>
      <c r="BB43" s="250"/>
      <c r="BC43" s="250"/>
      <c r="BD43" s="250"/>
      <c r="BE43" s="250"/>
      <c r="BF43" s="250"/>
      <c r="BG43" s="250"/>
      <c r="BH43" s="250"/>
      <c r="BI43" s="250"/>
      <c r="BJ43" s="250"/>
      <c r="BK43" s="250"/>
      <c r="BL43" s="250"/>
    </row>
    <row r="44" spans="1:64" s="168" customFormat="1" ht="246.6" customHeight="1" x14ac:dyDescent="0.3">
      <c r="A44" s="138" t="s">
        <v>499</v>
      </c>
      <c r="B44" s="139" t="s">
        <v>500</v>
      </c>
      <c r="C44" s="235" t="s">
        <v>501</v>
      </c>
      <c r="D44" s="238" t="s">
        <v>502</v>
      </c>
      <c r="E44" s="238" t="s">
        <v>503</v>
      </c>
      <c r="F44" s="258" t="s">
        <v>502</v>
      </c>
      <c r="G44" s="258" t="s">
        <v>502</v>
      </c>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9"/>
      <c r="AT44" s="249"/>
      <c r="AU44" s="249"/>
      <c r="AV44" s="249"/>
      <c r="AW44" s="249"/>
      <c r="AX44" s="249"/>
      <c r="AY44" s="249"/>
      <c r="AZ44" s="249"/>
      <c r="BA44" s="249"/>
      <c r="BB44" s="249"/>
      <c r="BC44" s="249"/>
      <c r="BD44" s="249"/>
      <c r="BE44" s="249"/>
      <c r="BF44" s="249"/>
      <c r="BG44" s="249"/>
      <c r="BH44" s="249"/>
      <c r="BI44" s="249"/>
      <c r="BJ44" s="249"/>
      <c r="BK44" s="249"/>
      <c r="BL44" s="249"/>
    </row>
    <row r="45" spans="1:64" s="168" customFormat="1" ht="409.35" customHeight="1" x14ac:dyDescent="0.3">
      <c r="A45" s="138" t="s">
        <v>504</v>
      </c>
      <c r="B45" s="139" t="s">
        <v>505</v>
      </c>
      <c r="C45" s="235" t="s">
        <v>506</v>
      </c>
      <c r="D45" s="241" t="s">
        <v>605</v>
      </c>
      <c r="E45" s="241" t="s">
        <v>508</v>
      </c>
      <c r="F45" s="262" t="s">
        <v>674</v>
      </c>
      <c r="G45" s="262" t="s">
        <v>675</v>
      </c>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3"/>
      <c r="AT45" s="249"/>
      <c r="AU45" s="249"/>
      <c r="AV45" s="249"/>
      <c r="AW45" s="249"/>
      <c r="AX45" s="249"/>
      <c r="AY45" s="249"/>
      <c r="AZ45" s="249"/>
      <c r="BA45" s="249"/>
      <c r="BB45" s="249"/>
      <c r="BC45" s="249"/>
      <c r="BD45" s="249"/>
      <c r="BE45" s="249"/>
      <c r="BF45" s="249"/>
      <c r="BG45" s="249"/>
      <c r="BH45" s="249"/>
      <c r="BI45" s="249"/>
      <c r="BJ45" s="249"/>
      <c r="BK45" s="249"/>
      <c r="BL45" s="249"/>
    </row>
    <row r="46" spans="1:64" s="168" customFormat="1" ht="138.6" customHeight="1" x14ac:dyDescent="0.3">
      <c r="A46" s="138" t="s">
        <v>510</v>
      </c>
      <c r="B46" s="139" t="s">
        <v>511</v>
      </c>
      <c r="C46" s="235" t="s">
        <v>512</v>
      </c>
      <c r="D46" s="241" t="s">
        <v>217</v>
      </c>
      <c r="E46" s="241" t="s">
        <v>513</v>
      </c>
      <c r="F46" s="262" t="s">
        <v>676</v>
      </c>
      <c r="G46" s="262" t="s">
        <v>677</v>
      </c>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3"/>
      <c r="AT46" s="249"/>
      <c r="AU46" s="249"/>
      <c r="AV46" s="249"/>
      <c r="AW46" s="249"/>
      <c r="AX46" s="249"/>
      <c r="AY46" s="249"/>
      <c r="AZ46" s="249"/>
      <c r="BA46" s="249"/>
      <c r="BB46" s="249"/>
      <c r="BC46" s="249"/>
      <c r="BD46" s="249"/>
      <c r="BE46" s="249"/>
      <c r="BF46" s="249"/>
      <c r="BG46" s="249"/>
      <c r="BH46" s="249"/>
      <c r="BI46" s="249"/>
      <c r="BJ46" s="249"/>
      <c r="BK46" s="249"/>
      <c r="BL46" s="249"/>
    </row>
    <row r="47" spans="1:64" s="168" customFormat="1" ht="270" x14ac:dyDescent="0.3">
      <c r="A47" s="138" t="s">
        <v>515</v>
      </c>
      <c r="B47" s="139" t="s">
        <v>516</v>
      </c>
      <c r="C47" s="235" t="s">
        <v>517</v>
      </c>
      <c r="D47" s="241" t="s">
        <v>217</v>
      </c>
      <c r="E47" s="241" t="s">
        <v>612</v>
      </c>
      <c r="F47" s="262" t="s">
        <v>645</v>
      </c>
      <c r="G47" s="262" t="s">
        <v>646</v>
      </c>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3"/>
      <c r="AT47" s="249"/>
      <c r="AU47" s="249"/>
      <c r="AV47" s="249"/>
      <c r="AW47" s="249"/>
      <c r="AX47" s="249"/>
      <c r="AY47" s="249"/>
      <c r="AZ47" s="249"/>
      <c r="BA47" s="249"/>
      <c r="BB47" s="249"/>
      <c r="BC47" s="249"/>
      <c r="BD47" s="249"/>
      <c r="BE47" s="249"/>
      <c r="BF47" s="249"/>
      <c r="BG47" s="249"/>
      <c r="BH47" s="249"/>
      <c r="BI47" s="249"/>
      <c r="BJ47" s="249"/>
      <c r="BK47" s="249"/>
      <c r="BL47" s="249"/>
    </row>
    <row r="48" spans="1:64" s="168" customFormat="1" ht="75" x14ac:dyDescent="0.3">
      <c r="A48" s="138" t="s">
        <v>520</v>
      </c>
      <c r="B48" s="139" t="s">
        <v>521</v>
      </c>
      <c r="C48" s="235" t="s">
        <v>522</v>
      </c>
      <c r="D48" s="242" t="s">
        <v>217</v>
      </c>
      <c r="E48" s="242" t="s">
        <v>523</v>
      </c>
      <c r="F48" s="264" t="s">
        <v>647</v>
      </c>
      <c r="G48" s="264" t="s">
        <v>648</v>
      </c>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5"/>
      <c r="AT48" s="251"/>
      <c r="AU48" s="251"/>
      <c r="AV48" s="251"/>
      <c r="AW48" s="251"/>
      <c r="AX48" s="251"/>
      <c r="AY48" s="251"/>
      <c r="AZ48" s="251"/>
      <c r="BA48" s="251"/>
      <c r="BB48" s="251"/>
      <c r="BC48" s="251"/>
      <c r="BD48" s="251"/>
      <c r="BE48" s="251"/>
      <c r="BF48" s="251"/>
      <c r="BG48" s="251"/>
      <c r="BH48" s="251"/>
      <c r="BI48" s="251"/>
      <c r="BJ48" s="251"/>
      <c r="BK48" s="251"/>
      <c r="BL48" s="251"/>
    </row>
    <row r="49" spans="1:64" s="168" customFormat="1" ht="135" x14ac:dyDescent="0.3">
      <c r="A49" s="138" t="s">
        <v>525</v>
      </c>
      <c r="B49" s="139" t="s">
        <v>526</v>
      </c>
      <c r="C49" s="227" t="s">
        <v>527</v>
      </c>
      <c r="D49" s="236" t="s">
        <v>529</v>
      </c>
      <c r="E49" s="236" t="s">
        <v>618</v>
      </c>
      <c r="F49" s="258" t="s">
        <v>678</v>
      </c>
      <c r="G49" s="258" t="s">
        <v>679</v>
      </c>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9"/>
      <c r="AT49" s="249"/>
      <c r="AU49" s="249"/>
      <c r="AV49" s="249"/>
      <c r="AW49" s="249"/>
      <c r="AX49" s="249"/>
      <c r="AY49" s="249"/>
      <c r="AZ49" s="249"/>
      <c r="BA49" s="249"/>
      <c r="BB49" s="249"/>
      <c r="BC49" s="249"/>
      <c r="BD49" s="249"/>
      <c r="BE49" s="249"/>
      <c r="BF49" s="249"/>
      <c r="BG49" s="249"/>
      <c r="BH49" s="249"/>
      <c r="BI49" s="249"/>
      <c r="BJ49" s="249"/>
      <c r="BK49" s="249"/>
      <c r="BL49" s="249"/>
    </row>
    <row r="50" spans="1:64" s="168" customFormat="1" ht="409.6" x14ac:dyDescent="0.3">
      <c r="A50" s="138" t="s">
        <v>531</v>
      </c>
      <c r="B50" s="139" t="s">
        <v>532</v>
      </c>
      <c r="C50" s="227" t="s">
        <v>533</v>
      </c>
      <c r="D50" s="236" t="s">
        <v>217</v>
      </c>
      <c r="E50" s="236" t="s">
        <v>534</v>
      </c>
      <c r="F50" s="258" t="s">
        <v>680</v>
      </c>
      <c r="G50" s="258" t="s">
        <v>681</v>
      </c>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9"/>
      <c r="AT50" s="249"/>
      <c r="AU50" s="249"/>
      <c r="AV50" s="249"/>
      <c r="AW50" s="249"/>
      <c r="AX50" s="249"/>
      <c r="AY50" s="249"/>
      <c r="AZ50" s="249"/>
      <c r="BA50" s="249"/>
      <c r="BB50" s="249"/>
      <c r="BC50" s="249"/>
      <c r="BD50" s="249"/>
      <c r="BE50" s="249"/>
      <c r="BF50" s="249"/>
      <c r="BG50" s="249"/>
      <c r="BH50" s="249"/>
      <c r="BI50" s="249"/>
      <c r="BJ50" s="249"/>
      <c r="BK50" s="249"/>
      <c r="BL50" s="249"/>
    </row>
    <row r="51" spans="1:64" s="168" customFormat="1" ht="270" x14ac:dyDescent="0.3">
      <c r="A51" s="138" t="s">
        <v>536</v>
      </c>
      <c r="B51" s="139" t="s">
        <v>537</v>
      </c>
      <c r="C51" s="235" t="s">
        <v>538</v>
      </c>
      <c r="D51" s="238" t="s">
        <v>503</v>
      </c>
      <c r="E51" s="238" t="s">
        <v>502</v>
      </c>
      <c r="F51" s="258" t="s">
        <v>640</v>
      </c>
      <c r="G51" s="258" t="s">
        <v>640</v>
      </c>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9"/>
      <c r="AT51" s="249"/>
      <c r="AU51" s="249"/>
      <c r="AV51" s="249"/>
      <c r="AW51" s="249"/>
      <c r="AX51" s="249"/>
      <c r="AY51" s="249"/>
      <c r="AZ51" s="249"/>
      <c r="BA51" s="249"/>
      <c r="BB51" s="249"/>
      <c r="BC51" s="249"/>
      <c r="BD51" s="249"/>
      <c r="BE51" s="249"/>
      <c r="BF51" s="249"/>
      <c r="BG51" s="249"/>
      <c r="BH51" s="249"/>
      <c r="BI51" s="249"/>
      <c r="BJ51" s="249"/>
      <c r="BK51" s="249"/>
      <c r="BL51" s="249"/>
    </row>
    <row r="52" spans="1:64" s="168" customFormat="1" ht="409.6" customHeight="1" x14ac:dyDescent="0.3">
      <c r="A52" s="138" t="s">
        <v>539</v>
      </c>
      <c r="B52" s="139" t="s">
        <v>505</v>
      </c>
      <c r="C52" s="235" t="s">
        <v>540</v>
      </c>
      <c r="D52" s="241" t="s">
        <v>621</v>
      </c>
      <c r="E52" s="241" t="s">
        <v>575</v>
      </c>
      <c r="F52" s="262" t="s">
        <v>682</v>
      </c>
      <c r="G52" s="262" t="s">
        <v>650</v>
      </c>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3"/>
      <c r="AT52" s="249"/>
      <c r="AU52" s="249"/>
      <c r="AV52" s="249"/>
      <c r="AW52" s="249"/>
      <c r="AX52" s="249"/>
      <c r="AY52" s="249"/>
      <c r="AZ52" s="249"/>
      <c r="BA52" s="249"/>
      <c r="BB52" s="249"/>
      <c r="BC52" s="249"/>
      <c r="BD52" s="249"/>
      <c r="BE52" s="249"/>
      <c r="BF52" s="249"/>
      <c r="BG52" s="249"/>
      <c r="BH52" s="249"/>
      <c r="BI52" s="249"/>
      <c r="BJ52" s="249"/>
      <c r="BK52" s="249"/>
      <c r="BL52" s="249"/>
    </row>
    <row r="53" spans="1:64" s="168" customFormat="1" ht="255" x14ac:dyDescent="0.3">
      <c r="A53" s="138" t="s">
        <v>544</v>
      </c>
      <c r="B53" s="139" t="s">
        <v>545</v>
      </c>
      <c r="C53" s="235" t="s">
        <v>546</v>
      </c>
      <c r="D53" s="243" t="s">
        <v>547</v>
      </c>
      <c r="E53" s="243" t="s">
        <v>217</v>
      </c>
      <c r="F53" s="258" t="s">
        <v>683</v>
      </c>
      <c r="G53" s="258" t="s">
        <v>652</v>
      </c>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9"/>
      <c r="AT53" s="249"/>
      <c r="AU53" s="249"/>
      <c r="AV53" s="249"/>
      <c r="AW53" s="249"/>
      <c r="AX53" s="249"/>
      <c r="AY53" s="249"/>
      <c r="AZ53" s="249"/>
      <c r="BA53" s="249"/>
      <c r="BB53" s="249"/>
      <c r="BC53" s="249"/>
      <c r="BD53" s="249"/>
      <c r="BE53" s="249"/>
      <c r="BF53" s="249"/>
      <c r="BG53" s="249"/>
      <c r="BH53" s="249"/>
      <c r="BI53" s="249"/>
      <c r="BJ53" s="249"/>
      <c r="BK53" s="249"/>
      <c r="BL53" s="249"/>
    </row>
    <row r="54" spans="1:64" s="168" customFormat="1" ht="180" x14ac:dyDescent="0.3">
      <c r="A54" s="138" t="s">
        <v>550</v>
      </c>
      <c r="B54" s="139" t="s">
        <v>551</v>
      </c>
      <c r="C54" s="235" t="s">
        <v>552</v>
      </c>
      <c r="D54" s="243" t="s">
        <v>553</v>
      </c>
      <c r="E54" s="243" t="s">
        <v>217</v>
      </c>
      <c r="F54" s="258" t="s">
        <v>653</v>
      </c>
      <c r="G54" s="258" t="s">
        <v>654</v>
      </c>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9"/>
      <c r="AT54" s="249"/>
      <c r="AU54" s="249"/>
      <c r="AV54" s="249"/>
      <c r="AW54" s="249"/>
      <c r="AX54" s="249"/>
      <c r="AY54" s="249"/>
      <c r="AZ54" s="249"/>
      <c r="BA54" s="249"/>
      <c r="BB54" s="249"/>
      <c r="BC54" s="249"/>
      <c r="BD54" s="249"/>
      <c r="BE54" s="249"/>
      <c r="BF54" s="249"/>
      <c r="BG54" s="249"/>
      <c r="BH54" s="249"/>
      <c r="BI54" s="249"/>
      <c r="BJ54" s="249"/>
      <c r="BK54" s="249"/>
      <c r="BL54" s="249"/>
    </row>
    <row r="55" spans="1:64" s="168" customFormat="1" ht="135.6" thickBot="1" x14ac:dyDescent="0.35">
      <c r="A55" s="140" t="s">
        <v>555</v>
      </c>
      <c r="B55" s="141" t="s">
        <v>521</v>
      </c>
      <c r="C55" s="244" t="s">
        <v>556</v>
      </c>
      <c r="D55" s="245" t="s">
        <v>557</v>
      </c>
      <c r="E55" s="245" t="s">
        <v>217</v>
      </c>
      <c r="F55" s="266" t="s">
        <v>655</v>
      </c>
      <c r="G55" s="266" t="s">
        <v>655</v>
      </c>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7"/>
      <c r="AT55" s="251"/>
      <c r="AU55" s="251"/>
      <c r="AV55" s="251"/>
      <c r="AW55" s="251"/>
      <c r="AX55" s="251"/>
      <c r="AY55" s="251"/>
      <c r="AZ55" s="251"/>
      <c r="BA55" s="251"/>
      <c r="BB55" s="251"/>
      <c r="BC55" s="251"/>
      <c r="BD55" s="251"/>
      <c r="BE55" s="251"/>
      <c r="BF55" s="251"/>
      <c r="BG55" s="251"/>
      <c r="BH55" s="251"/>
      <c r="BI55" s="251"/>
      <c r="BJ55" s="251"/>
      <c r="BK55" s="251"/>
      <c r="BL55" s="251"/>
    </row>
  </sheetData>
  <sheetProtection sheet="1" objects="1" scenarios="1" selectLockedCells="1"/>
  <protectedRanges>
    <protectedRange sqref="C2" name="Range1_1"/>
  </protectedRanges>
  <customSheetViews>
    <customSheetView guid="{9D5E0675-E81B-4894-8C24-1BC7CFF98042}" scale="70" hiddenRows="1" hiddenColumns="1">
      <selection activeCell="A5" sqref="A5:B5"/>
      <pageMargins left="0" right="0" top="0" bottom="0" header="0" footer="0"/>
    </customSheetView>
    <customSheetView guid="{C2870D4B-3185-40F5-B1E2-34D518E50A79}" scale="60" hiddenRows="1" hiddenColumns="1" topLeftCell="A29">
      <selection activeCell="C7" sqref="C7"/>
      <pageMargins left="0" right="0" top="0" bottom="0" header="0" footer="0"/>
    </customSheetView>
    <customSheetView guid="{B3F813C4-6DDE-44FA-88AB-CD545D2651A2}" scale="60" hiddenRows="1" hiddenColumns="1" topLeftCell="L1">
      <selection activeCell="D45" sqref="D45"/>
      <pageMargins left="0" right="0" top="0" bottom="0" header="0" footer="0"/>
    </customSheetView>
    <customSheetView guid="{52C21511-4E91-4712-98AA-765DAD4B9FC1}" scale="70" hiddenRows="1" hiddenColumns="1" topLeftCell="A46">
      <selection activeCell="F46" sqref="F46"/>
      <pageMargins left="0" right="0" top="0" bottom="0" header="0" footer="0"/>
    </customSheetView>
  </customSheetViews>
  <mergeCells count="10">
    <mergeCell ref="A9:D9"/>
    <mergeCell ref="A17:C17"/>
    <mergeCell ref="A18:C18"/>
    <mergeCell ref="A25:C25"/>
    <mergeCell ref="A2:B2"/>
    <mergeCell ref="A3:B3"/>
    <mergeCell ref="A4:B4"/>
    <mergeCell ref="A5:B5"/>
    <mergeCell ref="A6:B6"/>
    <mergeCell ref="A8:C8"/>
  </mergeCells>
  <phoneticPr fontId="18" type="noConversion"/>
  <dataValidations count="1">
    <dataValidation allowBlank="1" showInputMessage="1" prompt="To enter free text, select cell and type - do not click into cell" sqref="D12:AS12" xr:uid="{89A962EC-F68C-4039-9066-1323C1E86E48}"/>
  </dataValidation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DHCSDOC-1797567310-8850</_dlc_DocId>
    <_dlc_DocIdUrl xmlns="69bc34b3-1921-46c7-8c7a-d18363374b4b">
      <Url>https://dhcscagovauthoring/_layouts/15/DocIdRedir.aspx?ID=DHCSDOC-1797567310-8850</Url>
      <Description>DHCSDOC-1797567310-8850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3D1792B-4A16-4817-B5FE-AAA0C3DE2F37}">
  <ds:schemaRefs>
    <ds:schemaRef ds:uri="http://schemas.microsoft.com/sharepoint/v3/contenttype/forms"/>
  </ds:schemaRefs>
</ds:datastoreItem>
</file>

<file path=customXml/itemProps2.xml><?xml version="1.0" encoding="utf-8"?>
<ds:datastoreItem xmlns:ds="http://schemas.openxmlformats.org/officeDocument/2006/customXml" ds:itemID="{82DF5D8B-2DA4-4605-BD2B-7E77E3351FCE}">
  <ds:schemaRefs>
    <ds:schemaRef ds:uri="http://schemas.microsoft.com/office/2006/metadata/longProperties"/>
  </ds:schemaRefs>
</ds:datastoreItem>
</file>

<file path=customXml/itemProps3.xml><?xml version="1.0" encoding="utf-8"?>
<ds:datastoreItem xmlns:ds="http://schemas.openxmlformats.org/officeDocument/2006/customXml" ds:itemID="{ADD96A56-64C1-4619-9DED-B085EC50ECA3}">
  <ds:schemaRefs>
    <ds:schemaRef ds:uri="http://schemas.microsoft.com/office/2006/metadata/properties"/>
    <ds:schemaRef ds:uri="http://schemas.microsoft.com/office/infopath/2007/PartnerControls"/>
    <ds:schemaRef ds:uri="c20c178b-ad1f-4c14-b2a5-dbe996986471"/>
    <ds:schemaRef ds:uri="aa2e34a9-66c1-4627-9741-04826b6c8cac"/>
  </ds:schemaRefs>
</ds:datastoreItem>
</file>

<file path=customXml/itemProps4.xml><?xml version="1.0" encoding="utf-8"?>
<ds:datastoreItem xmlns:ds="http://schemas.openxmlformats.org/officeDocument/2006/customXml" ds:itemID="{F6101633-201C-4E22-9DD0-F04B2CD85AEA}"/>
</file>

<file path=customXml/itemProps5.xml><?xml version="1.0" encoding="utf-8"?>
<ds:datastoreItem xmlns:ds="http://schemas.openxmlformats.org/officeDocument/2006/customXml" ds:itemID="{9FE50BB3-E29F-4E37-ABA7-69A6ECE283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171</vt:i4>
      </vt:variant>
    </vt:vector>
  </HeadingPairs>
  <TitlesOfParts>
    <vt:vector size="230" baseType="lpstr">
      <vt:lpstr>Instructions</vt:lpstr>
      <vt:lpstr>I_State&amp;Prog_Info</vt:lpstr>
      <vt:lpstr>II_Prog_1</vt:lpstr>
      <vt:lpstr>II_Prog_2</vt:lpstr>
      <vt:lpstr>II_Prog_3</vt:lpstr>
      <vt:lpstr>II_Prog_4</vt:lpstr>
      <vt:lpstr>II_Prog_5</vt:lpstr>
      <vt:lpstr>II_Prog_6</vt:lpstr>
      <vt:lpstr>II_Prog_7</vt:lpstr>
      <vt:lpstr>II_Prog_8</vt:lpstr>
      <vt:lpstr>II_Prog_9</vt:lpstr>
      <vt:lpstr>II_Prog_10</vt:lpstr>
      <vt:lpstr>II_Prog_11</vt:lpstr>
      <vt:lpstr>II_Prog_12</vt:lpstr>
      <vt:lpstr>II_Prog_13</vt:lpstr>
      <vt:lpstr>II_Prog_14</vt:lpstr>
      <vt:lpstr>II_Prog_15</vt:lpstr>
      <vt:lpstr>II_Prog_16</vt:lpstr>
      <vt:lpstr>II_Prog_17</vt:lpstr>
      <vt:lpstr>II_Prog_18</vt:lpstr>
      <vt:lpstr>II_Prog_19</vt:lpstr>
      <vt:lpstr>II_Prog_20</vt:lpstr>
      <vt:lpstr>II_Prog_21</vt:lpstr>
      <vt:lpstr>II_Prog_22</vt:lpstr>
      <vt:lpstr>II_Prog_23</vt:lpstr>
      <vt:lpstr>II_Prog_24</vt:lpstr>
      <vt:lpstr>II_Prog_25</vt:lpstr>
      <vt:lpstr>II_Prog_26</vt:lpstr>
      <vt:lpstr>II_Prog_27</vt:lpstr>
      <vt:lpstr>II_Prog_28</vt:lpstr>
      <vt:lpstr>II_Prog_29</vt:lpstr>
      <vt:lpstr>II_Prog_30</vt:lpstr>
      <vt:lpstr>II_Prog_31</vt:lpstr>
      <vt:lpstr>II_Prog_32</vt:lpstr>
      <vt:lpstr>II_Prog_33</vt:lpstr>
      <vt:lpstr>II_Prog_34</vt:lpstr>
      <vt:lpstr>II_Prog_35</vt:lpstr>
      <vt:lpstr>II_Prog_36</vt:lpstr>
      <vt:lpstr>II_Prog_37</vt:lpstr>
      <vt:lpstr>II_Prog_38</vt:lpstr>
      <vt:lpstr>II_Prog_39</vt:lpstr>
      <vt:lpstr>II_Prog_40</vt:lpstr>
      <vt:lpstr>II_Prog_41</vt:lpstr>
      <vt:lpstr>II_Prog_42</vt:lpstr>
      <vt:lpstr>II_Prog_43</vt:lpstr>
      <vt:lpstr>II_Prog_44</vt:lpstr>
      <vt:lpstr>II_Prog_45</vt:lpstr>
      <vt:lpstr>II_Prog_46</vt:lpstr>
      <vt:lpstr>II_Prog_47</vt:lpstr>
      <vt:lpstr>II_Prog_48</vt:lpstr>
      <vt:lpstr>II_Prog_49</vt:lpstr>
      <vt:lpstr>II_Prog_50</vt:lpstr>
      <vt:lpstr>II_Prog_51</vt:lpstr>
      <vt:lpstr>II_Prog_52</vt:lpstr>
      <vt:lpstr>II_Prog_53</vt:lpstr>
      <vt:lpstr>II_Prog_54</vt:lpstr>
      <vt:lpstr>II_Prog_55</vt:lpstr>
      <vt:lpstr>II_Prog_56</vt:lpstr>
      <vt:lpstr>Set Values</vt:lpstr>
      <vt:lpstr>TitleRegion1.a10.ar15.12</vt:lpstr>
      <vt:lpstr>TitleRegion1.a10.ar15.18</vt:lpstr>
      <vt:lpstr>TitleRegion1.a10.ar15.21</vt:lpstr>
      <vt:lpstr>TitleRegion1.a10.ar15.26</vt:lpstr>
      <vt:lpstr>TitleRegion1.a10.ar15.47</vt:lpstr>
      <vt:lpstr>TitleRegion1.a10.ar15.8</vt:lpstr>
      <vt:lpstr>TitleRegion1.a10.as15.11</vt:lpstr>
      <vt:lpstr>TitleRegion1.a10.as15.13</vt:lpstr>
      <vt:lpstr>TitleRegion1.a10.as15.14</vt:lpstr>
      <vt:lpstr>TitleRegion1.a10.as15.15</vt:lpstr>
      <vt:lpstr>TitleRegion1.a10.as15.16</vt:lpstr>
      <vt:lpstr>TitleRegion1.a10.as15.17</vt:lpstr>
      <vt:lpstr>TitleRegion1.a10.as15.19</vt:lpstr>
      <vt:lpstr>TitleRegion1.a10.as15.20</vt:lpstr>
      <vt:lpstr>TitleRegion1.a10.as15.22</vt:lpstr>
      <vt:lpstr>TitleRegion1.a10.as15.23</vt:lpstr>
      <vt:lpstr>TitleRegion1.a10.as15.24</vt:lpstr>
      <vt:lpstr>TitleRegion1.a10.as15.25</vt:lpstr>
      <vt:lpstr>TitleRegion1.a10.as15.27</vt:lpstr>
      <vt:lpstr>TitleRegion1.a10.as15.28</vt:lpstr>
      <vt:lpstr>TitleRegion1.a10.as15.29</vt:lpstr>
      <vt:lpstr>TitleRegion1.a10.as15.3</vt:lpstr>
      <vt:lpstr>TitleRegion1.a10.as15.30</vt:lpstr>
      <vt:lpstr>TitleRegion1.a10.as15.31</vt:lpstr>
      <vt:lpstr>TitleRegion1.a10.as15.32</vt:lpstr>
      <vt:lpstr>TitleRegion1.a10.as15.33</vt:lpstr>
      <vt:lpstr>TitleRegion1.a10.as15.34</vt:lpstr>
      <vt:lpstr>TitleRegion1.a10.as15.35</vt:lpstr>
      <vt:lpstr>TitleRegion1.a10.as15.36</vt:lpstr>
      <vt:lpstr>TitleRegion1.a10.as15.37</vt:lpstr>
      <vt:lpstr>TitleRegion1.a10.as15.38</vt:lpstr>
      <vt:lpstr>TitleRegion1.a10.as15.39</vt:lpstr>
      <vt:lpstr>TitleRegion1.a10.as15.4</vt:lpstr>
      <vt:lpstr>TitleRegion1.a10.as15.41</vt:lpstr>
      <vt:lpstr>TitleRegion1.a10.as15.42</vt:lpstr>
      <vt:lpstr>TitleRegion1.a10.as15.43</vt:lpstr>
      <vt:lpstr>TitleRegion1.a10.as15.44</vt:lpstr>
      <vt:lpstr>TitleRegion1.a10.as15.45</vt:lpstr>
      <vt:lpstr>TitleRegion1.a10.as15.46</vt:lpstr>
      <vt:lpstr>TitleRegion1.a10.as15.48</vt:lpstr>
      <vt:lpstr>TitleRegion1.a10.as15.49</vt:lpstr>
      <vt:lpstr>TitleRegion1.a10.as15.50</vt:lpstr>
      <vt:lpstr>TitleRegion1.a10.as15.51</vt:lpstr>
      <vt:lpstr>TitleRegion1.a10.as15.52</vt:lpstr>
      <vt:lpstr>TitleRegion1.a10.as15.53</vt:lpstr>
      <vt:lpstr>TitleRegion1.a10.as15.54</vt:lpstr>
      <vt:lpstr>TitleRegion1.a10.as15.55</vt:lpstr>
      <vt:lpstr>TitleRegion1.a10.as15.56</vt:lpstr>
      <vt:lpstr>TitleRegion1.a10.as15.57</vt:lpstr>
      <vt:lpstr>TitleRegion1.a10.as15.58</vt:lpstr>
      <vt:lpstr>TitleRegion1.a10.as15.6</vt:lpstr>
      <vt:lpstr>TitleRegion1.a10.as15.7</vt:lpstr>
      <vt:lpstr>TitleRegion1.a10.as15.9</vt:lpstr>
      <vt:lpstr>TitleRegion1.a10.au15.5</vt:lpstr>
      <vt:lpstr>TitleRegion1.a10.bl15.10</vt:lpstr>
      <vt:lpstr>TitleRegion1.a10.bl15.40</vt:lpstr>
      <vt:lpstr>TitleRegion1.a3.e9.2</vt:lpstr>
      <vt:lpstr>TitleRegion2.a12.bh31.2</vt:lpstr>
      <vt:lpstr>TitleRegion2.a19.l22.3</vt:lpstr>
      <vt:lpstr>TitleRegion2.a19.l22.31</vt:lpstr>
      <vt:lpstr>TitleRegion2.a19.l22.4</vt:lpstr>
      <vt:lpstr>TitleRegion2.a19.l22.42</vt:lpstr>
      <vt:lpstr>TitleRegion2.a19.l22.52</vt:lpstr>
      <vt:lpstr>TitleRegion2.a19.l22.53</vt:lpstr>
      <vt:lpstr>TitleRegion2.a19.l22.54</vt:lpstr>
      <vt:lpstr>TitleRegion2.a19.l22.55</vt:lpstr>
      <vt:lpstr>TitleRegion2.a19.l22.57</vt:lpstr>
      <vt:lpstr>TitleRegion2.a19.m22.10</vt:lpstr>
      <vt:lpstr>TitleRegion2.a19.m22.11</vt:lpstr>
      <vt:lpstr>TitleRegion2.a19.m22.12</vt:lpstr>
      <vt:lpstr>TitleRegion2.a19.m22.13</vt:lpstr>
      <vt:lpstr>TitleRegion2.a19.m22.14</vt:lpstr>
      <vt:lpstr>TitleRegion2.a19.m22.15</vt:lpstr>
      <vt:lpstr>TitleRegion2.a19.m22.16</vt:lpstr>
      <vt:lpstr>TitleRegion2.a19.m22.17</vt:lpstr>
      <vt:lpstr>TitleRegion2.a19.m22.18</vt:lpstr>
      <vt:lpstr>TitleRegion2.a19.m22.19</vt:lpstr>
      <vt:lpstr>TitleRegion2.a19.m22.20</vt:lpstr>
      <vt:lpstr>TitleRegion2.a19.m22.21</vt:lpstr>
      <vt:lpstr>TitleRegion2.a19.m22.22</vt:lpstr>
      <vt:lpstr>TitleRegion2.a19.m22.23</vt:lpstr>
      <vt:lpstr>TitleRegion2.a19.m22.24</vt:lpstr>
      <vt:lpstr>TitleRegion2.a19.m22.25</vt:lpstr>
      <vt:lpstr>TitleRegion2.a19.m22.26</vt:lpstr>
      <vt:lpstr>TitleRegion2.a19.m22.27</vt:lpstr>
      <vt:lpstr>TitleRegion2.a19.m22.28</vt:lpstr>
      <vt:lpstr>TitleRegion2.a19.m22.29</vt:lpstr>
      <vt:lpstr>TitleRegion2.a19.m22.30</vt:lpstr>
      <vt:lpstr>TitleRegion2.a19.m22.32</vt:lpstr>
      <vt:lpstr>TitleRegion2.a19.m22.33</vt:lpstr>
      <vt:lpstr>TitleRegion2.a19.m22.34</vt:lpstr>
      <vt:lpstr>TitleRegion2.a19.m22.35</vt:lpstr>
      <vt:lpstr>TitleRegion2.a19.m22.36</vt:lpstr>
      <vt:lpstr>TitleRegion2.a19.m22.37</vt:lpstr>
      <vt:lpstr>TitleRegion2.a19.m22.38</vt:lpstr>
      <vt:lpstr>TitleRegion2.a19.m22.39</vt:lpstr>
      <vt:lpstr>TitleRegion2.a19.m22.40</vt:lpstr>
      <vt:lpstr>TitleRegion2.a19.m22.41</vt:lpstr>
      <vt:lpstr>TitleRegion2.a19.m22.43</vt:lpstr>
      <vt:lpstr>TitleRegion2.a19.m22.44</vt:lpstr>
      <vt:lpstr>TitleRegion2.a19.m22.46</vt:lpstr>
      <vt:lpstr>TitleRegion2.a19.m22.47</vt:lpstr>
      <vt:lpstr>TitleRegion2.a19.m22.48</vt:lpstr>
      <vt:lpstr>TitleRegion2.a19.m22.49</vt:lpstr>
      <vt:lpstr>TitleRegion2.a19.m22.5</vt:lpstr>
      <vt:lpstr>TitleRegion2.a19.m22.50</vt:lpstr>
      <vt:lpstr>TitleRegion2.a19.m22.51</vt:lpstr>
      <vt:lpstr>TitleRegion2.a19.m22.56</vt:lpstr>
      <vt:lpstr>TitleRegion2.a19.m22.58</vt:lpstr>
      <vt:lpstr>TitleRegion2.a19.m22.6</vt:lpstr>
      <vt:lpstr>TitleRegion2.a19.m22.7</vt:lpstr>
      <vt:lpstr>TitleRegion2.a19.m22.8</vt:lpstr>
      <vt:lpstr>TitleRegion2.a19.m22.9</vt:lpstr>
      <vt:lpstr>TitleRegion2.a19.n22.45</vt:lpstr>
      <vt:lpstr>TitleRegion3.a26.bl55.35</vt:lpstr>
      <vt:lpstr>TitleRegion3.a26.dp55.46</vt:lpstr>
      <vt:lpstr>TitleRegion3.a26.f55.10</vt:lpstr>
      <vt:lpstr>TitleRegion3.a26.f55.12</vt:lpstr>
      <vt:lpstr>TitleRegion3.a26.f55.15</vt:lpstr>
      <vt:lpstr>TitleRegion3.a26.f55.18</vt:lpstr>
      <vt:lpstr>TitleRegion3.a26.f55.19</vt:lpstr>
      <vt:lpstr>TitleRegion3.a26.f55.21</vt:lpstr>
      <vt:lpstr>TitleRegion3.a26.f55.22</vt:lpstr>
      <vt:lpstr>TitleRegion3.a26.f55.24</vt:lpstr>
      <vt:lpstr>TitleRegion3.a26.f55.26</vt:lpstr>
      <vt:lpstr>TitleRegion3.a26.f55.31</vt:lpstr>
      <vt:lpstr>TitleRegion3.a26.f55.32</vt:lpstr>
      <vt:lpstr>TitleRegion3.a26.f55.41</vt:lpstr>
      <vt:lpstr>TitleRegion3.a26.f55.42</vt:lpstr>
      <vt:lpstr>TitleRegion3.a26.f55.45</vt:lpstr>
      <vt:lpstr>TitleRegion3.a26.f55.47</vt:lpstr>
      <vt:lpstr>TitleRegion3.a26.f55.52</vt:lpstr>
      <vt:lpstr>TitleRegion3.a26.f55.53</vt:lpstr>
      <vt:lpstr>TitleRegion3.a26.f55.54</vt:lpstr>
      <vt:lpstr>TitleRegion3.a26.f55.55</vt:lpstr>
      <vt:lpstr>TitleRegion3.a26.f55.7</vt:lpstr>
      <vt:lpstr>TitleRegion3.a26.f55.8</vt:lpstr>
      <vt:lpstr>TitleRegion3.a26.g55.16</vt:lpstr>
      <vt:lpstr>TitleRegion3.a26.g55.29</vt:lpstr>
      <vt:lpstr>TitleRegion3.a26.g55.38</vt:lpstr>
      <vt:lpstr>TitleRegion3.a26.g55.56</vt:lpstr>
      <vt:lpstr>TitleRegion3.a26.g55.6</vt:lpstr>
      <vt:lpstr>TitleRegion3.a26.g55.9</vt:lpstr>
      <vt:lpstr>TitleRegion3.a26.h55.17</vt:lpstr>
      <vt:lpstr>TitleRegion3.a26.h55.20</vt:lpstr>
      <vt:lpstr>TitleRegion3.a26.h55.3</vt:lpstr>
      <vt:lpstr>TitleRegion3.a26.h55.33</vt:lpstr>
      <vt:lpstr>TitleRegion3.a26.h55.34</vt:lpstr>
      <vt:lpstr>TitleRegion3.a26.h55.36</vt:lpstr>
      <vt:lpstr>TitleRegion3.a26.h55.39</vt:lpstr>
      <vt:lpstr>TitleRegion3.a26.h55.4</vt:lpstr>
      <vt:lpstr>TitleRegion3.a26.h55.49</vt:lpstr>
      <vt:lpstr>TitleRegion3.a26.h55.5</vt:lpstr>
      <vt:lpstr>TitleRegion3.a26.h55.51</vt:lpstr>
      <vt:lpstr>TitleRegion3.a26.i55.11</vt:lpstr>
      <vt:lpstr>TitleRegion3.a26.i55.23</vt:lpstr>
      <vt:lpstr>TitleRegion3.a26.i55.30</vt:lpstr>
      <vt:lpstr>TitleRegion3.a26.i55.37</vt:lpstr>
      <vt:lpstr>TitleRegion3.a26.i55.40</vt:lpstr>
      <vt:lpstr>TitleRegion3.a26.j55.13</vt:lpstr>
      <vt:lpstr>TitleRegion3.a26.j55.14</vt:lpstr>
      <vt:lpstr>TitleRegion3.a26.j55.25</vt:lpstr>
      <vt:lpstr>TitleRegion3.a26.j55.58</vt:lpstr>
      <vt:lpstr>TitleRegion3.a26.k55.28</vt:lpstr>
      <vt:lpstr>TitleRegion3.a26.l55.43</vt:lpstr>
      <vt:lpstr>TitleRegion3.a26.l55.44</vt:lpstr>
      <vt:lpstr>TitleRegion3.a26.l55.57</vt:lpstr>
      <vt:lpstr>TitleRegion3.a26.q55.27</vt:lpstr>
      <vt:lpstr>TitleRegion3.a26.u55.48</vt:lpstr>
      <vt:lpstr>TitleRegion3.a26.v55.50</vt:lpstr>
      <vt:lpstr>TitleRegion3.a34.bh39.2</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C APL 23-006</dc:title>
  <dc:subject/>
  <dc:creator>Maslyn, Cortney@DHCS</dc:creator>
  <cp:keywords/>
  <dc:description/>
  <cp:lastModifiedBy>Plascencia, Daniela@DHCS</cp:lastModifiedBy>
  <cp:revision/>
  <dcterms:created xsi:type="dcterms:W3CDTF">2022-05-10T15:28:40Z</dcterms:created>
  <dcterms:modified xsi:type="dcterms:W3CDTF">2024-11-25T23:35:29Z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DHCSDOC-1752074943-2215</vt:lpwstr>
  </property>
  <property fmtid="{D5CDD505-2E9C-101B-9397-08002B2CF9AE}" pid="3" name="_dlc_DocIdItemGuid">
    <vt:lpwstr>cd9d0819-8f61-4836-8530-fac7052b4e7e</vt:lpwstr>
  </property>
  <property fmtid="{D5CDD505-2E9C-101B-9397-08002B2CF9AE}" pid="4" name="_dlc_DocIdUrl">
    <vt:lpwstr>https://dhcscagovauthoring/formsandpubs/_layouts/15/DocIdRedir.aspx?ID=DHCSDOC-1752074943-2215, DHCSDOC-1752074943-2215</vt:lpwstr>
  </property>
  <property fmtid="{D5CDD505-2E9C-101B-9397-08002B2CF9AE}" pid="5" name="Division">
    <vt:lpwstr>20;#Managed Care Quality and Monitoring|b4f48c19-b6a3-4072-85c4-d61dba84e35f</vt:lpwstr>
  </property>
  <property fmtid="{D5CDD505-2E9C-101B-9397-08002B2CF9AE}" pid="6" name="o68eaf9243684232b2418c37bbb152dc">
    <vt:lpwstr>Managed Care Quality and Monitoring|b4f48c19-b6a3-4072-85c4-d61dba84e35f</vt:lpwstr>
  </property>
  <property fmtid="{D5CDD505-2E9C-101B-9397-08002B2CF9AE}" pid="7" name="TaxCatchAll">
    <vt:lpwstr>20;#Managed Care Quality and Monitoring|b4f48c19-b6a3-4072-85c4-d61dba84e35f</vt:lpwstr>
  </property>
  <property fmtid="{D5CDD505-2E9C-101B-9397-08002B2CF9AE}" pid="8" name="Language">
    <vt:lpwstr>English</vt:lpwstr>
  </property>
  <property fmtid="{D5CDD505-2E9C-101B-9397-08002B2CF9AE}" pid="9" name="TAGBusPart">
    <vt:lpwstr/>
  </property>
  <property fmtid="{D5CDD505-2E9C-101B-9397-08002B2CF9AE}" pid="10" name="TAGender">
    <vt:lpwstr/>
  </property>
  <property fmtid="{D5CDD505-2E9C-101B-9397-08002B2CF9AE}" pid="11" name="Publication Type">
    <vt:lpwstr/>
  </property>
  <property fmtid="{D5CDD505-2E9C-101B-9397-08002B2CF9AE}" pid="12" name="Topics">
    <vt:lpwstr/>
  </property>
  <property fmtid="{D5CDD505-2E9C-101B-9397-08002B2CF9AE}" pid="13" name="Reading Level">
    <vt:lpwstr/>
  </property>
  <property fmtid="{D5CDD505-2E9C-101B-9397-08002B2CF9AE}" pid="14" name="TAGEthnicity">
    <vt:lpwstr/>
  </property>
  <property fmtid="{D5CDD505-2E9C-101B-9397-08002B2CF9AE}" pid="15" name="Abstract">
    <vt:lpwstr/>
  </property>
  <property fmtid="{D5CDD505-2E9C-101B-9397-08002B2CF9AE}" pid="16" name="PublishingContactName">
    <vt:lpwstr/>
  </property>
  <property fmtid="{D5CDD505-2E9C-101B-9397-08002B2CF9AE}" pid="17" name="TAGAge">
    <vt:lpwstr/>
  </property>
  <property fmtid="{D5CDD505-2E9C-101B-9397-08002B2CF9AE}" pid="18" name="lcf76f155ced4ddcb4097134ff3c332f">
    <vt:lpwstr/>
  </property>
  <property fmtid="{D5CDD505-2E9C-101B-9397-08002B2CF9AE}" pid="19" name="MediaServiceImageTags">
    <vt:lpwstr/>
  </property>
  <property fmtid="{D5CDD505-2E9C-101B-9397-08002B2CF9AE}" pid="20" name="ContentTypeId">
    <vt:lpwstr>0x010100EEE380F46F125946A8B4C4C90D9FFCDC005D6794E1005A074DB3CDA58DCE25DF47</vt:lpwstr>
  </property>
</Properties>
</file>