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dwong2\Documents\PDF Remediation\Remediated\"/>
    </mc:Choice>
  </mc:AlternateContent>
  <xr:revisionPtr revIDLastSave="0" documentId="8_{A9AE2065-4162-4A46-8B09-F61E1D3CF901}" xr6:coauthVersionLast="47" xr6:coauthVersionMax="47" xr10:uidLastSave="{00000000-0000-0000-0000-000000000000}"/>
  <bookViews>
    <workbookView xWindow="25695" yWindow="0" windowWidth="26010" windowHeight="20985" xr2:uid="{00000000-000D-0000-FFFF-FFFF00000000}"/>
  </bookViews>
  <sheets>
    <sheet name="PR Max FY 2025-26"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2025-26'!$A$2:$P$69</definedName>
    <definedName name="_xlnm.Print_Titles" localSheetId="0">'PR Max FY 2025-26'!$10:$10</definedName>
    <definedName name="TitleRegion1.a10.n70">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9" l="1"/>
  <c r="N12" i="19" l="1"/>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11" i="19"/>
  <c r="N70" i="19" l="1"/>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49" i="19"/>
  <c r="P50" i="19"/>
  <c r="P51" i="19"/>
  <c r="P52" i="19"/>
  <c r="P53" i="19"/>
  <c r="P54" i="19"/>
  <c r="P55" i="19"/>
  <c r="P56" i="19"/>
  <c r="P57" i="19"/>
  <c r="P58" i="19"/>
  <c r="P59" i="19"/>
  <c r="P60" i="19"/>
  <c r="P61" i="19"/>
  <c r="P62" i="19"/>
  <c r="P63" i="19"/>
  <c r="P64" i="19"/>
  <c r="P65" i="19"/>
  <c r="P66" i="19"/>
  <c r="P67" i="19"/>
  <c r="P68" i="19"/>
  <c r="P69" i="19"/>
  <c r="C70" i="19"/>
  <c r="D70" i="19"/>
  <c r="E70" i="19"/>
  <c r="F70" i="19"/>
  <c r="G70" i="19"/>
  <c r="I70" i="19"/>
  <c r="J70" i="19"/>
  <c r="K70" i="19"/>
  <c r="L70" i="19"/>
  <c r="M70" i="19"/>
  <c r="H12" i="19" l="1"/>
  <c r="O12" i="19" s="1"/>
  <c r="Q12" i="19" s="1"/>
  <c r="H13" i="19"/>
  <c r="O13" i="19" s="1"/>
  <c r="Q13" i="19" s="1"/>
  <c r="H14" i="19"/>
  <c r="O14" i="19" s="1"/>
  <c r="Q14" i="19" s="1"/>
  <c r="H15" i="19"/>
  <c r="O15" i="19" s="1"/>
  <c r="Q15" i="19" s="1"/>
  <c r="H16" i="19"/>
  <c r="H17" i="19"/>
  <c r="O17" i="19" s="1"/>
  <c r="Q17" i="19" s="1"/>
  <c r="H18" i="19"/>
  <c r="O18" i="19" s="1"/>
  <c r="Q18" i="19" s="1"/>
  <c r="H19" i="19"/>
  <c r="H20" i="19"/>
  <c r="O20" i="19" s="1"/>
  <c r="Q20" i="19" s="1"/>
  <c r="H21" i="19"/>
  <c r="O21" i="19" s="1"/>
  <c r="Q21" i="19" s="1"/>
  <c r="H22" i="19"/>
  <c r="O22" i="19" s="1"/>
  <c r="Q22" i="19" s="1"/>
  <c r="H23" i="19"/>
  <c r="H24" i="19"/>
  <c r="H25" i="19"/>
  <c r="O25" i="19" s="1"/>
  <c r="Q25" i="19" s="1"/>
  <c r="H26" i="19"/>
  <c r="O26" i="19" s="1"/>
  <c r="Q26" i="19" s="1"/>
  <c r="H27" i="19"/>
  <c r="O27" i="19" s="1"/>
  <c r="Q27" i="19" s="1"/>
  <c r="H28" i="19"/>
  <c r="O28" i="19" s="1"/>
  <c r="Q28" i="19" s="1"/>
  <c r="H29" i="19"/>
  <c r="O29" i="19" s="1"/>
  <c r="Q29" i="19" s="1"/>
  <c r="H30" i="19"/>
  <c r="O30" i="19" s="1"/>
  <c r="Q30" i="19" s="1"/>
  <c r="H31" i="19"/>
  <c r="O31" i="19" s="1"/>
  <c r="Q31" i="19" s="1"/>
  <c r="H32" i="19"/>
  <c r="O32" i="19" s="1"/>
  <c r="Q32" i="19" s="1"/>
  <c r="H33" i="19"/>
  <c r="O33" i="19" s="1"/>
  <c r="Q33" i="19" s="1"/>
  <c r="H34" i="19"/>
  <c r="O34" i="19" s="1"/>
  <c r="Q34" i="19" s="1"/>
  <c r="H35" i="19"/>
  <c r="H36" i="19"/>
  <c r="O36" i="19" s="1"/>
  <c r="Q36" i="19" s="1"/>
  <c r="H37" i="19"/>
  <c r="O37" i="19" s="1"/>
  <c r="Q37" i="19" s="1"/>
  <c r="H38" i="19"/>
  <c r="O38" i="19" s="1"/>
  <c r="Q38" i="19" s="1"/>
  <c r="H39" i="19"/>
  <c r="O39" i="19" s="1"/>
  <c r="Q39" i="19" s="1"/>
  <c r="H40" i="19"/>
  <c r="O40" i="19" s="1"/>
  <c r="Q40" i="19" s="1"/>
  <c r="H41" i="19"/>
  <c r="O41" i="19" s="1"/>
  <c r="Q41" i="19" s="1"/>
  <c r="H42" i="19"/>
  <c r="H43" i="19"/>
  <c r="O43" i="19" s="1"/>
  <c r="Q43" i="19" s="1"/>
  <c r="H44" i="19"/>
  <c r="O44" i="19" s="1"/>
  <c r="Q44" i="19" s="1"/>
  <c r="H45" i="19"/>
  <c r="H46" i="19"/>
  <c r="H47" i="19"/>
  <c r="O47" i="19" s="1"/>
  <c r="Q47" i="19" s="1"/>
  <c r="H48" i="19"/>
  <c r="O48" i="19" s="1"/>
  <c r="Q48" i="19" s="1"/>
  <c r="H49" i="19"/>
  <c r="O49" i="19" s="1"/>
  <c r="Q49" i="19" s="1"/>
  <c r="H50" i="19"/>
  <c r="H51" i="19"/>
  <c r="O51" i="19" s="1"/>
  <c r="Q51" i="19" s="1"/>
  <c r="H52" i="19"/>
  <c r="O52" i="19" s="1"/>
  <c r="Q52" i="19" s="1"/>
  <c r="H53" i="19"/>
  <c r="H54" i="19"/>
  <c r="O54" i="19" s="1"/>
  <c r="Q54" i="19" s="1"/>
  <c r="H55" i="19"/>
  <c r="O55" i="19" s="1"/>
  <c r="Q55" i="19" s="1"/>
  <c r="H56" i="19"/>
  <c r="O56" i="19" s="1"/>
  <c r="Q56" i="19" s="1"/>
  <c r="H57" i="19"/>
  <c r="H58" i="19"/>
  <c r="O58" i="19" s="1"/>
  <c r="Q58" i="19" s="1"/>
  <c r="H59" i="19"/>
  <c r="O59" i="19" s="1"/>
  <c r="Q59" i="19" s="1"/>
  <c r="H60" i="19"/>
  <c r="O60" i="19" s="1"/>
  <c r="Q60" i="19" s="1"/>
  <c r="H61" i="19"/>
  <c r="O61" i="19" s="1"/>
  <c r="Q61" i="19" s="1"/>
  <c r="H62" i="19"/>
  <c r="O62" i="19" s="1"/>
  <c r="Q62" i="19" s="1"/>
  <c r="H63" i="19"/>
  <c r="O63" i="19" s="1"/>
  <c r="Q63" i="19" s="1"/>
  <c r="H64" i="19"/>
  <c r="H65" i="19"/>
  <c r="H66" i="19"/>
  <c r="O66" i="19" s="1"/>
  <c r="Q66" i="19" s="1"/>
  <c r="H67" i="19"/>
  <c r="O67" i="19" s="1"/>
  <c r="Q67" i="19" s="1"/>
  <c r="H68" i="19"/>
  <c r="H69" i="19"/>
  <c r="O69" i="19" s="1"/>
  <c r="Q69" i="19" s="1"/>
  <c r="O11" i="19"/>
  <c r="Q11" i="19" s="1"/>
  <c r="O19" i="19" l="1"/>
  <c r="Q19" i="19" s="1"/>
  <c r="O50" i="19"/>
  <c r="Q50" i="19" s="1"/>
  <c r="O16" i="19"/>
  <c r="Q16" i="19" s="1"/>
  <c r="O45" i="19"/>
  <c r="Q45" i="19" s="1"/>
  <c r="O68" i="19"/>
  <c r="Q68" i="19" s="1"/>
  <c r="O35" i="19"/>
  <c r="Q35" i="19" s="1"/>
  <c r="O42" i="19"/>
  <c r="Q42" i="19" s="1"/>
  <c r="O65" i="19"/>
  <c r="Q65" i="19" s="1"/>
  <c r="O53" i="19"/>
  <c r="Q53" i="19" s="1"/>
  <c r="O57" i="19"/>
  <c r="Q57" i="19" s="1"/>
  <c r="O64" i="19"/>
  <c r="Q64" i="19" s="1"/>
  <c r="O24" i="19"/>
  <c r="Q24" i="19" s="1"/>
  <c r="O23" i="19"/>
  <c r="Q23" i="19" s="1"/>
  <c r="O46" i="19"/>
  <c r="Q46" i="19" s="1"/>
  <c r="H70" i="19"/>
  <c r="Q70" i="19" l="1"/>
  <c r="O70" i="19"/>
</calcChain>
</file>

<file path=xl/sharedStrings.xml><?xml version="1.0" encoding="utf-8"?>
<sst xmlns="http://schemas.openxmlformats.org/spreadsheetml/2006/main" count="166" uniqueCount="109">
  <si>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</si>
  <si>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</si>
  <si>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</si>
  <si>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</si>
  <si>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</si>
  <si>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</si>
  <si>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</si>
  <si>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</si>
  <si>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</si>
  <si>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</si>
  <si>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</si>
  <si>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</si>
  <si>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</si>
  <si>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</si>
  <si>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</si>
  <si>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</si>
  <si>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</si>
  <si>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</si>
  <si>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</si>
  <si>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</si>
  <si>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</si>
  <si>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</si>
  <si>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</si>
  <si>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</si>
  <si>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</si>
  <si>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</si>
  <si>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</si>
  <si>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</si>
  <si>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</si>
  <si>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</si>
  <si>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</si>
  <si>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</si>
  <si>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</si>
  <si>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</si>
  <si>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</si>
  <si>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</si>
  <si>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</si>
  <si>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</si>
  <si>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</si>
  <si>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</si>
  <si>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</si>
  <si>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</si>
  <si>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</si>
  <si>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</si>
  <si>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</si>
  <si>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</si>
  <si>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</si>
  <si>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</si>
  <si>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</si>
  <si>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</si>
  <si>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</si>
  <si>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</si>
  <si>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</si>
  <si>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</si>
  <si>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</si>
  <si>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</si>
  <si>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</si>
  <si>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</si>
  <si>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</si>
  <si>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</si>
  <si>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</si>
  <si>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</si>
  <si>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</si>
  <si>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</si>
  <si>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B</t>
  </si>
  <si>
    <t>D</t>
  </si>
  <si>
    <t>Prudent Reserve Funding Levels</t>
  </si>
  <si>
    <t>F</t>
  </si>
  <si>
    <t>I</t>
  </si>
  <si>
    <t>Total</t>
  </si>
  <si>
    <t>J</t>
  </si>
  <si>
    <t>and can be found on the SCO's website:</t>
  </si>
  <si>
    <t>K</t>
  </si>
  <si>
    <t>L</t>
  </si>
  <si>
    <t>Press UP, DOWN, LEFT or RIGHT ARROW in columns and rows to read through the document.</t>
  </si>
  <si>
    <t>M</t>
  </si>
  <si>
    <t>Fiscal Year: 2025-26</t>
  </si>
  <si>
    <t>Five-Year Average</t>
  </si>
  <si>
    <t>County Size</t>
  </si>
  <si>
    <t>Large</t>
  </si>
  <si>
    <t>Small</t>
  </si>
  <si>
    <t>Prudent Reserve Max Percentage</t>
  </si>
  <si>
    <t>Prudent Reserve Maximum</t>
  </si>
  <si>
    <t>G</t>
  </si>
  <si>
    <t>P</t>
  </si>
  <si>
    <t>N=I+J+K+L+M</t>
  </si>
  <si>
    <t>O=(H+N)/5</t>
  </si>
  <si>
    <t xml:space="preserve">Behavioral Health Services Act </t>
  </si>
  <si>
    <t>Reference:</t>
  </si>
  <si>
    <t>Behavioral Health Service Fund</t>
  </si>
  <si>
    <t>BHSA Fiscal Oversight</t>
  </si>
  <si>
    <t>BHSA Policy Manual Section B.3 Local Prudent Reserve</t>
  </si>
  <si>
    <t>H=C+D+E+F+G</t>
  </si>
  <si>
    <t>Q =(O*P)</t>
  </si>
  <si>
    <t>FY 2020-21 
Reallocation Amount</t>
  </si>
  <si>
    <t>FY 2021-22 
Reallocation Amount</t>
  </si>
  <si>
    <t>FY 2022-23 
Reallocation Amount</t>
  </si>
  <si>
    <t>FY 2023-24 
Reallocation Amount</t>
  </si>
  <si>
    <t>FY 2024-25 
Reallocation Amount</t>
  </si>
  <si>
    <t xml:space="preserve">
Reallocation Total</t>
  </si>
  <si>
    <t>Apportionment Total</t>
  </si>
  <si>
    <t>Reallocation funds are also available on DHCS's BHSA Fiscal website:</t>
  </si>
  <si>
    <t>FY 2021-22
Behavioral Health Services Apportionment Amount</t>
  </si>
  <si>
    <t>FY 2020-21
Behavioral Health Services Apportionment Amount</t>
  </si>
  <si>
    <t>FY 2022-23
Behavioral Health Services Apportionment Amount</t>
  </si>
  <si>
    <t>FY 2023-24
Behavioral Health Services Apportionment Amount</t>
  </si>
  <si>
    <t>FY 2024-25
Behavioral Health Services Apportionment Amount</t>
  </si>
  <si>
    <t>Funds include apportionment and reallocation amounts from the State Controller's Office (SCO) monthly reports. Funds distributed by the SCO will include actual distributions to counties made from July through June of each fiscal year</t>
  </si>
  <si>
    <t>Prudent Reserve Policy and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</si>
</sst>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0"/>
      <color rgb="FF000000"/>
      <name val="Times New Roman"/>
      <family val="1"/>
    </font>
    <font>
      <sz val="11"/>
      <color theme="1"/>
      <name val="Calibri"/>
      <family val="2"/>
      <scheme val="minor"/>
    </font>
    <font>
      <u/>
      <sz val="11"/>
      <color theme="10"/>
      <name val="Calibri"/>
      <family val="2"/>
      <scheme val="minor"/>
    </font>
    <font>
      <sz val="8"/>
      <name val="Calibri"/>
      <family val="2"/>
      <scheme val="minor"/>
    </font>
    <font>
      <sz val="12"/>
      <color theme="0"/>
      <name val="Segoe UI"/>
      <family val="2"/>
    </font>
    <font>
      <sz val="12"/>
      <color theme="1"/>
      <name val="Segoe UI"/>
      <family val="2"/>
    </font>
    <font>
      <b/>
      <sz val="12"/>
      <color theme="1"/>
      <name val="Segoe UI"/>
      <family val="2"/>
    </font>
    <font>
      <b/>
      <sz val="12"/>
      <color rgb="FFFF0000"/>
      <name val="Segoe UI"/>
      <family val="2"/>
    </font>
    <font>
      <u/>
      <sz val="12"/>
      <color theme="10"/>
      <name val="Segoe UI"/>
      <family val="2"/>
    </font>
    <font>
      <b/>
      <sz val="12"/>
      <color theme="0"/>
      <name val="Segoe UI"/>
      <family val="2"/>
    </font>
  </fonts>
  <fills count="4">
    <fill>
      <patternFill patternType="none"/>
    </fill>
    <fill>
      <patternFill patternType="gray125"/>
    </fill>
    <fill>
      <patternFill patternType="solid">
        <fgColor rgb="FF17315A"/>
        <bgColor indexed="64"/>
      </patternFill>
    </fill>
    <fill>
      <patternFill patternType="solid">
        <fgColor rgb="FFF9A71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3" fillId="0" borderId="0" applyNumberFormat="0" applyFill="0" applyBorder="0" applyAlignment="0" applyProtection="0"/>
  </cellStyleXfs>
  <cellXfs count="27">
    <xf numFmtId="0" fontId="0" fillId="0" borderId="0" xfId="0"/>
    <xf numFmtId="0" fontId="5"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9" fillId="0" borderId="0" xfId="3" applyFont="1" applyProtection="1"/>
    <xf numFmtId="0" fontId="6" fillId="0" borderId="0" xfId="0" applyFont="1" applyAlignment="1" applyProtection="1">
      <alignment wrapText="1"/>
      <protection locked="0"/>
    </xf>
    <xf numFmtId="0" fontId="9" fillId="0" borderId="0" xfId="3" applyFont="1" applyProtection="1">
      <protection locked="0"/>
    </xf>
    <xf numFmtId="0" fontId="6" fillId="0" borderId="2" xfId="0" applyFont="1" applyBorder="1" applyProtection="1">
      <protection locked="0"/>
    </xf>
    <xf numFmtId="43" fontId="6" fillId="0" borderId="1" xfId="2" applyFont="1" applyBorder="1" applyProtection="1">
      <protection locked="0"/>
    </xf>
    <xf numFmtId="43" fontId="6" fillId="0" borderId="1" xfId="0" applyNumberFormat="1" applyFont="1" applyBorder="1" applyProtection="1">
      <protection locked="0"/>
    </xf>
    <xf numFmtId="0" fontId="6" fillId="0" borderId="4" xfId="0" applyFont="1" applyBorder="1" applyProtection="1">
      <protection locked="0"/>
    </xf>
    <xf numFmtId="43" fontId="6" fillId="0" borderId="5" xfId="2" applyFont="1" applyBorder="1" applyProtection="1">
      <protection locked="0"/>
    </xf>
    <xf numFmtId="43" fontId="6" fillId="0" borderId="6" xfId="0" applyNumberFormat="1" applyFont="1" applyBorder="1" applyProtection="1">
      <protection locked="0"/>
    </xf>
    <xf numFmtId="0" fontId="10" fillId="2" borderId="0" xfId="0" applyFont="1" applyFill="1" applyAlignment="1" applyProtection="1">
      <alignment horizontal="center" vertical="center"/>
      <protection locked="0"/>
    </xf>
    <xf numFmtId="9" fontId="10" fillId="2" borderId="0" xfId="0" applyNumberFormat="1" applyFont="1" applyFill="1" applyAlignment="1" applyProtection="1">
      <alignment horizontal="center" vertical="center"/>
      <protection locked="0"/>
    </xf>
    <xf numFmtId="0" fontId="5" fillId="2" borderId="0" xfId="0" applyFont="1" applyFill="1" applyAlignment="1" applyProtection="1">
      <alignment wrapText="1"/>
      <protection locked="0"/>
    </xf>
    <xf numFmtId="0" fontId="7" fillId="3" borderId="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6" fillId="3" borderId="0" xfId="0" applyFont="1" applyFill="1" applyAlignment="1" applyProtection="1">
      <alignment wrapText="1"/>
      <protection locked="0"/>
    </xf>
    <xf numFmtId="0" fontId="5" fillId="0" borderId="0" xfId="0" applyFont="1" applyProtection="1"/>
    <xf numFmtId="0" fontId="6" fillId="0" borderId="0" xfId="0" applyFont="1" applyProtection="1"/>
    <xf numFmtId="0" fontId="7" fillId="0" borderId="0" xfId="0" applyFont="1" applyProtection="1"/>
    <xf numFmtId="0" fontId="8" fillId="0" borderId="0" xfId="0" applyFont="1" applyProtection="1"/>
    <xf numFmtId="0" fontId="7" fillId="0" borderId="0" xfId="0" applyFont="1" applyAlignment="1" applyProtection="1">
      <alignment wrapText="1"/>
    </xf>
    <xf numFmtId="0" fontId="6" fillId="0" borderId="0" xfId="0" applyFont="1" applyAlignment="1" applyProtection="1">
      <alignment wrapText="1"/>
    </xf>
    <xf numFmtId="0" fontId="8" fillId="0" borderId="0" xfId="0" applyFont="1" applyAlignment="1" applyProtection="1">
      <alignment wrapText="1"/>
    </xf>
    <xf numFmtId="43" fontId="6" fillId="0" borderId="0" xfId="0" applyNumberFormat="1" applyFont="1" applyProtection="1"/>
  </cellXfs>
  <cellStyles count="4">
    <cellStyle name="Comma" xfId="2" builtinId="3"/>
    <cellStyle name="Hyperlink" xfId="3" builtinId="8"/>
    <cellStyle name="Normal" xfId="0" builtinId="0"/>
    <cellStyle name="Normal 2" xfId="1" xr:uid="{00000000-0005-0000-0000-000003000000}"/>
  </cellStyles>
  <dxfs count="22">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fill>
        <patternFill patternType="solid">
          <fgColor indexed="64"/>
          <bgColor rgb="FFF9A71C"/>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17315A"/>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Enclosure 1"/>
      <sheetName val="Enclosure 2 (Remit)"/>
      <sheetName val="Reverted Funds (Remit)"/>
      <sheetName val="AB 114 Plans (Remit)"/>
      <sheetName val="Difference (Re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Q70" totalsRowShown="0" headerRowDxfId="1" dataDxfId="0" headerRowBorderDxfId="21" tableBorderDxfId="20" totalsRowBorderDxfId="19" dataCellStyle="Comma">
  <autoFilter ref="A10:Q70" xr:uid="{00000000-0009-0000-0100-000001000000}"/>
  <tableColumns count="17">
    <tableColumn id="1" xr3:uid="{00000000-0010-0000-0000-000001000000}" name="County" dataDxfId="18"/>
    <tableColumn id="17" xr3:uid="{258DBE27-6E08-4421-A3ED-15E8D2E12DE7}" name="County Size" dataDxfId="17"/>
    <tableColumn id="2" xr3:uid="{00000000-0010-0000-0000-000002000000}" name="FY 2020-21_x000a_Behavioral Health Services Apportionment Amount" dataDxfId="16" dataCellStyle="Comma"/>
    <tableColumn id="3" xr3:uid="{00000000-0010-0000-0000-000003000000}" name="FY 2021-22_x000a_Behavioral Health Services Apportionment Amount" dataDxfId="15" dataCellStyle="Comma"/>
    <tableColumn id="4" xr3:uid="{00000000-0010-0000-0000-000004000000}" name="FY 2022-23_x000a_Behavioral Health Services Apportionment Amount" dataDxfId="14" dataCellStyle="Comma"/>
    <tableColumn id="5" xr3:uid="{00000000-0010-0000-0000-000005000000}" name="FY 2023-24_x000a_Behavioral Health Services Apportionment Amount" dataDxfId="13" dataCellStyle="Comma"/>
    <tableColumn id="6" xr3:uid="{00000000-0010-0000-0000-000006000000}" name="FY 2024-25_x000a_Behavioral Health Services Apportionment Amount" dataDxfId="12" dataCellStyle="Comma"/>
    <tableColumn id="7" xr3:uid="{00000000-0010-0000-0000-000007000000}" name="Apportionment Total" dataDxfId="11" dataCellStyle="Comma">
      <calculatedColumnFormula>C11+D11+E11+F11+G11</calculatedColumnFormula>
    </tableColumn>
    <tableColumn id="11" xr3:uid="{00000000-0010-0000-0000-00000B000000}" name="FY 2020-21 _x000a_Reallocation Amount" dataDxfId="10" dataCellStyle="Comma"/>
    <tableColumn id="12" xr3:uid="{00000000-0010-0000-0000-00000C000000}" name="FY 2021-22 _x000a_Reallocation Amount" dataDxfId="9" dataCellStyle="Comma"/>
    <tableColumn id="13" xr3:uid="{00000000-0010-0000-0000-00000D000000}" name="FY 2022-23 _x000a_Reallocation Amount" dataDxfId="8" dataCellStyle="Comma"/>
    <tableColumn id="14" xr3:uid="{BE6467C4-8C47-436A-83FB-C9BA6A681E7D}" name="FY 2023-24 _x000a_Reallocation Amount" dataDxfId="7" dataCellStyle="Comma"/>
    <tableColumn id="15" xr3:uid="{6F94FBA5-E800-40E2-9E5D-757CB6A43841}" name="FY 2024-25 _x000a_Reallocation Amount" dataDxfId="6" dataCellStyle="Comma"/>
    <tableColumn id="10" xr3:uid="{55B5ADAA-B312-4966-8086-4B8394651425}" name="_x000a_Reallocation Total" dataDxfId="5" dataCellStyle="Comma">
      <calculatedColumnFormula>I11+J11+K11+L11+M11</calculatedColumnFormula>
    </tableColumn>
    <tableColumn id="8" xr3:uid="{00000000-0010-0000-0000-000008000000}" name="Five-Year Average" dataDxfId="4">
      <calculatedColumnFormula>(H11+N11)/5</calculatedColumnFormula>
    </tableColumn>
    <tableColumn id="16" xr3:uid="{565ED0DE-B7A9-4547-91FA-8C7A4071790F}" name="Prudent Reserve Max Percentage" dataDxfId="3">
      <calculatedColumnFormula>IF(B11="Large", "20%","25%")</calculatedColumnFormula>
    </tableColumn>
    <tableColumn id="19" xr3:uid="{229EDF86-6922-47ED-A9BB-3EFFF2C32F8F}" name="Prudent Reserve Maximum" dataDxfId="2" dataCellStyle="Comma">
      <calculatedColumnFormula>ROUND(O11*P11,2)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o.ca.gov/ard_payments_mentalhealthservicefund.html" TargetMode="External"/><Relationship Id="rId2" Type="http://schemas.openxmlformats.org/officeDocument/2006/relationships/hyperlink" Target="https://policy-manual.mes.dhcs.ca.gov/behavioral-health-services-act-county-policy-manual/LIVE/6-bht-fiscal-policies" TargetMode="External"/><Relationship Id="rId1" Type="http://schemas.openxmlformats.org/officeDocument/2006/relationships/hyperlink" Target="https://www.dhcs.ca.gov/services/MH/Pages/MHSA-Fiscal-Oversight.aspx"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vhttps://policy-manual.mes.dhcs.ca.gov/behavioral-health-services-act-county-policy-manual/LIVE/6-bht-fiscal-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7315A"/>
    <pageSetUpPr fitToPage="1"/>
  </sheetPr>
  <dimension ref="A1:Q77"/>
  <sheetViews>
    <sheetView tabSelected="1" zoomScale="85" zoomScaleNormal="85" workbookViewId="0">
      <selection activeCell="A5" sqref="A5"/>
    </sheetView>
  </sheetViews>
  <sheetFormatPr defaultColWidth="0" defaultRowHeight="17.25" zeroHeight="1" x14ac:dyDescent="0.3"/>
  <cols>
    <col min="1" max="1" width="27.7109375" style="2" customWidth="1"/>
    <col min="2" max="2" width="20.42578125" style="2" customWidth="1"/>
    <col min="3" max="17" width="24.7109375" style="2" customWidth="1"/>
    <col min="18" max="16384" width="9.28515625" style="2" hidden="1"/>
  </cols>
  <sheetData>
    <row r="1" spans="1:17" x14ac:dyDescent="0.3">
      <c r="A1" s="1" t="s">
        <v>74</v>
      </c>
      <c r="B1" s="19"/>
      <c r="C1" s="20"/>
      <c r="D1" s="20"/>
      <c r="E1" s="20"/>
      <c r="F1" s="20"/>
      <c r="G1" s="20"/>
      <c r="H1" s="20"/>
      <c r="I1" s="20"/>
      <c r="J1" s="20"/>
      <c r="K1" s="20"/>
      <c r="L1" s="20"/>
      <c r="M1" s="20"/>
      <c r="N1" s="20"/>
      <c r="O1" s="20"/>
      <c r="P1" s="20"/>
      <c r="Q1" s="20"/>
    </row>
    <row r="2" spans="1:17" x14ac:dyDescent="0.3">
      <c r="A2" s="3" t="s">
        <v>60</v>
      </c>
      <c r="B2" s="21"/>
      <c r="C2" s="20"/>
      <c r="D2" s="20"/>
      <c r="E2" s="20"/>
      <c r="F2" s="20"/>
      <c r="G2" s="20"/>
      <c r="H2" s="20"/>
      <c r="I2" s="20"/>
      <c r="J2" s="20"/>
      <c r="K2" s="20"/>
      <c r="L2" s="20"/>
      <c r="M2" s="20"/>
      <c r="N2" s="20"/>
      <c r="O2" s="20"/>
      <c r="P2" s="20"/>
      <c r="Q2" s="20"/>
    </row>
    <row r="3" spans="1:17" x14ac:dyDescent="0.3">
      <c r="A3" s="3" t="s">
        <v>87</v>
      </c>
      <c r="B3" s="21"/>
      <c r="C3" s="20"/>
      <c r="D3" s="20"/>
      <c r="E3" s="20"/>
      <c r="F3" s="22"/>
      <c r="G3" s="20"/>
      <c r="H3" s="20"/>
      <c r="I3" s="20"/>
      <c r="J3" s="20"/>
      <c r="K3" s="20"/>
      <c r="L3" s="20"/>
      <c r="M3" s="20"/>
      <c r="N3" s="20"/>
      <c r="O3" s="20"/>
      <c r="P3" s="20"/>
      <c r="Q3" s="20"/>
    </row>
    <row r="4" spans="1:17" x14ac:dyDescent="0.3">
      <c r="A4" s="3" t="s">
        <v>66</v>
      </c>
      <c r="B4" s="21"/>
      <c r="C4" s="20"/>
      <c r="D4" s="20"/>
      <c r="E4" s="20"/>
      <c r="F4" s="22"/>
      <c r="G4" s="20"/>
      <c r="H4" s="20"/>
      <c r="I4" s="20"/>
      <c r="J4" s="20"/>
      <c r="K4" s="20"/>
      <c r="L4" s="20"/>
      <c r="M4" s="20"/>
      <c r="N4" s="20"/>
      <c r="O4" s="20"/>
      <c r="P4" s="20"/>
      <c r="Q4" s="20"/>
    </row>
    <row r="5" spans="1:17" x14ac:dyDescent="0.3">
      <c r="A5" s="3" t="s">
        <v>76</v>
      </c>
      <c r="B5" s="21"/>
      <c r="C5" s="20"/>
      <c r="D5" s="20"/>
      <c r="E5" s="20"/>
      <c r="F5" s="22"/>
      <c r="G5" s="20"/>
      <c r="H5" s="20"/>
      <c r="I5" s="20"/>
      <c r="J5" s="20"/>
      <c r="K5" s="20"/>
      <c r="L5" s="20"/>
      <c r="M5" s="20"/>
      <c r="N5" s="20"/>
      <c r="O5" s="20"/>
      <c r="P5" s="20"/>
      <c r="Q5" s="20"/>
    </row>
    <row r="6" spans="1:17" s="5" customFormat="1" x14ac:dyDescent="0.3">
      <c r="A6" s="3" t="s">
        <v>88</v>
      </c>
      <c r="B6" s="4"/>
      <c r="C6" s="23"/>
      <c r="D6" s="24"/>
      <c r="E6" s="23"/>
      <c r="F6" s="22"/>
      <c r="G6" s="23"/>
      <c r="H6" s="23"/>
      <c r="I6" s="23"/>
      <c r="J6" s="23"/>
      <c r="K6" s="23"/>
      <c r="L6" s="23"/>
      <c r="M6" s="23"/>
      <c r="N6" s="23"/>
      <c r="O6" s="23"/>
      <c r="P6" s="23"/>
      <c r="Q6" s="24"/>
    </row>
    <row r="7" spans="1:17" s="5" customFormat="1" x14ac:dyDescent="0.3">
      <c r="A7" s="6" t="s">
        <v>91</v>
      </c>
      <c r="B7" s="21"/>
      <c r="C7" s="23"/>
      <c r="D7" s="23"/>
      <c r="E7" s="23"/>
      <c r="F7" s="21"/>
      <c r="G7" s="23"/>
      <c r="H7" s="25"/>
      <c r="I7" s="23"/>
      <c r="J7" s="23"/>
      <c r="K7" s="23"/>
      <c r="L7" s="23"/>
      <c r="M7" s="23"/>
      <c r="N7" s="23"/>
      <c r="O7" s="23"/>
      <c r="P7" s="23"/>
      <c r="Q7" s="24"/>
    </row>
    <row r="8" spans="1:17" s="24" customFormat="1" x14ac:dyDescent="0.3">
      <c r="A8" s="21"/>
      <c r="B8" s="21"/>
      <c r="C8" s="23"/>
      <c r="D8" s="23"/>
      <c r="E8" s="23"/>
      <c r="F8" s="21"/>
      <c r="G8" s="23"/>
      <c r="H8" s="25"/>
      <c r="I8" s="25"/>
      <c r="J8" s="23"/>
      <c r="K8" s="23"/>
      <c r="L8" s="23"/>
      <c r="M8" s="23"/>
      <c r="N8" s="23"/>
      <c r="O8" s="23"/>
      <c r="P8" s="23"/>
    </row>
    <row r="9" spans="1:17" s="15" customFormat="1" x14ac:dyDescent="0.3">
      <c r="A9" s="13" t="s">
        <v>61</v>
      </c>
      <c r="B9" s="13" t="s">
        <v>64</v>
      </c>
      <c r="C9" s="13" t="s">
        <v>62</v>
      </c>
      <c r="D9" s="13" t="s">
        <v>65</v>
      </c>
      <c r="E9" s="13" t="s">
        <v>63</v>
      </c>
      <c r="F9" s="13" t="s">
        <v>67</v>
      </c>
      <c r="G9" s="13" t="s">
        <v>83</v>
      </c>
      <c r="H9" s="13" t="s">
        <v>92</v>
      </c>
      <c r="I9" s="13" t="s">
        <v>68</v>
      </c>
      <c r="J9" s="13" t="s">
        <v>70</v>
      </c>
      <c r="K9" s="13" t="s">
        <v>72</v>
      </c>
      <c r="L9" s="13" t="s">
        <v>73</v>
      </c>
      <c r="M9" s="13" t="s">
        <v>75</v>
      </c>
      <c r="N9" s="13" t="s">
        <v>85</v>
      </c>
      <c r="O9" s="13" t="s">
        <v>86</v>
      </c>
      <c r="P9" s="14" t="s">
        <v>84</v>
      </c>
      <c r="Q9" s="14" t="s">
        <v>93</v>
      </c>
    </row>
    <row r="10" spans="1:17" s="18" customFormat="1" ht="87.75" customHeight="1" x14ac:dyDescent="0.3">
      <c r="A10" s="16" t="s">
        <v>0</v>
      </c>
      <c r="B10" s="16" t="s">
        <v>78</v>
      </c>
      <c r="C10" s="16" t="s">
        <v>103</v>
      </c>
      <c r="D10" s="16" t="s">
        <v>102</v>
      </c>
      <c r="E10" s="16" t="s">
        <v>104</v>
      </c>
      <c r="F10" s="16" t="s">
        <v>105</v>
      </c>
      <c r="G10" s="16" t="s">
        <v>106</v>
      </c>
      <c r="H10" s="16" t="s">
        <v>100</v>
      </c>
      <c r="I10" s="16" t="s">
        <v>94</v>
      </c>
      <c r="J10" s="16" t="s">
        <v>95</v>
      </c>
      <c r="K10" s="16" t="s">
        <v>96</v>
      </c>
      <c r="L10" s="16" t="s">
        <v>97</v>
      </c>
      <c r="M10" s="16" t="s">
        <v>98</v>
      </c>
      <c r="N10" s="16" t="s">
        <v>99</v>
      </c>
      <c r="O10" s="16" t="s">
        <v>77</v>
      </c>
      <c r="P10" s="17" t="s">
        <v>81</v>
      </c>
      <c r="Q10" s="17" t="s">
        <v>82</v>
      </c>
    </row>
    <row r="11" spans="1:17" x14ac:dyDescent="0.3">
      <c r="A11" s="7" t="s">
        <v>1</v>
      </c>
      <c r="B11" s="7" t="s">
        <v>79</v>
      </c>
      <c r="C11" s="8">
        <v>102975006.42999998</v>
      </c>
      <c r="D11" s="8">
        <v>114764198.78000002</v>
      </c>
      <c r="E11" s="8">
        <v>75271578.960000023</v>
      </c>
      <c r="F11" s="8">
        <v>138433302.35999998</v>
      </c>
      <c r="G11" s="8">
        <v>141190646.26999998</v>
      </c>
      <c r="H11" s="8">
        <f>C11+D11+E11+F11+G11</f>
        <v>572634732.79999995</v>
      </c>
      <c r="I11" s="8">
        <v>31900.219999999998</v>
      </c>
      <c r="J11" s="8">
        <v>0</v>
      </c>
      <c r="K11" s="8">
        <v>109430.14</v>
      </c>
      <c r="L11" s="8">
        <v>116550.89</v>
      </c>
      <c r="M11" s="8">
        <v>90661.85</v>
      </c>
      <c r="N11" s="8">
        <f>I11+J11+K11+L11+M11</f>
        <v>348543.1</v>
      </c>
      <c r="O11" s="9">
        <f t="shared" ref="O11:O69" si="0">(H11+N11)/5</f>
        <v>114596655.17999999</v>
      </c>
      <c r="P11" s="9" t="str">
        <f t="shared" ref="P11:P42" si="1">IF(B11="Large", "20%","25%")</f>
        <v>20%</v>
      </c>
      <c r="Q11" s="8">
        <f>ROUND(O11*P11,2)</f>
        <v>22919331.039999999</v>
      </c>
    </row>
    <row r="12" spans="1:17" x14ac:dyDescent="0.3">
      <c r="A12" s="7" t="s">
        <v>57</v>
      </c>
      <c r="B12" s="7" t="s">
        <v>80</v>
      </c>
      <c r="C12" s="8">
        <v>1887472.7499999998</v>
      </c>
      <c r="D12" s="8">
        <v>1656271.5</v>
      </c>
      <c r="E12" s="8">
        <v>1075728.5</v>
      </c>
      <c r="F12" s="8">
        <v>1222591.52</v>
      </c>
      <c r="G12" s="8">
        <v>1752957.1</v>
      </c>
      <c r="H12" s="8">
        <f t="shared" ref="H12:H69" si="2">C12+D12+E12+F12+G12</f>
        <v>7595021.3699999992</v>
      </c>
      <c r="I12" s="8">
        <v>585.05000000000007</v>
      </c>
      <c r="J12" s="8">
        <v>0</v>
      </c>
      <c r="K12" s="8">
        <v>1448.29</v>
      </c>
      <c r="L12" s="8">
        <v>977.6400000000001</v>
      </c>
      <c r="M12" s="8">
        <v>1145.51</v>
      </c>
      <c r="N12" s="8">
        <f t="shared" ref="N12:N69" si="3">I12+J12+K12+L12+M12</f>
        <v>4156.4900000000007</v>
      </c>
      <c r="O12" s="9">
        <f t="shared" si="0"/>
        <v>1519835.5719999999</v>
      </c>
      <c r="P12" s="9" t="str">
        <f t="shared" si="1"/>
        <v>25%</v>
      </c>
      <c r="Q12" s="8">
        <f t="shared" ref="Q12:Q69" si="4">ROUND(O12*P12,2)</f>
        <v>379958.89</v>
      </c>
    </row>
    <row r="13" spans="1:17" x14ac:dyDescent="0.3">
      <c r="A13" s="7" t="s">
        <v>2</v>
      </c>
      <c r="B13" s="7" t="s">
        <v>80</v>
      </c>
      <c r="C13" s="8">
        <v>3856446.3899999997</v>
      </c>
      <c r="D13" s="8">
        <v>3832939.3199999994</v>
      </c>
      <c r="E13" s="8">
        <v>2523573.58</v>
      </c>
      <c r="F13" s="8">
        <v>3858296.0100000002</v>
      </c>
      <c r="G13" s="8">
        <v>4510347.8400000008</v>
      </c>
      <c r="H13" s="8">
        <f t="shared" si="2"/>
        <v>18581603.140000001</v>
      </c>
      <c r="I13" s="8">
        <v>1194.8799999999999</v>
      </c>
      <c r="J13" s="8">
        <v>0</v>
      </c>
      <c r="K13" s="8">
        <v>3316.09</v>
      </c>
      <c r="L13" s="8">
        <v>3220.97</v>
      </c>
      <c r="M13" s="8">
        <v>2918.8700000000003</v>
      </c>
      <c r="N13" s="8">
        <f t="shared" si="3"/>
        <v>10650.810000000001</v>
      </c>
      <c r="O13" s="9">
        <f t="shared" si="0"/>
        <v>3718450.79</v>
      </c>
      <c r="P13" s="9" t="str">
        <f t="shared" si="1"/>
        <v>25%</v>
      </c>
      <c r="Q13" s="8">
        <f t="shared" si="4"/>
        <v>929612.7</v>
      </c>
    </row>
    <row r="14" spans="1:17" x14ac:dyDescent="0.3">
      <c r="A14" s="7" t="s">
        <v>58</v>
      </c>
      <c r="B14" s="7" t="s">
        <v>80</v>
      </c>
      <c r="C14" s="8">
        <v>8406106.9299999997</v>
      </c>
      <c r="D14" s="8">
        <v>9337778.7899999991</v>
      </c>
      <c r="E14" s="8">
        <v>6290121.9500000002</v>
      </c>
      <c r="F14" s="8">
        <v>11513247.940000001</v>
      </c>
      <c r="G14" s="8">
        <v>11868142.399999999</v>
      </c>
      <c r="H14" s="8">
        <f t="shared" si="2"/>
        <v>47415398.009999998</v>
      </c>
      <c r="I14" s="8">
        <v>2604.0100000000002</v>
      </c>
      <c r="J14" s="8">
        <v>0</v>
      </c>
      <c r="K14" s="8">
        <v>9273.84</v>
      </c>
      <c r="L14" s="8">
        <v>9690.0999999999985</v>
      </c>
      <c r="M14" s="8">
        <v>7626.08</v>
      </c>
      <c r="N14" s="8">
        <f t="shared" si="3"/>
        <v>29194.03</v>
      </c>
      <c r="O14" s="9">
        <f t="shared" si="0"/>
        <v>9488918.4079999998</v>
      </c>
      <c r="P14" s="9" t="str">
        <f t="shared" si="1"/>
        <v>25%</v>
      </c>
      <c r="Q14" s="8">
        <f t="shared" si="4"/>
        <v>2372229.6</v>
      </c>
    </row>
    <row r="15" spans="1:17" x14ac:dyDescent="0.3">
      <c r="A15" s="7" t="s">
        <v>3</v>
      </c>
      <c r="B15" s="7" t="s">
        <v>79</v>
      </c>
      <c r="C15" s="8">
        <v>15470715.58</v>
      </c>
      <c r="D15" s="8">
        <v>16965700.230000004</v>
      </c>
      <c r="E15" s="8">
        <v>11256921.279999997</v>
      </c>
      <c r="F15" s="8">
        <v>19863191.829999998</v>
      </c>
      <c r="G15" s="8">
        <v>20698609.319999997</v>
      </c>
      <c r="H15" s="8">
        <f t="shared" si="2"/>
        <v>84255138.239999995</v>
      </c>
      <c r="I15" s="8">
        <v>4786.24</v>
      </c>
      <c r="J15" s="8">
        <v>0</v>
      </c>
      <c r="K15" s="8">
        <v>16343.750000000002</v>
      </c>
      <c r="L15" s="8">
        <v>16693.149999999998</v>
      </c>
      <c r="M15" s="8">
        <v>13307.67</v>
      </c>
      <c r="N15" s="8">
        <f t="shared" si="3"/>
        <v>51130.81</v>
      </c>
      <c r="O15" s="9">
        <f t="shared" si="0"/>
        <v>16861253.809999999</v>
      </c>
      <c r="P15" s="9" t="str">
        <f t="shared" si="1"/>
        <v>20%</v>
      </c>
      <c r="Q15" s="8">
        <f t="shared" si="4"/>
        <v>3372250.76</v>
      </c>
    </row>
    <row r="16" spans="1:17" x14ac:dyDescent="0.3">
      <c r="A16" s="7" t="s">
        <v>4</v>
      </c>
      <c r="B16" s="7" t="s">
        <v>80</v>
      </c>
      <c r="C16" s="8">
        <v>4253696.1400000006</v>
      </c>
      <c r="D16" s="8">
        <v>4402628.9700000007</v>
      </c>
      <c r="E16" s="8">
        <v>2901297.7900000005</v>
      </c>
      <c r="F16" s="8">
        <v>4630698.2699999996</v>
      </c>
      <c r="G16" s="8">
        <v>5224387.67</v>
      </c>
      <c r="H16" s="8">
        <f t="shared" si="2"/>
        <v>21412708.840000004</v>
      </c>
      <c r="I16" s="8">
        <v>1318.1299999999999</v>
      </c>
      <c r="J16" s="8">
        <v>0</v>
      </c>
      <c r="K16" s="8">
        <v>4039.5</v>
      </c>
      <c r="L16" s="8">
        <v>3874.0099999999998</v>
      </c>
      <c r="M16" s="8">
        <v>3374.42</v>
      </c>
      <c r="N16" s="8">
        <f t="shared" si="3"/>
        <v>12606.06</v>
      </c>
      <c r="O16" s="9">
        <f t="shared" si="0"/>
        <v>4285062.9800000004</v>
      </c>
      <c r="P16" s="9" t="str">
        <f t="shared" si="1"/>
        <v>25%</v>
      </c>
      <c r="Q16" s="8">
        <f t="shared" si="4"/>
        <v>1071265.75</v>
      </c>
    </row>
    <row r="17" spans="1:17" x14ac:dyDescent="0.3">
      <c r="A17" s="7" t="s">
        <v>5</v>
      </c>
      <c r="B17" s="7" t="s">
        <v>80</v>
      </c>
      <c r="C17" s="8">
        <v>3339880.34</v>
      </c>
      <c r="D17" s="8">
        <v>3229542.92</v>
      </c>
      <c r="E17" s="8">
        <v>2089723.67</v>
      </c>
      <c r="F17" s="8">
        <v>2989340.04</v>
      </c>
      <c r="G17" s="8">
        <v>3627595.5</v>
      </c>
      <c r="H17" s="8">
        <f t="shared" si="2"/>
        <v>15276082.469999999</v>
      </c>
      <c r="I17" s="8">
        <v>1034.97</v>
      </c>
      <c r="J17" s="8">
        <v>0</v>
      </c>
      <c r="K17" s="8">
        <v>20618.400000000001</v>
      </c>
      <c r="L17" s="8">
        <v>2487.19</v>
      </c>
      <c r="M17" s="8">
        <v>2347.9699999999998</v>
      </c>
      <c r="N17" s="8">
        <f t="shared" si="3"/>
        <v>26488.530000000002</v>
      </c>
      <c r="O17" s="9">
        <f t="shared" si="0"/>
        <v>3060514.1999999997</v>
      </c>
      <c r="P17" s="9" t="str">
        <f t="shared" si="1"/>
        <v>25%</v>
      </c>
      <c r="Q17" s="8">
        <f t="shared" si="4"/>
        <v>765128.55</v>
      </c>
    </row>
    <row r="18" spans="1:17" x14ac:dyDescent="0.3">
      <c r="A18" s="7" t="s">
        <v>6</v>
      </c>
      <c r="B18" s="7" t="s">
        <v>79</v>
      </c>
      <c r="C18" s="8">
        <v>66853459.210000001</v>
      </c>
      <c r="D18" s="8">
        <v>76665412.159999996</v>
      </c>
      <c r="E18" s="8">
        <v>50292893.349999994</v>
      </c>
      <c r="F18" s="8">
        <v>94724664.549999997</v>
      </c>
      <c r="G18" s="8">
        <v>95111125.329999998</v>
      </c>
      <c r="H18" s="8">
        <f t="shared" si="2"/>
        <v>383647554.59999996</v>
      </c>
      <c r="I18" s="8">
        <v>20707.88</v>
      </c>
      <c r="J18" s="8">
        <v>0</v>
      </c>
      <c r="K18" s="8">
        <v>56708.729999999996</v>
      </c>
      <c r="L18" s="8">
        <v>96258.64</v>
      </c>
      <c r="M18" s="8">
        <v>61013.969999999994</v>
      </c>
      <c r="N18" s="8">
        <f t="shared" si="3"/>
        <v>234689.22</v>
      </c>
      <c r="O18" s="9">
        <f t="shared" si="0"/>
        <v>76776448.763999999</v>
      </c>
      <c r="P18" s="9" t="str">
        <f t="shared" si="1"/>
        <v>20%</v>
      </c>
      <c r="Q18" s="8">
        <f t="shared" si="4"/>
        <v>15355289.75</v>
      </c>
    </row>
    <row r="19" spans="1:17" x14ac:dyDescent="0.3">
      <c r="A19" s="7" t="s">
        <v>59</v>
      </c>
      <c r="B19" s="7" t="s">
        <v>80</v>
      </c>
      <c r="C19" s="8">
        <v>3576620.4200000004</v>
      </c>
      <c r="D19" s="8">
        <v>3531384.1899999995</v>
      </c>
      <c r="E19" s="8">
        <v>2292949.29</v>
      </c>
      <c r="F19" s="8">
        <v>3345327.8299999996</v>
      </c>
      <c r="G19" s="8">
        <v>3956848.3000000003</v>
      </c>
      <c r="H19" s="8">
        <f t="shared" si="2"/>
        <v>16703130.029999999</v>
      </c>
      <c r="I19" s="8">
        <v>1108.33</v>
      </c>
      <c r="J19" s="8">
        <v>0</v>
      </c>
      <c r="K19" s="8">
        <v>3967.64</v>
      </c>
      <c r="L19" s="8">
        <v>2685.04</v>
      </c>
      <c r="M19" s="8">
        <v>2425.37</v>
      </c>
      <c r="N19" s="8">
        <f t="shared" si="3"/>
        <v>10186.379999999999</v>
      </c>
      <c r="O19" s="9">
        <f t="shared" si="0"/>
        <v>3342663.2820000001</v>
      </c>
      <c r="P19" s="9" t="str">
        <f t="shared" si="1"/>
        <v>25%</v>
      </c>
      <c r="Q19" s="8">
        <f t="shared" si="4"/>
        <v>835665.82</v>
      </c>
    </row>
    <row r="20" spans="1:17" x14ac:dyDescent="0.3">
      <c r="A20" s="7" t="s">
        <v>7</v>
      </c>
      <c r="B20" s="7" t="s">
        <v>80</v>
      </c>
      <c r="C20" s="8">
        <v>10960054.719999999</v>
      </c>
      <c r="D20" s="8">
        <v>12563655.040000003</v>
      </c>
      <c r="E20" s="8">
        <v>8191796.1600000001</v>
      </c>
      <c r="F20" s="8">
        <v>14662029.670000002</v>
      </c>
      <c r="G20" s="8">
        <v>15273239.590000002</v>
      </c>
      <c r="H20" s="8">
        <f t="shared" si="2"/>
        <v>61650775.180000007</v>
      </c>
      <c r="I20" s="8">
        <v>3395.96</v>
      </c>
      <c r="J20" s="8">
        <v>0</v>
      </c>
      <c r="K20" s="8">
        <v>25349.93</v>
      </c>
      <c r="L20" s="8">
        <v>12330.98</v>
      </c>
      <c r="M20" s="8">
        <v>9820.24</v>
      </c>
      <c r="N20" s="8">
        <f t="shared" si="3"/>
        <v>50897.109999999993</v>
      </c>
      <c r="O20" s="9">
        <f t="shared" si="0"/>
        <v>12340334.458000001</v>
      </c>
      <c r="P20" s="9" t="str">
        <f t="shared" si="1"/>
        <v>25%</v>
      </c>
      <c r="Q20" s="8">
        <f t="shared" si="4"/>
        <v>3085083.61</v>
      </c>
    </row>
    <row r="21" spans="1:17" x14ac:dyDescent="0.3">
      <c r="A21" s="7" t="s">
        <v>8</v>
      </c>
      <c r="B21" s="7" t="s">
        <v>79</v>
      </c>
      <c r="C21" s="8">
        <v>69396126.370000005</v>
      </c>
      <c r="D21" s="8">
        <v>80011625.200000003</v>
      </c>
      <c r="E21" s="8">
        <v>52590577.379999995</v>
      </c>
      <c r="F21" s="8">
        <v>97928290.639999986</v>
      </c>
      <c r="G21" s="8">
        <v>99360652.940000013</v>
      </c>
      <c r="H21" s="8">
        <f t="shared" si="2"/>
        <v>399287272.52999997</v>
      </c>
      <c r="I21" s="8">
        <v>21500.560000000001</v>
      </c>
      <c r="J21" s="8">
        <v>0</v>
      </c>
      <c r="K21" s="8">
        <v>57434.1</v>
      </c>
      <c r="L21" s="8">
        <v>101525.14000000001</v>
      </c>
      <c r="M21" s="8">
        <v>63781.130000000005</v>
      </c>
      <c r="N21" s="8">
        <f t="shared" si="3"/>
        <v>244240.93000000002</v>
      </c>
      <c r="O21" s="9">
        <f t="shared" si="0"/>
        <v>79906302.692000002</v>
      </c>
      <c r="P21" s="9" t="str">
        <f t="shared" si="1"/>
        <v>20%</v>
      </c>
      <c r="Q21" s="8">
        <f t="shared" si="4"/>
        <v>15981260.539999999</v>
      </c>
    </row>
    <row r="22" spans="1:17" x14ac:dyDescent="0.3">
      <c r="A22" s="7" t="s">
        <v>9</v>
      </c>
      <c r="B22" s="7" t="s">
        <v>80</v>
      </c>
      <c r="C22" s="8">
        <v>3650707.8300000005</v>
      </c>
      <c r="D22" s="8">
        <v>3672416.63</v>
      </c>
      <c r="E22" s="8">
        <v>2384159.61</v>
      </c>
      <c r="F22" s="8">
        <v>3617213.16</v>
      </c>
      <c r="G22" s="8">
        <v>4212165.9300000006</v>
      </c>
      <c r="H22" s="8">
        <f t="shared" si="2"/>
        <v>17536663.16</v>
      </c>
      <c r="I22" s="8">
        <v>1131.4199999999998</v>
      </c>
      <c r="J22" s="8">
        <v>0</v>
      </c>
      <c r="K22" s="8">
        <v>4476.38</v>
      </c>
      <c r="L22" s="8">
        <v>3018.83</v>
      </c>
      <c r="M22" s="8">
        <v>2725.2</v>
      </c>
      <c r="N22" s="8">
        <f t="shared" si="3"/>
        <v>11351.830000000002</v>
      </c>
      <c r="O22" s="9">
        <f t="shared" si="0"/>
        <v>3509602.9979999997</v>
      </c>
      <c r="P22" s="9" t="str">
        <f t="shared" si="1"/>
        <v>25%</v>
      </c>
      <c r="Q22" s="8">
        <f t="shared" si="4"/>
        <v>877400.75</v>
      </c>
    </row>
    <row r="23" spans="1:17" x14ac:dyDescent="0.3">
      <c r="A23" s="7" t="s">
        <v>10</v>
      </c>
      <c r="B23" s="7" t="s">
        <v>80</v>
      </c>
      <c r="C23" s="8">
        <v>9587265.3500000015</v>
      </c>
      <c r="D23" s="8">
        <v>10722381.25</v>
      </c>
      <c r="E23" s="8">
        <v>7179212.0300000003</v>
      </c>
      <c r="F23" s="8">
        <v>13007951.82</v>
      </c>
      <c r="G23" s="8">
        <v>13214571.289999997</v>
      </c>
      <c r="H23" s="8">
        <f t="shared" si="2"/>
        <v>53711381.740000002</v>
      </c>
      <c r="I23" s="8">
        <v>2969.65</v>
      </c>
      <c r="J23" s="8">
        <v>0</v>
      </c>
      <c r="K23" s="8">
        <v>10416.14</v>
      </c>
      <c r="L23" s="8">
        <v>10943.86</v>
      </c>
      <c r="M23" s="8">
        <v>8482.2100000000009</v>
      </c>
      <c r="N23" s="8">
        <f t="shared" si="3"/>
        <v>32811.86</v>
      </c>
      <c r="O23" s="9">
        <f t="shared" si="0"/>
        <v>10748838.720000001</v>
      </c>
      <c r="P23" s="9" t="str">
        <f t="shared" si="1"/>
        <v>25%</v>
      </c>
      <c r="Q23" s="8">
        <f t="shared" si="4"/>
        <v>2687209.68</v>
      </c>
    </row>
    <row r="24" spans="1:17" x14ac:dyDescent="0.3">
      <c r="A24" s="7" t="s">
        <v>11</v>
      </c>
      <c r="B24" s="7" t="s">
        <v>80</v>
      </c>
      <c r="C24" s="8">
        <v>13441788.890000002</v>
      </c>
      <c r="D24" s="8">
        <v>14972661.380000001</v>
      </c>
      <c r="E24" s="8">
        <v>9831833.2300000004</v>
      </c>
      <c r="F24" s="8">
        <v>17632062.039999999</v>
      </c>
      <c r="G24" s="8">
        <v>18526548.710000001</v>
      </c>
      <c r="H24" s="8">
        <f t="shared" si="2"/>
        <v>74404894.25</v>
      </c>
      <c r="I24" s="8">
        <v>4163.84</v>
      </c>
      <c r="J24" s="8">
        <v>0</v>
      </c>
      <c r="K24" s="8">
        <v>14291.8</v>
      </c>
      <c r="L24" s="8">
        <v>14829.26</v>
      </c>
      <c r="M24" s="8">
        <v>11918.26</v>
      </c>
      <c r="N24" s="8">
        <f t="shared" si="3"/>
        <v>45203.16</v>
      </c>
      <c r="O24" s="9">
        <f t="shared" si="0"/>
        <v>14890019.481999999</v>
      </c>
      <c r="P24" s="9" t="str">
        <f t="shared" si="1"/>
        <v>25%</v>
      </c>
      <c r="Q24" s="8">
        <f t="shared" si="4"/>
        <v>3722504.87</v>
      </c>
    </row>
    <row r="25" spans="1:17" x14ac:dyDescent="0.3">
      <c r="A25" s="7" t="s">
        <v>12</v>
      </c>
      <c r="B25" s="7" t="s">
        <v>80</v>
      </c>
      <c r="C25" s="8">
        <v>2390789.96</v>
      </c>
      <c r="D25" s="8">
        <v>2301280.19</v>
      </c>
      <c r="E25" s="8">
        <v>1503667.1300000001</v>
      </c>
      <c r="F25" s="8">
        <v>2192830.31</v>
      </c>
      <c r="G25" s="8">
        <v>2653874.7599999998</v>
      </c>
      <c r="H25" s="8">
        <f t="shared" si="2"/>
        <v>11042442.35</v>
      </c>
      <c r="I25" s="8">
        <v>740.94999999999993</v>
      </c>
      <c r="J25" s="8">
        <v>0</v>
      </c>
      <c r="K25" s="8">
        <v>18724.28</v>
      </c>
      <c r="L25" s="8">
        <v>1826.2099999999998</v>
      </c>
      <c r="M25" s="8">
        <v>1720.47</v>
      </c>
      <c r="N25" s="8">
        <f t="shared" si="3"/>
        <v>23011.91</v>
      </c>
      <c r="O25" s="9">
        <f t="shared" si="0"/>
        <v>2213090.852</v>
      </c>
      <c r="P25" s="9" t="str">
        <f t="shared" si="1"/>
        <v>25%</v>
      </c>
      <c r="Q25" s="8">
        <f t="shared" si="4"/>
        <v>553272.71</v>
      </c>
    </row>
    <row r="26" spans="1:17" x14ac:dyDescent="0.3">
      <c r="A26" s="7" t="s">
        <v>13</v>
      </c>
      <c r="B26" s="7" t="s">
        <v>79</v>
      </c>
      <c r="C26" s="8">
        <v>59887182.869999997</v>
      </c>
      <c r="D26" s="8">
        <v>69598795.729999989</v>
      </c>
      <c r="E26" s="8">
        <v>45960377.340000004</v>
      </c>
      <c r="F26" s="8">
        <v>85686600.060000017</v>
      </c>
      <c r="G26" s="8">
        <v>86803194.899999991</v>
      </c>
      <c r="H26" s="8">
        <f t="shared" si="2"/>
        <v>347936150.89999998</v>
      </c>
      <c r="I26" s="8">
        <v>18552.78</v>
      </c>
      <c r="J26" s="8">
        <v>0</v>
      </c>
      <c r="K26" s="8">
        <v>53936.88</v>
      </c>
      <c r="L26" s="8">
        <v>85046.52</v>
      </c>
      <c r="M26" s="8">
        <v>55715.86</v>
      </c>
      <c r="N26" s="8">
        <f t="shared" si="3"/>
        <v>213252.03999999998</v>
      </c>
      <c r="O26" s="9">
        <f t="shared" si="0"/>
        <v>69629880.588</v>
      </c>
      <c r="P26" s="9" t="str">
        <f t="shared" si="1"/>
        <v>20%</v>
      </c>
      <c r="Q26" s="8">
        <f t="shared" si="4"/>
        <v>13925976.119999999</v>
      </c>
    </row>
    <row r="27" spans="1:17" x14ac:dyDescent="0.3">
      <c r="A27" s="7" t="s">
        <v>14</v>
      </c>
      <c r="B27" s="7" t="s">
        <v>80</v>
      </c>
      <c r="C27" s="8">
        <v>11281322.859999999</v>
      </c>
      <c r="D27" s="8">
        <v>12511461.649999999</v>
      </c>
      <c r="E27" s="8">
        <v>8194832.3800000018</v>
      </c>
      <c r="F27" s="8">
        <v>14629395</v>
      </c>
      <c r="G27" s="8">
        <v>15391829.1</v>
      </c>
      <c r="H27" s="8">
        <f t="shared" si="2"/>
        <v>62008840.990000002</v>
      </c>
      <c r="I27" s="8">
        <v>3494.91</v>
      </c>
      <c r="J27" s="8">
        <v>0</v>
      </c>
      <c r="K27" s="8">
        <v>11712.359999999999</v>
      </c>
      <c r="L27" s="8">
        <v>12301.66</v>
      </c>
      <c r="M27" s="8">
        <v>9902.36</v>
      </c>
      <c r="N27" s="8">
        <f t="shared" si="3"/>
        <v>37411.29</v>
      </c>
      <c r="O27" s="9">
        <f t="shared" si="0"/>
        <v>12409250.456</v>
      </c>
      <c r="P27" s="9" t="str">
        <f t="shared" si="1"/>
        <v>25%</v>
      </c>
      <c r="Q27" s="8">
        <f t="shared" si="4"/>
        <v>3102312.61</v>
      </c>
    </row>
    <row r="28" spans="1:17" x14ac:dyDescent="0.3">
      <c r="A28" s="7" t="s">
        <v>15</v>
      </c>
      <c r="B28" s="7" t="s">
        <v>80</v>
      </c>
      <c r="C28" s="8">
        <v>5376301.4199999999</v>
      </c>
      <c r="D28" s="8">
        <v>5711247.7499999991</v>
      </c>
      <c r="E28" s="8">
        <v>3832819.9200000004</v>
      </c>
      <c r="F28" s="8">
        <v>6674159.2699999986</v>
      </c>
      <c r="G28" s="8">
        <v>7101291.6800000006</v>
      </c>
      <c r="H28" s="8">
        <f t="shared" si="2"/>
        <v>28695820.039999995</v>
      </c>
      <c r="I28" s="8">
        <v>1665.77</v>
      </c>
      <c r="J28" s="8">
        <v>0</v>
      </c>
      <c r="K28" s="8">
        <v>5556.47</v>
      </c>
      <c r="L28" s="8">
        <v>5605.3399999999992</v>
      </c>
      <c r="M28" s="8">
        <v>4571.4100000000008</v>
      </c>
      <c r="N28" s="8">
        <f t="shared" si="3"/>
        <v>17398.989999999998</v>
      </c>
      <c r="O28" s="9">
        <f t="shared" si="0"/>
        <v>5742643.8059999989</v>
      </c>
      <c r="P28" s="9" t="str">
        <f t="shared" si="1"/>
        <v>25%</v>
      </c>
      <c r="Q28" s="8">
        <f t="shared" si="4"/>
        <v>1435660.95</v>
      </c>
    </row>
    <row r="29" spans="1:17" x14ac:dyDescent="0.3">
      <c r="A29" s="7" t="s">
        <v>16</v>
      </c>
      <c r="B29" s="7" t="s">
        <v>80</v>
      </c>
      <c r="C29" s="8">
        <v>3513496.9600000004</v>
      </c>
      <c r="D29" s="8">
        <v>3344917.92</v>
      </c>
      <c r="E29" s="8">
        <v>2213121.2799999998</v>
      </c>
      <c r="F29" s="8">
        <v>3202415.69</v>
      </c>
      <c r="G29" s="8">
        <v>3939898.37</v>
      </c>
      <c r="H29" s="8">
        <f t="shared" si="2"/>
        <v>16213850.219999999</v>
      </c>
      <c r="I29" s="8">
        <v>1088.6400000000001</v>
      </c>
      <c r="J29" s="8">
        <v>0</v>
      </c>
      <c r="K29" s="8">
        <v>231422.33</v>
      </c>
      <c r="L29" s="8">
        <v>2665.69</v>
      </c>
      <c r="M29" s="8">
        <v>2556.5100000000002</v>
      </c>
      <c r="N29" s="8">
        <f t="shared" si="3"/>
        <v>237733.17</v>
      </c>
      <c r="O29" s="9">
        <f t="shared" si="0"/>
        <v>3290316.6779999998</v>
      </c>
      <c r="P29" s="9" t="str">
        <f t="shared" si="1"/>
        <v>25%</v>
      </c>
      <c r="Q29" s="8">
        <f t="shared" si="4"/>
        <v>822579.17</v>
      </c>
    </row>
    <row r="30" spans="1:17" x14ac:dyDescent="0.3">
      <c r="A30" s="7" t="s">
        <v>17</v>
      </c>
      <c r="B30" s="7" t="s">
        <v>79</v>
      </c>
      <c r="C30" s="8">
        <v>781505561.37</v>
      </c>
      <c r="D30" s="8">
        <v>873104922.37</v>
      </c>
      <c r="E30" s="8">
        <v>571311644.32999992</v>
      </c>
      <c r="F30" s="8">
        <v>1020739447.2600001</v>
      </c>
      <c r="G30" s="8">
        <v>1061096306.6500001</v>
      </c>
      <c r="H30" s="8">
        <f t="shared" si="2"/>
        <v>4307757881.9799995</v>
      </c>
      <c r="I30" s="8">
        <v>242095.91</v>
      </c>
      <c r="J30" s="8">
        <v>0</v>
      </c>
      <c r="K30" s="8">
        <v>603471.37</v>
      </c>
      <c r="L30" s="8">
        <v>1085686.42</v>
      </c>
      <c r="M30" s="8">
        <v>682151.18</v>
      </c>
      <c r="N30" s="8">
        <f t="shared" si="3"/>
        <v>2613404.88</v>
      </c>
      <c r="O30" s="9">
        <f t="shared" si="0"/>
        <v>862074257.37199998</v>
      </c>
      <c r="P30" s="9" t="str">
        <f t="shared" si="1"/>
        <v>20%</v>
      </c>
      <c r="Q30" s="8">
        <f t="shared" si="4"/>
        <v>172414851.47</v>
      </c>
    </row>
    <row r="31" spans="1:17" x14ac:dyDescent="0.3">
      <c r="A31" s="7" t="s">
        <v>18</v>
      </c>
      <c r="B31" s="7" t="s">
        <v>80</v>
      </c>
      <c r="C31" s="8">
        <v>11903919.249999996</v>
      </c>
      <c r="D31" s="8">
        <v>13314635.100000001</v>
      </c>
      <c r="E31" s="8">
        <v>8784755.129999999</v>
      </c>
      <c r="F31" s="8">
        <v>15916268.170000002</v>
      </c>
      <c r="G31" s="8">
        <v>16612335.490000002</v>
      </c>
      <c r="H31" s="8">
        <f t="shared" si="2"/>
        <v>66531913.140000001</v>
      </c>
      <c r="I31" s="8">
        <v>3687.4199999999996</v>
      </c>
      <c r="J31" s="8">
        <v>0</v>
      </c>
      <c r="K31" s="8">
        <v>12430.52</v>
      </c>
      <c r="L31" s="8">
        <v>13391.67</v>
      </c>
      <c r="M31" s="8">
        <v>10682.510000000002</v>
      </c>
      <c r="N31" s="8">
        <f t="shared" si="3"/>
        <v>40192.120000000003</v>
      </c>
      <c r="O31" s="9">
        <f t="shared" si="0"/>
        <v>13314421.051999999</v>
      </c>
      <c r="P31" s="9" t="str">
        <f t="shared" si="1"/>
        <v>25%</v>
      </c>
      <c r="Q31" s="8">
        <f t="shared" si="4"/>
        <v>3328605.26</v>
      </c>
    </row>
    <row r="32" spans="1:17" x14ac:dyDescent="0.3">
      <c r="A32" s="7" t="s">
        <v>19</v>
      </c>
      <c r="B32" s="7" t="s">
        <v>79</v>
      </c>
      <c r="C32" s="8">
        <v>16568640.65</v>
      </c>
      <c r="D32" s="8">
        <v>18928297.859999996</v>
      </c>
      <c r="E32" s="8">
        <v>12459586.92</v>
      </c>
      <c r="F32" s="8">
        <v>23264868.129999995</v>
      </c>
      <c r="G32" s="8">
        <v>23410278.809999999</v>
      </c>
      <c r="H32" s="8">
        <f t="shared" si="2"/>
        <v>94631672.370000005</v>
      </c>
      <c r="I32" s="8">
        <v>5131.7300000000005</v>
      </c>
      <c r="J32" s="8">
        <v>0</v>
      </c>
      <c r="K32" s="8">
        <v>18112.189999999999</v>
      </c>
      <c r="L32" s="8">
        <v>19599.39</v>
      </c>
      <c r="M32" s="8">
        <v>15019.839999999998</v>
      </c>
      <c r="N32" s="8">
        <f t="shared" si="3"/>
        <v>57863.149999999994</v>
      </c>
      <c r="O32" s="9">
        <f t="shared" si="0"/>
        <v>18937907.104000002</v>
      </c>
      <c r="P32" s="9" t="str">
        <f t="shared" si="1"/>
        <v>20%</v>
      </c>
      <c r="Q32" s="8">
        <f t="shared" si="4"/>
        <v>3787581.42</v>
      </c>
    </row>
    <row r="33" spans="1:17" x14ac:dyDescent="0.3">
      <c r="A33" s="7" t="s">
        <v>20</v>
      </c>
      <c r="B33" s="7" t="s">
        <v>80</v>
      </c>
      <c r="C33" s="8">
        <v>2404569.58</v>
      </c>
      <c r="D33" s="8">
        <v>2339099.7400000002</v>
      </c>
      <c r="E33" s="8">
        <v>1519636.16</v>
      </c>
      <c r="F33" s="8">
        <v>2161435.92</v>
      </c>
      <c r="G33" s="8">
        <v>2630642.9700000002</v>
      </c>
      <c r="H33" s="8">
        <f t="shared" si="2"/>
        <v>11055384.370000001</v>
      </c>
      <c r="I33" s="8">
        <v>745.23</v>
      </c>
      <c r="J33" s="8">
        <v>0</v>
      </c>
      <c r="K33" s="8">
        <v>2912.96</v>
      </c>
      <c r="L33" s="8">
        <v>1797.78</v>
      </c>
      <c r="M33" s="8">
        <v>1705.95</v>
      </c>
      <c r="N33" s="8">
        <f t="shared" si="3"/>
        <v>7161.92</v>
      </c>
      <c r="O33" s="9">
        <f t="shared" si="0"/>
        <v>2212509.2580000004</v>
      </c>
      <c r="P33" s="9" t="str">
        <f t="shared" si="1"/>
        <v>25%</v>
      </c>
      <c r="Q33" s="8">
        <f t="shared" si="4"/>
        <v>553127.31000000006</v>
      </c>
    </row>
    <row r="34" spans="1:17" x14ac:dyDescent="0.3">
      <c r="A34" s="7" t="s">
        <v>21</v>
      </c>
      <c r="B34" s="7" t="s">
        <v>80</v>
      </c>
      <c r="C34" s="8">
        <v>6605330.4700000007</v>
      </c>
      <c r="D34" s="8">
        <v>7117341.6999999993</v>
      </c>
      <c r="E34" s="8">
        <v>4766746.37</v>
      </c>
      <c r="F34" s="8">
        <v>8416205.9900000002</v>
      </c>
      <c r="G34" s="8">
        <v>8775742.7299999986</v>
      </c>
      <c r="H34" s="8">
        <f t="shared" si="2"/>
        <v>35681367.259999998</v>
      </c>
      <c r="I34" s="8">
        <v>2046.1699999999998</v>
      </c>
      <c r="J34" s="8">
        <v>0</v>
      </c>
      <c r="K34" s="8">
        <v>9363.33</v>
      </c>
      <c r="L34" s="8">
        <v>7072.79</v>
      </c>
      <c r="M34" s="8">
        <v>5642.2</v>
      </c>
      <c r="N34" s="8">
        <f t="shared" si="3"/>
        <v>24124.49</v>
      </c>
      <c r="O34" s="9">
        <f t="shared" si="0"/>
        <v>7141098.3499999996</v>
      </c>
      <c r="P34" s="9" t="str">
        <f t="shared" si="1"/>
        <v>25%</v>
      </c>
      <c r="Q34" s="8">
        <f t="shared" si="4"/>
        <v>1785274.59</v>
      </c>
    </row>
    <row r="35" spans="1:17" x14ac:dyDescent="0.3">
      <c r="A35" s="7" t="s">
        <v>22</v>
      </c>
      <c r="B35" s="7" t="s">
        <v>79</v>
      </c>
      <c r="C35" s="8">
        <v>20278024.609999999</v>
      </c>
      <c r="D35" s="8">
        <v>23301217.579999998</v>
      </c>
      <c r="E35" s="8">
        <v>15348702.02</v>
      </c>
      <c r="F35" s="8">
        <v>28340297.420000002</v>
      </c>
      <c r="G35" s="8">
        <v>28993847.909999996</v>
      </c>
      <c r="H35" s="8">
        <f t="shared" si="2"/>
        <v>116262089.53999999</v>
      </c>
      <c r="I35" s="8">
        <v>6282.39</v>
      </c>
      <c r="J35" s="8">
        <v>0</v>
      </c>
      <c r="K35" s="8">
        <v>22234.99</v>
      </c>
      <c r="L35" s="8">
        <v>23864.260000000002</v>
      </c>
      <c r="M35" s="8">
        <v>18621.060000000001</v>
      </c>
      <c r="N35" s="8">
        <f t="shared" si="3"/>
        <v>71002.7</v>
      </c>
      <c r="O35" s="9">
        <f t="shared" si="0"/>
        <v>23266618.447999999</v>
      </c>
      <c r="P35" s="9" t="str">
        <f t="shared" si="1"/>
        <v>20%</v>
      </c>
      <c r="Q35" s="8">
        <f t="shared" si="4"/>
        <v>4653323.6900000004</v>
      </c>
    </row>
    <row r="36" spans="1:17" x14ac:dyDescent="0.3">
      <c r="A36" s="7" t="s">
        <v>23</v>
      </c>
      <c r="B36" s="7" t="s">
        <v>80</v>
      </c>
      <c r="C36" s="8">
        <v>2163230.4</v>
      </c>
      <c r="D36" s="8">
        <v>2011288.1799999997</v>
      </c>
      <c r="E36" s="8">
        <v>1302641.6899999995</v>
      </c>
      <c r="F36" s="8">
        <v>1682953.0800000003</v>
      </c>
      <c r="G36" s="8">
        <v>2184794.46</v>
      </c>
      <c r="H36" s="8">
        <f t="shared" si="2"/>
        <v>9344907.8099999987</v>
      </c>
      <c r="I36" s="8">
        <v>670.47</v>
      </c>
      <c r="J36" s="8">
        <v>0</v>
      </c>
      <c r="K36" s="8">
        <v>1883.31</v>
      </c>
      <c r="L36" s="8">
        <v>1392.16</v>
      </c>
      <c r="M36" s="8">
        <v>1421</v>
      </c>
      <c r="N36" s="8">
        <f t="shared" si="3"/>
        <v>5366.94</v>
      </c>
      <c r="O36" s="9">
        <f t="shared" si="0"/>
        <v>1870054.9499999997</v>
      </c>
      <c r="P36" s="9" t="str">
        <f t="shared" si="1"/>
        <v>25%</v>
      </c>
      <c r="Q36" s="8">
        <f t="shared" si="4"/>
        <v>467513.74</v>
      </c>
    </row>
    <row r="37" spans="1:17" x14ac:dyDescent="0.3">
      <c r="A37" s="7" t="s">
        <v>24</v>
      </c>
      <c r="B37" s="7" t="s">
        <v>80</v>
      </c>
      <c r="C37" s="8">
        <v>2323675.3699999996</v>
      </c>
      <c r="D37" s="8">
        <v>2193794.4599999995</v>
      </c>
      <c r="E37" s="8">
        <v>1418441.8800000001</v>
      </c>
      <c r="F37" s="8">
        <v>1941279.2200000002</v>
      </c>
      <c r="G37" s="8">
        <v>2423629.09</v>
      </c>
      <c r="H37" s="8">
        <f t="shared" si="2"/>
        <v>10300820.02</v>
      </c>
      <c r="I37" s="8">
        <v>720.12</v>
      </c>
      <c r="J37" s="8">
        <v>0</v>
      </c>
      <c r="K37" s="8">
        <v>9909.68</v>
      </c>
      <c r="L37" s="8">
        <v>1611.24</v>
      </c>
      <c r="M37" s="8">
        <v>1573.68</v>
      </c>
      <c r="N37" s="8">
        <f t="shared" si="3"/>
        <v>13814.720000000001</v>
      </c>
      <c r="O37" s="9">
        <f t="shared" si="0"/>
        <v>2062926.9480000001</v>
      </c>
      <c r="P37" s="9" t="str">
        <f t="shared" si="1"/>
        <v>25%</v>
      </c>
      <c r="Q37" s="8">
        <f t="shared" si="4"/>
        <v>515731.74</v>
      </c>
    </row>
    <row r="38" spans="1:17" x14ac:dyDescent="0.3">
      <c r="A38" s="7" t="s">
        <v>25</v>
      </c>
      <c r="B38" s="7" t="s">
        <v>79</v>
      </c>
      <c r="C38" s="8">
        <v>32107679.68</v>
      </c>
      <c r="D38" s="8">
        <v>36091177.780000001</v>
      </c>
      <c r="E38" s="8">
        <v>23599692.5</v>
      </c>
      <c r="F38" s="8">
        <v>42411122.999999993</v>
      </c>
      <c r="G38" s="8">
        <v>44350003.029999994</v>
      </c>
      <c r="H38" s="8">
        <f t="shared" si="2"/>
        <v>178559675.99000001</v>
      </c>
      <c r="I38" s="8">
        <v>0</v>
      </c>
      <c r="J38" s="8">
        <v>0</v>
      </c>
      <c r="K38" s="8">
        <v>34323.06</v>
      </c>
      <c r="L38" s="8">
        <v>35673.539999999994</v>
      </c>
      <c r="M38" s="8">
        <v>28522.84</v>
      </c>
      <c r="N38" s="8">
        <f t="shared" si="3"/>
        <v>98519.439999999988</v>
      </c>
      <c r="O38" s="9">
        <f t="shared" si="0"/>
        <v>35731639.086000003</v>
      </c>
      <c r="P38" s="9" t="str">
        <f t="shared" si="1"/>
        <v>20%</v>
      </c>
      <c r="Q38" s="8">
        <f t="shared" si="4"/>
        <v>7146327.8200000003</v>
      </c>
    </row>
    <row r="39" spans="1:17" x14ac:dyDescent="0.3">
      <c r="A39" s="7" t="s">
        <v>26</v>
      </c>
      <c r="B39" s="7" t="s">
        <v>80</v>
      </c>
      <c r="C39" s="8">
        <v>8971176.1699999999</v>
      </c>
      <c r="D39" s="8">
        <v>9831833.3699999992</v>
      </c>
      <c r="E39" s="8">
        <v>6437901.1099999994</v>
      </c>
      <c r="F39" s="8">
        <v>11291236.25</v>
      </c>
      <c r="G39" s="8">
        <v>11925390.489999998</v>
      </c>
      <c r="H39" s="8">
        <f t="shared" si="2"/>
        <v>48457537.390000001</v>
      </c>
      <c r="I39" s="8">
        <v>2779</v>
      </c>
      <c r="J39" s="8">
        <v>0</v>
      </c>
      <c r="K39" s="8">
        <v>9357.48</v>
      </c>
      <c r="L39" s="8">
        <v>9487.4</v>
      </c>
      <c r="M39" s="8">
        <v>7673.7</v>
      </c>
      <c r="N39" s="8">
        <f t="shared" si="3"/>
        <v>29297.579999999998</v>
      </c>
      <c r="O39" s="9">
        <f t="shared" si="0"/>
        <v>9697366.993999999</v>
      </c>
      <c r="P39" s="9" t="str">
        <f t="shared" si="1"/>
        <v>25%</v>
      </c>
      <c r="Q39" s="8">
        <f t="shared" si="4"/>
        <v>2424341.75</v>
      </c>
    </row>
    <row r="40" spans="1:17" x14ac:dyDescent="0.3">
      <c r="A40" s="7" t="s">
        <v>27</v>
      </c>
      <c r="B40" s="7" t="s">
        <v>80</v>
      </c>
      <c r="C40" s="8">
        <v>7037824.8100000005</v>
      </c>
      <c r="D40" s="8">
        <v>7571325.9800000014</v>
      </c>
      <c r="E40" s="8">
        <v>5003522.5199999996</v>
      </c>
      <c r="F40" s="8">
        <v>8669642.8699999992</v>
      </c>
      <c r="G40" s="8">
        <v>9257628.9699999988</v>
      </c>
      <c r="H40" s="8">
        <f t="shared" si="2"/>
        <v>37539945.149999999</v>
      </c>
      <c r="I40" s="8">
        <v>2180.4299999999998</v>
      </c>
      <c r="J40" s="8">
        <v>0</v>
      </c>
      <c r="K40" s="8">
        <v>67975.759999999995</v>
      </c>
      <c r="L40" s="8">
        <v>7280.3200000000006</v>
      </c>
      <c r="M40" s="8">
        <v>5960.6</v>
      </c>
      <c r="N40" s="8">
        <f t="shared" si="3"/>
        <v>83397.11</v>
      </c>
      <c r="O40" s="9">
        <f t="shared" si="0"/>
        <v>7524668.4519999996</v>
      </c>
      <c r="P40" s="9" t="str">
        <f t="shared" si="1"/>
        <v>25%</v>
      </c>
      <c r="Q40" s="8">
        <f t="shared" si="4"/>
        <v>1881167.11</v>
      </c>
    </row>
    <row r="41" spans="1:17" x14ac:dyDescent="0.3">
      <c r="A41" s="7" t="s">
        <v>28</v>
      </c>
      <c r="B41" s="7" t="s">
        <v>79</v>
      </c>
      <c r="C41" s="8">
        <v>224571638.41</v>
      </c>
      <c r="D41" s="8">
        <v>253986382.78</v>
      </c>
      <c r="E41" s="8">
        <v>166479396.56</v>
      </c>
      <c r="F41" s="8">
        <v>301506105.95999998</v>
      </c>
      <c r="G41" s="8">
        <v>313090649.05000001</v>
      </c>
      <c r="H41" s="8">
        <f t="shared" si="2"/>
        <v>1259634172.76</v>
      </c>
      <c r="I41" s="8">
        <v>69566.989999999991</v>
      </c>
      <c r="J41" s="8">
        <v>0</v>
      </c>
      <c r="K41" s="8">
        <v>181049.36</v>
      </c>
      <c r="L41" s="8">
        <v>314721.73</v>
      </c>
      <c r="M41" s="8">
        <v>201272.81</v>
      </c>
      <c r="N41" s="8">
        <f t="shared" si="3"/>
        <v>766610.8899999999</v>
      </c>
      <c r="O41" s="9">
        <f t="shared" si="0"/>
        <v>252080156.73000002</v>
      </c>
      <c r="P41" s="9" t="str">
        <f t="shared" si="1"/>
        <v>20%</v>
      </c>
      <c r="Q41" s="8">
        <f t="shared" si="4"/>
        <v>50416031.350000001</v>
      </c>
    </row>
    <row r="42" spans="1:17" x14ac:dyDescent="0.3">
      <c r="A42" s="7" t="s">
        <v>29</v>
      </c>
      <c r="B42" s="7" t="s">
        <v>79</v>
      </c>
      <c r="C42" s="8">
        <v>19601272.93</v>
      </c>
      <c r="D42" s="8">
        <v>23358270.049999997</v>
      </c>
      <c r="E42" s="8">
        <v>15346465.289999999</v>
      </c>
      <c r="F42" s="8">
        <v>29238477.629999992</v>
      </c>
      <c r="G42" s="8">
        <v>29586232.549999997</v>
      </c>
      <c r="H42" s="8">
        <f t="shared" si="2"/>
        <v>117130718.44999999</v>
      </c>
      <c r="I42" s="8">
        <v>6074.9699999999993</v>
      </c>
      <c r="J42" s="8">
        <v>0</v>
      </c>
      <c r="K42" s="8">
        <v>22322.880000000001</v>
      </c>
      <c r="L42" s="8">
        <v>24652.47</v>
      </c>
      <c r="M42" s="8">
        <v>18990.030000000002</v>
      </c>
      <c r="N42" s="8">
        <f t="shared" si="3"/>
        <v>72040.350000000006</v>
      </c>
      <c r="O42" s="9">
        <f t="shared" si="0"/>
        <v>23440551.759999998</v>
      </c>
      <c r="P42" s="9" t="str">
        <f t="shared" si="1"/>
        <v>20%</v>
      </c>
      <c r="Q42" s="8">
        <f t="shared" si="4"/>
        <v>4688110.3499999996</v>
      </c>
    </row>
    <row r="43" spans="1:17" x14ac:dyDescent="0.3">
      <c r="A43" s="7" t="s">
        <v>30</v>
      </c>
      <c r="B43" s="7" t="s">
        <v>80</v>
      </c>
      <c r="C43" s="8">
        <v>3169477.0199999996</v>
      </c>
      <c r="D43" s="8">
        <v>2952226.05</v>
      </c>
      <c r="E43" s="8">
        <v>1933332.44</v>
      </c>
      <c r="F43" s="8">
        <v>2626052.5099999998</v>
      </c>
      <c r="G43" s="8">
        <v>3297720.35</v>
      </c>
      <c r="H43" s="8">
        <f t="shared" si="2"/>
        <v>13978808.369999999</v>
      </c>
      <c r="I43" s="8">
        <v>981.92</v>
      </c>
      <c r="J43" s="8">
        <v>0</v>
      </c>
      <c r="K43" s="8">
        <v>46917.189999999995</v>
      </c>
      <c r="L43" s="8">
        <v>2178.4699999999998</v>
      </c>
      <c r="M43" s="8">
        <v>2141.7999999999997</v>
      </c>
      <c r="N43" s="8">
        <f t="shared" si="3"/>
        <v>52219.38</v>
      </c>
      <c r="O43" s="9">
        <f t="shared" si="0"/>
        <v>2806205.55</v>
      </c>
      <c r="P43" s="9" t="str">
        <f t="shared" ref="P43:P69" si="5">IF(B43="Large", "20%","25%")</f>
        <v>25%</v>
      </c>
      <c r="Q43" s="8">
        <f t="shared" si="4"/>
        <v>701551.39</v>
      </c>
    </row>
    <row r="44" spans="1:17" x14ac:dyDescent="0.3">
      <c r="A44" s="7" t="s">
        <v>31</v>
      </c>
      <c r="B44" s="7" t="s">
        <v>79</v>
      </c>
      <c r="C44" s="8">
        <v>149935011.82999998</v>
      </c>
      <c r="D44" s="8">
        <v>175705904.10999998</v>
      </c>
      <c r="E44" s="8">
        <v>114899788.83</v>
      </c>
      <c r="F44" s="8">
        <v>213704167.83000004</v>
      </c>
      <c r="G44" s="8">
        <v>216036108.98000002</v>
      </c>
      <c r="H44" s="8">
        <f t="shared" si="2"/>
        <v>870280981.57999992</v>
      </c>
      <c r="I44" s="8">
        <v>46450.5</v>
      </c>
      <c r="J44" s="8">
        <v>0</v>
      </c>
      <c r="K44" s="8">
        <v>151668.06</v>
      </c>
      <c r="L44" s="8">
        <v>195528.95</v>
      </c>
      <c r="M44" s="8">
        <v>138651.04</v>
      </c>
      <c r="N44" s="8">
        <f t="shared" si="3"/>
        <v>532298.55000000005</v>
      </c>
      <c r="O44" s="9">
        <f t="shared" si="0"/>
        <v>174162656.02599996</v>
      </c>
      <c r="P44" s="9" t="str">
        <f t="shared" si="5"/>
        <v>20%</v>
      </c>
      <c r="Q44" s="8">
        <f t="shared" si="4"/>
        <v>34832531.210000001</v>
      </c>
    </row>
    <row r="45" spans="1:17" x14ac:dyDescent="0.3">
      <c r="A45" s="7" t="s">
        <v>32</v>
      </c>
      <c r="B45" s="7" t="s">
        <v>79</v>
      </c>
      <c r="C45" s="8">
        <v>90554614.289999992</v>
      </c>
      <c r="D45" s="8">
        <v>106049739.65000001</v>
      </c>
      <c r="E45" s="8">
        <v>70298079.879999995</v>
      </c>
      <c r="F45" s="8">
        <v>131310248.73999998</v>
      </c>
      <c r="G45" s="8">
        <v>132128133.95999999</v>
      </c>
      <c r="H45" s="8">
        <f t="shared" si="2"/>
        <v>530340816.51999992</v>
      </c>
      <c r="I45" s="8">
        <v>28056.719999999998</v>
      </c>
      <c r="J45" s="8">
        <v>0</v>
      </c>
      <c r="K45" s="8">
        <v>77007.34</v>
      </c>
      <c r="L45" s="8">
        <v>135759.01999999999</v>
      </c>
      <c r="M45" s="8">
        <v>84771.49</v>
      </c>
      <c r="N45" s="8">
        <f t="shared" si="3"/>
        <v>325594.57</v>
      </c>
      <c r="O45" s="9">
        <f t="shared" si="0"/>
        <v>106133282.21799998</v>
      </c>
      <c r="P45" s="9" t="str">
        <f t="shared" si="5"/>
        <v>20%</v>
      </c>
      <c r="Q45" s="8">
        <f t="shared" si="4"/>
        <v>21226656.440000001</v>
      </c>
    </row>
    <row r="46" spans="1:17" x14ac:dyDescent="0.3">
      <c r="A46" s="7" t="s">
        <v>33</v>
      </c>
      <c r="B46" s="7" t="s">
        <v>80</v>
      </c>
      <c r="C46" s="8">
        <v>5195278.1899999995</v>
      </c>
      <c r="D46" s="8">
        <v>5546973.2699999996</v>
      </c>
      <c r="E46" s="8">
        <v>3670705.28</v>
      </c>
      <c r="F46" s="8">
        <v>6195420.6300000008</v>
      </c>
      <c r="G46" s="8">
        <v>6756628.3099999987</v>
      </c>
      <c r="H46" s="8">
        <f t="shared" si="2"/>
        <v>27365005.679999996</v>
      </c>
      <c r="I46" s="8">
        <v>1609.06</v>
      </c>
      <c r="J46" s="8">
        <v>0</v>
      </c>
      <c r="K46" s="8">
        <v>44630.67</v>
      </c>
      <c r="L46" s="8">
        <v>5196.47</v>
      </c>
      <c r="M46" s="8">
        <v>4356.2700000000004</v>
      </c>
      <c r="N46" s="8">
        <f t="shared" si="3"/>
        <v>55792.47</v>
      </c>
      <c r="O46" s="9">
        <f t="shared" si="0"/>
        <v>5484159.629999999</v>
      </c>
      <c r="P46" s="9" t="str">
        <f t="shared" si="5"/>
        <v>25%</v>
      </c>
      <c r="Q46" s="8">
        <f t="shared" si="4"/>
        <v>1371039.91</v>
      </c>
    </row>
    <row r="47" spans="1:17" x14ac:dyDescent="0.3">
      <c r="A47" s="7" t="s">
        <v>34</v>
      </c>
      <c r="B47" s="7" t="s">
        <v>79</v>
      </c>
      <c r="C47" s="8">
        <v>146265190.80000001</v>
      </c>
      <c r="D47" s="8">
        <v>166169215.54000002</v>
      </c>
      <c r="E47" s="8">
        <v>109644250.84</v>
      </c>
      <c r="F47" s="8">
        <v>200607881.37000003</v>
      </c>
      <c r="G47" s="8">
        <v>205617673.42999998</v>
      </c>
      <c r="H47" s="8">
        <f t="shared" si="2"/>
        <v>828304211.98000002</v>
      </c>
      <c r="I47" s="8">
        <v>45308.880000000005</v>
      </c>
      <c r="J47" s="8">
        <v>0</v>
      </c>
      <c r="K47" s="8">
        <v>159338.84999999998</v>
      </c>
      <c r="L47" s="8">
        <v>168858.02</v>
      </c>
      <c r="M47" s="8">
        <v>132072.59999999998</v>
      </c>
      <c r="N47" s="8">
        <f t="shared" si="3"/>
        <v>505578.35</v>
      </c>
      <c r="O47" s="9">
        <f t="shared" si="0"/>
        <v>165761958.06600001</v>
      </c>
      <c r="P47" s="9" t="str">
        <f t="shared" si="5"/>
        <v>20%</v>
      </c>
      <c r="Q47" s="8">
        <f t="shared" si="4"/>
        <v>33152391.609999999</v>
      </c>
    </row>
    <row r="48" spans="1:17" x14ac:dyDescent="0.3">
      <c r="A48" s="7" t="s">
        <v>35</v>
      </c>
      <c r="B48" s="7" t="s">
        <v>79</v>
      </c>
      <c r="C48" s="8">
        <v>228431583.48000002</v>
      </c>
      <c r="D48" s="8">
        <v>257809990.96999997</v>
      </c>
      <c r="E48" s="8">
        <v>168607864.41</v>
      </c>
      <c r="F48" s="8">
        <v>305206335.43000001</v>
      </c>
      <c r="G48" s="8">
        <v>314976233.88999999</v>
      </c>
      <c r="H48" s="8">
        <f t="shared" si="2"/>
        <v>1275032008.1799998</v>
      </c>
      <c r="I48" s="8">
        <v>70767.259999999995</v>
      </c>
      <c r="J48" s="8">
        <v>0</v>
      </c>
      <c r="K48" s="8">
        <v>196678.85</v>
      </c>
      <c r="L48" s="8">
        <v>305347.46000000002</v>
      </c>
      <c r="M48" s="8">
        <v>202404.19</v>
      </c>
      <c r="N48" s="8">
        <f t="shared" si="3"/>
        <v>775197.76</v>
      </c>
      <c r="O48" s="9">
        <f t="shared" si="0"/>
        <v>255161441.18799996</v>
      </c>
      <c r="P48" s="9" t="str">
        <f t="shared" si="5"/>
        <v>20%</v>
      </c>
      <c r="Q48" s="8">
        <f t="shared" si="4"/>
        <v>51032288.240000002</v>
      </c>
    </row>
    <row r="49" spans="1:17" x14ac:dyDescent="0.3">
      <c r="A49" s="7" t="s">
        <v>36</v>
      </c>
      <c r="B49" s="7" t="s">
        <v>79</v>
      </c>
      <c r="C49" s="8">
        <v>55610665.100000009</v>
      </c>
      <c r="D49" s="8">
        <v>62312467.569999993</v>
      </c>
      <c r="E49" s="8">
        <v>40805375.600000001</v>
      </c>
      <c r="F49" s="8">
        <v>76534484.919999987</v>
      </c>
      <c r="G49" s="8">
        <v>76879916.329999998</v>
      </c>
      <c r="H49" s="8">
        <f t="shared" si="2"/>
        <v>312142909.51999998</v>
      </c>
      <c r="I49" s="8">
        <v>17232.990000000002</v>
      </c>
      <c r="J49" s="8">
        <v>0</v>
      </c>
      <c r="K49" s="8">
        <v>59335.74</v>
      </c>
      <c r="L49" s="8">
        <v>64488.76</v>
      </c>
      <c r="M49" s="8">
        <v>49319.54</v>
      </c>
      <c r="N49" s="8">
        <f t="shared" si="3"/>
        <v>190377.03</v>
      </c>
      <c r="O49" s="9">
        <f t="shared" si="0"/>
        <v>62466657.309999987</v>
      </c>
      <c r="P49" s="9" t="str">
        <f t="shared" si="5"/>
        <v>20%</v>
      </c>
      <c r="Q49" s="8">
        <f t="shared" si="4"/>
        <v>12493331.460000001</v>
      </c>
    </row>
    <row r="50" spans="1:17" x14ac:dyDescent="0.3">
      <c r="A50" s="7" t="s">
        <v>37</v>
      </c>
      <c r="B50" s="7" t="s">
        <v>79</v>
      </c>
      <c r="C50" s="8">
        <v>47491888.25</v>
      </c>
      <c r="D50" s="8">
        <v>55356593.630000003</v>
      </c>
      <c r="E50" s="8">
        <v>36475739.899999999</v>
      </c>
      <c r="F50" s="8">
        <v>68231284.180000007</v>
      </c>
      <c r="G50" s="8">
        <v>69074080.460000008</v>
      </c>
      <c r="H50" s="8">
        <f t="shared" si="2"/>
        <v>276629586.42000002</v>
      </c>
      <c r="I50" s="8">
        <v>14713.529999999999</v>
      </c>
      <c r="J50" s="8">
        <v>0</v>
      </c>
      <c r="K50" s="8">
        <v>51028.310000000005</v>
      </c>
      <c r="L50" s="8">
        <v>59487.009999999995</v>
      </c>
      <c r="M50" s="8">
        <v>6806.9099999999989</v>
      </c>
      <c r="N50" s="8">
        <f t="shared" si="3"/>
        <v>132035.75999999998</v>
      </c>
      <c r="O50" s="9">
        <f t="shared" si="0"/>
        <v>55352324.436000004</v>
      </c>
      <c r="P50" s="9" t="str">
        <f t="shared" si="5"/>
        <v>20%</v>
      </c>
      <c r="Q50" s="8">
        <f t="shared" si="4"/>
        <v>11070464.890000001</v>
      </c>
    </row>
    <row r="51" spans="1:17" x14ac:dyDescent="0.3">
      <c r="A51" s="7" t="s">
        <v>38</v>
      </c>
      <c r="B51" s="7" t="s">
        <v>79</v>
      </c>
      <c r="C51" s="8">
        <v>18382710.550000001</v>
      </c>
      <c r="D51" s="8">
        <v>20125896.300000001</v>
      </c>
      <c r="E51" s="8">
        <v>13374773.68</v>
      </c>
      <c r="F51" s="8">
        <v>23926522.120000001</v>
      </c>
      <c r="G51" s="8">
        <v>24997286.380000003</v>
      </c>
      <c r="H51" s="8">
        <f t="shared" si="2"/>
        <v>100807189.03</v>
      </c>
      <c r="I51" s="8">
        <v>5694.2800000000007</v>
      </c>
      <c r="J51" s="8">
        <v>0</v>
      </c>
      <c r="K51" s="8">
        <v>24101.279999999999</v>
      </c>
      <c r="L51" s="8">
        <v>20119.589999999997</v>
      </c>
      <c r="M51" s="8">
        <v>16074.79</v>
      </c>
      <c r="N51" s="8">
        <f t="shared" si="3"/>
        <v>65989.94</v>
      </c>
      <c r="O51" s="9">
        <f t="shared" si="0"/>
        <v>20174635.794</v>
      </c>
      <c r="P51" s="9" t="str">
        <f t="shared" si="5"/>
        <v>20%</v>
      </c>
      <c r="Q51" s="8">
        <f t="shared" si="4"/>
        <v>4034927.16</v>
      </c>
    </row>
    <row r="52" spans="1:17" x14ac:dyDescent="0.3">
      <c r="A52" s="7" t="s">
        <v>39</v>
      </c>
      <c r="B52" s="7" t="s">
        <v>79</v>
      </c>
      <c r="C52" s="8">
        <v>48492835.730000004</v>
      </c>
      <c r="D52" s="8">
        <v>56016066.489999995</v>
      </c>
      <c r="E52" s="8">
        <v>36300214.489999995</v>
      </c>
      <c r="F52" s="8">
        <v>67827429.979999989</v>
      </c>
      <c r="G52" s="8">
        <v>68386096.159999996</v>
      </c>
      <c r="H52" s="8">
        <f t="shared" si="2"/>
        <v>277022642.84999996</v>
      </c>
      <c r="I52" s="8">
        <v>15020.95</v>
      </c>
      <c r="J52" s="8">
        <v>0</v>
      </c>
      <c r="K52" s="8">
        <v>52858.68</v>
      </c>
      <c r="L52" s="8">
        <v>57147.360000000001</v>
      </c>
      <c r="M52" s="8">
        <v>42759.88</v>
      </c>
      <c r="N52" s="8">
        <f t="shared" si="3"/>
        <v>167786.87</v>
      </c>
      <c r="O52" s="9">
        <f t="shared" si="0"/>
        <v>55438085.943999991</v>
      </c>
      <c r="P52" s="9" t="str">
        <f t="shared" si="5"/>
        <v>20%</v>
      </c>
      <c r="Q52" s="8">
        <f t="shared" si="4"/>
        <v>11087617.189999999</v>
      </c>
    </row>
    <row r="53" spans="1:17" x14ac:dyDescent="0.3">
      <c r="A53" s="7" t="s">
        <v>40</v>
      </c>
      <c r="B53" s="7" t="s">
        <v>79</v>
      </c>
      <c r="C53" s="8">
        <v>32339606.580000002</v>
      </c>
      <c r="D53" s="8">
        <v>38010842.399999999</v>
      </c>
      <c r="E53" s="8">
        <v>25141773.359999999</v>
      </c>
      <c r="F53" s="8">
        <v>46586760.310000002</v>
      </c>
      <c r="G53" s="8">
        <v>47540919.180000007</v>
      </c>
      <c r="H53" s="8">
        <f t="shared" si="2"/>
        <v>189619901.83000001</v>
      </c>
      <c r="I53" s="8">
        <v>10017.75</v>
      </c>
      <c r="J53" s="8">
        <v>0</v>
      </c>
      <c r="K53" s="8">
        <v>53792.44</v>
      </c>
      <c r="L53" s="8">
        <v>39234.22</v>
      </c>
      <c r="M53" s="8">
        <v>30529.96</v>
      </c>
      <c r="N53" s="8">
        <f t="shared" si="3"/>
        <v>133574.37</v>
      </c>
      <c r="O53" s="9">
        <f t="shared" si="0"/>
        <v>37950695.240000002</v>
      </c>
      <c r="P53" s="9" t="str">
        <f t="shared" si="5"/>
        <v>20%</v>
      </c>
      <c r="Q53" s="8">
        <f t="shared" si="4"/>
        <v>7590139.0499999998</v>
      </c>
    </row>
    <row r="54" spans="1:17" x14ac:dyDescent="0.3">
      <c r="A54" s="7" t="s">
        <v>41</v>
      </c>
      <c r="B54" s="7" t="s">
        <v>79</v>
      </c>
      <c r="C54" s="8">
        <v>127956521.86000001</v>
      </c>
      <c r="D54" s="8">
        <v>143407641.57999998</v>
      </c>
      <c r="E54" s="8">
        <v>93319631.439999983</v>
      </c>
      <c r="F54" s="8">
        <v>167402161.34</v>
      </c>
      <c r="G54" s="8">
        <v>173896465.48000005</v>
      </c>
      <c r="H54" s="8">
        <f t="shared" si="2"/>
        <v>705982421.70000005</v>
      </c>
      <c r="I54" s="8">
        <v>39646.199999999997</v>
      </c>
      <c r="J54" s="8">
        <v>0</v>
      </c>
      <c r="K54" s="8">
        <v>105949.54000000001</v>
      </c>
      <c r="L54" s="8">
        <v>170635.85</v>
      </c>
      <c r="M54" s="8">
        <v>111791.53000000001</v>
      </c>
      <c r="N54" s="8">
        <f t="shared" si="3"/>
        <v>428023.12</v>
      </c>
      <c r="O54" s="9">
        <f t="shared" si="0"/>
        <v>141282088.96400002</v>
      </c>
      <c r="P54" s="9" t="str">
        <f t="shared" si="5"/>
        <v>20%</v>
      </c>
      <c r="Q54" s="8">
        <f t="shared" si="4"/>
        <v>28256417.789999999</v>
      </c>
    </row>
    <row r="55" spans="1:17" x14ac:dyDescent="0.3">
      <c r="A55" s="7" t="s">
        <v>42</v>
      </c>
      <c r="B55" s="7" t="s">
        <v>79</v>
      </c>
      <c r="C55" s="8">
        <v>19790932.229999997</v>
      </c>
      <c r="D55" s="8">
        <v>22903264.91</v>
      </c>
      <c r="E55" s="8">
        <v>15128020.109999998</v>
      </c>
      <c r="F55" s="8">
        <v>27056633.689999998</v>
      </c>
      <c r="G55" s="8">
        <v>28072943.549999997</v>
      </c>
      <c r="H55" s="8">
        <f t="shared" si="2"/>
        <v>112951794.48999999</v>
      </c>
      <c r="I55" s="8">
        <v>6130.5</v>
      </c>
      <c r="J55" s="8">
        <v>0</v>
      </c>
      <c r="K55" s="8">
        <v>21986.66</v>
      </c>
      <c r="L55" s="8">
        <v>22752.880000000001</v>
      </c>
      <c r="M55" s="8">
        <v>18046.11</v>
      </c>
      <c r="N55" s="8">
        <f t="shared" si="3"/>
        <v>68916.149999999994</v>
      </c>
      <c r="O55" s="9">
        <f t="shared" si="0"/>
        <v>22604142.127999999</v>
      </c>
      <c r="P55" s="9" t="str">
        <f t="shared" si="5"/>
        <v>20%</v>
      </c>
      <c r="Q55" s="8">
        <f t="shared" si="4"/>
        <v>4520828.43</v>
      </c>
    </row>
    <row r="56" spans="1:17" x14ac:dyDescent="0.3">
      <c r="A56" s="7" t="s">
        <v>43</v>
      </c>
      <c r="B56" s="7" t="s">
        <v>80</v>
      </c>
      <c r="C56" s="8">
        <v>12835261.58</v>
      </c>
      <c r="D56" s="8">
        <v>14186788.33</v>
      </c>
      <c r="E56" s="8">
        <v>9357493.3999999985</v>
      </c>
      <c r="F56" s="8">
        <v>16513866.280000003</v>
      </c>
      <c r="G56" s="8">
        <v>17171479.66</v>
      </c>
      <c r="H56" s="8">
        <f t="shared" si="2"/>
        <v>70064889.25</v>
      </c>
      <c r="I56" s="8">
        <v>3976.52</v>
      </c>
      <c r="J56" s="8">
        <v>0</v>
      </c>
      <c r="K56" s="8">
        <v>13594.970000000001</v>
      </c>
      <c r="L56" s="8">
        <v>13878.93</v>
      </c>
      <c r="M56" s="8">
        <v>11038.45</v>
      </c>
      <c r="N56" s="8">
        <f t="shared" si="3"/>
        <v>42488.87</v>
      </c>
      <c r="O56" s="9">
        <f t="shared" si="0"/>
        <v>14021475.624000002</v>
      </c>
      <c r="P56" s="9" t="str">
        <f t="shared" si="5"/>
        <v>25%</v>
      </c>
      <c r="Q56" s="8">
        <f t="shared" si="4"/>
        <v>3505368.91</v>
      </c>
    </row>
    <row r="57" spans="1:17" x14ac:dyDescent="0.3">
      <c r="A57" s="7" t="s">
        <v>44</v>
      </c>
      <c r="B57" s="7" t="s">
        <v>80</v>
      </c>
      <c r="C57" s="8">
        <v>1954053.5</v>
      </c>
      <c r="D57" s="8">
        <v>1735456.6800000004</v>
      </c>
      <c r="E57" s="8">
        <v>1126052.52</v>
      </c>
      <c r="F57" s="8">
        <v>1317694.2499999998</v>
      </c>
      <c r="G57" s="8">
        <v>1845955.0399999998</v>
      </c>
      <c r="H57" s="8">
        <f t="shared" si="2"/>
        <v>7979211.9900000012</v>
      </c>
      <c r="I57" s="8">
        <v>605.68999999999994</v>
      </c>
      <c r="J57" s="8">
        <v>0</v>
      </c>
      <c r="K57" s="8">
        <v>1696</v>
      </c>
      <c r="L57" s="8">
        <v>1021.9300000000001</v>
      </c>
      <c r="M57" s="8">
        <v>1205.08</v>
      </c>
      <c r="N57" s="8">
        <f t="shared" si="3"/>
        <v>4528.7</v>
      </c>
      <c r="O57" s="9">
        <f t="shared" si="0"/>
        <v>1596748.1380000003</v>
      </c>
      <c r="P57" s="9" t="str">
        <f t="shared" si="5"/>
        <v>25%</v>
      </c>
      <c r="Q57" s="8">
        <f t="shared" si="4"/>
        <v>399187.03</v>
      </c>
    </row>
    <row r="58" spans="1:17" x14ac:dyDescent="0.3">
      <c r="A58" s="7" t="s">
        <v>45</v>
      </c>
      <c r="B58" s="7" t="s">
        <v>80</v>
      </c>
      <c r="C58" s="8">
        <v>4264806.8000000007</v>
      </c>
      <c r="D58" s="8">
        <v>4400127.4399999995</v>
      </c>
      <c r="E58" s="8">
        <v>2889855.54</v>
      </c>
      <c r="F58" s="8">
        <v>4681062.25</v>
      </c>
      <c r="G58" s="8">
        <v>5182168.33</v>
      </c>
      <c r="H58" s="8">
        <f t="shared" si="2"/>
        <v>21418020.359999999</v>
      </c>
      <c r="I58" s="8">
        <v>1321.6799999999998</v>
      </c>
      <c r="J58" s="8">
        <v>0</v>
      </c>
      <c r="K58" s="8">
        <v>9430.9700000000012</v>
      </c>
      <c r="L58" s="8">
        <v>3918.94</v>
      </c>
      <c r="M58" s="8">
        <v>3343.46</v>
      </c>
      <c r="N58" s="8">
        <f t="shared" si="3"/>
        <v>18015.050000000003</v>
      </c>
      <c r="O58" s="9">
        <f t="shared" si="0"/>
        <v>4287207.0820000004</v>
      </c>
      <c r="P58" s="9" t="str">
        <f t="shared" si="5"/>
        <v>25%</v>
      </c>
      <c r="Q58" s="8">
        <f t="shared" si="4"/>
        <v>1071801.77</v>
      </c>
    </row>
    <row r="59" spans="1:17" x14ac:dyDescent="0.3">
      <c r="A59" s="7" t="s">
        <v>46</v>
      </c>
      <c r="B59" s="7" t="s">
        <v>79</v>
      </c>
      <c r="C59" s="8">
        <v>27080556.289999999</v>
      </c>
      <c r="D59" s="8">
        <v>30219507.050000001</v>
      </c>
      <c r="E59" s="8">
        <v>19922357.539999999</v>
      </c>
      <c r="F59" s="8">
        <v>35058259.220000006</v>
      </c>
      <c r="G59" s="8">
        <v>36843643.529999986</v>
      </c>
      <c r="H59" s="8">
        <f t="shared" si="2"/>
        <v>149124323.63</v>
      </c>
      <c r="I59" s="8">
        <v>8390.0499999999993</v>
      </c>
      <c r="J59" s="8">
        <v>0</v>
      </c>
      <c r="K59" s="8">
        <v>27195.27</v>
      </c>
      <c r="L59" s="8">
        <v>29461.01</v>
      </c>
      <c r="M59" s="8">
        <v>23702.04</v>
      </c>
      <c r="N59" s="8">
        <f t="shared" si="3"/>
        <v>88748.37</v>
      </c>
      <c r="O59" s="9">
        <f t="shared" si="0"/>
        <v>29842614.399999999</v>
      </c>
      <c r="P59" s="9" t="str">
        <f t="shared" si="5"/>
        <v>20%</v>
      </c>
      <c r="Q59" s="8">
        <f t="shared" si="4"/>
        <v>5968522.8799999999</v>
      </c>
    </row>
    <row r="60" spans="1:17" x14ac:dyDescent="0.3">
      <c r="A60" s="7" t="s">
        <v>47</v>
      </c>
      <c r="B60" s="7" t="s">
        <v>79</v>
      </c>
      <c r="C60" s="8">
        <v>31625856.560000002</v>
      </c>
      <c r="D60" s="8">
        <v>34832599.449999996</v>
      </c>
      <c r="E60" s="8">
        <v>22674582.34</v>
      </c>
      <c r="F60" s="8">
        <v>40238656.370000005</v>
      </c>
      <c r="G60" s="8">
        <v>42127769.940000005</v>
      </c>
      <c r="H60" s="8">
        <f t="shared" si="2"/>
        <v>171499464.66</v>
      </c>
      <c r="I60" s="8">
        <v>9795.34</v>
      </c>
      <c r="J60" s="8">
        <v>0</v>
      </c>
      <c r="K60" s="8">
        <v>32985.17</v>
      </c>
      <c r="L60" s="8">
        <v>33828.550000000003</v>
      </c>
      <c r="M60" s="8">
        <v>27095.3</v>
      </c>
      <c r="N60" s="8">
        <f t="shared" si="3"/>
        <v>103704.36</v>
      </c>
      <c r="O60" s="9">
        <f t="shared" si="0"/>
        <v>34320633.804000005</v>
      </c>
      <c r="P60" s="9" t="str">
        <f t="shared" si="5"/>
        <v>20%</v>
      </c>
      <c r="Q60" s="8">
        <f t="shared" si="4"/>
        <v>6864126.7599999998</v>
      </c>
    </row>
    <row r="61" spans="1:17" x14ac:dyDescent="0.3">
      <c r="A61" s="7" t="s">
        <v>48</v>
      </c>
      <c r="B61" s="7" t="s">
        <v>79</v>
      </c>
      <c r="C61" s="8">
        <v>36037952.82</v>
      </c>
      <c r="D61" s="8">
        <v>41187190.369999997</v>
      </c>
      <c r="E61" s="8">
        <v>27005427.690000001</v>
      </c>
      <c r="F61" s="8">
        <v>49463726.030000001</v>
      </c>
      <c r="G61" s="8">
        <v>50602804.289999999</v>
      </c>
      <c r="H61" s="8">
        <f t="shared" si="2"/>
        <v>204297101.19999999</v>
      </c>
      <c r="I61" s="8">
        <v>11164.12</v>
      </c>
      <c r="J61" s="8">
        <v>0</v>
      </c>
      <c r="K61" s="8">
        <v>39272.699999999997</v>
      </c>
      <c r="L61" s="8">
        <v>41406.800000000003</v>
      </c>
      <c r="M61" s="8">
        <v>32499.63</v>
      </c>
      <c r="N61" s="8">
        <f t="shared" si="3"/>
        <v>124343.25</v>
      </c>
      <c r="O61" s="9">
        <f t="shared" si="0"/>
        <v>40884288.890000001</v>
      </c>
      <c r="P61" s="9" t="str">
        <f t="shared" si="5"/>
        <v>20%</v>
      </c>
      <c r="Q61" s="8">
        <f t="shared" si="4"/>
        <v>8176857.7800000003</v>
      </c>
    </row>
    <row r="62" spans="1:17" x14ac:dyDescent="0.3">
      <c r="A62" s="7" t="s">
        <v>56</v>
      </c>
      <c r="B62" s="7" t="s">
        <v>80</v>
      </c>
      <c r="C62" s="8">
        <v>12760522.790000001</v>
      </c>
      <c r="D62" s="8">
        <v>14124772.079999998</v>
      </c>
      <c r="E62" s="8">
        <v>9307091.6400000006</v>
      </c>
      <c r="F62" s="8">
        <v>16765832.069999998</v>
      </c>
      <c r="G62" s="8">
        <v>17585201.800000001</v>
      </c>
      <c r="H62" s="8">
        <f t="shared" si="2"/>
        <v>70543420.379999995</v>
      </c>
      <c r="I62" s="8">
        <v>3954.58</v>
      </c>
      <c r="J62" s="8">
        <v>0</v>
      </c>
      <c r="K62" s="8">
        <v>13322.470000000001</v>
      </c>
      <c r="L62" s="8">
        <v>14103.08</v>
      </c>
      <c r="M62" s="8">
        <v>11303.689999999999</v>
      </c>
      <c r="N62" s="8">
        <f t="shared" si="3"/>
        <v>42683.820000000007</v>
      </c>
      <c r="O62" s="9">
        <f t="shared" si="0"/>
        <v>14117220.839999998</v>
      </c>
      <c r="P62" s="9" t="str">
        <f t="shared" si="5"/>
        <v>25%</v>
      </c>
      <c r="Q62" s="8">
        <f t="shared" si="4"/>
        <v>3529305.21</v>
      </c>
    </row>
    <row r="63" spans="1:17" x14ac:dyDescent="0.3">
      <c r="A63" s="7" t="s">
        <v>49</v>
      </c>
      <c r="B63" s="7" t="s">
        <v>80</v>
      </c>
      <c r="C63" s="8">
        <v>5202441.0100000007</v>
      </c>
      <c r="D63" s="8">
        <v>5710523.959999999</v>
      </c>
      <c r="E63" s="8">
        <v>3726537.18</v>
      </c>
      <c r="F63" s="8">
        <v>6458308.9399999985</v>
      </c>
      <c r="G63" s="8">
        <v>6840172.3500000006</v>
      </c>
      <c r="H63" s="8">
        <f t="shared" si="2"/>
        <v>27937983.439999998</v>
      </c>
      <c r="I63" s="8">
        <v>1612.4499999999998</v>
      </c>
      <c r="J63" s="8">
        <v>0</v>
      </c>
      <c r="K63" s="8">
        <v>5419.4699999999993</v>
      </c>
      <c r="L63" s="8">
        <v>5423.84</v>
      </c>
      <c r="M63" s="8">
        <v>4402.0200000000004</v>
      </c>
      <c r="N63" s="8">
        <f t="shared" si="3"/>
        <v>16857.78</v>
      </c>
      <c r="O63" s="9">
        <f t="shared" si="0"/>
        <v>5590968.2439999999</v>
      </c>
      <c r="P63" s="9" t="str">
        <f t="shared" si="5"/>
        <v>25%</v>
      </c>
      <c r="Q63" s="8">
        <f t="shared" si="4"/>
        <v>1397742.06</v>
      </c>
    </row>
    <row r="64" spans="1:17" x14ac:dyDescent="0.3">
      <c r="A64" s="7" t="s">
        <v>50</v>
      </c>
      <c r="B64" s="7" t="s">
        <v>79</v>
      </c>
      <c r="C64" s="8">
        <v>15431012.5</v>
      </c>
      <c r="D64" s="8">
        <v>17339728.459999997</v>
      </c>
      <c r="E64" s="8">
        <v>11383522.900000002</v>
      </c>
      <c r="F64" s="8">
        <v>20634067.310000002</v>
      </c>
      <c r="G64" s="8">
        <v>21384939.449999999</v>
      </c>
      <c r="H64" s="8">
        <f t="shared" si="2"/>
        <v>86173270.620000005</v>
      </c>
      <c r="I64" s="8">
        <v>4780.6499999999996</v>
      </c>
      <c r="J64" s="8">
        <v>0</v>
      </c>
      <c r="K64" s="8">
        <v>18587.57</v>
      </c>
      <c r="L64" s="8">
        <v>17361.96</v>
      </c>
      <c r="M64" s="8">
        <v>13745.62</v>
      </c>
      <c r="N64" s="8">
        <f t="shared" si="3"/>
        <v>54475.8</v>
      </c>
      <c r="O64" s="9">
        <f t="shared" si="0"/>
        <v>17245549.284000002</v>
      </c>
      <c r="P64" s="9" t="str">
        <f t="shared" si="5"/>
        <v>20%</v>
      </c>
      <c r="Q64" s="8">
        <f t="shared" si="4"/>
        <v>3449109.86</v>
      </c>
    </row>
    <row r="65" spans="1:17" x14ac:dyDescent="0.3">
      <c r="A65" s="7" t="s">
        <v>51</v>
      </c>
      <c r="B65" s="7" t="s">
        <v>80</v>
      </c>
      <c r="C65" s="8">
        <v>2298717.69</v>
      </c>
      <c r="D65" s="8">
        <v>2177467.9300000002</v>
      </c>
      <c r="E65" s="8">
        <v>1452373.91</v>
      </c>
      <c r="F65" s="8">
        <v>2178342.21</v>
      </c>
      <c r="G65" s="8">
        <v>2620950.13</v>
      </c>
      <c r="H65" s="8">
        <f t="shared" si="2"/>
        <v>10727851.870000001</v>
      </c>
      <c r="I65" s="8">
        <v>712.38</v>
      </c>
      <c r="J65" s="8">
        <v>0</v>
      </c>
      <c r="K65" s="8">
        <v>2334.39</v>
      </c>
      <c r="L65" s="8">
        <v>1816.53</v>
      </c>
      <c r="M65" s="8">
        <v>1698.5299999999997</v>
      </c>
      <c r="N65" s="8">
        <f t="shared" si="3"/>
        <v>6561.83</v>
      </c>
      <c r="O65" s="9">
        <f t="shared" si="0"/>
        <v>2146882.7400000002</v>
      </c>
      <c r="P65" s="9" t="str">
        <f t="shared" si="5"/>
        <v>25%</v>
      </c>
      <c r="Q65" s="8">
        <f t="shared" si="4"/>
        <v>536720.68999999994</v>
      </c>
    </row>
    <row r="66" spans="1:17" x14ac:dyDescent="0.3">
      <c r="A66" s="7" t="s">
        <v>52</v>
      </c>
      <c r="B66" s="7" t="s">
        <v>79</v>
      </c>
      <c r="C66" s="8">
        <v>33948235.280000001</v>
      </c>
      <c r="D66" s="8">
        <v>39007562.75</v>
      </c>
      <c r="E66" s="8">
        <v>25608773.270000003</v>
      </c>
      <c r="F66" s="8">
        <v>46973945.929999992</v>
      </c>
      <c r="G66" s="8">
        <v>47844642.619999997</v>
      </c>
      <c r="H66" s="8">
        <f t="shared" si="2"/>
        <v>193383159.85000002</v>
      </c>
      <c r="I66" s="8">
        <v>10517.619999999999</v>
      </c>
      <c r="J66" s="8">
        <v>0</v>
      </c>
      <c r="K66" s="8">
        <v>37304.25</v>
      </c>
      <c r="L66" s="8">
        <v>39544.89</v>
      </c>
      <c r="M66" s="8">
        <v>30719.230000000003</v>
      </c>
      <c r="N66" s="8">
        <f t="shared" si="3"/>
        <v>118085.98999999999</v>
      </c>
      <c r="O66" s="9">
        <f t="shared" si="0"/>
        <v>38700249.168000005</v>
      </c>
      <c r="P66" s="9" t="str">
        <f t="shared" si="5"/>
        <v>20%</v>
      </c>
      <c r="Q66" s="8">
        <f t="shared" si="4"/>
        <v>7740049.8300000001</v>
      </c>
    </row>
    <row r="67" spans="1:17" x14ac:dyDescent="0.3">
      <c r="A67" s="7" t="s">
        <v>53</v>
      </c>
      <c r="B67" s="7" t="s">
        <v>80</v>
      </c>
      <c r="C67" s="8">
        <v>4741765.6399999997</v>
      </c>
      <c r="D67" s="8">
        <v>4847612.6499999994</v>
      </c>
      <c r="E67" s="8">
        <v>3196727.5</v>
      </c>
      <c r="F67" s="8">
        <v>5093866.58</v>
      </c>
      <c r="G67" s="8">
        <v>5779206.8300000001</v>
      </c>
      <c r="H67" s="8">
        <f t="shared" si="2"/>
        <v>23659179.199999996</v>
      </c>
      <c r="I67" s="8">
        <v>1469.5</v>
      </c>
      <c r="J67" s="8">
        <v>0</v>
      </c>
      <c r="K67" s="8">
        <v>5661.08</v>
      </c>
      <c r="L67" s="8">
        <v>4261.1000000000004</v>
      </c>
      <c r="M67" s="8">
        <v>3465.38</v>
      </c>
      <c r="N67" s="8">
        <f t="shared" si="3"/>
        <v>14857.060000000001</v>
      </c>
      <c r="O67" s="9">
        <f t="shared" si="0"/>
        <v>4734807.2519999985</v>
      </c>
      <c r="P67" s="9" t="str">
        <f t="shared" si="5"/>
        <v>25%</v>
      </c>
      <c r="Q67" s="8">
        <f t="shared" si="4"/>
        <v>1183701.81</v>
      </c>
    </row>
    <row r="68" spans="1:17" x14ac:dyDescent="0.3">
      <c r="A68" s="7" t="s">
        <v>54</v>
      </c>
      <c r="B68" s="7" t="s">
        <v>79</v>
      </c>
      <c r="C68" s="8">
        <v>56454794.359999999</v>
      </c>
      <c r="D68" s="8">
        <v>62547009.100000001</v>
      </c>
      <c r="E68" s="8">
        <v>41036536.390000001</v>
      </c>
      <c r="F68" s="8">
        <v>72881863.310000002</v>
      </c>
      <c r="G68" s="8">
        <v>76210487.919999987</v>
      </c>
      <c r="H68" s="8">
        <f t="shared" si="2"/>
        <v>309130691.08000004</v>
      </c>
      <c r="I68" s="8">
        <v>17486.05</v>
      </c>
      <c r="J68" s="8">
        <v>0</v>
      </c>
      <c r="K68" s="8">
        <v>47759.85</v>
      </c>
      <c r="L68" s="8">
        <v>19474.37</v>
      </c>
      <c r="M68" s="8">
        <v>49011.21</v>
      </c>
      <c r="N68" s="8">
        <f t="shared" si="3"/>
        <v>133731.47999999998</v>
      </c>
      <c r="O68" s="9">
        <f t="shared" si="0"/>
        <v>61852884.512000009</v>
      </c>
      <c r="P68" s="9" t="str">
        <f t="shared" si="5"/>
        <v>20%</v>
      </c>
      <c r="Q68" s="8">
        <f t="shared" si="4"/>
        <v>12370576.9</v>
      </c>
    </row>
    <row r="69" spans="1:17" x14ac:dyDescent="0.3">
      <c r="A69" s="10" t="s">
        <v>55</v>
      </c>
      <c r="B69" s="10" t="s">
        <v>79</v>
      </c>
      <c r="C69" s="11">
        <v>15179712.659999998</v>
      </c>
      <c r="D69" s="11">
        <v>17376005.289999999</v>
      </c>
      <c r="E69" s="11">
        <v>11508028.91</v>
      </c>
      <c r="F69" s="11">
        <v>21083641.459999997</v>
      </c>
      <c r="G69" s="11">
        <v>21696891.649999999</v>
      </c>
      <c r="H69" s="8">
        <f t="shared" si="2"/>
        <v>86844279.969999999</v>
      </c>
      <c r="I69" s="8">
        <v>4702.4399999999996</v>
      </c>
      <c r="J69" s="8">
        <v>0</v>
      </c>
      <c r="K69" s="8">
        <v>16718.989999999998</v>
      </c>
      <c r="L69" s="8">
        <v>17747.489999999998</v>
      </c>
      <c r="M69" s="8">
        <v>13940.64</v>
      </c>
      <c r="N69" s="8">
        <f t="shared" si="3"/>
        <v>53109.56</v>
      </c>
      <c r="O69" s="9">
        <f t="shared" si="0"/>
        <v>17379477.905999999</v>
      </c>
      <c r="P69" s="9" t="str">
        <f t="shared" si="5"/>
        <v>20%</v>
      </c>
      <c r="Q69" s="8">
        <f t="shared" si="4"/>
        <v>3475895.58</v>
      </c>
    </row>
    <row r="70" spans="1:17" x14ac:dyDescent="0.3">
      <c r="A70" s="10" t="s">
        <v>69</v>
      </c>
      <c r="B70" s="10"/>
      <c r="C70" s="11">
        <f t="shared" ref="C70:Q70" si="6">SUBTOTAL(109,C11:C69)</f>
        <v>2769578990.5100007</v>
      </c>
      <c r="D70" s="11">
        <f t="shared" si="6"/>
        <v>3125005060.559999</v>
      </c>
      <c r="E70" s="11">
        <f t="shared" si="6"/>
        <v>2049451228.3</v>
      </c>
      <c r="F70" s="11">
        <f t="shared" si="6"/>
        <v>3711951464.1699996</v>
      </c>
      <c r="G70" s="11">
        <f t="shared" si="6"/>
        <v>3830151929.1999993</v>
      </c>
      <c r="H70" s="11">
        <f t="shared" si="6"/>
        <v>15486138672.740005</v>
      </c>
      <c r="I70" s="11">
        <f t="shared" si="6"/>
        <v>848044.62999999977</v>
      </c>
      <c r="J70" s="11">
        <f t="shared" si="6"/>
        <v>0</v>
      </c>
      <c r="K70" s="12">
        <f t="shared" si="6"/>
        <v>2970390.7000000016</v>
      </c>
      <c r="L70" s="12">
        <f t="shared" si="6"/>
        <v>3538745.7699999996</v>
      </c>
      <c r="M70" s="12">
        <f t="shared" si="6"/>
        <v>2422149.15</v>
      </c>
      <c r="N70" s="12">
        <f t="shared" si="6"/>
        <v>9779330.25</v>
      </c>
      <c r="O70" s="12">
        <f t="shared" si="6"/>
        <v>3099183600.5979991</v>
      </c>
      <c r="P70" s="9"/>
      <c r="Q70" s="12">
        <f t="shared" si="6"/>
        <v>629295133.30999994</v>
      </c>
    </row>
    <row r="71" spans="1:17" x14ac:dyDescent="0.3">
      <c r="A71" s="20"/>
      <c r="B71" s="20"/>
      <c r="C71" s="20"/>
      <c r="D71" s="20"/>
      <c r="E71" s="20"/>
      <c r="F71" s="20"/>
      <c r="G71" s="20"/>
      <c r="H71" s="20"/>
      <c r="I71" s="20"/>
      <c r="J71" s="20"/>
      <c r="K71" s="20"/>
      <c r="L71" s="20"/>
      <c r="M71" s="20"/>
      <c r="N71" s="20"/>
      <c r="O71" s="20"/>
      <c r="P71" s="20"/>
      <c r="Q71" s="20"/>
    </row>
    <row r="72" spans="1:17" x14ac:dyDescent="0.3">
      <c r="A72" s="6" t="s">
        <v>108</v>
      </c>
      <c r="B72" s="20"/>
      <c r="C72" s="20"/>
      <c r="D72" s="20"/>
      <c r="E72" s="20"/>
      <c r="F72" s="20"/>
      <c r="G72" s="20"/>
      <c r="H72" s="20"/>
      <c r="I72" s="20"/>
      <c r="J72" s="20"/>
      <c r="K72" s="20"/>
      <c r="L72" s="20"/>
      <c r="M72" s="20"/>
      <c r="N72" s="20"/>
      <c r="O72" s="20"/>
      <c r="P72" s="20"/>
      <c r="Q72" s="20"/>
    </row>
    <row r="73" spans="1:17" x14ac:dyDescent="0.3">
      <c r="A73" s="2" t="s">
        <v>107</v>
      </c>
      <c r="B73" s="20"/>
      <c r="C73" s="26"/>
      <c r="D73" s="26"/>
      <c r="E73" s="26"/>
      <c r="F73" s="26"/>
      <c r="G73" s="26"/>
      <c r="H73" s="26"/>
      <c r="I73" s="26"/>
      <c r="J73" s="26"/>
      <c r="K73" s="26"/>
      <c r="L73" s="26"/>
      <c r="M73" s="26"/>
      <c r="N73" s="26"/>
      <c r="O73" s="26"/>
      <c r="P73" s="26"/>
      <c r="Q73" s="20"/>
    </row>
    <row r="74" spans="1:17" x14ac:dyDescent="0.3">
      <c r="A74" s="2" t="s">
        <v>71</v>
      </c>
      <c r="B74" s="20"/>
      <c r="C74" s="26"/>
      <c r="D74" s="26"/>
      <c r="E74" s="26"/>
      <c r="F74" s="26"/>
      <c r="G74" s="26"/>
      <c r="H74" s="26"/>
      <c r="I74" s="26"/>
      <c r="J74" s="26"/>
      <c r="K74" s="26"/>
      <c r="L74" s="26"/>
      <c r="M74" s="26"/>
      <c r="N74" s="26"/>
      <c r="O74" s="26"/>
      <c r="P74" s="26"/>
      <c r="Q74" s="20"/>
    </row>
    <row r="75" spans="1:17" x14ac:dyDescent="0.3">
      <c r="A75" s="6" t="s">
        <v>89</v>
      </c>
      <c r="B75" s="4"/>
      <c r="C75" s="26"/>
      <c r="D75" s="26"/>
      <c r="E75" s="26"/>
      <c r="F75" s="26"/>
      <c r="G75" s="26"/>
      <c r="H75" s="26"/>
      <c r="I75" s="26"/>
      <c r="J75" s="26"/>
      <c r="K75" s="26"/>
      <c r="L75" s="26"/>
      <c r="M75" s="26"/>
      <c r="N75" s="26"/>
      <c r="O75" s="26"/>
      <c r="P75" s="26"/>
      <c r="Q75" s="20"/>
    </row>
    <row r="76" spans="1:17" x14ac:dyDescent="0.3">
      <c r="A76" s="2" t="s">
        <v>101</v>
      </c>
      <c r="B76" s="20"/>
      <c r="C76" s="20"/>
      <c r="D76" s="20"/>
      <c r="E76" s="20"/>
      <c r="F76" s="20"/>
      <c r="G76" s="20"/>
      <c r="H76" s="20"/>
      <c r="I76" s="20"/>
      <c r="J76" s="20"/>
      <c r="K76" s="20"/>
      <c r="L76" s="20"/>
      <c r="M76" s="20"/>
      <c r="N76" s="20"/>
      <c r="O76" s="20"/>
      <c r="P76" s="20"/>
      <c r="Q76" s="20"/>
    </row>
    <row r="77" spans="1:17" x14ac:dyDescent="0.3">
      <c r="A77" s="6" t="s">
        <v>90</v>
      </c>
      <c r="B77" s="4"/>
      <c r="C77" s="20"/>
      <c r="D77" s="20"/>
      <c r="E77" s="20"/>
      <c r="F77" s="20"/>
      <c r="G77" s="20"/>
      <c r="H77" s="20"/>
      <c r="I77" s="20"/>
      <c r="J77" s="20"/>
      <c r="K77" s="20"/>
      <c r="L77" s="20"/>
      <c r="M77" s="20"/>
      <c r="N77" s="20"/>
      <c r="O77" s="20"/>
      <c r="P77" s="20"/>
      <c r="Q77" s="20"/>
    </row>
  </sheetData>
  <sheetProtection sheet="1" objects="1" scenarios="1" selectLockedCells="1" sort="0"/>
  <phoneticPr fontId="4" type="noConversion"/>
  <hyperlinks>
    <hyperlink ref="A77" r:id="rId1" xr:uid="{00000000-0004-0000-0000-000001000000}"/>
    <hyperlink ref="A7" r:id="rId2" location="LIVE6.BHTFiscalPolicies-B.3.1PrudentReserveAssessment" xr:uid="{5E5DAAAB-474B-4041-B87E-F0F692DFEC73}"/>
    <hyperlink ref="A75" r:id="rId3" xr:uid="{2BFE6CA0-8035-4F44-894D-3957D7A27652}"/>
    <hyperlink ref="A72" r:id="rId4" location="LIVE6.BHTFiscalPolicies-B.3LocalPrudentReserve" xr:uid="{6BFA8093-47A6-467D-BBBD-CE2CAEF3D423}"/>
  </hyperlinks>
  <pageMargins left="0.7" right="0.7" top="0.75" bottom="0.75" header="0.3" footer="0.3"/>
  <pageSetup scale="40" orientation="landscape" verticalDpi="1200" r:id="rId5"/>
  <rowBreaks count="1" manualBreakCount="1">
    <brk id="38" max="16383" man="1"/>
  </rowBreak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47AEB568D20F4C801AFE8EC5302B12" ma:contentTypeVersion="2" ma:contentTypeDescription="Create a new document." ma:contentTypeScope="" ma:versionID="e070e638d78c64c5054cbd8c10280e74">
  <xsd:schema xmlns:xsd="http://www.w3.org/2001/XMLSchema" xmlns:xs="http://www.w3.org/2001/XMLSchema" xmlns:p="http://schemas.microsoft.com/office/2006/metadata/properties" xmlns:ns1="http://schemas.microsoft.com/sharepoint/v3" xmlns:ns2="69bc34b3-1921-46c7-8c7a-d18363374b4b" xmlns:ns3="c1c1dc04-eeda-4b6e-b2df-40979f5da1d3" targetNamespace="http://schemas.microsoft.com/office/2006/metadata/properties" ma:root="true" ma:fieldsID="06c11ddece272518d1f6e241fc032406" ns1:_="" ns2:_="" ns3: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68eaf9243684232b2418c37bbb152dc" ma:index="11"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PublishingExpirationDate xmlns="http://schemas.microsoft.com/sharepoint/v3" xsi:nil="true"/>
    <PublishingStartDate xmlns="http://schemas.microsoft.com/sharepoint/v3" xsi:nil="true"/>
    <_dlc_DocId xmlns="69bc34b3-1921-46c7-8c7a-d18363374b4b">DHCSDOC-1889957473-116</_dlc_DocId>
    <_dlc_DocIdUrl xmlns="69bc34b3-1921-46c7-8c7a-d18363374b4b">
      <Url>https://dhcscagovauthoring/BHT/_layouts/15/DocIdRedir.aspx?ID=DHCSDOC-1889957473-116</Url>
      <Description>DHCSDOC-1889957473-116</Description>
    </_dlc_DocIdUrl>
  </documentManagement>
</p:properties>
</file>

<file path=customXml/itemProps1.xml><?xml version="1.0" encoding="utf-8"?>
<ds:datastoreItem xmlns:ds="http://schemas.openxmlformats.org/officeDocument/2006/customXml" ds:itemID="{DEA3A5D2-576B-4C07-985F-1F563E4A67EB}"/>
</file>

<file path=customXml/itemProps2.xml><?xml version="1.0" encoding="utf-8"?>
<ds:datastoreItem xmlns:ds="http://schemas.openxmlformats.org/officeDocument/2006/customXml" ds:itemID="{37D4CCFA-DADE-49DA-A58F-355EA984ABB3}"/>
</file>

<file path=customXml/itemProps3.xml><?xml version="1.0" encoding="utf-8"?>
<ds:datastoreItem xmlns:ds="http://schemas.openxmlformats.org/officeDocument/2006/customXml" ds:itemID="{0CE97153-79EF-40EA-BD69-D956E81B9B5A}"/>
</file>

<file path=customXml/itemProps4.xml><?xml version="1.0" encoding="utf-8"?>
<ds:datastoreItem xmlns:ds="http://schemas.openxmlformats.org/officeDocument/2006/customXml" ds:itemID="{7F72C95A-7A47-4CDA-B6A9-D46655FDB71E}"/>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2025-26</vt:lpstr>
      <vt:lpstr>'PR Max FY 2025-26'!Print_Area</vt:lpstr>
      <vt:lpstr>'PR Max FY 2025-26'!Print_Titles</vt:lpstr>
      <vt:lpstr>TitleRegion1.a10.n70</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BHSA-FY-2025-26-PR-Max</dc:title>
  <dc:creator/>
  <cp:lastModifiedBy>Wong, Douglas@DHCS</cp:lastModifiedBy>
  <cp:lastPrinted>2021-06-21T18:06:40Z</cp:lastPrinted>
  <dcterms:created xsi:type="dcterms:W3CDTF">2018-01-10T17:27:52Z</dcterms:created>
  <dcterms:modified xsi:type="dcterms:W3CDTF">2025-09-29T19:31:42Z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0x0101006D47AEB568D20F4C801AFE8EC5302B12</vt:lpwstr>
  </property>
  <property fmtid="{D5CDD505-2E9C-101B-9397-08002B2CF9AE}" pid="3" name="_dlc_DocIdItemGuid">
    <vt:lpwstr>6d206ecd-2ba6-4234-ad35-2fcdef773d2a</vt:lpwstr>
  </property>
  <property fmtid="{D5CDD505-2E9C-101B-9397-08002B2CF9AE}" pid="4" name="Division">
    <vt:lpwstr>11;#Community Services|c23dee46-a4de-4c29-8bbc-79830d9e7d7c</vt:lpwstr>
  </property>
</Properties>
</file>