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4499C186-25E6-4F33-A40D-3E7740F83D32}" xr6:coauthVersionLast="47" xr6:coauthVersionMax="47" xr10:uidLastSave="{00000000-0000-0000-0000-000000000000}"/>
  <bookViews>
    <workbookView xWindow="-110" yWindow="-110" windowWidth="19420" windowHeight="10420" firstSheet="3" activeTab="4" xr2:uid="{00000000-000D-0000-FFFF-FFFF00000000}"/>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 name="TitleRegion1.s4.ac64.2">'Adjustment #3 ENC 9'!$S$4:$AC$64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3" i="6" l="1"/>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U63" i="6"/>
  <c r="T63" i="6"/>
  <c r="U62" i="6"/>
  <c r="T62" i="6"/>
  <c r="U61" i="6"/>
  <c r="T61" i="6"/>
  <c r="U60" i="6"/>
  <c r="T60" i="6"/>
  <c r="U59" i="6"/>
  <c r="T59" i="6"/>
  <c r="U58" i="6"/>
  <c r="T58" i="6"/>
  <c r="U57" i="6"/>
  <c r="T57" i="6"/>
  <c r="U56" i="6"/>
  <c r="T56" i="6"/>
  <c r="U55" i="6"/>
  <c r="T55" i="6"/>
  <c r="U54" i="6"/>
  <c r="T54" i="6"/>
  <c r="U53" i="6"/>
  <c r="T53" i="6"/>
  <c r="U52" i="6"/>
  <c r="T52" i="6"/>
  <c r="U51" i="6"/>
  <c r="T51" i="6"/>
  <c r="U50" i="6"/>
  <c r="T50" i="6"/>
  <c r="U49" i="6"/>
  <c r="T49" i="6"/>
  <c r="U48" i="6"/>
  <c r="T48" i="6"/>
  <c r="U47" i="6"/>
  <c r="T47" i="6"/>
  <c r="U46" i="6"/>
  <c r="T46" i="6"/>
  <c r="U45" i="6"/>
  <c r="T45" i="6"/>
  <c r="U44" i="6"/>
  <c r="T44" i="6"/>
  <c r="U43" i="6"/>
  <c r="T43" i="6"/>
  <c r="U42" i="6"/>
  <c r="T42" i="6"/>
  <c r="U41" i="6"/>
  <c r="T41" i="6"/>
  <c r="U40" i="6"/>
  <c r="T40" i="6"/>
  <c r="U39" i="6"/>
  <c r="T39" i="6"/>
  <c r="U38" i="6"/>
  <c r="T38" i="6"/>
  <c r="U37" i="6"/>
  <c r="T37" i="6"/>
  <c r="U36" i="6"/>
  <c r="T36" i="6"/>
  <c r="U35" i="6"/>
  <c r="T35" i="6"/>
  <c r="U34" i="6"/>
  <c r="T34" i="6"/>
  <c r="U33" i="6"/>
  <c r="T33" i="6"/>
  <c r="U32" i="6"/>
  <c r="T32" i="6"/>
  <c r="U31" i="6"/>
  <c r="T31" i="6"/>
  <c r="U30" i="6"/>
  <c r="T30" i="6"/>
  <c r="U29" i="6"/>
  <c r="T29" i="6"/>
  <c r="U28" i="6"/>
  <c r="T28" i="6"/>
  <c r="U27" i="6"/>
  <c r="T27" i="6"/>
  <c r="U26" i="6"/>
  <c r="T26" i="6"/>
  <c r="U25" i="6"/>
  <c r="T25" i="6"/>
  <c r="U24" i="6"/>
  <c r="T24" i="6"/>
  <c r="U23" i="6"/>
  <c r="T23" i="6"/>
  <c r="U22" i="6"/>
  <c r="T22" i="6"/>
  <c r="U21" i="6"/>
  <c r="T21" i="6"/>
  <c r="U20" i="6"/>
  <c r="T20" i="6"/>
  <c r="U19" i="6"/>
  <c r="T19" i="6"/>
  <c r="U18" i="6"/>
  <c r="T18" i="6"/>
  <c r="U17" i="6"/>
  <c r="T17" i="6"/>
  <c r="U16" i="6"/>
  <c r="T16" i="6"/>
  <c r="U15" i="6"/>
  <c r="T15" i="6"/>
  <c r="U14" i="6"/>
  <c r="T14" i="6"/>
  <c r="U13" i="6"/>
  <c r="T13" i="6"/>
  <c r="U12" i="6"/>
  <c r="T12" i="6"/>
  <c r="U11" i="6"/>
  <c r="T11" i="6"/>
  <c r="U10" i="6"/>
  <c r="T10" i="6"/>
  <c r="U9" i="6"/>
  <c r="T9" i="6"/>
  <c r="U8" i="6"/>
  <c r="T8" i="6"/>
  <c r="U7" i="6"/>
  <c r="T7" i="6"/>
  <c r="M64" i="1" l="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C57" i="6" s="1"/>
  <c r="M57" i="6" s="1"/>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C34" i="8" s="1"/>
  <c r="M34" i="8" s="1"/>
  <c r="U34" i="8" s="1"/>
  <c r="L13" i="3"/>
  <c r="L10" i="3"/>
  <c r="C10" i="4" s="1"/>
  <c r="M10" i="4" s="1"/>
  <c r="U10" i="4" s="1"/>
  <c r="L58" i="3"/>
  <c r="L48" i="3"/>
  <c r="C48" i="6" s="1"/>
  <c r="M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10" i="5"/>
  <c r="M10" i="5" s="1"/>
  <c r="T10" i="5" s="1"/>
  <c r="L16" i="3"/>
  <c r="C22" i="5"/>
  <c r="M22" i="5" s="1"/>
  <c r="T22" i="5" s="1"/>
  <c r="C22" i="4"/>
  <c r="M22" i="4" s="1"/>
  <c r="U22" i="4" s="1"/>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6" l="1"/>
  <c r="M22" i="6" s="1"/>
  <c r="C9" i="8"/>
  <c r="M9" i="8" s="1"/>
  <c r="U9" i="8" s="1"/>
  <c r="C48" i="5"/>
  <c r="M48" i="5" s="1"/>
  <c r="T48" i="5" s="1"/>
  <c r="C21" i="8"/>
  <c r="M21" i="8" s="1"/>
  <c r="U21" i="8" s="1"/>
  <c r="C32" i="7"/>
  <c r="C32" i="4"/>
  <c r="M32" i="4" s="1"/>
  <c r="U32" i="4" s="1"/>
  <c r="C10" i="7"/>
  <c r="C32" i="6"/>
  <c r="M32" i="6" s="1"/>
  <c r="C10" i="6"/>
  <c r="M10" i="6" s="1"/>
  <c r="C32" i="5"/>
  <c r="M32" i="5" s="1"/>
  <c r="T32" i="5" s="1"/>
  <c r="AK65" i="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E29" i="6"/>
  <c r="G29" i="6" s="1"/>
  <c r="H29" i="6" s="1"/>
  <c r="E49" i="6"/>
  <c r="G49" i="6" s="1"/>
  <c r="H49" i="6" s="1"/>
  <c r="E53" i="6"/>
  <c r="G53" i="6" s="1"/>
  <c r="H53" i="6" s="1"/>
  <c r="P60" i="5"/>
  <c r="AF60" i="5" s="1"/>
  <c r="U60" i="5"/>
  <c r="O60" i="5"/>
  <c r="O52" i="6"/>
  <c r="P52" i="6" s="1"/>
  <c r="E48" i="5"/>
  <c r="G48" i="5" s="1"/>
  <c r="H48" i="5" s="1"/>
  <c r="E39" i="6"/>
  <c r="G39" i="6" s="1"/>
  <c r="H39" i="6" s="1"/>
  <c r="P40" i="6"/>
  <c r="O40" i="6"/>
  <c r="O22" i="6"/>
  <c r="P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E25" i="6"/>
  <c r="G25" i="6" s="1"/>
  <c r="H25" i="6" s="1"/>
  <c r="O58" i="6"/>
  <c r="P58" i="6" s="1"/>
  <c r="P54" i="5"/>
  <c r="AF54" i="5" s="1"/>
  <c r="U54" i="5"/>
  <c r="O54" i="5"/>
  <c r="U57" i="5"/>
  <c r="O57" i="5"/>
  <c r="P57" i="5" s="1"/>
  <c r="AF57" i="5" s="1"/>
  <c r="E55" i="5"/>
  <c r="G55" i="5" s="1"/>
  <c r="H55" i="5" s="1"/>
  <c r="O12" i="6"/>
  <c r="P12" i="6" s="1"/>
  <c r="P16" i="6"/>
  <c r="O16" i="6"/>
  <c r="E27" i="5"/>
  <c r="G27" i="5" s="1"/>
  <c r="H27" i="5" s="1"/>
  <c r="E30" i="5"/>
  <c r="G30" i="5" s="1"/>
  <c r="H30" i="5" s="1"/>
  <c r="E55" i="6"/>
  <c r="G55" i="6" s="1"/>
  <c r="H55" i="6" s="1"/>
  <c r="E35" i="6"/>
  <c r="G35" i="6" s="1"/>
  <c r="H35" i="6" s="1"/>
  <c r="O21" i="6"/>
  <c r="P21" i="6"/>
  <c r="P51" i="6"/>
  <c r="O51" i="6"/>
  <c r="E59" i="5"/>
  <c r="G59" i="5" s="1"/>
  <c r="H59" i="5" s="1"/>
  <c r="O50" i="6"/>
  <c r="P50" i="6" s="1"/>
  <c r="E60" i="5"/>
  <c r="G60" i="5" s="1"/>
  <c r="H60" i="5" s="1"/>
  <c r="E34" i="5"/>
  <c r="G34" i="5" s="1"/>
  <c r="H34" i="5" s="1"/>
  <c r="E18" i="5"/>
  <c r="G18" i="5" s="1"/>
  <c r="H18" i="5" s="1"/>
  <c r="P39" i="6"/>
  <c r="O39" i="6"/>
  <c r="E40" i="6"/>
  <c r="G40" i="6" s="1"/>
  <c r="H40" i="6" s="1"/>
  <c r="E22" i="6"/>
  <c r="G22" i="6" s="1"/>
  <c r="H22" i="6" s="1"/>
  <c r="O23" i="6"/>
  <c r="P23" i="6"/>
  <c r="O17" i="6"/>
  <c r="P17" i="6" s="1"/>
  <c r="E19" i="5"/>
  <c r="G19" i="5" s="1"/>
  <c r="H19" i="5" s="1"/>
  <c r="U43" i="5"/>
  <c r="P43" i="5"/>
  <c r="AF43" i="5" s="1"/>
  <c r="O43" i="5"/>
  <c r="U22" i="5"/>
  <c r="O22" i="5"/>
  <c r="P22" i="5" s="1"/>
  <c r="AF22" i="5" s="1"/>
  <c r="E56" i="5"/>
  <c r="G56" i="5" s="1"/>
  <c r="H56" i="5" s="1"/>
  <c r="E8" i="5"/>
  <c r="G8" i="5" s="1"/>
  <c r="H8" i="5" s="1"/>
  <c r="O20" i="6"/>
  <c r="P20" i="6" s="1"/>
  <c r="O26" i="6"/>
  <c r="P26" i="6" s="1"/>
  <c r="P25" i="6"/>
  <c r="O25" i="6"/>
  <c r="O48" i="6"/>
  <c r="P48" i="6"/>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E51" i="6"/>
  <c r="G51" i="6" s="1"/>
  <c r="H51" i="6" s="1"/>
  <c r="O59" i="5"/>
  <c r="P59" i="5" s="1"/>
  <c r="AF59" i="5" s="1"/>
  <c r="E50" i="6"/>
  <c r="G50" i="6" s="1"/>
  <c r="H50" i="6" s="1"/>
  <c r="U52" i="5"/>
  <c r="O52" i="5"/>
  <c r="P52" i="5" s="1"/>
  <c r="AF52" i="5" s="1"/>
  <c r="P18" i="5"/>
  <c r="AF18" i="5" s="1"/>
  <c r="O18" i="5"/>
  <c r="U18" i="5"/>
  <c r="O9" i="6"/>
  <c r="P9" i="6"/>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O28" i="6"/>
  <c r="P28" i="6" s="1"/>
  <c r="E52" i="5"/>
  <c r="G52" i="5" s="1"/>
  <c r="H52" i="5" s="1"/>
  <c r="E38" i="6"/>
  <c r="G38" i="6" s="1"/>
  <c r="H38" i="6" s="1"/>
  <c r="O13" i="5"/>
  <c r="U13" i="5"/>
  <c r="P13" i="5"/>
  <c r="AF13" i="5" s="1"/>
  <c r="O42" i="5"/>
  <c r="P42" i="5"/>
  <c r="AF42" i="5" s="1"/>
  <c r="P43" i="6"/>
  <c r="O43" i="6"/>
  <c r="E10" i="6"/>
  <c r="G10" i="6" s="1"/>
  <c r="H10" i="6" s="1"/>
  <c r="O41" i="5"/>
  <c r="P41" i="5" s="1"/>
  <c r="AF41" i="5" s="1"/>
  <c r="U41" i="5"/>
  <c r="E44" i="6"/>
  <c r="G44" i="6" s="1"/>
  <c r="H44" i="6" s="1"/>
  <c r="P49" i="5"/>
  <c r="AF49" i="5" s="1"/>
  <c r="O49" i="5"/>
  <c r="U49" i="5"/>
  <c r="E16" i="5"/>
  <c r="G16" i="5" s="1"/>
  <c r="H16" i="5" s="1"/>
  <c r="O34" i="6"/>
  <c r="P34" i="6" s="1"/>
  <c r="O18" i="6"/>
  <c r="P18" i="6"/>
  <c r="T64" i="6"/>
  <c r="L64" i="6"/>
  <c r="E56" i="6"/>
  <c r="G56" i="6" s="1"/>
  <c r="H56" i="6" s="1"/>
  <c r="E29" i="5"/>
  <c r="G29" i="5" s="1"/>
  <c r="H29" i="5" s="1"/>
  <c r="O44" i="6"/>
  <c r="P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O49" i="6"/>
  <c r="E11" i="5"/>
  <c r="G11" i="5" s="1"/>
  <c r="H11" i="5" s="1"/>
  <c r="E10" i="5"/>
  <c r="G10" i="5" s="1"/>
  <c r="H10" i="5" s="1"/>
  <c r="E30" i="6"/>
  <c r="G30" i="6" s="1"/>
  <c r="H30" i="6" s="1"/>
  <c r="E39" i="5"/>
  <c r="G39" i="5" s="1"/>
  <c r="H39" i="5" s="1"/>
  <c r="E15" i="5"/>
  <c r="G15" i="5" s="1"/>
  <c r="H15" i="5" s="1"/>
  <c r="O62" i="6"/>
  <c r="P62" i="6" s="1"/>
  <c r="O29" i="5"/>
  <c r="P29" i="5" s="1"/>
  <c r="AF29" i="5" s="1"/>
  <c r="O60" i="6"/>
  <c r="P60" i="6" s="1"/>
  <c r="O46" i="5"/>
  <c r="P46" i="5" s="1"/>
  <c r="AF46" i="5" s="1"/>
  <c r="U46" i="5"/>
  <c r="E35" i="5"/>
  <c r="G35" i="5" s="1"/>
  <c r="H35" i="5" s="1"/>
  <c r="U51" i="5"/>
  <c r="O51" i="5"/>
  <c r="P51" i="5"/>
  <c r="AF51" i="5" s="1"/>
  <c r="P19" i="6"/>
  <c r="O19" i="6"/>
  <c r="O46" i="6"/>
  <c r="P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P36" i="6"/>
  <c r="O36" i="6"/>
  <c r="E31" i="6"/>
  <c r="G31" i="6" s="1"/>
  <c r="H31" i="6" s="1"/>
  <c r="U24" i="5"/>
  <c r="O24" i="5"/>
  <c r="P24" i="5" s="1"/>
  <c r="AF24" i="5" s="1"/>
  <c r="E12" i="5"/>
  <c r="G12" i="5" s="1"/>
  <c r="H12" i="5" s="1"/>
  <c r="O8" i="6"/>
  <c r="P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P13" i="6"/>
  <c r="O13" i="6"/>
  <c r="P54" i="6"/>
  <c r="O54" i="6"/>
  <c r="E7" i="6"/>
  <c r="G7" i="6" s="1"/>
  <c r="H7" i="6" s="1"/>
  <c r="U9" i="5"/>
  <c r="O9" i="5"/>
  <c r="P9" i="5"/>
  <c r="AF9" i="5" s="1"/>
  <c r="O56" i="6"/>
  <c r="P56" i="6"/>
  <c r="E8" i="6"/>
  <c r="G8" i="6" s="1"/>
  <c r="H8" i="6" s="1"/>
  <c r="E28" i="6"/>
  <c r="G28" i="6" s="1"/>
  <c r="H28" i="6" s="1"/>
  <c r="O24" i="6"/>
  <c r="P24" i="6" s="1"/>
  <c r="E9" i="6"/>
  <c r="G9" i="6" s="1"/>
  <c r="H9" i="6" s="1"/>
  <c r="O58" i="5"/>
  <c r="P58" i="5" s="1"/>
  <c r="AF58" i="5" s="1"/>
  <c r="U58" i="5"/>
  <c r="E20" i="5"/>
  <c r="G20" i="5" s="1"/>
  <c r="H20" i="5" s="1"/>
  <c r="P63" i="6"/>
  <c r="O63" i="6"/>
  <c r="E21" i="5"/>
  <c r="G21" i="5" s="1"/>
  <c r="H21" i="5" s="1"/>
  <c r="O59" i="6"/>
  <c r="P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P30" i="6"/>
  <c r="O30" i="6"/>
  <c r="O15" i="5"/>
  <c r="P15" i="5" s="1"/>
  <c r="AF15" i="5" s="1"/>
  <c r="U15" i="5"/>
  <c r="O38" i="6"/>
  <c r="P38" i="6" s="1"/>
  <c r="E41" i="5"/>
  <c r="G41" i="5" s="1"/>
  <c r="H41" i="5" s="1"/>
  <c r="E63" i="6"/>
  <c r="G63" i="6" s="1"/>
  <c r="H63" i="6" s="1"/>
  <c r="P21" i="5"/>
  <c r="AF21" i="5" s="1"/>
  <c r="O21" i="5"/>
  <c r="E49" i="5"/>
  <c r="G49" i="5" s="1"/>
  <c r="H49" i="5" s="1"/>
  <c r="U53" i="5"/>
  <c r="O53" i="5"/>
  <c r="P53" i="5" s="1"/>
  <c r="AF53" i="5" s="1"/>
  <c r="E46" i="6"/>
  <c r="G46" i="6" s="1"/>
  <c r="H46" i="6" s="1"/>
  <c r="P61" i="6"/>
  <c r="O61" i="6"/>
  <c r="O14" i="6"/>
  <c r="P14" i="6" s="1"/>
  <c r="O47" i="6"/>
  <c r="P47" i="6"/>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O55" i="6"/>
  <c r="E37" i="5"/>
  <c r="G37" i="5" s="1"/>
  <c r="H37" i="5" s="1"/>
  <c r="O15" i="6"/>
  <c r="P15" i="6" s="1"/>
  <c r="E21" i="6"/>
  <c r="G21" i="6" s="1"/>
  <c r="H21" i="6" s="1"/>
  <c r="O29" i="6"/>
  <c r="P29" i="6" s="1"/>
  <c r="O53" i="6"/>
  <c r="P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O7" i="5"/>
  <c r="U7" i="5"/>
  <c r="P7" i="5"/>
  <c r="AF7" i="5" s="1"/>
  <c r="P40" i="5"/>
  <c r="AF40" i="5" s="1"/>
  <c r="O40" i="5"/>
  <c r="P45" i="6"/>
  <c r="O45" i="6"/>
  <c r="P55" i="5"/>
  <c r="AF55" i="5" s="1"/>
  <c r="U55" i="5"/>
  <c r="O55" i="5"/>
  <c r="P47" i="5"/>
  <c r="AF47" i="5" s="1"/>
  <c r="U47" i="5"/>
  <c r="O47" i="5"/>
  <c r="O31" i="6"/>
  <c r="P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F45" i="6"/>
  <c r="I45" i="6" s="1"/>
  <c r="F19" i="4"/>
  <c r="I19" i="4" s="1"/>
  <c r="AF19" i="4" s="1"/>
  <c r="F27" i="6"/>
  <c r="I27" i="6" s="1"/>
  <c r="F29" i="5"/>
  <c r="I29" i="5" s="1"/>
  <c r="AE29" i="5" s="1"/>
  <c r="AH29" i="5" s="1"/>
  <c r="F60" i="4"/>
  <c r="I60" i="4" s="1"/>
  <c r="AF60" i="4" s="1"/>
  <c r="F10" i="5"/>
  <c r="I10" i="5" s="1"/>
  <c r="AE10" i="5" s="1"/>
  <c r="F7" i="6"/>
  <c r="I7" i="6" s="1"/>
  <c r="F36" i="5"/>
  <c r="I36" i="5" s="1"/>
  <c r="AE36" i="5" s="1"/>
  <c r="F12" i="6"/>
  <c r="I12" i="6" s="1"/>
  <c r="F54" i="5"/>
  <c r="I54" i="5" s="1"/>
  <c r="AE54" i="5" s="1"/>
  <c r="F42" i="4"/>
  <c r="I42" i="4" s="1"/>
  <c r="AF42" i="4" s="1"/>
  <c r="F14" i="4"/>
  <c r="I14" i="4" s="1"/>
  <c r="AF14" i="4" s="1"/>
  <c r="F32" i="6"/>
  <c r="I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F42" i="6"/>
  <c r="I42" i="6" s="1"/>
  <c r="F20" i="6"/>
  <c r="I20" i="6" s="1"/>
  <c r="F9" i="6"/>
  <c r="I9" i="6" s="1"/>
  <c r="F41" i="6"/>
  <c r="I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F8" i="4"/>
  <c r="I8" i="4" s="1"/>
  <c r="AF8" i="4" s="1"/>
  <c r="F7" i="4"/>
  <c r="I7" i="4" s="1"/>
  <c r="AF7" i="4" s="1"/>
  <c r="F62" i="6"/>
  <c r="I62" i="6" s="1"/>
  <c r="F30" i="4"/>
  <c r="I30" i="4" s="1"/>
  <c r="AF30" i="4" s="1"/>
  <c r="F24" i="5"/>
  <c r="I24" i="5" s="1"/>
  <c r="AE24" i="5" s="1"/>
  <c r="F46" i="6"/>
  <c r="I46" i="6" s="1"/>
  <c r="F12" i="5"/>
  <c r="I12" i="5" s="1"/>
  <c r="AE12" i="5" s="1"/>
  <c r="F13" i="5"/>
  <c r="I13" i="5" s="1"/>
  <c r="AE13" i="5" s="1"/>
  <c r="F29" i="6"/>
  <c r="I29" i="6" s="1"/>
  <c r="F33" i="4"/>
  <c r="I33" i="4" s="1"/>
  <c r="AF33" i="4" s="1"/>
  <c r="F49" i="4"/>
  <c r="I49" i="4" s="1"/>
  <c r="AF49" i="4" s="1"/>
  <c r="F41" i="4"/>
  <c r="I41" i="4" s="1"/>
  <c r="AF41" i="4" s="1"/>
  <c r="F35" i="4"/>
  <c r="I35" i="4" s="1"/>
  <c r="AF35" i="4" s="1"/>
  <c r="F15" i="4"/>
  <c r="I15" i="4" s="1"/>
  <c r="AF15" i="4" s="1"/>
  <c r="F21" i="6"/>
  <c r="I21" i="6" s="1"/>
  <c r="F20" i="5"/>
  <c r="I20" i="5" s="1"/>
  <c r="AE20" i="5" s="1"/>
  <c r="F8" i="6"/>
  <c r="I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F44" i="6"/>
  <c r="I44" i="6" s="1"/>
  <c r="F19" i="5"/>
  <c r="I19" i="5" s="1"/>
  <c r="AE19" i="5" s="1"/>
  <c r="AH19" i="5" s="1"/>
  <c r="F24" i="6"/>
  <c r="I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F17" i="6"/>
  <c r="I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F52" i="5"/>
  <c r="I52" i="5" s="1"/>
  <c r="AE52" i="5" s="1"/>
  <c r="F40" i="6"/>
  <c r="I40" i="6" s="1"/>
  <c r="F55" i="5"/>
  <c r="I55" i="5" s="1"/>
  <c r="AE55" i="5" s="1"/>
  <c r="F25" i="6"/>
  <c r="I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F34" i="6"/>
  <c r="I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F56" i="5"/>
  <c r="I56" i="5" s="1"/>
  <c r="AE56" i="5" s="1"/>
  <c r="AH56" i="5" s="1"/>
  <c r="F39" i="6"/>
  <c r="I39" i="6" s="1"/>
  <c r="F53" i="6"/>
  <c r="I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F15" i="5"/>
  <c r="I15" i="5" s="1"/>
  <c r="AE15" i="5" s="1"/>
  <c r="F56" i="6"/>
  <c r="I56" i="6" s="1"/>
  <c r="F59" i="6"/>
  <c r="I59" i="6" s="1"/>
  <c r="F19" i="6"/>
  <c r="I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Y10" i="5"/>
  <c r="AA10" i="5" s="1"/>
  <c r="V10" i="5"/>
  <c r="W10" i="5" s="1"/>
  <c r="X10" i="5" s="1"/>
  <c r="F13" i="6"/>
  <c r="I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F54" i="6"/>
  <c r="I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F61" i="5"/>
  <c r="I61" i="5" s="1"/>
  <c r="AE61" i="5" s="1"/>
  <c r="F33" i="6"/>
  <c r="I33" i="6" s="1"/>
  <c r="F31" i="5"/>
  <c r="I31" i="5" s="1"/>
  <c r="AE31" i="5" s="1"/>
  <c r="V24" i="5"/>
  <c r="Y24" i="5"/>
  <c r="W24" i="5"/>
  <c r="X24" i="5"/>
  <c r="AA24" i="5"/>
  <c r="Z24" i="5"/>
  <c r="V14" i="5"/>
  <c r="W14" i="5" s="1"/>
  <c r="X14" i="5" s="1"/>
  <c r="Y14" i="5"/>
  <c r="AA14" i="5" s="1"/>
  <c r="F30" i="6"/>
  <c r="I30" i="6" s="1"/>
  <c r="V41" i="5"/>
  <c r="W41" i="5" s="1"/>
  <c r="X41" i="5" s="1"/>
  <c r="Y41" i="5"/>
  <c r="AA41" i="5" s="1"/>
  <c r="V13" i="5"/>
  <c r="W13" i="5" s="1"/>
  <c r="X13" i="5" s="1"/>
  <c r="Y13" i="5"/>
  <c r="AA13" i="5" s="1"/>
  <c r="F23" i="5"/>
  <c r="I23" i="5" s="1"/>
  <c r="AE23" i="5" s="1"/>
  <c r="F28" i="5"/>
  <c r="I28" i="5" s="1"/>
  <c r="AE28" i="5" s="1"/>
  <c r="F50" i="6"/>
  <c r="I50" i="6" s="1"/>
  <c r="F51" i="6"/>
  <c r="I51" i="6" s="1"/>
  <c r="F22" i="6"/>
  <c r="I22" i="6" s="1"/>
  <c r="F60" i="5"/>
  <c r="I60" i="5" s="1"/>
  <c r="AE60" i="5" s="1"/>
  <c r="F55" i="6"/>
  <c r="I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Y50" i="5"/>
  <c r="AA50" i="5" s="1"/>
  <c r="V50" i="5"/>
  <c r="W50" i="5" s="1"/>
  <c r="X50" i="5" s="1"/>
  <c r="F33" i="5"/>
  <c r="I33" i="5" s="1"/>
  <c r="AE33" i="5" s="1"/>
  <c r="AH33" i="5" s="1"/>
  <c r="V15" i="5"/>
  <c r="W15" i="5" s="1"/>
  <c r="X15" i="5" s="1"/>
  <c r="Y15" i="5"/>
  <c r="AA15" i="5" s="1"/>
  <c r="Y37" i="5"/>
  <c r="AA37" i="5" s="1"/>
  <c r="V37" i="5"/>
  <c r="W37" i="5" s="1"/>
  <c r="X37" i="5" s="1"/>
  <c r="F61" i="6"/>
  <c r="I61" i="6" s="1"/>
  <c r="F28" i="6"/>
  <c r="I28" i="6" s="1"/>
  <c r="F11" i="6"/>
  <c r="I11" i="6" s="1"/>
  <c r="X20" i="5"/>
  <c r="Z20" i="5"/>
  <c r="V20" i="5"/>
  <c r="W20" i="5"/>
  <c r="Y20" i="5"/>
  <c r="AA20" i="5"/>
  <c r="F40" i="5"/>
  <c r="I40" i="5" s="1"/>
  <c r="AE40" i="5" s="1"/>
  <c r="AH40" i="5" s="1"/>
  <c r="F48" i="6"/>
  <c r="I48" i="6" s="1"/>
  <c r="F26" i="6"/>
  <c r="I26" i="6" s="1"/>
  <c r="X8" i="5"/>
  <c r="AA8" i="5"/>
  <c r="W8" i="5"/>
  <c r="V8" i="5"/>
  <c r="Y8" i="5"/>
  <c r="Z8" i="5"/>
  <c r="F23" i="6"/>
  <c r="I23" i="6" s="1"/>
  <c r="F47" i="5"/>
  <c r="I47" i="5" s="1"/>
  <c r="AE47" i="5" s="1"/>
  <c r="F59" i="5"/>
  <c r="I59" i="5" s="1"/>
  <c r="AE59" i="5" s="1"/>
  <c r="AH59" i="5" s="1"/>
  <c r="F17" i="5"/>
  <c r="I17" i="5" s="1"/>
  <c r="AE17" i="5" s="1"/>
  <c r="F46" i="5"/>
  <c r="I46" i="5" s="1"/>
  <c r="AE46" i="5" s="1"/>
  <c r="F49" i="6"/>
  <c r="I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42" i="6" l="1"/>
  <c r="X42" i="6"/>
  <c r="Y42" i="6" s="1"/>
  <c r="AA42" i="6" s="1"/>
  <c r="Z42" i="6"/>
  <c r="AB42" i="6" s="1"/>
  <c r="Z39" i="6"/>
  <c r="AB39" i="6" s="1"/>
  <c r="W39" i="6"/>
  <c r="X39" i="6"/>
  <c r="Y39" i="6" s="1"/>
  <c r="AA39" i="6" s="1"/>
  <c r="X63" i="6"/>
  <c r="Y63" i="6" s="1"/>
  <c r="AA63" i="6" s="1"/>
  <c r="W63" i="6"/>
  <c r="Z63" i="6"/>
  <c r="AB63" i="6" s="1"/>
  <c r="W48" i="6"/>
  <c r="Z48" i="6"/>
  <c r="AB48" i="6" s="1"/>
  <c r="X48" i="6"/>
  <c r="Y48" i="6" s="1"/>
  <c r="AA48" i="6" s="1"/>
  <c r="W21" i="6"/>
  <c r="X21" i="6"/>
  <c r="Y21" i="6" s="1"/>
  <c r="AA21" i="6" s="1"/>
  <c r="Z21" i="6"/>
  <c r="AB21" i="6" s="1"/>
  <c r="X27" i="6"/>
  <c r="Y27" i="6" s="1"/>
  <c r="AA27" i="6" s="1"/>
  <c r="Z27" i="6"/>
  <c r="W27" i="6"/>
  <c r="AB27" i="6"/>
  <c r="AC42" i="6" l="1"/>
  <c r="AC48" i="6"/>
  <c r="AC27" i="6"/>
  <c r="Z32" i="6"/>
  <c r="AB32" i="6" s="1"/>
  <c r="W32" i="6"/>
  <c r="X32" i="6" s="1"/>
  <c r="Y32" i="6" s="1"/>
  <c r="W61" i="6"/>
  <c r="X61" i="6" s="1"/>
  <c r="Y61" i="6" s="1"/>
  <c r="Z61" i="6"/>
  <c r="AB61" i="6" s="1"/>
  <c r="Z44" i="6"/>
  <c r="AB44" i="6" s="1"/>
  <c r="W44" i="6"/>
  <c r="X44" i="6" s="1"/>
  <c r="Y44" i="6" s="1"/>
  <c r="AB38" i="6"/>
  <c r="Z38" i="6"/>
  <c r="W38" i="6"/>
  <c r="AA38" i="6"/>
  <c r="Y38" i="6"/>
  <c r="X38" i="6"/>
  <c r="W15" i="6"/>
  <c r="Z15" i="6"/>
  <c r="AB15" i="6" s="1"/>
  <c r="X15" i="6"/>
  <c r="Y15" i="6" s="1"/>
  <c r="AA15" i="6" s="1"/>
  <c r="Z24" i="6"/>
  <c r="AB24" i="6" s="1"/>
  <c r="W24" i="6"/>
  <c r="X24" i="6" s="1"/>
  <c r="Y24" i="6" s="1"/>
  <c r="Z46" i="6"/>
  <c r="AB46" i="6" s="1"/>
  <c r="W46" i="6"/>
  <c r="X46" i="6" s="1"/>
  <c r="Y46" i="6" s="1"/>
  <c r="Z37" i="6"/>
  <c r="W37" i="6"/>
  <c r="X37" i="6"/>
  <c r="Y37" i="6" s="1"/>
  <c r="AA37" i="6"/>
  <c r="AB37" i="6"/>
  <c r="Z30" i="6"/>
  <c r="AB30" i="6" s="1"/>
  <c r="W30" i="6"/>
  <c r="X30" i="6" s="1"/>
  <c r="Y30" i="6" s="1"/>
  <c r="W41" i="6"/>
  <c r="X41" i="6" s="1"/>
  <c r="Y41" i="6"/>
  <c r="AA41" i="6"/>
  <c r="Z41" i="6"/>
  <c r="AB41" i="6" s="1"/>
  <c r="W9" i="6"/>
  <c r="X9" i="6" s="1"/>
  <c r="Y9" i="6" s="1"/>
  <c r="Z9" i="6"/>
  <c r="AB9" i="6" s="1"/>
  <c r="AC21" i="6"/>
  <c r="X8" i="6"/>
  <c r="AA8" i="6"/>
  <c r="Z8" i="6"/>
  <c r="Y8" i="6"/>
  <c r="AB8" i="6"/>
  <c r="W8" i="6"/>
  <c r="Z51" i="6"/>
  <c r="AB51" i="6" s="1"/>
  <c r="W51" i="6"/>
  <c r="X51" i="6" s="1"/>
  <c r="Y51" i="6" s="1"/>
  <c r="Z57" i="6"/>
  <c r="AB57" i="6" s="1"/>
  <c r="W57" i="6"/>
  <c r="X57" i="6" s="1"/>
  <c r="Y57" i="6" s="1"/>
  <c r="W16" i="6"/>
  <c r="X16" i="6" s="1"/>
  <c r="Y16" i="6" s="1"/>
  <c r="Z16" i="6"/>
  <c r="AB16" i="6" s="1"/>
  <c r="AA16" i="6"/>
  <c r="W29" i="6"/>
  <c r="X29" i="6" s="1"/>
  <c r="Y29" i="6" s="1"/>
  <c r="Z29" i="6"/>
  <c r="AB29" i="6" s="1"/>
  <c r="X56" i="6"/>
  <c r="Y56" i="6" s="1"/>
  <c r="AA56" i="6" s="1"/>
  <c r="Z56" i="6"/>
  <c r="AB56" i="6" s="1"/>
  <c r="W56" i="6"/>
  <c r="W53" i="6"/>
  <c r="X53" i="6" s="1"/>
  <c r="Y53" i="6" s="1"/>
  <c r="Z53" i="6"/>
  <c r="AB53" i="6" s="1"/>
  <c r="Z54" i="6"/>
  <c r="AB54" i="6" s="1"/>
  <c r="W54" i="6"/>
  <c r="X54" i="6" s="1"/>
  <c r="Y54" i="6" s="1"/>
  <c r="Z18" i="6"/>
  <c r="AB18" i="6" s="1"/>
  <c r="W18" i="6"/>
  <c r="X18" i="6" s="1"/>
  <c r="Y18" i="6" s="1"/>
  <c r="Z17" i="6"/>
  <c r="AB17" i="6" s="1"/>
  <c r="W17" i="6"/>
  <c r="X17" i="6" s="1"/>
  <c r="Y17" i="6" s="1"/>
  <c r="W40" i="6"/>
  <c r="X40" i="6" s="1"/>
  <c r="Y40" i="6" s="1"/>
  <c r="Z40" i="6"/>
  <c r="AB40" i="6" s="1"/>
  <c r="W60" i="6"/>
  <c r="X60" i="6" s="1"/>
  <c r="Y60" i="6" s="1"/>
  <c r="Z60" i="6"/>
  <c r="AB60" i="6" s="1"/>
  <c r="W25" i="6"/>
  <c r="X25" i="6" s="1"/>
  <c r="Y25" i="6" s="1"/>
  <c r="Z25" i="6"/>
  <c r="AB25" i="6" s="1"/>
  <c r="Z34" i="6"/>
  <c r="AB34" i="6" s="1"/>
  <c r="W34" i="6"/>
  <c r="X34" i="6" s="1"/>
  <c r="Y34" i="6" s="1"/>
  <c r="Z43" i="6"/>
  <c r="AB43" i="6" s="1"/>
  <c r="X43" i="6"/>
  <c r="Y43" i="6" s="1"/>
  <c r="AA43" i="6" s="1"/>
  <c r="W43" i="6"/>
  <c r="W23" i="6"/>
  <c r="X23" i="6" s="1"/>
  <c r="Y23" i="6" s="1"/>
  <c r="Z23" i="6"/>
  <c r="AB23" i="6" s="1"/>
  <c r="X31" i="6"/>
  <c r="Z31" i="6"/>
  <c r="Y31" i="6"/>
  <c r="AA31" i="6"/>
  <c r="AB31" i="6"/>
  <c r="W31" i="6"/>
  <c r="Z11" i="6"/>
  <c r="AB11" i="6" s="1"/>
  <c r="W11" i="6"/>
  <c r="X11" i="6" s="1"/>
  <c r="Y11" i="6" s="1"/>
  <c r="AC39" i="6"/>
  <c r="Z35" i="6"/>
  <c r="AB35" i="6" s="1"/>
  <c r="W35" i="6"/>
  <c r="X35" i="6" s="1"/>
  <c r="Y35" i="6" s="1"/>
  <c r="Z14" i="6"/>
  <c r="AB14" i="6" s="1"/>
  <c r="W14" i="6"/>
  <c r="X14" i="6" s="1"/>
  <c r="Y14" i="6" s="1"/>
  <c r="W62" i="6"/>
  <c r="X62" i="6"/>
  <c r="Y62" i="6" s="1"/>
  <c r="AA62" i="6" s="1"/>
  <c r="Z62" i="6"/>
  <c r="AB62" i="6" s="1"/>
  <c r="X50" i="6"/>
  <c r="Y50" i="6" s="1"/>
  <c r="Z50" i="6"/>
  <c r="AB50" i="6" s="1"/>
  <c r="AA50" i="6"/>
  <c r="W50" i="6"/>
  <c r="X26" i="6"/>
  <c r="Y26" i="6" s="1"/>
  <c r="W26" i="6"/>
  <c r="AA26" i="6"/>
  <c r="AB26" i="6"/>
  <c r="Z26" i="6"/>
  <c r="W36" i="6"/>
  <c r="Z36" i="6"/>
  <c r="AB36" i="6" s="1"/>
  <c r="X36" i="6"/>
  <c r="Y36" i="6" s="1"/>
  <c r="AA36" i="6" s="1"/>
  <c r="W13" i="6"/>
  <c r="X13" i="6" s="1"/>
  <c r="Z13" i="6"/>
  <c r="AB13" i="6" s="1"/>
  <c r="Y13" i="6"/>
  <c r="AA13" i="6" s="1"/>
  <c r="Z28" i="6"/>
  <c r="AB28" i="6" s="1"/>
  <c r="W28" i="6"/>
  <c r="X28" i="6" s="1"/>
  <c r="Y28" i="6" s="1"/>
  <c r="W33" i="6"/>
  <c r="X33" i="6" s="1"/>
  <c r="Y33" i="6" s="1"/>
  <c r="Z33" i="6"/>
  <c r="AB33" i="6" s="1"/>
  <c r="Z55" i="6"/>
  <c r="AB55" i="6" s="1"/>
  <c r="X55" i="6"/>
  <c r="Y55" i="6" s="1"/>
  <c r="AA55" i="6" s="1"/>
  <c r="W55" i="6"/>
  <c r="W59" i="6"/>
  <c r="X59" i="6" s="1"/>
  <c r="Y59" i="6" s="1"/>
  <c r="Z59" i="6"/>
  <c r="AB59" i="6" s="1"/>
  <c r="AA22" i="6"/>
  <c r="W22" i="6"/>
  <c r="X22" i="6"/>
  <c r="Y22" i="6" s="1"/>
  <c r="Z22" i="6"/>
  <c r="AB22" i="6" s="1"/>
  <c r="W10" i="6"/>
  <c r="X10" i="6" s="1"/>
  <c r="Y10" i="6" s="1"/>
  <c r="Z10" i="6"/>
  <c r="AB10" i="6" s="1"/>
  <c r="W12" i="6"/>
  <c r="X12" i="6" s="1"/>
  <c r="Y12" i="6" s="1"/>
  <c r="Z12" i="6"/>
  <c r="AB12" i="6" s="1"/>
  <c r="W20" i="6"/>
  <c r="X20" i="6" s="1"/>
  <c r="Y20" i="6" s="1"/>
  <c r="Z20" i="6"/>
  <c r="AB20" i="6" s="1"/>
  <c r="Z58" i="6"/>
  <c r="AB58" i="6" s="1"/>
  <c r="W58" i="6"/>
  <c r="X58" i="6" s="1"/>
  <c r="Y58" i="6" s="1"/>
  <c r="W47" i="6"/>
  <c r="X47" i="6"/>
  <c r="Y47" i="6" s="1"/>
  <c r="AA47" i="6" s="1"/>
  <c r="Z47" i="6"/>
  <c r="AB47" i="6" s="1"/>
  <c r="Z49" i="6"/>
  <c r="AB49" i="6" s="1"/>
  <c r="W49" i="6"/>
  <c r="X49" i="6" s="1"/>
  <c r="Y49" i="6" s="1"/>
  <c r="Z19" i="6"/>
  <c r="AB19" i="6" s="1"/>
  <c r="W19" i="6"/>
  <c r="X19" i="6" s="1"/>
  <c r="Y19" i="6" s="1"/>
  <c r="Y52" i="6"/>
  <c r="X52" i="6"/>
  <c r="AB52" i="6"/>
  <c r="W52" i="6"/>
  <c r="Z52" i="6"/>
  <c r="AA52" i="6"/>
  <c r="Z45" i="6"/>
  <c r="AB45" i="6" s="1"/>
  <c r="W45" i="6"/>
  <c r="X45" i="6"/>
  <c r="Y45" i="6" s="1"/>
  <c r="AA45" i="6" s="1"/>
  <c r="AC63" i="6"/>
  <c r="AA51" i="6" l="1"/>
  <c r="AC51" i="6" s="1"/>
  <c r="AA59" i="6"/>
  <c r="AC59" i="6" s="1"/>
  <c r="AA20" i="6"/>
  <c r="AC20" i="6" s="1"/>
  <c r="AA24" i="6"/>
  <c r="AA17" i="6"/>
  <c r="AC17" i="6" s="1"/>
  <c r="AC26" i="6"/>
  <c r="AA30" i="6"/>
  <c r="AC30" i="6" s="1"/>
  <c r="AA54" i="6"/>
  <c r="AC54" i="6" s="1"/>
  <c r="AA57" i="6"/>
  <c r="AC57" i="6" s="1"/>
  <c r="AC45" i="6"/>
  <c r="AA10" i="6"/>
  <c r="AC10" i="6" s="1"/>
  <c r="AA60" i="6"/>
  <c r="AC60" i="6" s="1"/>
  <c r="AC47" i="6"/>
  <c r="AA58" i="6"/>
  <c r="AC58" i="6" s="1"/>
  <c r="AA23" i="6"/>
  <c r="AC23" i="6" s="1"/>
  <c r="AA33" i="6"/>
  <c r="AC33" i="6" s="1"/>
  <c r="AA61" i="6"/>
  <c r="AC61" i="6" s="1"/>
  <c r="AC36" i="6"/>
  <c r="AA35" i="6"/>
  <c r="AC35" i="6" s="1"/>
  <c r="AA28" i="6"/>
  <c r="AC28" i="6" s="1"/>
  <c r="AA53" i="6"/>
  <c r="AC53" i="6" s="1"/>
  <c r="AC24" i="6"/>
  <c r="AA49" i="6"/>
  <c r="AC49" i="6" s="1"/>
  <c r="AC31" i="6"/>
  <c r="AC50" i="6"/>
  <c r="AA40" i="6"/>
  <c r="AC40" i="6" s="1"/>
  <c r="AA29" i="6"/>
  <c r="AC29" i="6" s="1"/>
  <c r="AA32" i="6"/>
  <c r="AC32" i="6" s="1"/>
  <c r="AC16" i="6"/>
  <c r="AA19" i="6"/>
  <c r="AC19" i="6" s="1"/>
  <c r="AA25" i="6"/>
  <c r="AC25" i="6" s="1"/>
  <c r="AC41" i="6"/>
  <c r="AA44" i="6"/>
  <c r="AC44" i="6" s="1"/>
  <c r="AC56" i="6"/>
  <c r="AC37" i="6"/>
  <c r="AC55" i="6"/>
  <c r="AC43" i="6"/>
  <c r="AA12" i="6"/>
  <c r="AC12" i="6" s="1"/>
  <c r="AC13" i="6"/>
  <c r="AC62" i="6"/>
  <c r="AA34" i="6"/>
  <c r="AC34" i="6" s="1"/>
  <c r="AA9" i="6"/>
  <c r="AC9" i="6" s="1"/>
  <c r="AC52" i="6"/>
  <c r="W7" i="6"/>
  <c r="X7" i="6" s="1"/>
  <c r="Y7" i="6" s="1"/>
  <c r="Z7" i="6"/>
  <c r="AB7" i="6" s="1"/>
  <c r="AC22" i="6"/>
  <c r="AC8" i="6"/>
  <c r="AA46" i="6"/>
  <c r="AC46" i="6" s="1"/>
  <c r="AC15" i="6"/>
  <c r="AC38" i="6"/>
  <c r="AA14" i="6"/>
  <c r="AC14" i="6" s="1"/>
  <c r="AA11" i="6"/>
  <c r="AC11" i="6" s="1"/>
  <c r="AA18" i="6"/>
  <c r="AC18" i="6" s="1"/>
  <c r="AA7" i="6" l="1"/>
  <c r="AC7" i="6" s="1"/>
  <c r="AC64"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<sst xmlns="http://schemas.openxmlformats.org/spreadsheetml/2006/main" count="1661" uniqueCount="202">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</sst>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95">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18" fillId="0" borderId="0" xfId="0" applyFont="1" applyAlignment="1" applyProtection="1">
      <alignment vertical="top"/>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14" fillId="0" borderId="4" xfId="3" applyFont="1" applyFill="1" applyBorder="1" applyAlignment="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IN\(do%20not%20post)%20Resources%20Adjustments%20Three%20Options%20for%20Enc%207,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row r="5">
          <cell r="C5">
            <v>1636194</v>
          </cell>
        </row>
      </sheetData>
      <sheetData sheetId="2"/>
      <sheetData sheetId="3">
        <row r="3">
          <cell r="E3">
            <v>2.8903624237610653E-2</v>
          </cell>
        </row>
      </sheetData>
      <sheetData sheetId="4">
        <row r="3">
          <cell r="J3">
            <v>3.0485349091801131E-2</v>
          </cell>
        </row>
      </sheetData>
      <sheetData sheetId="5">
        <row r="5">
          <cell r="F5">
            <v>1.3986505161667309</v>
          </cell>
        </row>
      </sheetData>
      <sheetData sheetId="6"/>
      <sheetData sheetId="7"/>
      <sheetData sheetId="8">
        <row r="4">
          <cell r="N4">
            <v>4.292283397383239E-2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4.292283397383239E-2</v>
          </cell>
        </row>
        <row r="7">
          <cell r="V7">
            <v>0</v>
          </cell>
        </row>
        <row r="8">
          <cell r="V8">
            <v>9.4655627222908203E-4</v>
          </cell>
        </row>
        <row r="9">
          <cell r="V9">
            <v>7.0108559161818837E-3</v>
          </cell>
        </row>
        <row r="10">
          <cell r="V10">
            <v>1.1932337863133846E-3</v>
          </cell>
        </row>
        <row r="11">
          <cell r="V11">
            <v>9.7173249644335236E-4</v>
          </cell>
        </row>
        <row r="12">
          <cell r="V12">
            <v>0</v>
          </cell>
        </row>
        <row r="13">
          <cell r="V13">
            <v>1.1063239137659719E-3</v>
          </cell>
        </row>
        <row r="14">
          <cell r="V14">
            <v>0</v>
          </cell>
        </row>
        <row r="15">
          <cell r="V15">
            <v>0</v>
          </cell>
        </row>
        <row r="16">
          <cell r="V16">
            <v>1.1159953825294353E-3</v>
          </cell>
        </row>
        <row r="17">
          <cell r="V17">
            <v>4.2318186562152957E-3</v>
          </cell>
        </row>
        <row r="18">
          <cell r="V18">
            <v>6.0200525712730685E-3</v>
          </cell>
        </row>
        <row r="19">
          <cell r="V19">
            <v>6.991366456514474E-4</v>
          </cell>
        </row>
        <row r="20">
          <cell r="V20">
            <v>0</v>
          </cell>
        </row>
        <row r="21">
          <cell r="V21">
            <v>0</v>
          </cell>
        </row>
        <row r="22">
          <cell r="V22">
            <v>2.0640705084942735E-3</v>
          </cell>
        </row>
        <row r="23">
          <cell r="V23">
            <v>1.0088123622072778E-3</v>
          </cell>
        </row>
        <row r="24">
          <cell r="V24">
            <v>0.30064048760155748</v>
          </cell>
        </row>
        <row r="25">
          <cell r="V25">
            <v>0</v>
          </cell>
        </row>
        <row r="26">
          <cell r="V26">
            <v>0</v>
          </cell>
        </row>
        <row r="27">
          <cell r="V27">
            <v>7.1176440209587584E-4</v>
          </cell>
        </row>
        <row r="28">
          <cell r="V28">
            <v>3.0984146383576626E-3</v>
          </cell>
        </row>
        <row r="29">
          <cell r="V29">
            <v>8.1095143581660853E-3</v>
          </cell>
        </row>
        <row r="30">
          <cell r="V30">
            <v>0</v>
          </cell>
        </row>
        <row r="31">
          <cell r="V31">
            <v>4.916219558026867E-4</v>
          </cell>
        </row>
        <row r="32">
          <cell r="V32">
            <v>1.1666722317522341E-2</v>
          </cell>
        </row>
        <row r="33">
          <cell r="V33">
            <v>3.5415945034174465E-3</v>
          </cell>
        </row>
        <row r="34">
          <cell r="V34">
            <v>2.5734813929699867E-3</v>
          </cell>
        </row>
        <row r="35">
          <cell r="V35">
            <v>0</v>
          </cell>
        </row>
        <row r="36">
          <cell r="V36">
            <v>0</v>
          </cell>
        </row>
        <row r="37">
          <cell r="V37">
            <v>0</v>
          </cell>
        </row>
        <row r="38">
          <cell r="V38">
            <v>0</v>
          </cell>
        </row>
        <row r="39">
          <cell r="V39">
            <v>4.074030522024441E-2</v>
          </cell>
        </row>
        <row r="40">
          <cell r="V40">
            <v>0</v>
          </cell>
        </row>
        <row r="41">
          <cell r="V41">
            <v>0</v>
          </cell>
        </row>
        <row r="42">
          <cell r="V42">
            <v>0</v>
          </cell>
        </row>
        <row r="43">
          <cell r="V43">
            <v>3.0353401426888381E-2</v>
          </cell>
        </row>
        <row r="44">
          <cell r="V44">
            <v>0</v>
          </cell>
        </row>
        <row r="45">
          <cell r="V45">
            <v>0</v>
          </cell>
        </row>
        <row r="46">
          <cell r="V46">
            <v>0</v>
          </cell>
        </row>
        <row r="47">
          <cell r="V47">
            <v>0</v>
          </cell>
        </row>
        <row r="48">
          <cell r="V48">
            <v>4.9903211582012226E-2</v>
          </cell>
        </row>
        <row r="49">
          <cell r="V49">
            <v>0</v>
          </cell>
        </row>
        <row r="50">
          <cell r="V50">
            <v>5.130547238583881E-3</v>
          </cell>
        </row>
        <row r="51">
          <cell r="V51">
            <v>0</v>
          </cell>
        </row>
        <row r="52">
          <cell r="V52">
            <v>1.4220328331816579E-3</v>
          </cell>
        </row>
        <row r="53">
          <cell r="V53">
            <v>1.1111762459665572E-2</v>
          </cell>
        </row>
        <row r="54">
          <cell r="V54">
            <v>0</v>
          </cell>
        </row>
        <row r="55">
          <cell r="V55">
            <v>0</v>
          </cell>
        </row>
        <row r="56">
          <cell r="V56">
            <v>4.9608326080197926E-3</v>
          </cell>
        </row>
        <row r="57">
          <cell r="V57">
            <v>1.7686397969340466E-3</v>
          </cell>
        </row>
        <row r="58">
          <cell r="V58">
            <v>6.5240009922879936E-4</v>
          </cell>
        </row>
        <row r="59">
          <cell r="V59">
            <v>1.4552060249441482E-2</v>
          </cell>
        </row>
        <row r="60">
          <cell r="V60">
            <v>1.3838145533242203E-3</v>
          </cell>
        </row>
        <row r="61">
          <cell r="V61">
            <v>0</v>
          </cell>
        </row>
        <row r="62">
          <cell r="V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10.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10.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59" t="s">
        <v>0</v>
      </c>
      <c r="B1" s="260"/>
      <c r="C1" s="260"/>
      <c r="D1" s="260"/>
      <c r="E1" s="260"/>
      <c r="F1" s="260"/>
      <c r="G1" s="260"/>
      <c r="H1" s="260"/>
      <c r="I1" s="261"/>
      <c r="J1" s="2"/>
      <c r="K1" s="262" t="s">
        <v>0</v>
      </c>
      <c r="L1" s="263"/>
      <c r="M1" s="263"/>
      <c r="N1" s="263"/>
      <c r="O1" s="263"/>
      <c r="P1" s="263"/>
      <c r="Q1" s="264"/>
      <c r="R1" s="4"/>
      <c r="S1" s="259" t="s">
        <v>0</v>
      </c>
      <c r="T1" s="260"/>
      <c r="U1" s="260"/>
      <c r="V1" s="260"/>
      <c r="W1" s="260"/>
      <c r="X1" s="260"/>
      <c r="Y1" s="260"/>
      <c r="Z1" s="260"/>
      <c r="AA1" s="260"/>
      <c r="AB1" s="260"/>
      <c r="AC1" s="261"/>
      <c r="AD1" s="182"/>
      <c r="AE1" s="265" t="s">
        <v>187</v>
      </c>
      <c r="AF1" s="265"/>
      <c r="AG1" s="265"/>
      <c r="AH1" s="265"/>
      <c r="AI1" s="265"/>
      <c r="AJ1" s="265"/>
      <c r="AK1" s="265"/>
    </row>
    <row r="2" spans="1:37" s="8" customFormat="1" ht="20.149999999999999" customHeight="1" x14ac:dyDescent="0.3">
      <c r="A2" s="266" t="s">
        <v>188</v>
      </c>
      <c r="B2" s="267"/>
      <c r="C2" s="268" t="s">
        <v>2</v>
      </c>
      <c r="D2" s="268"/>
      <c r="E2" s="268"/>
      <c r="F2" s="268"/>
      <c r="G2" s="268"/>
      <c r="H2" s="268"/>
      <c r="I2" s="268"/>
      <c r="J2" s="6"/>
      <c r="K2" s="266" t="s">
        <v>188</v>
      </c>
      <c r="L2" s="267"/>
      <c r="M2" s="262" t="s">
        <v>3</v>
      </c>
      <c r="N2" s="263"/>
      <c r="O2" s="263"/>
      <c r="P2" s="263"/>
      <c r="Q2" s="264"/>
      <c r="R2" s="7"/>
      <c r="S2" s="266" t="s">
        <v>188</v>
      </c>
      <c r="T2" s="267"/>
      <c r="U2" s="262" t="s">
        <v>4</v>
      </c>
      <c r="V2" s="263"/>
      <c r="W2" s="263"/>
      <c r="X2" s="263"/>
      <c r="Y2" s="263"/>
      <c r="Z2" s="263"/>
      <c r="AA2" s="263"/>
      <c r="AB2" s="263"/>
      <c r="AC2" s="264"/>
      <c r="AD2" s="183"/>
      <c r="AE2" s="265"/>
      <c r="AF2" s="265"/>
      <c r="AG2" s="265"/>
      <c r="AH2" s="265"/>
      <c r="AI2" s="265"/>
      <c r="AJ2" s="265"/>
      <c r="AK2" s="265"/>
    </row>
    <row r="3" spans="1:37" s="15" customFormat="1" ht="97"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6" t="s">
        <v>25</v>
      </c>
      <c r="AG3" s="257"/>
      <c r="AH3" s="257"/>
      <c r="AI3" s="258"/>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69" t="s">
        <v>145</v>
      </c>
      <c r="B1" s="269"/>
      <c r="C1" s="269"/>
      <c r="D1" s="269"/>
      <c r="E1" s="269"/>
      <c r="F1" s="269"/>
      <c r="G1" s="269"/>
      <c r="H1" s="269"/>
      <c r="I1" s="269"/>
    </row>
    <row r="2" spans="1:9" x14ac:dyDescent="0.35">
      <c r="A2" s="269"/>
      <c r="B2" s="269"/>
      <c r="C2" s="269"/>
      <c r="D2" s="269"/>
      <c r="E2" s="269"/>
      <c r="F2" s="269"/>
      <c r="G2" s="269"/>
      <c r="H2" s="269"/>
      <c r="I2" s="269"/>
    </row>
    <row r="3" spans="1:9" x14ac:dyDescent="0.35">
      <c r="A3" s="262" t="s">
        <v>2</v>
      </c>
      <c r="B3" s="263"/>
      <c r="C3" s="263"/>
      <c r="D3" s="263"/>
      <c r="E3" s="263"/>
      <c r="F3" s="263"/>
      <c r="G3" s="263"/>
      <c r="H3" s="263"/>
      <c r="I3" s="264"/>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4">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59" t="s">
        <v>0</v>
      </c>
      <c r="B1" s="260"/>
      <c r="C1" s="260"/>
      <c r="D1" s="260"/>
      <c r="E1" s="260"/>
      <c r="F1" s="260"/>
      <c r="G1" s="260"/>
      <c r="H1" s="260"/>
      <c r="I1" s="261"/>
      <c r="J1" s="2"/>
      <c r="K1" s="268" t="s">
        <v>146</v>
      </c>
      <c r="L1" s="268"/>
      <c r="M1" s="268"/>
      <c r="N1" s="268"/>
      <c r="O1" s="268"/>
      <c r="P1" s="268"/>
      <c r="Q1" s="268"/>
      <c r="R1" s="268"/>
      <c r="S1" s="268"/>
      <c r="T1" s="268"/>
      <c r="U1" s="268"/>
      <c r="V1" s="268"/>
      <c r="W1" s="268"/>
      <c r="X1" s="268"/>
      <c r="Y1" s="268"/>
      <c r="Z1" s="268"/>
      <c r="AA1" s="268"/>
      <c r="AB1" s="268"/>
      <c r="AC1" s="1"/>
      <c r="AD1" s="265" t="s">
        <v>141</v>
      </c>
      <c r="AE1" s="265"/>
      <c r="AF1" s="265"/>
      <c r="AG1" s="265"/>
      <c r="AH1" s="265"/>
      <c r="AI1" s="265"/>
      <c r="AJ1" s="265"/>
      <c r="AK1" s="23"/>
    </row>
    <row r="2" spans="1:37" ht="13" customHeight="1" x14ac:dyDescent="0.3">
      <c r="A2" s="145"/>
      <c r="B2" s="146"/>
      <c r="C2" s="146"/>
      <c r="D2" s="146"/>
      <c r="E2" s="146"/>
      <c r="F2" s="146"/>
      <c r="G2" s="146"/>
      <c r="H2" s="146"/>
      <c r="I2" s="147"/>
      <c r="J2" s="2"/>
      <c r="K2" s="268"/>
      <c r="L2" s="268"/>
      <c r="M2" s="268"/>
      <c r="N2" s="268"/>
      <c r="O2" s="268"/>
      <c r="P2" s="268"/>
      <c r="Q2" s="268"/>
      <c r="R2" s="268"/>
      <c r="S2" s="268"/>
      <c r="T2" s="268"/>
      <c r="U2" s="268"/>
      <c r="V2" s="268"/>
      <c r="W2" s="268"/>
      <c r="X2" s="268"/>
      <c r="Y2" s="268"/>
      <c r="Z2" s="268"/>
      <c r="AA2" s="268"/>
      <c r="AB2" s="268"/>
      <c r="AC2" s="147"/>
      <c r="AD2" s="265"/>
      <c r="AE2" s="265"/>
      <c r="AF2" s="265"/>
      <c r="AG2" s="265"/>
      <c r="AH2" s="265"/>
      <c r="AI2" s="265"/>
      <c r="AJ2" s="265"/>
      <c r="AK2" s="23"/>
    </row>
    <row r="3" spans="1:37" s="8" customFormat="1" ht="20.149999999999999" customHeight="1" x14ac:dyDescent="0.3">
      <c r="A3" s="266" t="s">
        <v>1</v>
      </c>
      <c r="B3" s="267"/>
      <c r="C3" s="268" t="s">
        <v>2</v>
      </c>
      <c r="D3" s="268"/>
      <c r="E3" s="268"/>
      <c r="F3" s="268"/>
      <c r="G3" s="268"/>
      <c r="H3" s="268"/>
      <c r="I3" s="268"/>
      <c r="J3" s="6"/>
      <c r="K3" s="262" t="s">
        <v>3</v>
      </c>
      <c r="L3" s="263"/>
      <c r="M3" s="263"/>
      <c r="N3" s="263"/>
      <c r="O3" s="263"/>
      <c r="P3" s="264"/>
      <c r="Q3" s="156"/>
      <c r="R3" s="270" t="s">
        <v>1</v>
      </c>
      <c r="S3" s="270"/>
      <c r="T3" s="268" t="s">
        <v>4</v>
      </c>
      <c r="U3" s="268"/>
      <c r="V3" s="268"/>
      <c r="W3" s="268"/>
      <c r="X3" s="268"/>
      <c r="Y3" s="268"/>
      <c r="Z3" s="268"/>
      <c r="AA3" s="268"/>
      <c r="AB3" s="268"/>
      <c r="AC3" s="3"/>
      <c r="AD3" s="265"/>
      <c r="AE3" s="265"/>
      <c r="AF3" s="265"/>
      <c r="AG3" s="265"/>
      <c r="AH3" s="265"/>
      <c r="AI3" s="265"/>
      <c r="AJ3" s="265"/>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6" t="s">
        <v>25</v>
      </c>
      <c r="AF4" s="257"/>
      <c r="AG4" s="257"/>
      <c r="AH4" s="258"/>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zoomScale="80" zoomScaleNormal="80" workbookViewId="0">
      <selection activeCell="A2" sqref="A2"/>
    </sheetView>
  </sheetViews>
  <sheetFormatPr defaultColWidth="0" defaultRowHeight="14.5" zeroHeight="1" x14ac:dyDescent="0.35"/>
  <cols>
    <col min="1" max="1" width="95.7265625" style="243" customWidth="1"/>
    <col min="2" max="2" width="10.7265625" style="243" hidden="1" customWidth="1"/>
    <col min="3" max="16384" width="9.1796875" style="243" hidden="1"/>
  </cols>
  <sheetData>
    <row r="1" spans="1:1" ht="15.5" x14ac:dyDescent="0.35">
      <c r="A1" s="242" t="s">
        <v>201</v>
      </c>
    </row>
    <row r="2" spans="1:1" ht="31" x14ac:dyDescent="0.35">
      <c r="A2" s="244" t="s">
        <v>190</v>
      </c>
    </row>
    <row r="3" spans="1:1" ht="57" customHeight="1" x14ac:dyDescent="0.35">
      <c r="A3" s="245" t="s">
        <v>191</v>
      </c>
    </row>
    <row r="4" spans="1:1" ht="31" x14ac:dyDescent="0.35">
      <c r="A4" s="245" t="s">
        <v>192</v>
      </c>
    </row>
    <row r="5" spans="1:1" ht="46.5" x14ac:dyDescent="0.35">
      <c r="A5" s="245" t="s">
        <v>200</v>
      </c>
    </row>
    <row r="6" spans="1:1" ht="62" x14ac:dyDescent="0.35">
      <c r="A6" s="245" t="s">
        <v>193</v>
      </c>
    </row>
    <row r="7" spans="1:1" ht="62" x14ac:dyDescent="0.35">
      <c r="A7" s="245" t="s">
        <v>194</v>
      </c>
    </row>
    <row r="8" spans="1:1" ht="46.5" x14ac:dyDescent="0.35">
      <c r="A8" s="245" t="s">
        <v>195</v>
      </c>
    </row>
    <row r="9" spans="1:1" ht="46.5" x14ac:dyDescent="0.35">
      <c r="A9" s="245" t="s">
        <v>196</v>
      </c>
    </row>
    <row r="10" spans="1:1" ht="46.5" x14ac:dyDescent="0.35">
      <c r="A10" s="245" t="s">
        <v>197</v>
      </c>
    </row>
    <row r="11" spans="1:1" ht="46.5" x14ac:dyDescent="0.35">
      <c r="A11" s="245" t="s">
        <v>198</v>
      </c>
    </row>
    <row r="12" spans="1:1" ht="46.5" x14ac:dyDescent="0.35">
      <c r="A12" s="245" t="s">
        <v>199</v>
      </c>
    </row>
    <row r="13" spans="1:1" hidden="1" x14ac:dyDescent="0.35">
      <c r="A13" s="246"/>
    </row>
    <row r="14" spans="1:1" hidden="1" x14ac:dyDescent="0.35">
      <c r="A14" s="246"/>
    </row>
    <row r="15" spans="1:1" hidden="1" x14ac:dyDescent="0.35">
      <c r="A15" s="246"/>
    </row>
    <row r="16" spans="1:1" hidden="1" x14ac:dyDescent="0.35">
      <c r="A16" s="246"/>
    </row>
    <row r="17" spans="1:1" hidden="1" x14ac:dyDescent="0.35">
      <c r="A17" s="246"/>
    </row>
    <row r="18" spans="1:1" hidden="1" x14ac:dyDescent="0.35">
      <c r="A18" s="246"/>
    </row>
    <row r="19" spans="1:1" hidden="1" x14ac:dyDescent="0.35">
      <c r="A19" s="246"/>
    </row>
    <row r="20" spans="1:1" hidden="1" x14ac:dyDescent="0.35">
      <c r="A20" s="246"/>
    </row>
  </sheetData>
  <sheetProtection sheet="1" objects="1" scenarios="1" selectLockedCell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5"/>
  <sheetViews>
    <sheetView tabSelected="1" topLeftCell="S1" zoomScale="80" zoomScaleNormal="80" workbookViewId="0">
      <selection activeCell="S4" sqref="S4"/>
    </sheetView>
  </sheetViews>
  <sheetFormatPr defaultColWidth="0" defaultRowHeight="15.5" zeroHeight="1" x14ac:dyDescent="0.35"/>
  <cols>
    <col min="1" max="1" width="13.7265625" style="186" hidden="1" customWidth="1"/>
    <col min="2" max="2" width="11.7265625" style="186" hidden="1" customWidth="1"/>
    <col min="3" max="3" width="9.54296875" style="186" hidden="1" customWidth="1"/>
    <col min="4" max="5" width="11.7265625" style="186" hidden="1" customWidth="1"/>
    <col min="6" max="6" width="12.26953125" style="186" hidden="1" customWidth="1"/>
    <col min="7" max="9" width="11.7265625" style="186" hidden="1" customWidth="1"/>
    <col min="10" max="10" width="2.81640625" style="186" hidden="1" customWidth="1"/>
    <col min="11" max="11" width="13.7265625" style="187" hidden="1" customWidth="1"/>
    <col min="12" max="12" width="11.7265625" style="186" hidden="1" customWidth="1"/>
    <col min="13" max="13" width="9.54296875" style="186" hidden="1" customWidth="1"/>
    <col min="14" max="14" width="12.1796875" style="186" hidden="1" customWidth="1"/>
    <col min="15" max="16" width="11.7265625" style="186" hidden="1" customWidth="1"/>
    <col min="17" max="18" width="2.81640625" style="187" hidden="1" customWidth="1"/>
    <col min="19" max="19" width="13.7265625" style="187" bestFit="1" customWidth="1"/>
    <col min="20" max="20" width="14.453125" style="186" bestFit="1" customWidth="1"/>
    <col min="21" max="21" width="14.1796875" style="186" bestFit="1" customWidth="1"/>
    <col min="22" max="22" width="12.453125" style="186" customWidth="1"/>
    <col min="23" max="23" width="15.453125" style="186" bestFit="1" customWidth="1"/>
    <col min="24" max="24" width="12.453125" style="186" hidden="1" customWidth="1"/>
    <col min="25" max="25" width="16.1796875" style="186" bestFit="1" customWidth="1"/>
    <col min="26" max="27" width="13.453125" style="186" customWidth="1"/>
    <col min="28" max="29" width="13.7265625" style="186" customWidth="1"/>
    <col min="30" max="16384" width="11.453125" style="186" hidden="1"/>
  </cols>
  <sheetData>
    <row r="1" spans="1:29" ht="15" customHeight="1" x14ac:dyDescent="0.35">
      <c r="S1" s="247" t="s">
        <v>201</v>
      </c>
      <c r="T1" s="255"/>
      <c r="U1" s="255"/>
      <c r="V1" s="255"/>
      <c r="W1" s="255"/>
      <c r="X1" s="255"/>
      <c r="Y1" s="255"/>
      <c r="Z1" s="255"/>
      <c r="AA1" s="255"/>
      <c r="AB1" s="255"/>
      <c r="AC1" s="255"/>
    </row>
    <row r="2" spans="1:29" ht="15.75" customHeight="1" x14ac:dyDescent="0.35">
      <c r="A2" s="274" t="s">
        <v>0</v>
      </c>
      <c r="B2" s="275"/>
      <c r="C2" s="275"/>
      <c r="D2" s="275"/>
      <c r="E2" s="275"/>
      <c r="F2" s="275"/>
      <c r="G2" s="275"/>
      <c r="H2" s="275"/>
      <c r="I2" s="276"/>
      <c r="J2" s="188"/>
      <c r="K2" s="277" t="s">
        <v>0</v>
      </c>
      <c r="L2" s="278"/>
      <c r="M2" s="278"/>
      <c r="N2" s="278"/>
      <c r="O2" s="278"/>
      <c r="P2" s="278"/>
      <c r="Q2" s="279"/>
      <c r="R2" s="189"/>
      <c r="S2" s="283" t="s">
        <v>147</v>
      </c>
      <c r="T2" s="284"/>
      <c r="U2" s="284"/>
      <c r="V2" s="284"/>
      <c r="W2" s="284"/>
      <c r="X2" s="284"/>
      <c r="Y2" s="284"/>
      <c r="Z2" s="284"/>
      <c r="AA2" s="284"/>
      <c r="AB2" s="284"/>
      <c r="AC2" s="285"/>
    </row>
    <row r="3" spans="1:29" s="187" customFormat="1" x14ac:dyDescent="0.35">
      <c r="A3" s="280" t="s">
        <v>1</v>
      </c>
      <c r="B3" s="281"/>
      <c r="C3" s="282" t="s">
        <v>2</v>
      </c>
      <c r="D3" s="282"/>
      <c r="E3" s="282"/>
      <c r="F3" s="282"/>
      <c r="G3" s="282"/>
      <c r="H3" s="282"/>
      <c r="I3" s="282"/>
      <c r="J3" s="190"/>
      <c r="K3" s="280" t="s">
        <v>1</v>
      </c>
      <c r="L3" s="281"/>
      <c r="M3" s="277" t="s">
        <v>3</v>
      </c>
      <c r="N3" s="278"/>
      <c r="O3" s="278"/>
      <c r="P3" s="278"/>
      <c r="Q3" s="279"/>
      <c r="R3" s="191"/>
      <c r="S3" s="271" t="s">
        <v>4</v>
      </c>
      <c r="T3" s="272"/>
      <c r="U3" s="272"/>
      <c r="V3" s="272"/>
      <c r="W3" s="272"/>
      <c r="X3" s="272"/>
      <c r="Y3" s="272"/>
      <c r="Z3" s="272"/>
      <c r="AA3" s="272"/>
      <c r="AB3" s="272"/>
      <c r="AC3" s="273"/>
    </row>
    <row r="4" spans="1:29" s="197" customFormat="1" ht="186" customHeight="1" x14ac:dyDescent="0.35">
      <c r="A4" s="192" t="s">
        <v>5</v>
      </c>
      <c r="B4" s="192" t="s">
        <v>6</v>
      </c>
      <c r="C4" s="192" t="s">
        <v>7</v>
      </c>
      <c r="D4" s="192" t="s">
        <v>8</v>
      </c>
      <c r="E4" s="192" t="s">
        <v>9</v>
      </c>
      <c r="F4" s="192" t="s">
        <v>10</v>
      </c>
      <c r="G4" s="192" t="s">
        <v>11</v>
      </c>
      <c r="H4" s="192" t="s">
        <v>12</v>
      </c>
      <c r="I4" s="192" t="s">
        <v>13</v>
      </c>
      <c r="J4" s="193"/>
      <c r="K4" s="192" t="s">
        <v>5</v>
      </c>
      <c r="L4" s="192" t="s">
        <v>6</v>
      </c>
      <c r="M4" s="194" t="s">
        <v>7</v>
      </c>
      <c r="N4" s="195" t="s">
        <v>14</v>
      </c>
      <c r="O4" s="195" t="s">
        <v>15</v>
      </c>
      <c r="P4" s="195" t="s">
        <v>16</v>
      </c>
      <c r="Q4" s="196"/>
      <c r="R4" s="193"/>
      <c r="S4" s="248" t="s">
        <v>5</v>
      </c>
      <c r="T4" s="248" t="s">
        <v>159</v>
      </c>
      <c r="U4" s="248" t="s">
        <v>160</v>
      </c>
      <c r="V4" s="248" t="s">
        <v>17</v>
      </c>
      <c r="W4" s="248" t="s">
        <v>18</v>
      </c>
      <c r="X4" s="248" t="s">
        <v>19</v>
      </c>
      <c r="Y4" s="248" t="s">
        <v>20</v>
      </c>
      <c r="Z4" s="248" t="s">
        <v>21</v>
      </c>
      <c r="AA4" s="248" t="s">
        <v>22</v>
      </c>
      <c r="AB4" s="248" t="s">
        <v>23</v>
      </c>
      <c r="AC4" s="248" t="s">
        <v>24</v>
      </c>
    </row>
    <row r="5" spans="1:29" s="200" customFormat="1" x14ac:dyDescent="0.35">
      <c r="A5" s="198">
        <v>1</v>
      </c>
      <c r="B5" s="199">
        <v>2</v>
      </c>
      <c r="C5" s="199">
        <v>3</v>
      </c>
      <c r="D5" s="199">
        <v>4</v>
      </c>
      <c r="E5" s="199">
        <v>5</v>
      </c>
      <c r="F5" s="199">
        <v>6</v>
      </c>
      <c r="G5" s="199">
        <v>7</v>
      </c>
      <c r="H5" s="199">
        <v>8</v>
      </c>
      <c r="I5" s="199">
        <v>9</v>
      </c>
      <c r="K5" s="198">
        <v>1</v>
      </c>
      <c r="L5" s="199">
        <v>2</v>
      </c>
      <c r="M5" s="199">
        <v>3</v>
      </c>
      <c r="N5" s="201">
        <v>4</v>
      </c>
      <c r="O5" s="201">
        <v>5</v>
      </c>
      <c r="P5" s="199">
        <v>6</v>
      </c>
      <c r="Q5" s="202"/>
      <c r="S5" s="249"/>
      <c r="T5" s="249" t="s">
        <v>165</v>
      </c>
      <c r="U5" s="249" t="s">
        <v>166</v>
      </c>
      <c r="V5" s="249" t="s">
        <v>167</v>
      </c>
      <c r="W5" s="249" t="s">
        <v>168</v>
      </c>
      <c r="X5" s="249">
        <v>6</v>
      </c>
      <c r="Y5" s="249" t="s">
        <v>169</v>
      </c>
      <c r="Z5" s="249" t="s">
        <v>170</v>
      </c>
      <c r="AA5" s="249" t="s">
        <v>171</v>
      </c>
      <c r="AB5" s="249" t="s">
        <v>172</v>
      </c>
      <c r="AC5" s="249" t="s">
        <v>173</v>
      </c>
    </row>
    <row r="6" spans="1:29" s="187" customFormat="1" x14ac:dyDescent="0.35">
      <c r="A6" s="203"/>
      <c r="B6" s="204"/>
      <c r="C6" s="204"/>
      <c r="D6" s="204"/>
      <c r="E6" s="204" t="s">
        <v>27</v>
      </c>
      <c r="F6" s="204" t="s">
        <v>28</v>
      </c>
      <c r="G6" s="205" t="s">
        <v>29</v>
      </c>
      <c r="H6" s="205" t="s">
        <v>30</v>
      </c>
      <c r="I6" s="206" t="s">
        <v>31</v>
      </c>
      <c r="J6" s="207"/>
      <c r="K6" s="203"/>
      <c r="L6" s="204"/>
      <c r="M6" s="204"/>
      <c r="N6" s="208"/>
      <c r="O6" s="208" t="s">
        <v>32</v>
      </c>
      <c r="P6" s="209" t="s">
        <v>33</v>
      </c>
      <c r="Q6" s="210"/>
      <c r="R6" s="207"/>
      <c r="S6" s="250"/>
      <c r="T6" s="251"/>
      <c r="U6" s="251"/>
      <c r="V6" s="251"/>
      <c r="W6" s="250" t="s">
        <v>174</v>
      </c>
      <c r="X6" s="251" t="s">
        <v>35</v>
      </c>
      <c r="Y6" s="251" t="s">
        <v>175</v>
      </c>
      <c r="Z6" s="251" t="s">
        <v>176</v>
      </c>
      <c r="AA6" s="250" t="s">
        <v>177</v>
      </c>
      <c r="AB6" s="251" t="s">
        <v>178</v>
      </c>
      <c r="AC6" s="250" t="s">
        <v>179</v>
      </c>
    </row>
    <row r="7" spans="1:29" x14ac:dyDescent="0.35">
      <c r="A7" s="211" t="s">
        <v>47</v>
      </c>
      <c r="B7" s="212">
        <f>'Self-Suff'!L8</f>
        <v>3.7177284663399833E-2</v>
      </c>
      <c r="C7" s="213">
        <f>Resources!L6</f>
        <v>4.5043335261527921E-2</v>
      </c>
      <c r="D7" s="214">
        <f>IF(B7&gt;C7,B7,0)</f>
        <v>0</v>
      </c>
      <c r="E7" s="214">
        <f>D7*0.2</f>
        <v>0</v>
      </c>
      <c r="F7" s="214">
        <f>D7-E7</f>
        <v>0</v>
      </c>
      <c r="G7" s="214">
        <f>IF(E7&gt;0,B7/C7,0)</f>
        <v>0</v>
      </c>
      <c r="H7" s="214">
        <f>G7*E7</f>
        <v>0</v>
      </c>
      <c r="I7" s="215">
        <f>ROUND(F7+H7,6)</f>
        <v>0</v>
      </c>
      <c r="J7" s="216"/>
      <c r="K7" s="211" t="s">
        <v>47</v>
      </c>
      <c r="L7" s="217">
        <f>B7</f>
        <v>3.7177284663399833E-2</v>
      </c>
      <c r="M7" s="218">
        <f>C7</f>
        <v>4.5043335261527921E-2</v>
      </c>
      <c r="N7" s="214">
        <f t="shared" ref="N7:N63" si="0">IF(C7/B7&gt;2,C7,0)</f>
        <v>0</v>
      </c>
      <c r="O7" s="214">
        <f>IF(N7&gt;0,0.2*L7,0)</f>
        <v>0</v>
      </c>
      <c r="P7" s="215">
        <f>ROUND(IF(N7&gt;0,(L7-O7),0),6)</f>
        <v>0</v>
      </c>
      <c r="Q7" s="219"/>
      <c r="R7" s="216"/>
      <c r="S7" s="252" t="s">
        <v>47</v>
      </c>
      <c r="T7" s="252">
        <f>[1]Allocation!I7</f>
        <v>3.9249680775614526E-2</v>
      </c>
      <c r="U7" s="252">
        <f>[1]Allocation!J7</f>
        <v>4.292283397383239E-2</v>
      </c>
      <c r="V7" s="253">
        <f>'[2]Adjusted Resources'!V6</f>
        <v>4.292283397383239E-2</v>
      </c>
      <c r="W7" s="252">
        <f>IF(V7&gt;0,V7/T7,0)</f>
        <v>1.0935842821045301</v>
      </c>
      <c r="X7" s="252">
        <f t="shared" ref="X7:X63" si="1">IF(V7&gt;0,W7-1,0)</f>
        <v>9.358428210453007E-2</v>
      </c>
      <c r="Y7" s="252">
        <f>IF(V7&gt;0,1-X7,0)</f>
        <v>0.90641571789546993</v>
      </c>
      <c r="Z7" s="252">
        <f t="shared" ref="Z7:Z63" si="2">IF(V7&gt;0,T7*0.2,0)</f>
        <v>7.8499361551229059E-3</v>
      </c>
      <c r="AA7" s="252">
        <f>IF(V7&gt;0,Z7*Y7,0)</f>
        <v>7.1153055154793334E-3</v>
      </c>
      <c r="AB7" s="252">
        <f>IF(V7&gt;0,T7-Z7,0)</f>
        <v>3.1399744620491624E-2</v>
      </c>
      <c r="AC7" s="254">
        <f t="shared" ref="AC7:AC63" si="3">ROUND(AB7+AA7,6)</f>
        <v>3.8515000000000001E-2</v>
      </c>
    </row>
    <row r="8" spans="1:29" x14ac:dyDescent="0.35">
      <c r="A8" s="222" t="s">
        <v>48</v>
      </c>
      <c r="B8" s="212">
        <f>'Self-Suff'!L9</f>
        <v>2.7703888450307419E-5</v>
      </c>
      <c r="C8" s="213">
        <f>Resources!L7</f>
        <v>5.0474974891914369E-4</v>
      </c>
      <c r="D8" s="223">
        <f t="shared" ref="D8:D63" si="4">IF(B8&gt;C8,B8,0)</f>
        <v>0</v>
      </c>
      <c r="E8" s="223">
        <f t="shared" ref="E8:E63" si="5">D8*0.2</f>
        <v>0</v>
      </c>
      <c r="F8" s="223">
        <f t="shared" ref="F8:F63" si="6">D8-E8</f>
        <v>0</v>
      </c>
      <c r="G8" s="223">
        <f t="shared" ref="G8:G63" si="7">IF(E8&gt;0,B8/C8,0)</f>
        <v>0</v>
      </c>
      <c r="H8" s="223">
        <f>G8*E8</f>
        <v>0</v>
      </c>
      <c r="I8" s="224">
        <f>ROUND(F8+H8,6)</f>
        <v>0</v>
      </c>
      <c r="J8" s="216"/>
      <c r="K8" s="222" t="s">
        <v>48</v>
      </c>
      <c r="L8" s="225">
        <f t="shared" ref="L8:M39" si="8">B8</f>
        <v>2.7703888450307419E-5</v>
      </c>
      <c r="M8" s="226">
        <f t="shared" si="8"/>
        <v>5.0474974891914369E-4</v>
      </c>
      <c r="N8" s="223">
        <f t="shared" si="0"/>
        <v>5.0474974891914369E-4</v>
      </c>
      <c r="O8" s="223">
        <f t="shared" ref="O8:O63" si="9">IF(N8&gt;0,0.2*L8,0)</f>
        <v>5.5407776900614841E-6</v>
      </c>
      <c r="P8" s="224">
        <f>ROUND(IF(N8&gt;0,(L8-O8),0),6)</f>
        <v>2.1999999999999999E-5</v>
      </c>
      <c r="Q8" s="219"/>
      <c r="R8" s="216"/>
      <c r="S8" s="252" t="s">
        <v>48</v>
      </c>
      <c r="T8" s="252">
        <f>[1]Allocation!I8</f>
        <v>2.9090209357224161E-5</v>
      </c>
      <c r="U8" s="252">
        <f>[1]Allocation!J8</f>
        <v>3.3838630836066652E-4</v>
      </c>
      <c r="V8" s="253">
        <f>'[2]Adjusted Resources'!V7</f>
        <v>0</v>
      </c>
      <c r="W8" s="252">
        <f t="shared" ref="W8:W63" si="10">IF(V8&gt;0,V8/T8,0)</f>
        <v>0</v>
      </c>
      <c r="X8" s="252">
        <f t="shared" si="1"/>
        <v>0</v>
      </c>
      <c r="Y8" s="252">
        <f t="shared" ref="Y8:Y63" si="11">IF(V8&gt;0,1-X8,0)</f>
        <v>0</v>
      </c>
      <c r="Z8" s="252">
        <f t="shared" si="2"/>
        <v>0</v>
      </c>
      <c r="AA8" s="252">
        <f t="shared" ref="AA8:AA63" si="12">IF(V8&gt;0,Z8*Y8,0)</f>
        <v>0</v>
      </c>
      <c r="AB8" s="252">
        <f>IF(V8&gt;0,T8-Z8,0)</f>
        <v>0</v>
      </c>
      <c r="AC8" s="254">
        <f t="shared" si="3"/>
        <v>0</v>
      </c>
    </row>
    <row r="9" spans="1:29" x14ac:dyDescent="0.35">
      <c r="A9" s="222" t="s">
        <v>49</v>
      </c>
      <c r="B9" s="212">
        <f>'Self-Suff'!L10</f>
        <v>8.0029261092081445E-4</v>
      </c>
      <c r="C9" s="213">
        <f>Resources!L8</f>
        <v>1.1536803525197747E-3</v>
      </c>
      <c r="D9" s="223">
        <f t="shared" si="4"/>
        <v>0</v>
      </c>
      <c r="E9" s="223">
        <f t="shared" si="5"/>
        <v>0</v>
      </c>
      <c r="F9" s="223">
        <f t="shared" si="6"/>
        <v>0</v>
      </c>
      <c r="G9" s="223">
        <f t="shared" si="7"/>
        <v>0</v>
      </c>
      <c r="H9" s="223">
        <f>G9*E9</f>
        <v>0</v>
      </c>
      <c r="I9" s="224">
        <f t="shared" ref="I9:I63" si="13">ROUND(F9+H9,6)</f>
        <v>0</v>
      </c>
      <c r="J9" s="216"/>
      <c r="K9" s="222" t="s">
        <v>49</v>
      </c>
      <c r="L9" s="225">
        <f t="shared" si="8"/>
        <v>8.0029261092081445E-4</v>
      </c>
      <c r="M9" s="226">
        <f t="shared" si="8"/>
        <v>1.1536803525197747E-3</v>
      </c>
      <c r="N9" s="223">
        <f t="shared" si="0"/>
        <v>0</v>
      </c>
      <c r="O9" s="223">
        <f t="shared" si="9"/>
        <v>0</v>
      </c>
      <c r="P9" s="224">
        <f t="shared" ref="P9:P63" si="14">ROUND(IF(N9&gt;0,(L9-O9),0),6)</f>
        <v>0</v>
      </c>
      <c r="Q9" s="219"/>
      <c r="R9" s="216"/>
      <c r="S9" s="252" t="s">
        <v>49</v>
      </c>
      <c r="T9" s="252">
        <f>[1]Allocation!I9</f>
        <v>7.6674995762885051E-4</v>
      </c>
      <c r="U9" s="252">
        <f>[1]Allocation!J9</f>
        <v>9.4655627222908203E-4</v>
      </c>
      <c r="V9" s="253">
        <f>'[2]Adjusted Resources'!V8</f>
        <v>9.4655627222908203E-4</v>
      </c>
      <c r="W9" s="252">
        <f t="shared" si="10"/>
        <v>1.2345044989063667</v>
      </c>
      <c r="X9" s="252">
        <f t="shared" si="1"/>
        <v>0.23450449890636671</v>
      </c>
      <c r="Y9" s="252">
        <f t="shared" si="11"/>
        <v>0.76549550109363329</v>
      </c>
      <c r="Z9" s="252">
        <f t="shared" si="2"/>
        <v>1.5334999152577012E-4</v>
      </c>
      <c r="AA9" s="252">
        <f t="shared" si="12"/>
        <v>1.1738872860572382E-4</v>
      </c>
      <c r="AB9" s="252">
        <f t="shared" ref="AB9:AB63" si="15">IF(V9&gt;0,T9-Z9,0)</f>
        <v>6.1339996610308039E-4</v>
      </c>
      <c r="AC9" s="254">
        <f t="shared" si="3"/>
        <v>7.3099999999999999E-4</v>
      </c>
    </row>
    <row r="10" spans="1:29" x14ac:dyDescent="0.35">
      <c r="A10" s="227" t="s">
        <v>50</v>
      </c>
      <c r="B10" s="212">
        <f>'Self-Suff'!L11</f>
        <v>5.8267915657284593E-3</v>
      </c>
      <c r="C10" s="213">
        <f>Resources!L10</f>
        <v>7.8361740798226567E-3</v>
      </c>
      <c r="D10" s="223">
        <f t="shared" si="4"/>
        <v>0</v>
      </c>
      <c r="E10" s="223">
        <f t="shared" si="5"/>
        <v>0</v>
      </c>
      <c r="F10" s="223">
        <f t="shared" si="6"/>
        <v>0</v>
      </c>
      <c r="G10" s="223">
        <f t="shared" si="7"/>
        <v>0</v>
      </c>
      <c r="H10" s="223">
        <f t="shared" ref="H10:H63" si="16">G10*E10</f>
        <v>0</v>
      </c>
      <c r="I10" s="224">
        <f t="shared" si="13"/>
        <v>0</v>
      </c>
      <c r="J10" s="216"/>
      <c r="K10" s="227" t="s">
        <v>50</v>
      </c>
      <c r="L10" s="225">
        <f t="shared" si="8"/>
        <v>5.8267915657284593E-3</v>
      </c>
      <c r="M10" s="226">
        <f t="shared" si="8"/>
        <v>7.8361740798226567E-3</v>
      </c>
      <c r="N10" s="223">
        <f t="shared" si="0"/>
        <v>0</v>
      </c>
      <c r="O10" s="223">
        <f t="shared" si="9"/>
        <v>0</v>
      </c>
      <c r="P10" s="224">
        <f t="shared" si="14"/>
        <v>0</v>
      </c>
      <c r="Q10" s="219"/>
      <c r="R10" s="216"/>
      <c r="S10" s="252" t="s">
        <v>50</v>
      </c>
      <c r="T10" s="252">
        <f>[1]Allocation!I10</f>
        <v>5.4561541393161441E-3</v>
      </c>
      <c r="U10" s="252">
        <f>[1]Allocation!J10</f>
        <v>7.0108559161818837E-3</v>
      </c>
      <c r="V10" s="253">
        <f>'[2]Adjusted Resources'!V9</f>
        <v>7.0108559161818837E-3</v>
      </c>
      <c r="W10" s="252">
        <f t="shared" si="10"/>
        <v>1.2849446216452749</v>
      </c>
      <c r="X10" s="252">
        <f t="shared" si="1"/>
        <v>0.2849446216452749</v>
      </c>
      <c r="Y10" s="252">
        <f t="shared" si="11"/>
        <v>0.7150553783547251</v>
      </c>
      <c r="Z10" s="252">
        <f t="shared" si="2"/>
        <v>1.0912308278632288E-3</v>
      </c>
      <c r="AA10" s="252">
        <f t="shared" si="12"/>
        <v>7.8029047249008102E-4</v>
      </c>
      <c r="AB10" s="252">
        <f t="shared" si="15"/>
        <v>4.3649233114529153E-3</v>
      </c>
      <c r="AC10" s="254">
        <f t="shared" si="3"/>
        <v>5.1450000000000003E-3</v>
      </c>
    </row>
    <row r="11" spans="1:29" x14ac:dyDescent="0.35">
      <c r="A11" s="227" t="s">
        <v>51</v>
      </c>
      <c r="B11" s="212">
        <f>'Self-Suff'!L12</f>
        <v>9.7521672935111531E-4</v>
      </c>
      <c r="C11" s="213">
        <f>Resources!L11</f>
        <v>1.3421970467523089E-3</v>
      </c>
      <c r="D11" s="223">
        <f t="shared" si="4"/>
        <v>0</v>
      </c>
      <c r="E11" s="223">
        <f t="shared" si="5"/>
        <v>0</v>
      </c>
      <c r="F11" s="223">
        <f t="shared" si="6"/>
        <v>0</v>
      </c>
      <c r="G11" s="223">
        <f t="shared" si="7"/>
        <v>0</v>
      </c>
      <c r="H11" s="223">
        <f t="shared" si="16"/>
        <v>0</v>
      </c>
      <c r="I11" s="224">
        <f t="shared" si="13"/>
        <v>0</v>
      </c>
      <c r="J11" s="216"/>
      <c r="K11" s="227" t="s">
        <v>51</v>
      </c>
      <c r="L11" s="225">
        <f t="shared" si="8"/>
        <v>9.7521672935111531E-4</v>
      </c>
      <c r="M11" s="226">
        <f t="shared" si="8"/>
        <v>1.3421970467523089E-3</v>
      </c>
      <c r="N11" s="223">
        <f t="shared" si="0"/>
        <v>0</v>
      </c>
      <c r="O11" s="223">
        <f t="shared" si="9"/>
        <v>0</v>
      </c>
      <c r="P11" s="224">
        <f t="shared" si="14"/>
        <v>0</v>
      </c>
      <c r="Q11" s="219"/>
      <c r="R11" s="216"/>
      <c r="S11" s="252" t="s">
        <v>51</v>
      </c>
      <c r="T11" s="252">
        <f>[1]Allocation!I11</f>
        <v>1.0159973815207775E-3</v>
      </c>
      <c r="U11" s="252">
        <f>[1]Allocation!J11</f>
        <v>1.1932337863133846E-3</v>
      </c>
      <c r="V11" s="253">
        <f>'[2]Adjusted Resources'!V10</f>
        <v>1.1932337863133846E-3</v>
      </c>
      <c r="W11" s="252">
        <f t="shared" si="10"/>
        <v>1.1744457298967779</v>
      </c>
      <c r="X11" s="252">
        <f t="shared" si="1"/>
        <v>0.17444572989677787</v>
      </c>
      <c r="Y11" s="252">
        <f t="shared" si="11"/>
        <v>0.82555427010322213</v>
      </c>
      <c r="Z11" s="252">
        <f t="shared" si="2"/>
        <v>2.031994763041555E-4</v>
      </c>
      <c r="AA11" s="252">
        <f t="shared" si="12"/>
        <v>1.6775219534563408E-4</v>
      </c>
      <c r="AB11" s="252">
        <f t="shared" si="15"/>
        <v>8.1279790521662201E-4</v>
      </c>
      <c r="AC11" s="254">
        <f t="shared" si="3"/>
        <v>9.810000000000001E-4</v>
      </c>
    </row>
    <row r="12" spans="1:29" x14ac:dyDescent="0.35">
      <c r="A12" s="227" t="s">
        <v>52</v>
      </c>
      <c r="B12" s="212">
        <f>'Self-Suff'!L13</f>
        <v>5.5615141821579279E-4</v>
      </c>
      <c r="C12" s="213">
        <f>Resources!L12</f>
        <v>1.1506299712367228E-3</v>
      </c>
      <c r="D12" s="223">
        <f t="shared" si="4"/>
        <v>0</v>
      </c>
      <c r="E12" s="223">
        <f t="shared" si="5"/>
        <v>0</v>
      </c>
      <c r="F12" s="223">
        <f t="shared" si="6"/>
        <v>0</v>
      </c>
      <c r="G12" s="223">
        <f t="shared" si="7"/>
        <v>0</v>
      </c>
      <c r="H12" s="223">
        <f t="shared" si="16"/>
        <v>0</v>
      </c>
      <c r="I12" s="224">
        <f t="shared" si="13"/>
        <v>0</v>
      </c>
      <c r="J12" s="216"/>
      <c r="K12" s="227" t="s">
        <v>52</v>
      </c>
      <c r="L12" s="225">
        <f t="shared" si="8"/>
        <v>5.5615141821579279E-4</v>
      </c>
      <c r="M12" s="226">
        <f t="shared" si="8"/>
        <v>1.1506299712367228E-3</v>
      </c>
      <c r="N12" s="223">
        <f t="shared" si="0"/>
        <v>1.1506299712367228E-3</v>
      </c>
      <c r="O12" s="223">
        <f t="shared" si="9"/>
        <v>1.1123028364315857E-4</v>
      </c>
      <c r="P12" s="224">
        <f t="shared" si="14"/>
        <v>4.4499999999999997E-4</v>
      </c>
      <c r="Q12" s="219"/>
      <c r="R12" s="216"/>
      <c r="S12" s="252" t="s">
        <v>52</v>
      </c>
      <c r="T12" s="252">
        <f>[1]Allocation!I12</f>
        <v>5.4274602199755177E-4</v>
      </c>
      <c r="U12" s="252">
        <f>[1]Allocation!J12</f>
        <v>9.7173249644335236E-4</v>
      </c>
      <c r="V12" s="253">
        <f>'[2]Adjusted Resources'!V11</f>
        <v>9.7173249644335236E-4</v>
      </c>
      <c r="W12" s="252">
        <f t="shared" si="10"/>
        <v>1.7904000343787607</v>
      </c>
      <c r="X12" s="252">
        <f t="shared" si="1"/>
        <v>0.79040003437876072</v>
      </c>
      <c r="Y12" s="252">
        <f t="shared" si="11"/>
        <v>0.20959996562123928</v>
      </c>
      <c r="Z12" s="252">
        <f t="shared" si="2"/>
        <v>1.0854920439951036E-4</v>
      </c>
      <c r="AA12" s="252">
        <f t="shared" si="12"/>
        <v>2.2751909510350245E-5</v>
      </c>
      <c r="AB12" s="252">
        <f t="shared" si="15"/>
        <v>4.3419681759804144E-4</v>
      </c>
      <c r="AC12" s="254">
        <f t="shared" si="3"/>
        <v>4.57E-4</v>
      </c>
    </row>
    <row r="13" spans="1:29" x14ac:dyDescent="0.35">
      <c r="A13" s="227" t="s">
        <v>53</v>
      </c>
      <c r="B13" s="212">
        <f>'Self-Suff'!L14</f>
        <v>2.4228108088997946E-2</v>
      </c>
      <c r="C13" s="213">
        <f>Resources!L13</f>
        <v>2.4153365100820379E-2</v>
      </c>
      <c r="D13" s="223">
        <f t="shared" si="4"/>
        <v>2.4228108088997946E-2</v>
      </c>
      <c r="E13" s="223">
        <f t="shared" si="5"/>
        <v>4.8456216177995897E-3</v>
      </c>
      <c r="F13" s="223">
        <f t="shared" si="6"/>
        <v>1.9382486471198355E-2</v>
      </c>
      <c r="G13" s="223">
        <f t="shared" si="7"/>
        <v>1.0030945165555845</v>
      </c>
      <c r="H13" s="223">
        <f t="shared" si="16"/>
        <v>4.8606164741179687E-3</v>
      </c>
      <c r="I13" s="224">
        <f t="shared" si="13"/>
        <v>2.4243000000000001E-2</v>
      </c>
      <c r="J13" s="216"/>
      <c r="K13" s="227" t="s">
        <v>53</v>
      </c>
      <c r="L13" s="225">
        <f t="shared" si="8"/>
        <v>2.4228108088997946E-2</v>
      </c>
      <c r="M13" s="226">
        <f t="shared" si="8"/>
        <v>2.4153365100820379E-2</v>
      </c>
      <c r="N13" s="223">
        <f t="shared" si="0"/>
        <v>0</v>
      </c>
      <c r="O13" s="223">
        <f t="shared" si="9"/>
        <v>0</v>
      </c>
      <c r="P13" s="224">
        <f t="shared" si="14"/>
        <v>0</v>
      </c>
      <c r="Q13" s="219"/>
      <c r="R13" s="216"/>
      <c r="S13" s="252" t="s">
        <v>53</v>
      </c>
      <c r="T13" s="252">
        <f>[1]Allocation!I13</f>
        <v>2.6997028355495063E-2</v>
      </c>
      <c r="U13" s="252">
        <f>[1]Allocation!J13</f>
        <v>2.5617025455289814E-2</v>
      </c>
      <c r="V13" s="253">
        <f>'[2]Adjusted Resources'!V12</f>
        <v>0</v>
      </c>
      <c r="W13" s="252">
        <f t="shared" si="10"/>
        <v>0</v>
      </c>
      <c r="X13" s="252">
        <f t="shared" si="1"/>
        <v>0</v>
      </c>
      <c r="Y13" s="252">
        <f t="shared" si="11"/>
        <v>0</v>
      </c>
      <c r="Z13" s="252">
        <f t="shared" si="2"/>
        <v>0</v>
      </c>
      <c r="AA13" s="252">
        <f t="shared" si="12"/>
        <v>0</v>
      </c>
      <c r="AB13" s="252">
        <f t="shared" si="15"/>
        <v>0</v>
      </c>
      <c r="AC13" s="254">
        <f t="shared" si="3"/>
        <v>0</v>
      </c>
    </row>
    <row r="14" spans="1:29" x14ac:dyDescent="0.35">
      <c r="A14" s="227" t="s">
        <v>54</v>
      </c>
      <c r="B14" s="212">
        <f>'Self-Suff'!L15</f>
        <v>6.7623457237517065E-4</v>
      </c>
      <c r="C14" s="213">
        <f>Resources!L14</f>
        <v>1.3420511828897382E-3</v>
      </c>
      <c r="D14" s="223">
        <f t="shared" si="4"/>
        <v>0</v>
      </c>
      <c r="E14" s="223">
        <f t="shared" si="5"/>
        <v>0</v>
      </c>
      <c r="F14" s="223">
        <f t="shared" si="6"/>
        <v>0</v>
      </c>
      <c r="G14" s="223">
        <f t="shared" si="7"/>
        <v>0</v>
      </c>
      <c r="H14" s="223">
        <f t="shared" si="16"/>
        <v>0</v>
      </c>
      <c r="I14" s="224">
        <f t="shared" si="13"/>
        <v>0</v>
      </c>
      <c r="J14" s="216"/>
      <c r="K14" s="227" t="s">
        <v>54</v>
      </c>
      <c r="L14" s="225">
        <f t="shared" si="8"/>
        <v>6.7623457237517065E-4</v>
      </c>
      <c r="M14" s="226">
        <f t="shared" si="8"/>
        <v>1.3420511828897382E-3</v>
      </c>
      <c r="N14" s="223">
        <f t="shared" si="0"/>
        <v>0</v>
      </c>
      <c r="O14" s="223">
        <f t="shared" si="9"/>
        <v>0</v>
      </c>
      <c r="P14" s="224">
        <f t="shared" si="14"/>
        <v>0</v>
      </c>
      <c r="Q14" s="219"/>
      <c r="R14" s="216"/>
      <c r="S14" s="252" t="s">
        <v>54</v>
      </c>
      <c r="T14" s="252">
        <f>[1]Allocation!I14</f>
        <v>6.5330550344393267E-4</v>
      </c>
      <c r="U14" s="252">
        <f>[1]Allocation!J14</f>
        <v>1.1063239137659719E-3</v>
      </c>
      <c r="V14" s="253">
        <f>'[2]Adjusted Resources'!V13</f>
        <v>1.1063239137659719E-3</v>
      </c>
      <c r="W14" s="252">
        <f t="shared" si="10"/>
        <v>1.6934250636707178</v>
      </c>
      <c r="X14" s="252">
        <f t="shared" si="1"/>
        <v>0.69342506367071777</v>
      </c>
      <c r="Y14" s="252">
        <f t="shared" si="11"/>
        <v>0.30657493632928223</v>
      </c>
      <c r="Z14" s="252">
        <f t="shared" si="2"/>
        <v>1.3066110068878653E-4</v>
      </c>
      <c r="AA14" s="252">
        <f t="shared" si="12"/>
        <v>4.0057418624378665E-5</v>
      </c>
      <c r="AB14" s="252">
        <f t="shared" si="15"/>
        <v>5.2264440275514613E-4</v>
      </c>
      <c r="AC14" s="254">
        <f t="shared" si="3"/>
        <v>5.6300000000000002E-4</v>
      </c>
    </row>
    <row r="15" spans="1:29" x14ac:dyDescent="0.35">
      <c r="A15" s="227" t="s">
        <v>55</v>
      </c>
      <c r="B15" s="212">
        <f>'Self-Suff'!L16</f>
        <v>3.7221885907859666E-3</v>
      </c>
      <c r="C15" s="213">
        <f>Resources!L15</f>
        <v>3.4605988904635276E-3</v>
      </c>
      <c r="D15" s="223">
        <f t="shared" si="4"/>
        <v>3.7221885907859666E-3</v>
      </c>
      <c r="E15" s="223">
        <f t="shared" si="5"/>
        <v>7.4443771815719336E-4</v>
      </c>
      <c r="F15" s="223">
        <f t="shared" si="6"/>
        <v>2.9777508726287734E-3</v>
      </c>
      <c r="G15" s="223">
        <f t="shared" si="7"/>
        <v>1.0755908756265598</v>
      </c>
      <c r="H15" s="223">
        <f t="shared" si="16"/>
        <v>8.0071041712213365E-4</v>
      </c>
      <c r="I15" s="224">
        <f t="shared" si="13"/>
        <v>3.7780000000000001E-3</v>
      </c>
      <c r="J15" s="216"/>
      <c r="K15" s="227" t="s">
        <v>55</v>
      </c>
      <c r="L15" s="225">
        <f t="shared" si="8"/>
        <v>3.7221885907859666E-3</v>
      </c>
      <c r="M15" s="226">
        <f t="shared" si="8"/>
        <v>3.4605988904635276E-3</v>
      </c>
      <c r="N15" s="223">
        <f t="shared" si="0"/>
        <v>0</v>
      </c>
      <c r="O15" s="223">
        <f t="shared" si="9"/>
        <v>0</v>
      </c>
      <c r="P15" s="224">
        <f t="shared" si="14"/>
        <v>0</v>
      </c>
      <c r="Q15" s="219"/>
      <c r="R15" s="216"/>
      <c r="S15" s="252" t="s">
        <v>55</v>
      </c>
      <c r="T15" s="252">
        <f>[1]Allocation!I15</f>
        <v>3.8337497795811466E-3</v>
      </c>
      <c r="U15" s="252">
        <f>[1]Allocation!J15</f>
        <v>3.4003980564087208E-3</v>
      </c>
      <c r="V15" s="253">
        <f>'[2]Adjusted Resources'!V14</f>
        <v>0</v>
      </c>
      <c r="W15" s="252">
        <f t="shared" si="10"/>
        <v>0</v>
      </c>
      <c r="X15" s="252">
        <f t="shared" si="1"/>
        <v>0</v>
      </c>
      <c r="Y15" s="252">
        <f t="shared" si="11"/>
        <v>0</v>
      </c>
      <c r="Z15" s="252">
        <f t="shared" si="2"/>
        <v>0</v>
      </c>
      <c r="AA15" s="252">
        <f t="shared" si="12"/>
        <v>0</v>
      </c>
      <c r="AB15" s="252">
        <f t="shared" si="15"/>
        <v>0</v>
      </c>
      <c r="AC15" s="254">
        <f t="shared" si="3"/>
        <v>0</v>
      </c>
    </row>
    <row r="16" spans="1:29" x14ac:dyDescent="0.35">
      <c r="A16" s="227" t="s">
        <v>56</v>
      </c>
      <c r="B16" s="212">
        <f>'Self-Suff'!L17</f>
        <v>2.7299423504946019E-2</v>
      </c>
      <c r="C16" s="213">
        <f>Resources!L16</f>
        <v>2.7485977717543016E-2</v>
      </c>
      <c r="D16" s="223">
        <f t="shared" si="4"/>
        <v>0</v>
      </c>
      <c r="E16" s="223">
        <f t="shared" si="5"/>
        <v>0</v>
      </c>
      <c r="F16" s="223">
        <f t="shared" si="6"/>
        <v>0</v>
      </c>
      <c r="G16" s="223">
        <f t="shared" si="7"/>
        <v>0</v>
      </c>
      <c r="H16" s="223">
        <f t="shared" si="16"/>
        <v>0</v>
      </c>
      <c r="I16" s="224">
        <f t="shared" si="13"/>
        <v>0</v>
      </c>
      <c r="J16" s="216"/>
      <c r="K16" s="227" t="s">
        <v>56</v>
      </c>
      <c r="L16" s="225">
        <f t="shared" si="8"/>
        <v>2.7299423504946019E-2</v>
      </c>
      <c r="M16" s="226">
        <f t="shared" si="8"/>
        <v>2.7485977717543016E-2</v>
      </c>
      <c r="N16" s="223">
        <f t="shared" si="0"/>
        <v>0</v>
      </c>
      <c r="O16" s="223">
        <f t="shared" si="9"/>
        <v>0</v>
      </c>
      <c r="P16" s="224">
        <f t="shared" si="14"/>
        <v>0</v>
      </c>
      <c r="Q16" s="219"/>
      <c r="R16" s="216"/>
      <c r="S16" s="252" t="s">
        <v>56</v>
      </c>
      <c r="T16" s="252">
        <f>[1]Allocation!I16</f>
        <v>2.7510502628872582E-2</v>
      </c>
      <c r="U16" s="252">
        <f>[1]Allocation!J16</f>
        <v>2.6952270835188273E-2</v>
      </c>
      <c r="V16" s="253">
        <f>'[2]Adjusted Resources'!V15</f>
        <v>0</v>
      </c>
      <c r="W16" s="252">
        <f t="shared" si="10"/>
        <v>0</v>
      </c>
      <c r="X16" s="252">
        <f t="shared" si="1"/>
        <v>0</v>
      </c>
      <c r="Y16" s="252">
        <f t="shared" si="11"/>
        <v>0</v>
      </c>
      <c r="Z16" s="252">
        <f t="shared" si="2"/>
        <v>0</v>
      </c>
      <c r="AA16" s="252">
        <f t="shared" si="12"/>
        <v>0</v>
      </c>
      <c r="AB16" s="252">
        <f t="shared" si="15"/>
        <v>0</v>
      </c>
      <c r="AC16" s="254">
        <f t="shared" si="3"/>
        <v>0</v>
      </c>
    </row>
    <row r="17" spans="1:29" x14ac:dyDescent="0.35">
      <c r="A17" s="227" t="s">
        <v>57</v>
      </c>
      <c r="B17" s="212">
        <f>'Self-Suff'!L18</f>
        <v>7.4671243210293445E-4</v>
      </c>
      <c r="C17" s="213">
        <f>Resources!L17</f>
        <v>1.2572252417849949E-3</v>
      </c>
      <c r="D17" s="223">
        <f t="shared" si="4"/>
        <v>0</v>
      </c>
      <c r="E17" s="223">
        <f t="shared" si="5"/>
        <v>0</v>
      </c>
      <c r="F17" s="223">
        <f t="shared" si="6"/>
        <v>0</v>
      </c>
      <c r="G17" s="223">
        <f t="shared" si="7"/>
        <v>0</v>
      </c>
      <c r="H17" s="223">
        <f t="shared" si="16"/>
        <v>0</v>
      </c>
      <c r="I17" s="224">
        <f t="shared" si="13"/>
        <v>0</v>
      </c>
      <c r="J17" s="216"/>
      <c r="K17" s="227" t="s">
        <v>57</v>
      </c>
      <c r="L17" s="225">
        <f t="shared" si="8"/>
        <v>7.4671243210293445E-4</v>
      </c>
      <c r="M17" s="226">
        <f t="shared" si="8"/>
        <v>1.2572252417849949E-3</v>
      </c>
      <c r="N17" s="223">
        <f t="shared" si="0"/>
        <v>0</v>
      </c>
      <c r="O17" s="223">
        <f t="shared" si="9"/>
        <v>0</v>
      </c>
      <c r="P17" s="224">
        <f t="shared" si="14"/>
        <v>0</v>
      </c>
      <c r="Q17" s="219"/>
      <c r="R17" s="216"/>
      <c r="S17" s="252" t="s">
        <v>57</v>
      </c>
      <c r="T17" s="252">
        <f>[1]Allocation!I17</f>
        <v>7.4597196038446315E-4</v>
      </c>
      <c r="U17" s="252">
        <f>[1]Allocation!J17</f>
        <v>1.1159953825294353E-3</v>
      </c>
      <c r="V17" s="253">
        <f>'[2]Adjusted Resources'!V16</f>
        <v>1.1159953825294353E-3</v>
      </c>
      <c r="W17" s="252">
        <f t="shared" si="10"/>
        <v>1.4960285932922563</v>
      </c>
      <c r="X17" s="252">
        <f t="shared" si="1"/>
        <v>0.49602859329225635</v>
      </c>
      <c r="Y17" s="252">
        <f t="shared" si="11"/>
        <v>0.50397140670774365</v>
      </c>
      <c r="Z17" s="252">
        <f t="shared" si="2"/>
        <v>1.4919439207689264E-4</v>
      </c>
      <c r="AA17" s="252">
        <f t="shared" si="12"/>
        <v>7.5189707647898221E-5</v>
      </c>
      <c r="AB17" s="252">
        <f t="shared" si="15"/>
        <v>5.9677756830757054E-4</v>
      </c>
      <c r="AC17" s="254">
        <f t="shared" si="3"/>
        <v>6.7199999999999996E-4</v>
      </c>
    </row>
    <row r="18" spans="1:29" x14ac:dyDescent="0.35">
      <c r="A18" s="227" t="s">
        <v>58</v>
      </c>
      <c r="B18" s="212">
        <f>'Self-Suff'!L19</f>
        <v>3.6134751851953002E-3</v>
      </c>
      <c r="C18" s="213">
        <f>Resources!L18</f>
        <v>4.5761451893605544E-3</v>
      </c>
      <c r="D18" s="223">
        <f t="shared" si="4"/>
        <v>0</v>
      </c>
      <c r="E18" s="223">
        <f t="shared" si="5"/>
        <v>0</v>
      </c>
      <c r="F18" s="223">
        <f t="shared" si="6"/>
        <v>0</v>
      </c>
      <c r="G18" s="223">
        <f t="shared" si="7"/>
        <v>0</v>
      </c>
      <c r="H18" s="223">
        <f t="shared" si="16"/>
        <v>0</v>
      </c>
      <c r="I18" s="224">
        <f t="shared" si="13"/>
        <v>0</v>
      </c>
      <c r="J18" s="216"/>
      <c r="K18" s="227" t="s">
        <v>58</v>
      </c>
      <c r="L18" s="225">
        <f t="shared" si="8"/>
        <v>3.6134751851953002E-3</v>
      </c>
      <c r="M18" s="226">
        <f t="shared" si="8"/>
        <v>4.5761451893605544E-3</v>
      </c>
      <c r="N18" s="223">
        <f t="shared" si="0"/>
        <v>0</v>
      </c>
      <c r="O18" s="223">
        <f t="shared" si="9"/>
        <v>0</v>
      </c>
      <c r="P18" s="224">
        <f t="shared" si="14"/>
        <v>0</v>
      </c>
      <c r="Q18" s="219"/>
      <c r="R18" s="216"/>
      <c r="S18" s="252" t="s">
        <v>58</v>
      </c>
      <c r="T18" s="252">
        <f>[1]Allocation!I18</f>
        <v>3.6127320747045954E-3</v>
      </c>
      <c r="U18" s="252">
        <f>[1]Allocation!J18</f>
        <v>4.2318186562152957E-3</v>
      </c>
      <c r="V18" s="253">
        <f>'[2]Adjusted Resources'!V17</f>
        <v>4.2318186562152957E-3</v>
      </c>
      <c r="W18" s="252">
        <f t="shared" si="10"/>
        <v>1.1713624394804647</v>
      </c>
      <c r="X18" s="252">
        <f t="shared" si="1"/>
        <v>0.1713624394804647</v>
      </c>
      <c r="Y18" s="252">
        <f t="shared" si="11"/>
        <v>0.8286375605195353</v>
      </c>
      <c r="Z18" s="252">
        <f t="shared" si="2"/>
        <v>7.225464149409191E-4</v>
      </c>
      <c r="AA18" s="252">
        <f t="shared" si="12"/>
        <v>5.987290986387791E-4</v>
      </c>
      <c r="AB18" s="252">
        <f t="shared" si="15"/>
        <v>2.8901856597636764E-3</v>
      </c>
      <c r="AC18" s="254">
        <f t="shared" si="3"/>
        <v>3.4889999999999999E-3</v>
      </c>
    </row>
    <row r="19" spans="1:29" x14ac:dyDescent="0.35">
      <c r="A19" s="227" t="s">
        <v>59</v>
      </c>
      <c r="B19" s="212">
        <f>'Self-Suff'!L20</f>
        <v>4.9345281357976167E-3</v>
      </c>
      <c r="C19" s="213">
        <f>Resources!L19</f>
        <v>5.5216945773016481E-3</v>
      </c>
      <c r="D19" s="223">
        <f t="shared" si="4"/>
        <v>0</v>
      </c>
      <c r="E19" s="223">
        <f t="shared" si="5"/>
        <v>0</v>
      </c>
      <c r="F19" s="223">
        <f t="shared" si="6"/>
        <v>0</v>
      </c>
      <c r="G19" s="223">
        <f t="shared" si="7"/>
        <v>0</v>
      </c>
      <c r="H19" s="223">
        <f t="shared" si="16"/>
        <v>0</v>
      </c>
      <c r="I19" s="224">
        <f t="shared" si="13"/>
        <v>0</v>
      </c>
      <c r="J19" s="216"/>
      <c r="K19" s="227" t="s">
        <v>59</v>
      </c>
      <c r="L19" s="225">
        <f t="shared" si="8"/>
        <v>4.9345281357976167E-3</v>
      </c>
      <c r="M19" s="226">
        <f t="shared" si="8"/>
        <v>5.5216945773016481E-3</v>
      </c>
      <c r="N19" s="223">
        <f t="shared" si="0"/>
        <v>0</v>
      </c>
      <c r="O19" s="223">
        <f t="shared" si="9"/>
        <v>0</v>
      </c>
      <c r="P19" s="224">
        <f t="shared" si="14"/>
        <v>0</v>
      </c>
      <c r="Q19" s="219"/>
      <c r="R19" s="216"/>
      <c r="S19" s="252" t="s">
        <v>59</v>
      </c>
      <c r="T19" s="252">
        <f>[1]Allocation!I19</f>
        <v>4.9087293771158816E-3</v>
      </c>
      <c r="U19" s="252">
        <f>[1]Allocation!J19</f>
        <v>6.0200525712730685E-3</v>
      </c>
      <c r="V19" s="253">
        <f>'[2]Adjusted Resources'!V18</f>
        <v>6.0200525712730685E-3</v>
      </c>
      <c r="W19" s="252">
        <f t="shared" si="10"/>
        <v>1.2263973237836434</v>
      </c>
      <c r="X19" s="252">
        <f t="shared" si="1"/>
        <v>0.22639732378364341</v>
      </c>
      <c r="Y19" s="252">
        <f t="shared" si="11"/>
        <v>0.77360267621635659</v>
      </c>
      <c r="Z19" s="252">
        <f t="shared" si="2"/>
        <v>9.8174587542317645E-4</v>
      </c>
      <c r="AA19" s="252">
        <f t="shared" si="12"/>
        <v>7.5948123659173915E-4</v>
      </c>
      <c r="AB19" s="252">
        <f t="shared" si="15"/>
        <v>3.926983501692705E-3</v>
      </c>
      <c r="AC19" s="254">
        <f t="shared" si="3"/>
        <v>4.6860000000000001E-3</v>
      </c>
    </row>
    <row r="20" spans="1:29" x14ac:dyDescent="0.35">
      <c r="A20" s="227" t="s">
        <v>60</v>
      </c>
      <c r="B20" s="212">
        <f>'Self-Suff'!L21</f>
        <v>4.3364171887545462E-4</v>
      </c>
      <c r="C20" s="213">
        <f>Resources!L20</f>
        <v>9.8525427133514237E-4</v>
      </c>
      <c r="D20" s="223">
        <f t="shared" si="4"/>
        <v>0</v>
      </c>
      <c r="E20" s="223">
        <f t="shared" si="5"/>
        <v>0</v>
      </c>
      <c r="F20" s="223">
        <f t="shared" si="6"/>
        <v>0</v>
      </c>
      <c r="G20" s="223">
        <f t="shared" si="7"/>
        <v>0</v>
      </c>
      <c r="H20" s="223">
        <f t="shared" si="16"/>
        <v>0</v>
      </c>
      <c r="I20" s="224">
        <f t="shared" si="13"/>
        <v>0</v>
      </c>
      <c r="J20" s="216"/>
      <c r="K20" s="227" t="s">
        <v>60</v>
      </c>
      <c r="L20" s="225">
        <f t="shared" si="8"/>
        <v>4.3364171887545462E-4</v>
      </c>
      <c r="M20" s="226">
        <f t="shared" si="8"/>
        <v>9.8525427133514237E-4</v>
      </c>
      <c r="N20" s="223">
        <f t="shared" si="0"/>
        <v>9.8525427133514237E-4</v>
      </c>
      <c r="O20" s="223">
        <f t="shared" si="9"/>
        <v>8.6728343775090928E-5</v>
      </c>
      <c r="P20" s="224">
        <f t="shared" si="14"/>
        <v>3.4699999999999998E-4</v>
      </c>
      <c r="Q20" s="219"/>
      <c r="R20" s="216"/>
      <c r="S20" s="252" t="s">
        <v>60</v>
      </c>
      <c r="T20" s="252">
        <f>[1]Allocation!I20</f>
        <v>4.0920679305390408E-4</v>
      </c>
      <c r="U20" s="252">
        <f>[1]Allocation!J20</f>
        <v>6.991366456514474E-4</v>
      </c>
      <c r="V20" s="253">
        <f>'[2]Adjusted Resources'!V19</f>
        <v>6.991366456514474E-4</v>
      </c>
      <c r="W20" s="252">
        <f t="shared" si="10"/>
        <v>1.7085167145779796</v>
      </c>
      <c r="X20" s="252">
        <f t="shared" si="1"/>
        <v>0.7085167145779796</v>
      </c>
      <c r="Y20" s="252">
        <f t="shared" si="11"/>
        <v>0.2914832854220204</v>
      </c>
      <c r="Z20" s="252">
        <f t="shared" si="2"/>
        <v>8.1841358610780819E-5</v>
      </c>
      <c r="AA20" s="252">
        <f t="shared" si="12"/>
        <v>2.3855388091272153E-5</v>
      </c>
      <c r="AB20" s="252">
        <f t="shared" si="15"/>
        <v>3.2736543444312327E-4</v>
      </c>
      <c r="AC20" s="254">
        <f t="shared" si="3"/>
        <v>3.5100000000000002E-4</v>
      </c>
    </row>
    <row r="21" spans="1:29" x14ac:dyDescent="0.35">
      <c r="A21" s="227" t="s">
        <v>61</v>
      </c>
      <c r="B21" s="212">
        <f>'Self-Suff'!L22</f>
        <v>2.3227642730472134E-2</v>
      </c>
      <c r="C21" s="213">
        <f>Resources!L21</f>
        <v>2.0684871913761966E-2</v>
      </c>
      <c r="D21" s="223">
        <f t="shared" si="4"/>
        <v>2.3227642730472134E-2</v>
      </c>
      <c r="E21" s="223">
        <f t="shared" si="5"/>
        <v>4.645528546094427E-3</v>
      </c>
      <c r="F21" s="223">
        <f t="shared" si="6"/>
        <v>1.8582114184377708E-2</v>
      </c>
      <c r="G21" s="223">
        <f t="shared" si="7"/>
        <v>1.1229290095346649</v>
      </c>
      <c r="H21" s="223">
        <f t="shared" si="16"/>
        <v>5.2165987690308271E-3</v>
      </c>
      <c r="I21" s="224">
        <f t="shared" si="13"/>
        <v>2.3799000000000001E-2</v>
      </c>
      <c r="J21" s="216"/>
      <c r="K21" s="227" t="s">
        <v>61</v>
      </c>
      <c r="L21" s="225">
        <f t="shared" si="8"/>
        <v>2.3227642730472134E-2</v>
      </c>
      <c r="M21" s="226">
        <f t="shared" si="8"/>
        <v>2.0684871913761966E-2</v>
      </c>
      <c r="N21" s="223">
        <f t="shared" si="0"/>
        <v>0</v>
      </c>
      <c r="O21" s="223">
        <f t="shared" si="9"/>
        <v>0</v>
      </c>
      <c r="P21" s="224">
        <f t="shared" si="14"/>
        <v>0</v>
      </c>
      <c r="Q21" s="219"/>
      <c r="R21" s="216"/>
      <c r="S21" s="252" t="s">
        <v>61</v>
      </c>
      <c r="T21" s="252">
        <f>[1]Allocation!I21</f>
        <v>2.4091615377702116E-2</v>
      </c>
      <c r="U21" s="252">
        <f>[1]Allocation!J21</f>
        <v>2.2994504916741702E-2</v>
      </c>
      <c r="V21" s="253">
        <f>'[2]Adjusted Resources'!V20</f>
        <v>0</v>
      </c>
      <c r="W21" s="252">
        <f t="shared" si="10"/>
        <v>0</v>
      </c>
      <c r="X21" s="252">
        <f t="shared" si="1"/>
        <v>0</v>
      </c>
      <c r="Y21" s="252">
        <f t="shared" si="11"/>
        <v>0</v>
      </c>
      <c r="Z21" s="252">
        <f t="shared" si="2"/>
        <v>0</v>
      </c>
      <c r="AA21" s="252">
        <f t="shared" si="12"/>
        <v>0</v>
      </c>
      <c r="AB21" s="252">
        <f t="shared" si="15"/>
        <v>0</v>
      </c>
      <c r="AC21" s="254">
        <f t="shared" si="3"/>
        <v>0</v>
      </c>
    </row>
    <row r="22" spans="1:29" x14ac:dyDescent="0.35">
      <c r="A22" s="227" t="s">
        <v>62</v>
      </c>
      <c r="B22" s="212">
        <f>'Self-Suff'!L23</f>
        <v>3.7525647727432733E-3</v>
      </c>
      <c r="C22" s="213">
        <f>Resources!L22</f>
        <v>3.2460823770250045E-3</v>
      </c>
      <c r="D22" s="223">
        <f t="shared" si="4"/>
        <v>3.7525647727432733E-3</v>
      </c>
      <c r="E22" s="223">
        <f t="shared" si="5"/>
        <v>7.5051295454865469E-4</v>
      </c>
      <c r="F22" s="223">
        <f t="shared" si="6"/>
        <v>3.0020518181946188E-3</v>
      </c>
      <c r="G22" s="223">
        <f t="shared" si="7"/>
        <v>1.1560288177844871</v>
      </c>
      <c r="H22" s="223">
        <f t="shared" si="16"/>
        <v>8.6761460357882381E-4</v>
      </c>
      <c r="I22" s="224">
        <f t="shared" si="13"/>
        <v>3.8700000000000002E-3</v>
      </c>
      <c r="J22" s="216"/>
      <c r="K22" s="227" t="s">
        <v>62</v>
      </c>
      <c r="L22" s="225">
        <f t="shared" si="8"/>
        <v>3.7525647727432733E-3</v>
      </c>
      <c r="M22" s="226">
        <f t="shared" si="8"/>
        <v>3.2460823770250045E-3</v>
      </c>
      <c r="N22" s="223">
        <f t="shared" si="0"/>
        <v>0</v>
      </c>
      <c r="O22" s="223">
        <f t="shared" si="9"/>
        <v>0</v>
      </c>
      <c r="P22" s="224">
        <f t="shared" si="14"/>
        <v>0</v>
      </c>
      <c r="Q22" s="219"/>
      <c r="R22" s="216"/>
      <c r="S22" s="252" t="s">
        <v>62</v>
      </c>
      <c r="T22" s="252">
        <f>[1]Allocation!I22</f>
        <v>3.8085336290826451E-3</v>
      </c>
      <c r="U22" s="252">
        <f>[1]Allocation!J22</f>
        <v>3.5666972260002595E-3</v>
      </c>
      <c r="V22" s="253">
        <f>'[2]Adjusted Resources'!V21</f>
        <v>0</v>
      </c>
      <c r="W22" s="252">
        <f t="shared" si="10"/>
        <v>0</v>
      </c>
      <c r="X22" s="252">
        <f t="shared" si="1"/>
        <v>0</v>
      </c>
      <c r="Y22" s="252">
        <f t="shared" si="11"/>
        <v>0</v>
      </c>
      <c r="Z22" s="252">
        <f t="shared" si="2"/>
        <v>0</v>
      </c>
      <c r="AA22" s="252">
        <f t="shared" si="12"/>
        <v>0</v>
      </c>
      <c r="AB22" s="252">
        <f t="shared" si="15"/>
        <v>0</v>
      </c>
      <c r="AC22" s="254">
        <f t="shared" si="3"/>
        <v>0</v>
      </c>
    </row>
    <row r="23" spans="1:29" x14ac:dyDescent="0.35">
      <c r="A23" s="227" t="s">
        <v>63</v>
      </c>
      <c r="B23" s="212">
        <f>'Self-Suff'!L24</f>
        <v>1.7756967195571597E-3</v>
      </c>
      <c r="C23" s="213">
        <f>Resources!L23</f>
        <v>2.2306795748087056E-3</v>
      </c>
      <c r="D23" s="223">
        <f t="shared" si="4"/>
        <v>0</v>
      </c>
      <c r="E23" s="223">
        <f t="shared" si="5"/>
        <v>0</v>
      </c>
      <c r="F23" s="223">
        <f t="shared" si="6"/>
        <v>0</v>
      </c>
      <c r="G23" s="223">
        <f t="shared" si="7"/>
        <v>0</v>
      </c>
      <c r="H23" s="223">
        <f t="shared" si="16"/>
        <v>0</v>
      </c>
      <c r="I23" s="224">
        <f t="shared" si="13"/>
        <v>0</v>
      </c>
      <c r="J23" s="216"/>
      <c r="K23" s="227" t="s">
        <v>63</v>
      </c>
      <c r="L23" s="225">
        <f t="shared" si="8"/>
        <v>1.7756967195571597E-3</v>
      </c>
      <c r="M23" s="226">
        <f t="shared" si="8"/>
        <v>2.2306795748087056E-3</v>
      </c>
      <c r="N23" s="223">
        <f t="shared" si="0"/>
        <v>0</v>
      </c>
      <c r="O23" s="223">
        <f t="shared" si="9"/>
        <v>0</v>
      </c>
      <c r="P23" s="224">
        <f t="shared" si="14"/>
        <v>0</v>
      </c>
      <c r="Q23" s="219"/>
      <c r="R23" s="216"/>
      <c r="S23" s="252" t="s">
        <v>63</v>
      </c>
      <c r="T23" s="252">
        <f>[1]Allocation!I23</f>
        <v>1.739147102519915E-3</v>
      </c>
      <c r="U23" s="252">
        <f>[1]Allocation!J23</f>
        <v>2.0640705084942735E-3</v>
      </c>
      <c r="V23" s="253">
        <f>'[2]Adjusted Resources'!V22</f>
        <v>2.0640705084942735E-3</v>
      </c>
      <c r="W23" s="252">
        <f t="shared" si="10"/>
        <v>1.1868291678740486</v>
      </c>
      <c r="X23" s="252">
        <f t="shared" si="1"/>
        <v>0.18682916787404857</v>
      </c>
      <c r="Y23" s="252">
        <f t="shared" si="11"/>
        <v>0.81317083212595143</v>
      </c>
      <c r="Z23" s="252">
        <f t="shared" si="2"/>
        <v>3.47829420503983E-4</v>
      </c>
      <c r="AA23" s="252">
        <f t="shared" si="12"/>
        <v>2.828447393091113E-4</v>
      </c>
      <c r="AB23" s="252">
        <f t="shared" si="15"/>
        <v>1.391317682015932E-3</v>
      </c>
      <c r="AC23" s="254">
        <f t="shared" si="3"/>
        <v>1.6739999999999999E-3</v>
      </c>
    </row>
    <row r="24" spans="1:29" x14ac:dyDescent="0.35">
      <c r="A24" s="227" t="s">
        <v>64</v>
      </c>
      <c r="B24" s="212">
        <f>'Self-Suff'!L25</f>
        <v>6.2696207808056058E-4</v>
      </c>
      <c r="C24" s="213">
        <f>Resources!L24</f>
        <v>1.3491686593104923E-3</v>
      </c>
      <c r="D24" s="223">
        <f t="shared" si="4"/>
        <v>0</v>
      </c>
      <c r="E24" s="223">
        <f t="shared" si="5"/>
        <v>0</v>
      </c>
      <c r="F24" s="223">
        <f t="shared" si="6"/>
        <v>0</v>
      </c>
      <c r="G24" s="223">
        <f t="shared" si="7"/>
        <v>0</v>
      </c>
      <c r="H24" s="223">
        <f t="shared" si="16"/>
        <v>0</v>
      </c>
      <c r="I24" s="224">
        <f t="shared" si="13"/>
        <v>0</v>
      </c>
      <c r="J24" s="216"/>
      <c r="K24" s="227" t="s">
        <v>64</v>
      </c>
      <c r="L24" s="225">
        <f t="shared" si="8"/>
        <v>6.2696207808056058E-4</v>
      </c>
      <c r="M24" s="226">
        <f t="shared" si="8"/>
        <v>1.3491686593104923E-3</v>
      </c>
      <c r="N24" s="223">
        <f t="shared" si="0"/>
        <v>1.3491686593104923E-3</v>
      </c>
      <c r="O24" s="223">
        <f t="shared" si="9"/>
        <v>1.2539241561611213E-4</v>
      </c>
      <c r="P24" s="224">
        <f t="shared" si="14"/>
        <v>5.0199999999999995E-4</v>
      </c>
      <c r="Q24" s="219"/>
      <c r="R24" s="216"/>
      <c r="S24" s="252" t="s">
        <v>64</v>
      </c>
      <c r="T24" s="252">
        <f>[1]Allocation!I24</f>
        <v>5.8736634750420475E-4</v>
      </c>
      <c r="U24" s="252">
        <f>[1]Allocation!J24</f>
        <v>1.0088123622072778E-3</v>
      </c>
      <c r="V24" s="253">
        <f>'[2]Adjusted Resources'!V23</f>
        <v>1.0088123622072778E-3</v>
      </c>
      <c r="W24" s="252">
        <f t="shared" si="10"/>
        <v>1.7175181494374874</v>
      </c>
      <c r="X24" s="252">
        <f t="shared" si="1"/>
        <v>0.71751814943748737</v>
      </c>
      <c r="Y24" s="252">
        <f t="shared" si="11"/>
        <v>0.28248185056251263</v>
      </c>
      <c r="Z24" s="252">
        <f t="shared" si="2"/>
        <v>1.1747326950084096E-4</v>
      </c>
      <c r="AA24" s="252">
        <f t="shared" si="12"/>
        <v>3.3184066560226331E-5</v>
      </c>
      <c r="AB24" s="252">
        <f t="shared" si="15"/>
        <v>4.6989307800336379E-4</v>
      </c>
      <c r="AC24" s="254">
        <f t="shared" si="3"/>
        <v>5.0299999999999997E-4</v>
      </c>
    </row>
    <row r="25" spans="1:29" x14ac:dyDescent="0.35">
      <c r="A25" s="227" t="s">
        <v>65</v>
      </c>
      <c r="B25" s="212">
        <f>'Self-Suff'!L26</f>
        <v>0.28927527964381755</v>
      </c>
      <c r="C25" s="213">
        <f>Resources!L25</f>
        <v>0.32325926761659296</v>
      </c>
      <c r="D25" s="223">
        <f t="shared" si="4"/>
        <v>0</v>
      </c>
      <c r="E25" s="223">
        <f t="shared" si="5"/>
        <v>0</v>
      </c>
      <c r="F25" s="223">
        <f t="shared" si="6"/>
        <v>0</v>
      </c>
      <c r="G25" s="223">
        <f t="shared" si="7"/>
        <v>0</v>
      </c>
      <c r="H25" s="223">
        <f t="shared" si="16"/>
        <v>0</v>
      </c>
      <c r="I25" s="224">
        <f t="shared" si="13"/>
        <v>0</v>
      </c>
      <c r="J25" s="216"/>
      <c r="K25" s="227" t="s">
        <v>65</v>
      </c>
      <c r="L25" s="225">
        <f t="shared" si="8"/>
        <v>0.28927527964381755</v>
      </c>
      <c r="M25" s="226">
        <f t="shared" si="8"/>
        <v>0.32325926761659296</v>
      </c>
      <c r="N25" s="223">
        <f t="shared" si="0"/>
        <v>0</v>
      </c>
      <c r="O25" s="223">
        <f t="shared" si="9"/>
        <v>0</v>
      </c>
      <c r="P25" s="224">
        <f t="shared" si="14"/>
        <v>0</v>
      </c>
      <c r="Q25" s="219"/>
      <c r="R25" s="216"/>
      <c r="S25" s="252" t="s">
        <v>65</v>
      </c>
      <c r="T25" s="252">
        <f>[1]Allocation!I25</f>
        <v>0.2770478563859482</v>
      </c>
      <c r="U25" s="252">
        <f>[1]Allocation!J25</f>
        <v>0.30064048760155748</v>
      </c>
      <c r="V25" s="253">
        <f>'[2]Adjusted Resources'!V24</f>
        <v>0.30064048760155748</v>
      </c>
      <c r="W25" s="252">
        <f t="shared" si="10"/>
        <v>1.0851572415082793</v>
      </c>
      <c r="X25" s="252">
        <f t="shared" si="1"/>
        <v>8.5157241508279302E-2</v>
      </c>
      <c r="Y25" s="252">
        <f t="shared" si="11"/>
        <v>0.9148427584917207</v>
      </c>
      <c r="Z25" s="252">
        <f t="shared" si="2"/>
        <v>5.5409571277189644E-2</v>
      </c>
      <c r="AA25" s="252">
        <f t="shared" si="12"/>
        <v>5.0691045034067787E-2</v>
      </c>
      <c r="AB25" s="252">
        <f t="shared" si="15"/>
        <v>0.22163828510875855</v>
      </c>
      <c r="AC25" s="254">
        <f t="shared" si="3"/>
        <v>0.27232899999999999</v>
      </c>
    </row>
    <row r="26" spans="1:29" x14ac:dyDescent="0.35">
      <c r="A26" s="227" t="s">
        <v>66</v>
      </c>
      <c r="B26" s="212">
        <f>'Self-Suff'!L27</f>
        <v>4.177125539631176E-3</v>
      </c>
      <c r="C26" s="213">
        <f>Resources!L26</f>
        <v>3.5473619182548005E-3</v>
      </c>
      <c r="D26" s="223">
        <f t="shared" si="4"/>
        <v>4.177125539631176E-3</v>
      </c>
      <c r="E26" s="223">
        <f t="shared" si="5"/>
        <v>8.3542510792623521E-4</v>
      </c>
      <c r="F26" s="223">
        <f t="shared" si="6"/>
        <v>3.3417004317049409E-3</v>
      </c>
      <c r="G26" s="223">
        <f t="shared" si="7"/>
        <v>1.1775301296818907</v>
      </c>
      <c r="H26" s="223">
        <f t="shared" si="16"/>
        <v>9.8373823567588729E-4</v>
      </c>
      <c r="I26" s="224">
        <f t="shared" si="13"/>
        <v>4.3249999999999999E-3</v>
      </c>
      <c r="J26" s="216"/>
      <c r="K26" s="227" t="s">
        <v>66</v>
      </c>
      <c r="L26" s="225">
        <f t="shared" si="8"/>
        <v>4.177125539631176E-3</v>
      </c>
      <c r="M26" s="226">
        <f t="shared" si="8"/>
        <v>3.5473619182548005E-3</v>
      </c>
      <c r="N26" s="223">
        <f t="shared" si="0"/>
        <v>0</v>
      </c>
      <c r="O26" s="223">
        <f t="shared" si="9"/>
        <v>0</v>
      </c>
      <c r="P26" s="224">
        <f t="shared" si="14"/>
        <v>0</v>
      </c>
      <c r="Q26" s="219"/>
      <c r="R26" s="216"/>
      <c r="S26" s="252" t="s">
        <v>66</v>
      </c>
      <c r="T26" s="252">
        <f>[1]Allocation!I26</f>
        <v>4.2004125581628759E-3</v>
      </c>
      <c r="U26" s="252">
        <f>[1]Allocation!J26</f>
        <v>3.7945016148385972E-3</v>
      </c>
      <c r="V26" s="253">
        <f>'[2]Adjusted Resources'!V25</f>
        <v>0</v>
      </c>
      <c r="W26" s="252">
        <f t="shared" si="10"/>
        <v>0</v>
      </c>
      <c r="X26" s="252">
        <f t="shared" si="1"/>
        <v>0</v>
      </c>
      <c r="Y26" s="252">
        <f t="shared" si="11"/>
        <v>0</v>
      </c>
      <c r="Z26" s="252">
        <f t="shared" si="2"/>
        <v>0</v>
      </c>
      <c r="AA26" s="252">
        <f t="shared" si="12"/>
        <v>0</v>
      </c>
      <c r="AB26" s="252">
        <f t="shared" si="15"/>
        <v>0</v>
      </c>
      <c r="AC26" s="254">
        <f t="shared" si="3"/>
        <v>0</v>
      </c>
    </row>
    <row r="27" spans="1:29" x14ac:dyDescent="0.35">
      <c r="A27" s="227" t="s">
        <v>67</v>
      </c>
      <c r="B27" s="212">
        <f>'Self-Suff'!L28</f>
        <v>5.8396793624630036E-3</v>
      </c>
      <c r="C27" s="213">
        <f>Resources!L27</f>
        <v>6.415403799963683E-3</v>
      </c>
      <c r="D27" s="223">
        <f t="shared" si="4"/>
        <v>0</v>
      </c>
      <c r="E27" s="223">
        <f t="shared" si="5"/>
        <v>0</v>
      </c>
      <c r="F27" s="223">
        <f t="shared" si="6"/>
        <v>0</v>
      </c>
      <c r="G27" s="223">
        <f t="shared" si="7"/>
        <v>0</v>
      </c>
      <c r="H27" s="223">
        <f t="shared" si="16"/>
        <v>0</v>
      </c>
      <c r="I27" s="224">
        <f t="shared" si="13"/>
        <v>0</v>
      </c>
      <c r="J27" s="216"/>
      <c r="K27" s="227" t="s">
        <v>67</v>
      </c>
      <c r="L27" s="225">
        <f t="shared" si="8"/>
        <v>5.8396793624630036E-3</v>
      </c>
      <c r="M27" s="226">
        <f t="shared" si="8"/>
        <v>6.415403799963683E-3</v>
      </c>
      <c r="N27" s="223">
        <f t="shared" si="0"/>
        <v>0</v>
      </c>
      <c r="O27" s="223">
        <f t="shared" si="9"/>
        <v>0</v>
      </c>
      <c r="P27" s="224">
        <f t="shared" si="14"/>
        <v>0</v>
      </c>
      <c r="Q27" s="219"/>
      <c r="R27" s="216"/>
      <c r="S27" s="252" t="s">
        <v>67</v>
      </c>
      <c r="T27" s="252">
        <f>[1]Allocation!I27</f>
        <v>6.5923001438618562E-3</v>
      </c>
      <c r="U27" s="252">
        <f>[1]Allocation!J27</f>
        <v>6.2970887115159262E-3</v>
      </c>
      <c r="V27" s="253">
        <f>'[2]Adjusted Resources'!V26</f>
        <v>0</v>
      </c>
      <c r="W27" s="252">
        <f t="shared" si="10"/>
        <v>0</v>
      </c>
      <c r="X27" s="252">
        <f t="shared" si="1"/>
        <v>0</v>
      </c>
      <c r="Y27" s="252">
        <f t="shared" si="11"/>
        <v>0</v>
      </c>
      <c r="Z27" s="252">
        <f t="shared" si="2"/>
        <v>0</v>
      </c>
      <c r="AA27" s="252">
        <f t="shared" si="12"/>
        <v>0</v>
      </c>
      <c r="AB27" s="252">
        <f t="shared" si="15"/>
        <v>0</v>
      </c>
      <c r="AC27" s="254">
        <f t="shared" si="3"/>
        <v>0</v>
      </c>
    </row>
    <row r="28" spans="1:29" x14ac:dyDescent="0.35">
      <c r="A28" s="227" t="s">
        <v>68</v>
      </c>
      <c r="B28" s="212">
        <f>'Self-Suff'!L29</f>
        <v>4.0426990123845383E-4</v>
      </c>
      <c r="C28" s="213">
        <f>Resources!L28</f>
        <v>8.6693744280502065E-4</v>
      </c>
      <c r="D28" s="223">
        <f t="shared" si="4"/>
        <v>0</v>
      </c>
      <c r="E28" s="223">
        <f t="shared" si="5"/>
        <v>0</v>
      </c>
      <c r="F28" s="223">
        <f t="shared" si="6"/>
        <v>0</v>
      </c>
      <c r="G28" s="223">
        <f t="shared" si="7"/>
        <v>0</v>
      </c>
      <c r="H28" s="223">
        <f t="shared" si="16"/>
        <v>0</v>
      </c>
      <c r="I28" s="224">
        <f t="shared" si="13"/>
        <v>0</v>
      </c>
      <c r="J28" s="216"/>
      <c r="K28" s="227" t="s">
        <v>68</v>
      </c>
      <c r="L28" s="225">
        <f t="shared" si="8"/>
        <v>4.0426990123845383E-4</v>
      </c>
      <c r="M28" s="226">
        <f t="shared" si="8"/>
        <v>8.6693744280502065E-4</v>
      </c>
      <c r="N28" s="223">
        <f t="shared" si="0"/>
        <v>8.6693744280502065E-4</v>
      </c>
      <c r="O28" s="223">
        <f t="shared" si="9"/>
        <v>8.0853980247690778E-5</v>
      </c>
      <c r="P28" s="224">
        <f t="shared" si="14"/>
        <v>3.2299999999999999E-4</v>
      </c>
      <c r="Q28" s="219"/>
      <c r="R28" s="216"/>
      <c r="S28" s="252" t="s">
        <v>68</v>
      </c>
      <c r="T28" s="252">
        <f>[1]Allocation!I28</f>
        <v>3.957107395535991E-4</v>
      </c>
      <c r="U28" s="252">
        <f>[1]Allocation!J28</f>
        <v>7.1176440209587584E-4</v>
      </c>
      <c r="V28" s="253">
        <f>'[2]Adjusted Resources'!V27</f>
        <v>7.1176440209587584E-4</v>
      </c>
      <c r="W28" s="252">
        <f t="shared" si="10"/>
        <v>1.7986987234635496</v>
      </c>
      <c r="X28" s="252">
        <f t="shared" si="1"/>
        <v>0.79869872346354964</v>
      </c>
      <c r="Y28" s="252">
        <f t="shared" si="11"/>
        <v>0.20130127653645036</v>
      </c>
      <c r="Z28" s="252">
        <f t="shared" si="2"/>
        <v>7.9142147910719827E-5</v>
      </c>
      <c r="AA28" s="252">
        <f t="shared" si="12"/>
        <v>1.593141540226447E-5</v>
      </c>
      <c r="AB28" s="252">
        <f t="shared" si="15"/>
        <v>3.1656859164287926E-4</v>
      </c>
      <c r="AC28" s="254">
        <f t="shared" si="3"/>
        <v>3.3300000000000002E-4</v>
      </c>
    </row>
    <row r="29" spans="1:29" x14ac:dyDescent="0.35">
      <c r="A29" s="227" t="s">
        <v>69</v>
      </c>
      <c r="B29" s="212">
        <f>'Self-Suff'!L30</f>
        <v>2.3649452958787584E-3</v>
      </c>
      <c r="C29" s="213">
        <f>Resources!L29</f>
        <v>3.7869376817330504E-3</v>
      </c>
      <c r="D29" s="223">
        <f t="shared" si="4"/>
        <v>0</v>
      </c>
      <c r="E29" s="223">
        <f t="shared" si="5"/>
        <v>0</v>
      </c>
      <c r="F29" s="223">
        <f t="shared" si="6"/>
        <v>0</v>
      </c>
      <c r="G29" s="223">
        <f t="shared" si="7"/>
        <v>0</v>
      </c>
      <c r="H29" s="223">
        <f t="shared" si="16"/>
        <v>0</v>
      </c>
      <c r="I29" s="224">
        <f t="shared" si="13"/>
        <v>0</v>
      </c>
      <c r="J29" s="216"/>
      <c r="K29" s="227" t="s">
        <v>69</v>
      </c>
      <c r="L29" s="225">
        <f t="shared" si="8"/>
        <v>2.3649452958787584E-3</v>
      </c>
      <c r="M29" s="226">
        <f t="shared" si="8"/>
        <v>3.7869376817330504E-3</v>
      </c>
      <c r="N29" s="223">
        <f t="shared" si="0"/>
        <v>0</v>
      </c>
      <c r="O29" s="223">
        <f t="shared" si="9"/>
        <v>0</v>
      </c>
      <c r="P29" s="224">
        <f t="shared" si="14"/>
        <v>0</v>
      </c>
      <c r="Q29" s="219"/>
      <c r="R29" s="216"/>
      <c r="S29" s="252" t="s">
        <v>69</v>
      </c>
      <c r="T29" s="252">
        <f>[1]Allocation!I29</f>
        <v>2.3168152739550612E-3</v>
      </c>
      <c r="U29" s="252">
        <f>[1]Allocation!J29</f>
        <v>3.0984146383576626E-3</v>
      </c>
      <c r="V29" s="253">
        <f>'[2]Adjusted Resources'!V28</f>
        <v>3.0984146383576626E-3</v>
      </c>
      <c r="W29" s="252">
        <f t="shared" si="10"/>
        <v>1.3373593800028452</v>
      </c>
      <c r="X29" s="252">
        <f t="shared" si="1"/>
        <v>0.33735938000284516</v>
      </c>
      <c r="Y29" s="252">
        <f t="shared" si="11"/>
        <v>0.66264061999715484</v>
      </c>
      <c r="Z29" s="252">
        <f t="shared" si="2"/>
        <v>4.6336305479101228E-4</v>
      </c>
      <c r="AA29" s="252">
        <f t="shared" si="12"/>
        <v>3.0704318191049199E-4</v>
      </c>
      <c r="AB29" s="252">
        <f t="shared" si="15"/>
        <v>1.8534522191640489E-3</v>
      </c>
      <c r="AC29" s="254">
        <f t="shared" si="3"/>
        <v>2.16E-3</v>
      </c>
    </row>
    <row r="30" spans="1:29" x14ac:dyDescent="0.35">
      <c r="A30" s="227" t="s">
        <v>70</v>
      </c>
      <c r="B30" s="212">
        <f>'Self-Suff'!L31</f>
        <v>7.5703052510872094E-3</v>
      </c>
      <c r="C30" s="213">
        <f>Resources!L30</f>
        <v>7.0115939627733471E-3</v>
      </c>
      <c r="D30" s="223">
        <f t="shared" si="4"/>
        <v>7.5703052510872094E-3</v>
      </c>
      <c r="E30" s="223">
        <f t="shared" si="5"/>
        <v>1.5140610502174419E-3</v>
      </c>
      <c r="F30" s="223">
        <f t="shared" si="6"/>
        <v>6.0562442008697676E-3</v>
      </c>
      <c r="G30" s="223">
        <f t="shared" si="7"/>
        <v>1.0796839194169296</v>
      </c>
      <c r="H30" s="223">
        <f t="shared" si="16"/>
        <v>1.6347073689352803E-3</v>
      </c>
      <c r="I30" s="224">
        <f t="shared" si="13"/>
        <v>7.6909999999999999E-3</v>
      </c>
      <c r="J30" s="216"/>
      <c r="K30" s="227" t="s">
        <v>70</v>
      </c>
      <c r="L30" s="225">
        <f t="shared" si="8"/>
        <v>7.5703052510872094E-3</v>
      </c>
      <c r="M30" s="226">
        <f t="shared" si="8"/>
        <v>7.0115939627733471E-3</v>
      </c>
      <c r="N30" s="223">
        <f t="shared" si="0"/>
        <v>0</v>
      </c>
      <c r="O30" s="223">
        <f t="shared" si="9"/>
        <v>0</v>
      </c>
      <c r="P30" s="224">
        <f t="shared" si="14"/>
        <v>0</v>
      </c>
      <c r="Q30" s="219"/>
      <c r="R30" s="216"/>
      <c r="S30" s="252" t="s">
        <v>70</v>
      </c>
      <c r="T30" s="252">
        <f>[1]Allocation!I30</f>
        <v>7.9071596623546351E-3</v>
      </c>
      <c r="U30" s="252">
        <f>[1]Allocation!J30</f>
        <v>8.1095143581660853E-3</v>
      </c>
      <c r="V30" s="253">
        <f>'[2]Adjusted Resources'!V29</f>
        <v>8.1095143581660853E-3</v>
      </c>
      <c r="W30" s="252">
        <f t="shared" si="10"/>
        <v>1.0255913253876541</v>
      </c>
      <c r="X30" s="252">
        <f t="shared" si="1"/>
        <v>2.5591325387654074E-2</v>
      </c>
      <c r="Y30" s="252">
        <f t="shared" si="11"/>
        <v>0.97440867461234593</v>
      </c>
      <c r="Z30" s="252">
        <f t="shared" si="2"/>
        <v>1.5814319324709272E-3</v>
      </c>
      <c r="AA30" s="252">
        <f t="shared" si="12"/>
        <v>1.540960993308637E-3</v>
      </c>
      <c r="AB30" s="252">
        <f t="shared" si="15"/>
        <v>6.3257277298837079E-3</v>
      </c>
      <c r="AC30" s="254">
        <f t="shared" si="3"/>
        <v>7.8670000000000007E-3</v>
      </c>
    </row>
    <row r="31" spans="1:29" x14ac:dyDescent="0.35">
      <c r="A31" s="227" t="s">
        <v>71</v>
      </c>
      <c r="B31" s="212">
        <f>'Self-Suff'!L32</f>
        <v>2.3577777564895091E-4</v>
      </c>
      <c r="C31" s="213">
        <f>Resources!L31</f>
        <v>7.4844837349412926E-4</v>
      </c>
      <c r="D31" s="223">
        <f t="shared" si="4"/>
        <v>0</v>
      </c>
      <c r="E31" s="223">
        <f t="shared" si="5"/>
        <v>0</v>
      </c>
      <c r="F31" s="223">
        <f t="shared" si="6"/>
        <v>0</v>
      </c>
      <c r="G31" s="223">
        <f t="shared" si="7"/>
        <v>0</v>
      </c>
      <c r="H31" s="223">
        <f t="shared" si="16"/>
        <v>0</v>
      </c>
      <c r="I31" s="224">
        <f t="shared" si="13"/>
        <v>0</v>
      </c>
      <c r="J31" s="216"/>
      <c r="K31" s="227" t="s">
        <v>71</v>
      </c>
      <c r="L31" s="225">
        <f t="shared" si="8"/>
        <v>2.3577777564895091E-4</v>
      </c>
      <c r="M31" s="226">
        <f t="shared" si="8"/>
        <v>7.4844837349412926E-4</v>
      </c>
      <c r="N31" s="223">
        <f t="shared" si="0"/>
        <v>7.4844837349412926E-4</v>
      </c>
      <c r="O31" s="223">
        <f t="shared" si="9"/>
        <v>4.7155555129790184E-5</v>
      </c>
      <c r="P31" s="224">
        <f t="shared" si="14"/>
        <v>1.8900000000000001E-4</v>
      </c>
      <c r="Q31" s="219"/>
      <c r="R31" s="216"/>
      <c r="S31" s="252" t="s">
        <v>71</v>
      </c>
      <c r="T31" s="252">
        <f>[1]Allocation!I31</f>
        <v>2.1444575074150923E-4</v>
      </c>
      <c r="U31" s="252">
        <f>[1]Allocation!J31</f>
        <v>5.6279790176832481E-4</v>
      </c>
      <c r="V31" s="253">
        <f>'[2]Adjusted Resources'!V30</f>
        <v>0</v>
      </c>
      <c r="W31" s="252">
        <f t="shared" si="10"/>
        <v>0</v>
      </c>
      <c r="X31" s="252">
        <f t="shared" si="1"/>
        <v>0</v>
      </c>
      <c r="Y31" s="252">
        <f t="shared" si="11"/>
        <v>0</v>
      </c>
      <c r="Z31" s="252">
        <f t="shared" si="2"/>
        <v>0</v>
      </c>
      <c r="AA31" s="252">
        <f t="shared" si="12"/>
        <v>0</v>
      </c>
      <c r="AB31" s="252">
        <f t="shared" si="15"/>
        <v>0</v>
      </c>
      <c r="AC31" s="254">
        <f t="shared" si="3"/>
        <v>0</v>
      </c>
    </row>
    <row r="32" spans="1:29" x14ac:dyDescent="0.35">
      <c r="A32" s="227" t="s">
        <v>72</v>
      </c>
      <c r="B32" s="212">
        <f>'Self-Suff'!L33</f>
        <v>3.646048508127733E-4</v>
      </c>
      <c r="C32" s="213">
        <f>Resources!L32</f>
        <v>6.5582216561244284E-4</v>
      </c>
      <c r="D32" s="223">
        <f t="shared" si="4"/>
        <v>0</v>
      </c>
      <c r="E32" s="223">
        <f t="shared" si="5"/>
        <v>0</v>
      </c>
      <c r="F32" s="223">
        <f t="shared" si="6"/>
        <v>0</v>
      </c>
      <c r="G32" s="223">
        <f t="shared" si="7"/>
        <v>0</v>
      </c>
      <c r="H32" s="223">
        <f t="shared" si="16"/>
        <v>0</v>
      </c>
      <c r="I32" s="224">
        <f t="shared" si="13"/>
        <v>0</v>
      </c>
      <c r="J32" s="216"/>
      <c r="K32" s="227" t="s">
        <v>72</v>
      </c>
      <c r="L32" s="225">
        <f t="shared" si="8"/>
        <v>3.646048508127733E-4</v>
      </c>
      <c r="M32" s="226">
        <f t="shared" si="8"/>
        <v>6.5582216561244284E-4</v>
      </c>
      <c r="N32" s="223">
        <f t="shared" si="0"/>
        <v>0</v>
      </c>
      <c r="O32" s="223">
        <f t="shared" si="9"/>
        <v>0</v>
      </c>
      <c r="P32" s="224">
        <f t="shared" si="14"/>
        <v>0</v>
      </c>
      <c r="Q32" s="219"/>
      <c r="R32" s="216"/>
      <c r="S32" s="252" t="s">
        <v>72</v>
      </c>
      <c r="T32" s="252">
        <f>[1]Allocation!I32</f>
        <v>2.9575802327043519E-4</v>
      </c>
      <c r="U32" s="252">
        <f>[1]Allocation!J32</f>
        <v>4.916219558026867E-4</v>
      </c>
      <c r="V32" s="253">
        <f>'[2]Adjusted Resources'!V31</f>
        <v>4.916219558026867E-4</v>
      </c>
      <c r="W32" s="252">
        <f t="shared" si="10"/>
        <v>1.6622438518029905</v>
      </c>
      <c r="X32" s="252">
        <f t="shared" si="1"/>
        <v>0.6622438518029905</v>
      </c>
      <c r="Y32" s="252">
        <f t="shared" si="11"/>
        <v>0.3377561481970095</v>
      </c>
      <c r="Z32" s="252">
        <f t="shared" si="2"/>
        <v>5.9151604654087043E-5</v>
      </c>
      <c r="AA32" s="252">
        <f t="shared" si="12"/>
        <v>1.997881814763674E-5</v>
      </c>
      <c r="AB32" s="252">
        <f t="shared" si="15"/>
        <v>2.3660641861634815E-4</v>
      </c>
      <c r="AC32" s="254">
        <f t="shared" si="3"/>
        <v>2.5700000000000001E-4</v>
      </c>
    </row>
    <row r="33" spans="1:29" x14ac:dyDescent="0.35">
      <c r="A33" s="227" t="s">
        <v>73</v>
      </c>
      <c r="B33" s="212">
        <f>'Self-Suff'!L34</f>
        <v>1.1682988561044301E-2</v>
      </c>
      <c r="C33" s="213">
        <f>Resources!L33</f>
        <v>1.0174595587632965E-2</v>
      </c>
      <c r="D33" s="223">
        <f t="shared" si="4"/>
        <v>1.1682988561044301E-2</v>
      </c>
      <c r="E33" s="223">
        <f t="shared" si="5"/>
        <v>2.3365977122088602E-3</v>
      </c>
      <c r="F33" s="223">
        <f t="shared" si="6"/>
        <v>9.3463908488354407E-3</v>
      </c>
      <c r="G33" s="223">
        <f t="shared" si="7"/>
        <v>1.1482509020058509</v>
      </c>
      <c r="H33" s="223">
        <f t="shared" si="16"/>
        <v>2.6830004306686315E-3</v>
      </c>
      <c r="I33" s="224">
        <f t="shared" si="13"/>
        <v>1.2029E-2</v>
      </c>
      <c r="J33" s="216"/>
      <c r="K33" s="227" t="s">
        <v>73</v>
      </c>
      <c r="L33" s="225">
        <f t="shared" si="8"/>
        <v>1.1682988561044301E-2</v>
      </c>
      <c r="M33" s="226">
        <f t="shared" si="8"/>
        <v>1.0174595587632965E-2</v>
      </c>
      <c r="N33" s="223">
        <f t="shared" si="0"/>
        <v>0</v>
      </c>
      <c r="O33" s="223">
        <f t="shared" si="9"/>
        <v>0</v>
      </c>
      <c r="P33" s="224">
        <f t="shared" si="14"/>
        <v>0</v>
      </c>
      <c r="Q33" s="219"/>
      <c r="R33" s="216"/>
      <c r="S33" s="252" t="s">
        <v>73</v>
      </c>
      <c r="T33" s="252">
        <f>[1]Allocation!I33</f>
        <v>1.1438175029661371E-2</v>
      </c>
      <c r="U33" s="252">
        <f>[1]Allocation!J33</f>
        <v>1.1666722317522341E-2</v>
      </c>
      <c r="V33" s="253">
        <f>'[2]Adjusted Resources'!V32</f>
        <v>1.1666722317522341E-2</v>
      </c>
      <c r="W33" s="252">
        <f t="shared" si="10"/>
        <v>1.0199810972701766</v>
      </c>
      <c r="X33" s="252">
        <f t="shared" si="1"/>
        <v>1.9981097270176607E-2</v>
      </c>
      <c r="Y33" s="252">
        <f t="shared" si="11"/>
        <v>0.98001890272982339</v>
      </c>
      <c r="Z33" s="252">
        <f t="shared" si="2"/>
        <v>2.2876350059322743E-3</v>
      </c>
      <c r="AA33" s="252">
        <f t="shared" si="12"/>
        <v>2.2419255483600805E-3</v>
      </c>
      <c r="AB33" s="252">
        <f t="shared" si="15"/>
        <v>9.1505400237290972E-3</v>
      </c>
      <c r="AC33" s="254">
        <f t="shared" si="3"/>
        <v>1.1391999999999999E-2</v>
      </c>
    </row>
    <row r="34" spans="1:29" x14ac:dyDescent="0.35">
      <c r="A34" s="227" t="s">
        <v>74</v>
      </c>
      <c r="B34" s="212">
        <f>'Self-Suff'!L35</f>
        <v>3.1935012698726369E-3</v>
      </c>
      <c r="C34" s="213">
        <f>Resources!L34</f>
        <v>3.9912316137657028E-3</v>
      </c>
      <c r="D34" s="223">
        <f t="shared" si="4"/>
        <v>0</v>
      </c>
      <c r="E34" s="223">
        <f t="shared" si="5"/>
        <v>0</v>
      </c>
      <c r="F34" s="223">
        <f t="shared" si="6"/>
        <v>0</v>
      </c>
      <c r="G34" s="223">
        <f t="shared" si="7"/>
        <v>0</v>
      </c>
      <c r="H34" s="223">
        <f t="shared" si="16"/>
        <v>0</v>
      </c>
      <c r="I34" s="224">
        <f t="shared" si="13"/>
        <v>0</v>
      </c>
      <c r="J34" s="216"/>
      <c r="K34" s="227" t="s">
        <v>74</v>
      </c>
      <c r="L34" s="225">
        <f t="shared" si="8"/>
        <v>3.1935012698726369E-3</v>
      </c>
      <c r="M34" s="226">
        <f t="shared" si="8"/>
        <v>3.9912316137657028E-3</v>
      </c>
      <c r="N34" s="223">
        <f t="shared" si="0"/>
        <v>0</v>
      </c>
      <c r="O34" s="223">
        <f t="shared" si="9"/>
        <v>0</v>
      </c>
      <c r="P34" s="224">
        <f t="shared" si="14"/>
        <v>0</v>
      </c>
      <c r="Q34" s="219"/>
      <c r="R34" s="216"/>
      <c r="S34" s="252" t="s">
        <v>74</v>
      </c>
      <c r="T34" s="252">
        <f>[1]Allocation!I34</f>
        <v>3.0088329210487116E-3</v>
      </c>
      <c r="U34" s="252">
        <f>[1]Allocation!J34</f>
        <v>3.5415945034174465E-3</v>
      </c>
      <c r="V34" s="253">
        <f>'[2]Adjusted Resources'!V33</f>
        <v>3.5415945034174465E-3</v>
      </c>
      <c r="W34" s="252">
        <f t="shared" si="10"/>
        <v>1.1770658578752335</v>
      </c>
      <c r="X34" s="252">
        <f t="shared" si="1"/>
        <v>0.17706585787523355</v>
      </c>
      <c r="Y34" s="252">
        <f t="shared" si="11"/>
        <v>0.82293414212476645</v>
      </c>
      <c r="Z34" s="252">
        <f t="shared" si="2"/>
        <v>6.0176658420974232E-4</v>
      </c>
      <c r="AA34" s="252">
        <f t="shared" si="12"/>
        <v>4.9521426773599538E-4</v>
      </c>
      <c r="AB34" s="252">
        <f t="shared" si="15"/>
        <v>2.4070663368389693E-3</v>
      </c>
      <c r="AC34" s="254">
        <f t="shared" si="3"/>
        <v>2.9020000000000001E-3</v>
      </c>
    </row>
    <row r="35" spans="1:29" x14ac:dyDescent="0.35">
      <c r="A35" s="227" t="s">
        <v>75</v>
      </c>
      <c r="B35" s="212">
        <f>'Self-Suff'!L36</f>
        <v>2.1621024488806722E-3</v>
      </c>
      <c r="C35" s="213">
        <f>Resources!L35</f>
        <v>2.6929819886604453E-3</v>
      </c>
      <c r="D35" s="223">
        <f t="shared" si="4"/>
        <v>0</v>
      </c>
      <c r="E35" s="223">
        <f t="shared" si="5"/>
        <v>0</v>
      </c>
      <c r="F35" s="223">
        <f t="shared" si="6"/>
        <v>0</v>
      </c>
      <c r="G35" s="223">
        <f t="shared" si="7"/>
        <v>0</v>
      </c>
      <c r="H35" s="223">
        <f t="shared" si="16"/>
        <v>0</v>
      </c>
      <c r="I35" s="224">
        <f t="shared" si="13"/>
        <v>0</v>
      </c>
      <c r="J35" s="216"/>
      <c r="K35" s="227" t="s">
        <v>75</v>
      </c>
      <c r="L35" s="225">
        <f t="shared" si="8"/>
        <v>2.1621024488806722E-3</v>
      </c>
      <c r="M35" s="226">
        <f t="shared" si="8"/>
        <v>2.6929819886604453E-3</v>
      </c>
      <c r="N35" s="223">
        <f t="shared" si="0"/>
        <v>0</v>
      </c>
      <c r="O35" s="223">
        <f t="shared" si="9"/>
        <v>0</v>
      </c>
      <c r="P35" s="224">
        <f t="shared" si="14"/>
        <v>0</v>
      </c>
      <c r="Q35" s="219"/>
      <c r="R35" s="216"/>
      <c r="S35" s="252" t="s">
        <v>75</v>
      </c>
      <c r="T35" s="252">
        <f>[1]Allocation!I35</f>
        <v>2.2117964845098505E-3</v>
      </c>
      <c r="U35" s="252">
        <f>[1]Allocation!J35</f>
        <v>2.5734813929699867E-3</v>
      </c>
      <c r="V35" s="253">
        <f>'[2]Adjusted Resources'!V34</f>
        <v>2.5734813929699867E-3</v>
      </c>
      <c r="W35" s="252">
        <f t="shared" si="10"/>
        <v>1.1635254016330929</v>
      </c>
      <c r="X35" s="252">
        <f t="shared" si="1"/>
        <v>0.16352540163309293</v>
      </c>
      <c r="Y35" s="252">
        <f t="shared" si="11"/>
        <v>0.83647459836690707</v>
      </c>
      <c r="Z35" s="252">
        <f t="shared" si="2"/>
        <v>4.423592969019701E-4</v>
      </c>
      <c r="AA35" s="252">
        <f t="shared" si="12"/>
        <v>3.7002231520994285E-4</v>
      </c>
      <c r="AB35" s="252">
        <f t="shared" si="15"/>
        <v>1.7694371876078804E-3</v>
      </c>
      <c r="AC35" s="254">
        <f t="shared" si="3"/>
        <v>2.1389999999999998E-3</v>
      </c>
    </row>
    <row r="36" spans="1:29" x14ac:dyDescent="0.35">
      <c r="A36" s="227" t="s">
        <v>76</v>
      </c>
      <c r="B36" s="212">
        <f>'Self-Suff'!L37</f>
        <v>7.9602597407336551E-2</v>
      </c>
      <c r="C36" s="213">
        <f>Resources!L36</f>
        <v>5.8665143124024495E-2</v>
      </c>
      <c r="D36" s="223">
        <f t="shared" si="4"/>
        <v>7.9602597407336551E-2</v>
      </c>
      <c r="E36" s="223">
        <f t="shared" si="5"/>
        <v>1.5920519481467311E-2</v>
      </c>
      <c r="F36" s="223">
        <f t="shared" si="6"/>
        <v>6.3682077925869246E-2</v>
      </c>
      <c r="G36" s="223">
        <f t="shared" si="7"/>
        <v>1.3568976937301251</v>
      </c>
      <c r="H36" s="223">
        <f t="shared" si="16"/>
        <v>2.1602516167388522E-2</v>
      </c>
      <c r="I36" s="224">
        <f t="shared" si="13"/>
        <v>8.5285E-2</v>
      </c>
      <c r="J36" s="216"/>
      <c r="K36" s="227" t="s">
        <v>76</v>
      </c>
      <c r="L36" s="225">
        <f t="shared" si="8"/>
        <v>7.9602597407336551E-2</v>
      </c>
      <c r="M36" s="226">
        <f t="shared" si="8"/>
        <v>5.8665143124024495E-2</v>
      </c>
      <c r="N36" s="223">
        <f t="shared" si="0"/>
        <v>0</v>
      </c>
      <c r="O36" s="223">
        <f t="shared" si="9"/>
        <v>0</v>
      </c>
      <c r="P36" s="224">
        <f t="shared" si="14"/>
        <v>0</v>
      </c>
      <c r="Q36" s="219"/>
      <c r="R36" s="216"/>
      <c r="S36" s="252" t="s">
        <v>76</v>
      </c>
      <c r="T36" s="252">
        <f>[1]Allocation!I36</f>
        <v>7.827871873062614E-2</v>
      </c>
      <c r="U36" s="252">
        <f>[1]Allocation!J36</f>
        <v>6.2960624601820392E-2</v>
      </c>
      <c r="V36" s="253">
        <f>'[2]Adjusted Resources'!V35</f>
        <v>0</v>
      </c>
      <c r="W36" s="252">
        <f t="shared" si="10"/>
        <v>0</v>
      </c>
      <c r="X36" s="252">
        <f t="shared" si="1"/>
        <v>0</v>
      </c>
      <c r="Y36" s="252">
        <f t="shared" si="11"/>
        <v>0</v>
      </c>
      <c r="Z36" s="252">
        <f t="shared" si="2"/>
        <v>0</v>
      </c>
      <c r="AA36" s="252">
        <f t="shared" si="12"/>
        <v>0</v>
      </c>
      <c r="AB36" s="252">
        <f t="shared" si="15"/>
        <v>0</v>
      </c>
      <c r="AC36" s="254">
        <f t="shared" si="3"/>
        <v>0</v>
      </c>
    </row>
    <row r="37" spans="1:29" x14ac:dyDescent="0.35">
      <c r="A37" s="227" t="s">
        <v>77</v>
      </c>
      <c r="B37" s="212">
        <f>'Self-Suff'!L38</f>
        <v>7.6470078788228946E-3</v>
      </c>
      <c r="C37" s="213">
        <f>Resources!L37</f>
        <v>5.2297806268976656E-3</v>
      </c>
      <c r="D37" s="223">
        <f t="shared" si="4"/>
        <v>7.6470078788228946E-3</v>
      </c>
      <c r="E37" s="223">
        <f t="shared" si="5"/>
        <v>1.5294015757645789E-3</v>
      </c>
      <c r="F37" s="223">
        <f t="shared" si="6"/>
        <v>6.1176063030583157E-3</v>
      </c>
      <c r="G37" s="223">
        <f t="shared" si="7"/>
        <v>1.4622043302338557</v>
      </c>
      <c r="H37" s="223">
        <f t="shared" si="16"/>
        <v>2.2362976067494497E-3</v>
      </c>
      <c r="I37" s="224">
        <f t="shared" si="13"/>
        <v>8.3540000000000003E-3</v>
      </c>
      <c r="J37" s="216"/>
      <c r="K37" s="227" t="s">
        <v>77</v>
      </c>
      <c r="L37" s="225">
        <f t="shared" si="8"/>
        <v>7.6470078788228946E-3</v>
      </c>
      <c r="M37" s="226">
        <f t="shared" si="8"/>
        <v>5.2297806268976656E-3</v>
      </c>
      <c r="N37" s="223">
        <f t="shared" si="0"/>
        <v>0</v>
      </c>
      <c r="O37" s="223">
        <f t="shared" si="9"/>
        <v>0</v>
      </c>
      <c r="P37" s="224">
        <f t="shared" si="14"/>
        <v>0</v>
      </c>
      <c r="Q37" s="219"/>
      <c r="R37" s="216"/>
      <c r="S37" s="252" t="s">
        <v>77</v>
      </c>
      <c r="T37" s="252">
        <f>[1]Allocation!I37</f>
        <v>7.9237805103898606E-3</v>
      </c>
      <c r="U37" s="252">
        <f>[1]Allocation!J37</f>
        <v>5.7463481012891438E-3</v>
      </c>
      <c r="V37" s="253">
        <f>'[2]Adjusted Resources'!V36</f>
        <v>0</v>
      </c>
      <c r="W37" s="252">
        <f t="shared" si="10"/>
        <v>0</v>
      </c>
      <c r="X37" s="252">
        <f t="shared" si="1"/>
        <v>0</v>
      </c>
      <c r="Y37" s="252">
        <f t="shared" si="11"/>
        <v>0</v>
      </c>
      <c r="Z37" s="252">
        <f t="shared" si="2"/>
        <v>0</v>
      </c>
      <c r="AA37" s="252">
        <f t="shared" si="12"/>
        <v>0</v>
      </c>
      <c r="AB37" s="252">
        <f t="shared" si="15"/>
        <v>0</v>
      </c>
      <c r="AC37" s="254">
        <f t="shared" si="3"/>
        <v>0</v>
      </c>
    </row>
    <row r="38" spans="1:29" x14ac:dyDescent="0.35">
      <c r="A38" s="227" t="s">
        <v>78</v>
      </c>
      <c r="B38" s="212">
        <f>'Self-Suff'!L39</f>
        <v>4.6028671388233982E-4</v>
      </c>
      <c r="C38" s="213">
        <f>Resources!L38</f>
        <v>1.1682427173593394E-3</v>
      </c>
      <c r="D38" s="223">
        <f t="shared" si="4"/>
        <v>0</v>
      </c>
      <c r="E38" s="223">
        <f t="shared" si="5"/>
        <v>0</v>
      </c>
      <c r="F38" s="223">
        <f t="shared" si="6"/>
        <v>0</v>
      </c>
      <c r="G38" s="223">
        <f t="shared" si="7"/>
        <v>0</v>
      </c>
      <c r="H38" s="223">
        <f t="shared" si="16"/>
        <v>0</v>
      </c>
      <c r="I38" s="224">
        <f t="shared" si="13"/>
        <v>0</v>
      </c>
      <c r="J38" s="216"/>
      <c r="K38" s="227" t="s">
        <v>78</v>
      </c>
      <c r="L38" s="225">
        <f t="shared" si="8"/>
        <v>4.6028671388233982E-4</v>
      </c>
      <c r="M38" s="226">
        <f t="shared" si="8"/>
        <v>1.1682427173593394E-3</v>
      </c>
      <c r="N38" s="223">
        <f t="shared" si="0"/>
        <v>1.1682427173593394E-3</v>
      </c>
      <c r="O38" s="223">
        <f t="shared" si="9"/>
        <v>9.2057342776467966E-5</v>
      </c>
      <c r="P38" s="224">
        <f t="shared" si="14"/>
        <v>3.68E-4</v>
      </c>
      <c r="Q38" s="219"/>
      <c r="R38" s="216"/>
      <c r="S38" s="252" t="s">
        <v>78</v>
      </c>
      <c r="T38" s="252">
        <f>[1]Allocation!I38</f>
        <v>4.1221497670122179E-4</v>
      </c>
      <c r="U38" s="252">
        <f>[1]Allocation!J38</f>
        <v>8.5651089917482921E-4</v>
      </c>
      <c r="V38" s="253">
        <f>'[2]Adjusted Resources'!V37</f>
        <v>0</v>
      </c>
      <c r="W38" s="252">
        <f t="shared" si="10"/>
        <v>0</v>
      </c>
      <c r="X38" s="252">
        <f t="shared" si="1"/>
        <v>0</v>
      </c>
      <c r="Y38" s="252">
        <f t="shared" si="11"/>
        <v>0</v>
      </c>
      <c r="Z38" s="252">
        <f t="shared" si="2"/>
        <v>0</v>
      </c>
      <c r="AA38" s="252">
        <f t="shared" si="12"/>
        <v>0</v>
      </c>
      <c r="AB38" s="252">
        <f t="shared" si="15"/>
        <v>0</v>
      </c>
      <c r="AC38" s="254">
        <f t="shared" si="3"/>
        <v>0</v>
      </c>
    </row>
    <row r="39" spans="1:29" x14ac:dyDescent="0.35">
      <c r="A39" s="227" t="s">
        <v>79</v>
      </c>
      <c r="B39" s="212">
        <f>'Self-Suff'!L40</f>
        <v>6.012278886312053E-2</v>
      </c>
      <c r="C39" s="213">
        <f>Resources!L39</f>
        <v>3.9019185211273275E-2</v>
      </c>
      <c r="D39" s="223">
        <f t="shared" si="4"/>
        <v>6.012278886312053E-2</v>
      </c>
      <c r="E39" s="223">
        <f t="shared" si="5"/>
        <v>1.2024557772624107E-2</v>
      </c>
      <c r="F39" s="223">
        <f t="shared" si="6"/>
        <v>4.8098231090496421E-2</v>
      </c>
      <c r="G39" s="223">
        <f t="shared" si="7"/>
        <v>1.5408519818540465</v>
      </c>
      <c r="H39" s="223">
        <f t="shared" si="16"/>
        <v>1.8528063674866334E-2</v>
      </c>
      <c r="I39" s="224">
        <f t="shared" si="13"/>
        <v>6.6626000000000005E-2</v>
      </c>
      <c r="J39" s="216"/>
      <c r="K39" s="227" t="s">
        <v>79</v>
      </c>
      <c r="L39" s="225">
        <f t="shared" si="8"/>
        <v>6.012278886312053E-2</v>
      </c>
      <c r="M39" s="226">
        <f t="shared" si="8"/>
        <v>3.9019185211273275E-2</v>
      </c>
      <c r="N39" s="223">
        <f t="shared" si="0"/>
        <v>0</v>
      </c>
      <c r="O39" s="223">
        <f t="shared" si="9"/>
        <v>0</v>
      </c>
      <c r="P39" s="224">
        <f t="shared" si="14"/>
        <v>0</v>
      </c>
      <c r="Q39" s="219"/>
      <c r="R39" s="216"/>
      <c r="S39" s="252" t="s">
        <v>79</v>
      </c>
      <c r="T39" s="252">
        <f>[1]Allocation!I39</f>
        <v>5.8058791456063207E-2</v>
      </c>
      <c r="U39" s="252">
        <f>[1]Allocation!J39</f>
        <v>4.6079243501869066E-2</v>
      </c>
      <c r="V39" s="253">
        <f>'[2]Adjusted Resources'!V38</f>
        <v>0</v>
      </c>
      <c r="W39" s="252">
        <f t="shared" si="10"/>
        <v>0</v>
      </c>
      <c r="X39" s="252">
        <f t="shared" si="1"/>
        <v>0</v>
      </c>
      <c r="Y39" s="252">
        <f t="shared" si="11"/>
        <v>0</v>
      </c>
      <c r="Z39" s="252">
        <f t="shared" si="2"/>
        <v>0</v>
      </c>
      <c r="AA39" s="252">
        <f t="shared" si="12"/>
        <v>0</v>
      </c>
      <c r="AB39" s="252">
        <f t="shared" si="15"/>
        <v>0</v>
      </c>
      <c r="AC39" s="254">
        <f t="shared" si="3"/>
        <v>0</v>
      </c>
    </row>
    <row r="40" spans="1:29" x14ac:dyDescent="0.35">
      <c r="A40" s="227" t="s">
        <v>80</v>
      </c>
      <c r="B40" s="212">
        <f>'Self-Suff'!L41</f>
        <v>3.6945747959472454E-2</v>
      </c>
      <c r="C40" s="213">
        <f>Resources!L40</f>
        <v>4.0362905500949411E-2</v>
      </c>
      <c r="D40" s="223">
        <f t="shared" si="4"/>
        <v>0</v>
      </c>
      <c r="E40" s="223">
        <f t="shared" si="5"/>
        <v>0</v>
      </c>
      <c r="F40" s="223">
        <f t="shared" si="6"/>
        <v>0</v>
      </c>
      <c r="G40" s="223">
        <f t="shared" si="7"/>
        <v>0</v>
      </c>
      <c r="H40" s="223">
        <f t="shared" si="16"/>
        <v>0</v>
      </c>
      <c r="I40" s="224">
        <f t="shared" si="13"/>
        <v>0</v>
      </c>
      <c r="J40" s="216"/>
      <c r="K40" s="227" t="s">
        <v>80</v>
      </c>
      <c r="L40" s="225">
        <f t="shared" ref="L40:M63" si="17">B40</f>
        <v>3.6945747959472454E-2</v>
      </c>
      <c r="M40" s="226">
        <f t="shared" si="17"/>
        <v>4.0362905500949411E-2</v>
      </c>
      <c r="N40" s="223">
        <f t="shared" si="0"/>
        <v>0</v>
      </c>
      <c r="O40" s="223">
        <f t="shared" si="9"/>
        <v>0</v>
      </c>
      <c r="P40" s="224">
        <f t="shared" si="14"/>
        <v>0</v>
      </c>
      <c r="Q40" s="219"/>
      <c r="R40" s="216"/>
      <c r="S40" s="252" t="s">
        <v>80</v>
      </c>
      <c r="T40" s="252">
        <f>[1]Allocation!I40</f>
        <v>3.8027066595379917E-2</v>
      </c>
      <c r="U40" s="252">
        <f>[1]Allocation!J40</f>
        <v>4.074030522024441E-2</v>
      </c>
      <c r="V40" s="253">
        <f>'[2]Adjusted Resources'!V39</f>
        <v>4.074030522024441E-2</v>
      </c>
      <c r="W40" s="252">
        <f t="shared" si="10"/>
        <v>1.0713501952105382</v>
      </c>
      <c r="X40" s="252">
        <f t="shared" si="1"/>
        <v>7.1350195210538203E-2</v>
      </c>
      <c r="Y40" s="252">
        <f t="shared" si="11"/>
        <v>0.9286498047894618</v>
      </c>
      <c r="Z40" s="252">
        <f t="shared" si="2"/>
        <v>7.6054133190759836E-3</v>
      </c>
      <c r="AA40" s="252">
        <f t="shared" si="12"/>
        <v>7.0627655941030848E-3</v>
      </c>
      <c r="AB40" s="252">
        <f t="shared" si="15"/>
        <v>3.0421653276303934E-2</v>
      </c>
      <c r="AC40" s="254">
        <f t="shared" si="3"/>
        <v>3.7484000000000003E-2</v>
      </c>
    </row>
    <row r="41" spans="1:29" x14ac:dyDescent="0.35">
      <c r="A41" s="227" t="s">
        <v>81</v>
      </c>
      <c r="B41" s="212">
        <f>'Self-Suff'!L42</f>
        <v>1.3757138372751407E-3</v>
      </c>
      <c r="C41" s="213">
        <f>Resources!L41</f>
        <v>1.3812260629820735E-3</v>
      </c>
      <c r="D41" s="223">
        <f t="shared" si="4"/>
        <v>0</v>
      </c>
      <c r="E41" s="223">
        <f t="shared" si="5"/>
        <v>0</v>
      </c>
      <c r="F41" s="223">
        <f t="shared" si="6"/>
        <v>0</v>
      </c>
      <c r="G41" s="223">
        <f t="shared" si="7"/>
        <v>0</v>
      </c>
      <c r="H41" s="223">
        <f t="shared" si="16"/>
        <v>0</v>
      </c>
      <c r="I41" s="224">
        <f t="shared" si="13"/>
        <v>0</v>
      </c>
      <c r="J41" s="216"/>
      <c r="K41" s="227" t="s">
        <v>81</v>
      </c>
      <c r="L41" s="225">
        <f t="shared" si="17"/>
        <v>1.3757138372751407E-3</v>
      </c>
      <c r="M41" s="226">
        <f t="shared" si="17"/>
        <v>1.3812260629820735E-3</v>
      </c>
      <c r="N41" s="223">
        <f t="shared" si="0"/>
        <v>0</v>
      </c>
      <c r="O41" s="223">
        <f t="shared" si="9"/>
        <v>0</v>
      </c>
      <c r="P41" s="224">
        <f t="shared" si="14"/>
        <v>0</v>
      </c>
      <c r="Q41" s="219"/>
      <c r="R41" s="216"/>
      <c r="S41" s="252" t="s">
        <v>81</v>
      </c>
      <c r="T41" s="252">
        <f>[1]Allocation!I41</f>
        <v>1.479922101897299E-3</v>
      </c>
      <c r="U41" s="252">
        <f>[1]Allocation!J41</f>
        <v>1.3408079711203383E-3</v>
      </c>
      <c r="V41" s="253">
        <f>'[2]Adjusted Resources'!V40</f>
        <v>0</v>
      </c>
      <c r="W41" s="252">
        <f t="shared" si="10"/>
        <v>0</v>
      </c>
      <c r="X41" s="252">
        <f t="shared" si="1"/>
        <v>0</v>
      </c>
      <c r="Y41" s="252">
        <f t="shared" si="11"/>
        <v>0</v>
      </c>
      <c r="Z41" s="252">
        <f t="shared" si="2"/>
        <v>0</v>
      </c>
      <c r="AA41" s="252">
        <f t="shared" si="12"/>
        <v>0</v>
      </c>
      <c r="AB41" s="252">
        <f t="shared" si="15"/>
        <v>0</v>
      </c>
      <c r="AC41" s="254">
        <f t="shared" si="3"/>
        <v>0</v>
      </c>
    </row>
    <row r="42" spans="1:29" x14ac:dyDescent="0.35">
      <c r="A42" s="227" t="s">
        <v>82</v>
      </c>
      <c r="B42" s="212">
        <f>'Self-Suff'!L43</f>
        <v>5.5801459679763091E-2</v>
      </c>
      <c r="C42" s="213">
        <f>Resources!L42</f>
        <v>4.5811781575791716E-2</v>
      </c>
      <c r="D42" s="223">
        <f t="shared" si="4"/>
        <v>5.5801459679763091E-2</v>
      </c>
      <c r="E42" s="223">
        <f t="shared" si="5"/>
        <v>1.1160291935952618E-2</v>
      </c>
      <c r="F42" s="223">
        <f t="shared" si="6"/>
        <v>4.4641167743810474E-2</v>
      </c>
      <c r="G42" s="223">
        <f t="shared" si="7"/>
        <v>1.218059148986474</v>
      </c>
      <c r="H42" s="223">
        <f t="shared" si="16"/>
        <v>1.3593895697947056E-2</v>
      </c>
      <c r="I42" s="224">
        <f t="shared" si="13"/>
        <v>5.8235000000000002E-2</v>
      </c>
      <c r="J42" s="216"/>
      <c r="K42" s="227" t="s">
        <v>82</v>
      </c>
      <c r="L42" s="225">
        <f t="shared" si="17"/>
        <v>5.5801459679763091E-2</v>
      </c>
      <c r="M42" s="226">
        <f t="shared" si="17"/>
        <v>4.5811781575791716E-2</v>
      </c>
      <c r="N42" s="223">
        <f t="shared" si="0"/>
        <v>0</v>
      </c>
      <c r="O42" s="223">
        <f t="shared" si="9"/>
        <v>0</v>
      </c>
      <c r="P42" s="224">
        <f t="shared" si="14"/>
        <v>0</v>
      </c>
      <c r="Q42" s="219"/>
      <c r="R42" s="216"/>
      <c r="S42" s="252" t="s">
        <v>82</v>
      </c>
      <c r="T42" s="252">
        <f>[1]Allocation!I42</f>
        <v>5.4341653852350652E-2</v>
      </c>
      <c r="U42" s="252">
        <f>[1]Allocation!J42</f>
        <v>4.9853856115781831E-2</v>
      </c>
      <c r="V42" s="253">
        <f>'[2]Adjusted Resources'!V41</f>
        <v>0</v>
      </c>
      <c r="W42" s="252">
        <f t="shared" si="10"/>
        <v>0</v>
      </c>
      <c r="X42" s="252">
        <f t="shared" si="1"/>
        <v>0</v>
      </c>
      <c r="Y42" s="252">
        <f t="shared" si="11"/>
        <v>0</v>
      </c>
      <c r="Z42" s="252">
        <f t="shared" si="2"/>
        <v>0</v>
      </c>
      <c r="AA42" s="252">
        <f t="shared" si="12"/>
        <v>0</v>
      </c>
      <c r="AB42" s="252">
        <f t="shared" si="15"/>
        <v>0</v>
      </c>
      <c r="AC42" s="254">
        <f t="shared" si="3"/>
        <v>0</v>
      </c>
    </row>
    <row r="43" spans="1:29" x14ac:dyDescent="0.35">
      <c r="A43" s="227" t="s">
        <v>83</v>
      </c>
      <c r="B43" s="212">
        <f>'Self-Suff'!L44</f>
        <v>8.0764408914998767E-2</v>
      </c>
      <c r="C43" s="213">
        <f>Resources!L43</f>
        <v>6.8969119608601123E-2</v>
      </c>
      <c r="D43" s="223">
        <f t="shared" si="4"/>
        <v>8.0764408914998767E-2</v>
      </c>
      <c r="E43" s="223">
        <f t="shared" si="5"/>
        <v>1.6152881782999753E-2</v>
      </c>
      <c r="F43" s="223">
        <f t="shared" si="6"/>
        <v>6.4611527131999011E-2</v>
      </c>
      <c r="G43" s="223">
        <f t="shared" si="7"/>
        <v>1.1710227616842981</v>
      </c>
      <c r="H43" s="223">
        <f t="shared" si="16"/>
        <v>1.8915392234688359E-2</v>
      </c>
      <c r="I43" s="224">
        <f t="shared" si="13"/>
        <v>8.3527000000000004E-2</v>
      </c>
      <c r="J43" s="216"/>
      <c r="K43" s="227" t="s">
        <v>83</v>
      </c>
      <c r="L43" s="225">
        <f t="shared" si="17"/>
        <v>8.0764408914998767E-2</v>
      </c>
      <c r="M43" s="226">
        <f t="shared" si="17"/>
        <v>6.8969119608601123E-2</v>
      </c>
      <c r="N43" s="223">
        <f t="shared" si="0"/>
        <v>0</v>
      </c>
      <c r="O43" s="223">
        <f t="shared" si="9"/>
        <v>0</v>
      </c>
      <c r="P43" s="224">
        <f t="shared" si="14"/>
        <v>0</v>
      </c>
      <c r="Q43" s="219"/>
      <c r="R43" s="216"/>
      <c r="S43" s="252" t="s">
        <v>83</v>
      </c>
      <c r="T43" s="252">
        <f>[1]Allocation!I43</f>
        <v>8.1093257953846254E-2</v>
      </c>
      <c r="U43" s="252">
        <f>[1]Allocation!J43</f>
        <v>7.1524729317614832E-2</v>
      </c>
      <c r="V43" s="253">
        <f>'[2]Adjusted Resources'!V42</f>
        <v>0</v>
      </c>
      <c r="W43" s="252">
        <f t="shared" si="10"/>
        <v>0</v>
      </c>
      <c r="X43" s="252">
        <f t="shared" si="1"/>
        <v>0</v>
      </c>
      <c r="Y43" s="252">
        <f t="shared" si="11"/>
        <v>0</v>
      </c>
      <c r="Z43" s="252">
        <f t="shared" si="2"/>
        <v>0</v>
      </c>
      <c r="AA43" s="252">
        <f t="shared" si="12"/>
        <v>0</v>
      </c>
      <c r="AB43" s="252">
        <f t="shared" si="15"/>
        <v>0</v>
      </c>
      <c r="AC43" s="254">
        <f t="shared" si="3"/>
        <v>0</v>
      </c>
    </row>
    <row r="44" spans="1:29" x14ac:dyDescent="0.35">
      <c r="A44" s="227" t="s">
        <v>84</v>
      </c>
      <c r="B44" s="212">
        <f>'Self-Suff'!L45</f>
        <v>2.1144149086922269E-2</v>
      </c>
      <c r="C44" s="213">
        <f>Resources!L44</f>
        <v>3.2000277277978773E-2</v>
      </c>
      <c r="D44" s="223">
        <f t="shared" si="4"/>
        <v>0</v>
      </c>
      <c r="E44" s="223">
        <f t="shared" si="5"/>
        <v>0</v>
      </c>
      <c r="F44" s="223">
        <f t="shared" si="6"/>
        <v>0</v>
      </c>
      <c r="G44" s="223">
        <f t="shared" si="7"/>
        <v>0</v>
      </c>
      <c r="H44" s="223">
        <f t="shared" si="16"/>
        <v>0</v>
      </c>
      <c r="I44" s="224">
        <f t="shared" si="13"/>
        <v>0</v>
      </c>
      <c r="J44" s="216"/>
      <c r="K44" s="227" t="s">
        <v>84</v>
      </c>
      <c r="L44" s="225">
        <f t="shared" si="17"/>
        <v>2.1144149086922269E-2</v>
      </c>
      <c r="M44" s="226">
        <f t="shared" si="17"/>
        <v>3.2000277277978773E-2</v>
      </c>
      <c r="N44" s="223">
        <f t="shared" si="0"/>
        <v>0</v>
      </c>
      <c r="O44" s="223">
        <f t="shared" si="9"/>
        <v>0</v>
      </c>
      <c r="P44" s="224">
        <f t="shared" si="14"/>
        <v>0</v>
      </c>
      <c r="Q44" s="219"/>
      <c r="R44" s="216"/>
      <c r="S44" s="252" t="s">
        <v>84</v>
      </c>
      <c r="T44" s="252">
        <f>[1]Allocation!I44</f>
        <v>2.3340236425095359E-2</v>
      </c>
      <c r="U44" s="252">
        <f>[1]Allocation!J44</f>
        <v>3.0353401426888381E-2</v>
      </c>
      <c r="V44" s="253">
        <f>'[2]Adjusted Resources'!V43</f>
        <v>3.0353401426888381E-2</v>
      </c>
      <c r="W44" s="252">
        <f t="shared" si="10"/>
        <v>1.3004753197038093</v>
      </c>
      <c r="X44" s="252">
        <f t="shared" si="1"/>
        <v>0.30047531970380925</v>
      </c>
      <c r="Y44" s="252">
        <f t="shared" si="11"/>
        <v>0.69952468029619075</v>
      </c>
      <c r="Z44" s="252">
        <f t="shared" si="2"/>
        <v>4.6680472850190715E-3</v>
      </c>
      <c r="AA44" s="252">
        <f t="shared" si="12"/>
        <v>3.2654142846604674E-3</v>
      </c>
      <c r="AB44" s="252">
        <f t="shared" si="15"/>
        <v>1.8672189140076286E-2</v>
      </c>
      <c r="AC44" s="254">
        <f t="shared" si="3"/>
        <v>2.1937999999999999E-2</v>
      </c>
    </row>
    <row r="45" spans="1:29" x14ac:dyDescent="0.35">
      <c r="A45" s="227" t="s">
        <v>85</v>
      </c>
      <c r="B45" s="212">
        <f>'Self-Suff'!L46</f>
        <v>1.8744558961131766E-2</v>
      </c>
      <c r="C45" s="213">
        <f>Resources!L45</f>
        <v>1.7310135838113219E-2</v>
      </c>
      <c r="D45" s="223">
        <f t="shared" si="4"/>
        <v>1.8744558961131766E-2</v>
      </c>
      <c r="E45" s="223">
        <f t="shared" si="5"/>
        <v>3.7489117922263533E-3</v>
      </c>
      <c r="F45" s="223">
        <f t="shared" si="6"/>
        <v>1.4995647168905413E-2</v>
      </c>
      <c r="G45" s="223">
        <f t="shared" si="7"/>
        <v>1.0828660812620692</v>
      </c>
      <c r="H45" s="223">
        <f t="shared" si="16"/>
        <v>4.0595694214453117E-3</v>
      </c>
      <c r="I45" s="224">
        <f t="shared" si="13"/>
        <v>1.9054999999999999E-2</v>
      </c>
      <c r="J45" s="216"/>
      <c r="K45" s="227" t="s">
        <v>85</v>
      </c>
      <c r="L45" s="225">
        <f t="shared" si="17"/>
        <v>1.8744558961131766E-2</v>
      </c>
      <c r="M45" s="226">
        <f t="shared" si="17"/>
        <v>1.7310135838113219E-2</v>
      </c>
      <c r="N45" s="223">
        <f t="shared" si="0"/>
        <v>0</v>
      </c>
      <c r="O45" s="223">
        <f t="shared" si="9"/>
        <v>0</v>
      </c>
      <c r="P45" s="224">
        <f t="shared" si="14"/>
        <v>0</v>
      </c>
      <c r="Q45" s="219"/>
      <c r="R45" s="216"/>
      <c r="S45" s="252" t="s">
        <v>85</v>
      </c>
      <c r="T45" s="252">
        <f>[1]Allocation!I45</f>
        <v>1.9188235201609834E-2</v>
      </c>
      <c r="U45" s="252">
        <f>[1]Allocation!J45</f>
        <v>1.8270778222389872E-2</v>
      </c>
      <c r="V45" s="253">
        <f>'[2]Adjusted Resources'!V44</f>
        <v>0</v>
      </c>
      <c r="W45" s="252">
        <f t="shared" si="10"/>
        <v>0</v>
      </c>
      <c r="X45" s="252">
        <f t="shared" si="1"/>
        <v>0</v>
      </c>
      <c r="Y45" s="252">
        <f t="shared" si="11"/>
        <v>0</v>
      </c>
      <c r="Z45" s="252">
        <f t="shared" si="2"/>
        <v>0</v>
      </c>
      <c r="AA45" s="252">
        <f t="shared" si="12"/>
        <v>0</v>
      </c>
      <c r="AB45" s="252">
        <f t="shared" si="15"/>
        <v>0</v>
      </c>
      <c r="AC45" s="254">
        <f t="shared" si="3"/>
        <v>0</v>
      </c>
    </row>
    <row r="46" spans="1:29" x14ac:dyDescent="0.35">
      <c r="A46" s="227" t="s">
        <v>86</v>
      </c>
      <c r="B46" s="212">
        <f>'Self-Suff'!L47</f>
        <v>6.4842308586331018E-3</v>
      </c>
      <c r="C46" s="213">
        <f>Resources!L46</f>
        <v>6.4123979022079943E-3</v>
      </c>
      <c r="D46" s="223">
        <f t="shared" si="4"/>
        <v>6.4842308586331018E-3</v>
      </c>
      <c r="E46" s="223">
        <f t="shared" si="5"/>
        <v>1.2968461717266205E-3</v>
      </c>
      <c r="F46" s="223">
        <f t="shared" si="6"/>
        <v>5.1873846869064811E-3</v>
      </c>
      <c r="G46" s="223">
        <f t="shared" si="7"/>
        <v>1.011202198853002</v>
      </c>
      <c r="H46" s="223">
        <f t="shared" si="16"/>
        <v>1.3113737004240564E-3</v>
      </c>
      <c r="I46" s="224">
        <f t="shared" si="13"/>
        <v>6.4989999999999996E-3</v>
      </c>
      <c r="J46" s="216"/>
      <c r="K46" s="227" t="s">
        <v>86</v>
      </c>
      <c r="L46" s="225">
        <f t="shared" si="17"/>
        <v>6.4842308586331018E-3</v>
      </c>
      <c r="M46" s="226">
        <f t="shared" si="17"/>
        <v>6.4123979022079943E-3</v>
      </c>
      <c r="N46" s="223">
        <f t="shared" si="0"/>
        <v>0</v>
      </c>
      <c r="O46" s="223">
        <f t="shared" si="9"/>
        <v>0</v>
      </c>
      <c r="P46" s="224">
        <f t="shared" si="14"/>
        <v>0</v>
      </c>
      <c r="Q46" s="219"/>
      <c r="R46" s="216"/>
      <c r="S46" s="252" t="s">
        <v>86</v>
      </c>
      <c r="T46" s="252">
        <f>[1]Allocation!I46</f>
        <v>6.3133088914260243E-3</v>
      </c>
      <c r="U46" s="252">
        <f>[1]Allocation!J46</f>
        <v>6.2642853982304977E-3</v>
      </c>
      <c r="V46" s="253">
        <f>'[2]Adjusted Resources'!V45</f>
        <v>0</v>
      </c>
      <c r="W46" s="252">
        <f t="shared" si="10"/>
        <v>0</v>
      </c>
      <c r="X46" s="252">
        <f t="shared" si="1"/>
        <v>0</v>
      </c>
      <c r="Y46" s="252">
        <f t="shared" si="11"/>
        <v>0</v>
      </c>
      <c r="Z46" s="252">
        <f t="shared" si="2"/>
        <v>0</v>
      </c>
      <c r="AA46" s="252">
        <f t="shared" si="12"/>
        <v>0</v>
      </c>
      <c r="AB46" s="252">
        <f t="shared" si="15"/>
        <v>0</v>
      </c>
      <c r="AC46" s="254">
        <f t="shared" si="3"/>
        <v>0</v>
      </c>
    </row>
    <row r="47" spans="1:29" x14ac:dyDescent="0.35">
      <c r="A47" s="227" t="s">
        <v>87</v>
      </c>
      <c r="B47" s="212">
        <f>'Self-Suff'!L48</f>
        <v>1.6894904526345077E-2</v>
      </c>
      <c r="C47" s="213">
        <f>Resources!L47</f>
        <v>1.6203300616117338E-2</v>
      </c>
      <c r="D47" s="223">
        <f t="shared" si="4"/>
        <v>1.6894904526345077E-2</v>
      </c>
      <c r="E47" s="223">
        <f t="shared" si="5"/>
        <v>3.3789809052690157E-3</v>
      </c>
      <c r="F47" s="223">
        <f t="shared" si="6"/>
        <v>1.3515923621076061E-2</v>
      </c>
      <c r="G47" s="223">
        <f t="shared" si="7"/>
        <v>1.0426829031080127</v>
      </c>
      <c r="H47" s="223">
        <f t="shared" si="16"/>
        <v>3.5232056198524382E-3</v>
      </c>
      <c r="I47" s="224">
        <f t="shared" si="13"/>
        <v>1.7038999999999999E-2</v>
      </c>
      <c r="J47" s="216"/>
      <c r="K47" s="227" t="s">
        <v>87</v>
      </c>
      <c r="L47" s="225">
        <f t="shared" si="17"/>
        <v>1.6894904526345077E-2</v>
      </c>
      <c r="M47" s="226">
        <f t="shared" si="17"/>
        <v>1.6203300616117338E-2</v>
      </c>
      <c r="N47" s="223">
        <f t="shared" si="0"/>
        <v>0</v>
      </c>
      <c r="O47" s="223">
        <f t="shared" si="9"/>
        <v>0</v>
      </c>
      <c r="P47" s="224">
        <f t="shared" si="14"/>
        <v>0</v>
      </c>
      <c r="Q47" s="219"/>
      <c r="R47" s="216"/>
      <c r="S47" s="252" t="s">
        <v>87</v>
      </c>
      <c r="T47" s="252">
        <f>[1]Allocation!I47</f>
        <v>1.9113057793993894E-2</v>
      </c>
      <c r="U47" s="252">
        <f>[1]Allocation!J47</f>
        <v>1.7316082056975352E-2</v>
      </c>
      <c r="V47" s="253">
        <f>'[2]Adjusted Resources'!V46</f>
        <v>0</v>
      </c>
      <c r="W47" s="252">
        <f t="shared" si="10"/>
        <v>0</v>
      </c>
      <c r="X47" s="252">
        <f t="shared" si="1"/>
        <v>0</v>
      </c>
      <c r="Y47" s="252">
        <f t="shared" si="11"/>
        <v>0</v>
      </c>
      <c r="Z47" s="252">
        <f t="shared" si="2"/>
        <v>0</v>
      </c>
      <c r="AA47" s="252">
        <f t="shared" si="12"/>
        <v>0</v>
      </c>
      <c r="AB47" s="252">
        <f t="shared" si="15"/>
        <v>0</v>
      </c>
      <c r="AC47" s="254">
        <f t="shared" si="3"/>
        <v>0</v>
      </c>
    </row>
    <row r="48" spans="1:29" x14ac:dyDescent="0.35">
      <c r="A48" s="227" t="s">
        <v>88</v>
      </c>
      <c r="B48" s="212">
        <f>'Self-Suff'!L49</f>
        <v>1.1522291573913148E-2</v>
      </c>
      <c r="C48" s="213">
        <f>Resources!L48</f>
        <v>1.0272809144904317E-2</v>
      </c>
      <c r="D48" s="223">
        <f t="shared" si="4"/>
        <v>1.1522291573913148E-2</v>
      </c>
      <c r="E48" s="223">
        <f t="shared" si="5"/>
        <v>2.3044583147826298E-3</v>
      </c>
      <c r="F48" s="223">
        <f t="shared" si="6"/>
        <v>9.2178332591305191E-3</v>
      </c>
      <c r="G48" s="223">
        <f t="shared" si="7"/>
        <v>1.1216300635380363</v>
      </c>
      <c r="H48" s="223">
        <f t="shared" si="16"/>
        <v>2.5847497260303972E-3</v>
      </c>
      <c r="I48" s="224">
        <f t="shared" si="13"/>
        <v>1.1802999999999999E-2</v>
      </c>
      <c r="J48" s="216"/>
      <c r="K48" s="227" t="s">
        <v>88</v>
      </c>
      <c r="L48" s="225">
        <f t="shared" si="17"/>
        <v>1.1522291573913148E-2</v>
      </c>
      <c r="M48" s="226">
        <f t="shared" si="17"/>
        <v>1.0272809144904317E-2</v>
      </c>
      <c r="N48" s="223">
        <f t="shared" si="0"/>
        <v>0</v>
      </c>
      <c r="O48" s="223">
        <f t="shared" si="9"/>
        <v>0</v>
      </c>
      <c r="P48" s="224">
        <f t="shared" si="14"/>
        <v>0</v>
      </c>
      <c r="Q48" s="219"/>
      <c r="R48" s="216"/>
      <c r="S48" s="252" t="s">
        <v>88</v>
      </c>
      <c r="T48" s="252">
        <f>[1]Allocation!I48</f>
        <v>1.2751720663151868E-2</v>
      </c>
      <c r="U48" s="252">
        <f>[1]Allocation!J48</f>
        <v>1.0904539602996496E-2</v>
      </c>
      <c r="V48" s="253">
        <f>'[2]Adjusted Resources'!V47</f>
        <v>0</v>
      </c>
      <c r="W48" s="252">
        <f t="shared" si="10"/>
        <v>0</v>
      </c>
      <c r="X48" s="252">
        <f t="shared" si="1"/>
        <v>0</v>
      </c>
      <c r="Y48" s="252">
        <f t="shared" si="11"/>
        <v>0</v>
      </c>
      <c r="Z48" s="252">
        <f t="shared" si="2"/>
        <v>0</v>
      </c>
      <c r="AA48" s="252">
        <f t="shared" si="12"/>
        <v>0</v>
      </c>
      <c r="AB48" s="252">
        <f t="shared" si="15"/>
        <v>0</v>
      </c>
      <c r="AC48" s="254">
        <f t="shared" si="3"/>
        <v>0</v>
      </c>
    </row>
    <row r="49" spans="1:29" x14ac:dyDescent="0.35">
      <c r="A49" s="227" t="s">
        <v>89</v>
      </c>
      <c r="B49" s="212">
        <f>'Self-Suff'!L50</f>
        <v>4.2982133710120364E-2</v>
      </c>
      <c r="C49" s="213">
        <f>Resources!L49</f>
        <v>4.2353369238825475E-2</v>
      </c>
      <c r="D49" s="223">
        <f t="shared" si="4"/>
        <v>4.2982133710120364E-2</v>
      </c>
      <c r="E49" s="223">
        <f t="shared" si="5"/>
        <v>8.5964267420240732E-3</v>
      </c>
      <c r="F49" s="223">
        <f t="shared" si="6"/>
        <v>3.4385706968096293E-2</v>
      </c>
      <c r="G49" s="223">
        <f t="shared" si="7"/>
        <v>1.0148456777487846</v>
      </c>
      <c r="H49" s="223">
        <f t="shared" si="16"/>
        <v>8.7240465232271969E-3</v>
      </c>
      <c r="I49" s="224">
        <f t="shared" si="13"/>
        <v>4.3110000000000002E-2</v>
      </c>
      <c r="J49" s="216"/>
      <c r="K49" s="227" t="s">
        <v>89</v>
      </c>
      <c r="L49" s="225">
        <f t="shared" si="17"/>
        <v>4.2982133710120364E-2</v>
      </c>
      <c r="M49" s="226">
        <f t="shared" si="17"/>
        <v>4.2353369238825475E-2</v>
      </c>
      <c r="N49" s="223">
        <f t="shared" si="0"/>
        <v>0</v>
      </c>
      <c r="O49" s="223">
        <f t="shared" si="9"/>
        <v>0</v>
      </c>
      <c r="P49" s="224">
        <f t="shared" si="14"/>
        <v>0</v>
      </c>
      <c r="Q49" s="219"/>
      <c r="R49" s="216"/>
      <c r="S49" s="252" t="s">
        <v>89</v>
      </c>
      <c r="T49" s="252">
        <f>[1]Allocation!I49</f>
        <v>4.5923158744300752E-2</v>
      </c>
      <c r="U49" s="252">
        <f>[1]Allocation!J49</f>
        <v>4.9903211582012226E-2</v>
      </c>
      <c r="V49" s="253">
        <f>'[2]Adjusted Resources'!V48</f>
        <v>4.9903211582012226E-2</v>
      </c>
      <c r="W49" s="252">
        <f t="shared" si="10"/>
        <v>1.0866676628206768</v>
      </c>
      <c r="X49" s="252">
        <f t="shared" si="1"/>
        <v>8.6667662820676838E-2</v>
      </c>
      <c r="Y49" s="252">
        <f t="shared" si="11"/>
        <v>0.91333233717932316</v>
      </c>
      <c r="Z49" s="252">
        <f t="shared" si="2"/>
        <v>9.1846317488601514E-3</v>
      </c>
      <c r="AA49" s="252">
        <f t="shared" si="12"/>
        <v>8.3886211813178572E-3</v>
      </c>
      <c r="AB49" s="252">
        <f t="shared" si="15"/>
        <v>3.6738526995440599E-2</v>
      </c>
      <c r="AC49" s="254">
        <f t="shared" si="3"/>
        <v>4.5127E-2</v>
      </c>
    </row>
    <row r="50" spans="1:29" x14ac:dyDescent="0.35">
      <c r="A50" s="227" t="s">
        <v>90</v>
      </c>
      <c r="B50" s="212">
        <f>'Self-Suff'!L51</f>
        <v>6.8708232902339192E-3</v>
      </c>
      <c r="C50" s="213">
        <f>Resources!L50</f>
        <v>7.7101885590351409E-3</v>
      </c>
      <c r="D50" s="223">
        <f t="shared" si="4"/>
        <v>0</v>
      </c>
      <c r="E50" s="223">
        <f t="shared" si="5"/>
        <v>0</v>
      </c>
      <c r="F50" s="223">
        <f t="shared" si="6"/>
        <v>0</v>
      </c>
      <c r="G50" s="223">
        <f t="shared" si="7"/>
        <v>0</v>
      </c>
      <c r="H50" s="223">
        <f t="shared" si="16"/>
        <v>0</v>
      </c>
      <c r="I50" s="224">
        <f t="shared" si="13"/>
        <v>0</v>
      </c>
      <c r="J50" s="216"/>
      <c r="K50" s="227" t="s">
        <v>90</v>
      </c>
      <c r="L50" s="225">
        <f t="shared" si="17"/>
        <v>6.8708232902339192E-3</v>
      </c>
      <c r="M50" s="226">
        <f t="shared" si="17"/>
        <v>7.7101885590351409E-3</v>
      </c>
      <c r="N50" s="223">
        <f t="shared" si="0"/>
        <v>0</v>
      </c>
      <c r="O50" s="223">
        <f t="shared" si="9"/>
        <v>0</v>
      </c>
      <c r="P50" s="224">
        <f t="shared" si="14"/>
        <v>0</v>
      </c>
      <c r="Q50" s="219"/>
      <c r="R50" s="216"/>
      <c r="S50" s="252" t="s">
        <v>90</v>
      </c>
      <c r="T50" s="252">
        <f>[1]Allocation!I50</f>
        <v>7.3106609729115587E-3</v>
      </c>
      <c r="U50" s="252">
        <f>[1]Allocation!J50</f>
        <v>7.2833600354777735E-3</v>
      </c>
      <c r="V50" s="253">
        <f>'[2]Adjusted Resources'!V49</f>
        <v>0</v>
      </c>
      <c r="W50" s="252">
        <f t="shared" si="10"/>
        <v>0</v>
      </c>
      <c r="X50" s="252">
        <f t="shared" si="1"/>
        <v>0</v>
      </c>
      <c r="Y50" s="252">
        <f t="shared" si="11"/>
        <v>0</v>
      </c>
      <c r="Z50" s="252">
        <f t="shared" si="2"/>
        <v>0</v>
      </c>
      <c r="AA50" s="252">
        <f t="shared" si="12"/>
        <v>0</v>
      </c>
      <c r="AB50" s="252">
        <f t="shared" si="15"/>
        <v>0</v>
      </c>
      <c r="AC50" s="254">
        <f t="shared" si="3"/>
        <v>0</v>
      </c>
    </row>
    <row r="51" spans="1:29" x14ac:dyDescent="0.35">
      <c r="A51" s="227" t="s">
        <v>91</v>
      </c>
      <c r="B51" s="212">
        <f>'Self-Suff'!L52</f>
        <v>4.5704788758985388E-3</v>
      </c>
      <c r="C51" s="213">
        <f>Resources!L51</f>
        <v>5.0802221978863164E-3</v>
      </c>
      <c r="D51" s="223">
        <f t="shared" si="4"/>
        <v>0</v>
      </c>
      <c r="E51" s="223">
        <f t="shared" si="5"/>
        <v>0</v>
      </c>
      <c r="F51" s="223">
        <f t="shared" si="6"/>
        <v>0</v>
      </c>
      <c r="G51" s="223">
        <f t="shared" si="7"/>
        <v>0</v>
      </c>
      <c r="H51" s="223">
        <f t="shared" si="16"/>
        <v>0</v>
      </c>
      <c r="I51" s="224">
        <f t="shared" si="13"/>
        <v>0</v>
      </c>
      <c r="J51" s="216"/>
      <c r="K51" s="227" t="s">
        <v>91</v>
      </c>
      <c r="L51" s="225">
        <f t="shared" si="17"/>
        <v>4.5704788758985388E-3</v>
      </c>
      <c r="M51" s="226">
        <f t="shared" si="17"/>
        <v>5.0802221978863164E-3</v>
      </c>
      <c r="N51" s="223">
        <f t="shared" si="0"/>
        <v>0</v>
      </c>
      <c r="O51" s="223">
        <f t="shared" si="9"/>
        <v>0</v>
      </c>
      <c r="P51" s="224">
        <f t="shared" si="14"/>
        <v>0</v>
      </c>
      <c r="Q51" s="219"/>
      <c r="R51" s="216"/>
      <c r="S51" s="252" t="s">
        <v>91</v>
      </c>
      <c r="T51" s="252">
        <f>[1]Allocation!I51</f>
        <v>4.4242033897664073E-3</v>
      </c>
      <c r="U51" s="252">
        <f>[1]Allocation!J51</f>
        <v>5.130547238583881E-3</v>
      </c>
      <c r="V51" s="253">
        <f>'[2]Adjusted Resources'!V50</f>
        <v>5.130547238583881E-3</v>
      </c>
      <c r="W51" s="252">
        <f t="shared" si="10"/>
        <v>1.1596544703282206</v>
      </c>
      <c r="X51" s="252">
        <f t="shared" si="1"/>
        <v>0.15965447032822055</v>
      </c>
      <c r="Y51" s="252">
        <f t="shared" si="11"/>
        <v>0.84034552967177945</v>
      </c>
      <c r="Z51" s="252">
        <f t="shared" si="2"/>
        <v>8.8484067795328153E-4</v>
      </c>
      <c r="AA51" s="252">
        <f t="shared" si="12"/>
        <v>7.4357190818978678E-4</v>
      </c>
      <c r="AB51" s="252">
        <f t="shared" si="15"/>
        <v>3.5393627118131257E-3</v>
      </c>
      <c r="AC51" s="254">
        <f t="shared" si="3"/>
        <v>4.2830000000000003E-3</v>
      </c>
    </row>
    <row r="52" spans="1:29" x14ac:dyDescent="0.35">
      <c r="A52" s="227" t="s">
        <v>92</v>
      </c>
      <c r="B52" s="212">
        <f>'Self-Suff'!L53</f>
        <v>7.2196190374937546E-5</v>
      </c>
      <c r="C52" s="213">
        <f>Resources!L52</f>
        <v>5.5894122507123614E-4</v>
      </c>
      <c r="D52" s="223">
        <f t="shared" si="4"/>
        <v>0</v>
      </c>
      <c r="E52" s="223">
        <f t="shared" si="5"/>
        <v>0</v>
      </c>
      <c r="F52" s="223">
        <f t="shared" si="6"/>
        <v>0</v>
      </c>
      <c r="G52" s="223">
        <f t="shared" si="7"/>
        <v>0</v>
      </c>
      <c r="H52" s="223">
        <f t="shared" si="16"/>
        <v>0</v>
      </c>
      <c r="I52" s="224">
        <f t="shared" si="13"/>
        <v>0</v>
      </c>
      <c r="J52" s="216"/>
      <c r="K52" s="227" t="s">
        <v>92</v>
      </c>
      <c r="L52" s="225">
        <f t="shared" si="17"/>
        <v>7.2196190374937546E-5</v>
      </c>
      <c r="M52" s="226">
        <f t="shared" si="17"/>
        <v>5.5894122507123614E-4</v>
      </c>
      <c r="N52" s="223">
        <f t="shared" si="0"/>
        <v>5.5894122507123614E-4</v>
      </c>
      <c r="O52" s="223">
        <f t="shared" si="9"/>
        <v>1.443923807498751E-5</v>
      </c>
      <c r="P52" s="224">
        <f t="shared" si="14"/>
        <v>5.8E-5</v>
      </c>
      <c r="Q52" s="219"/>
      <c r="R52" s="216"/>
      <c r="S52" s="252" t="s">
        <v>92</v>
      </c>
      <c r="T52" s="252">
        <f>[1]Allocation!I52</f>
        <v>6.549746121763727E-5</v>
      </c>
      <c r="U52" s="252">
        <f>[1]Allocation!J52</f>
        <v>3.7751380252445401E-4</v>
      </c>
      <c r="V52" s="253">
        <f>'[2]Adjusted Resources'!V51</f>
        <v>0</v>
      </c>
      <c r="W52" s="252">
        <f t="shared" si="10"/>
        <v>0</v>
      </c>
      <c r="X52" s="252">
        <f t="shared" si="1"/>
        <v>0</v>
      </c>
      <c r="Y52" s="252">
        <f t="shared" si="11"/>
        <v>0</v>
      </c>
      <c r="Z52" s="252">
        <f t="shared" si="2"/>
        <v>0</v>
      </c>
      <c r="AA52" s="252">
        <f t="shared" si="12"/>
        <v>0</v>
      </c>
      <c r="AB52" s="252">
        <f t="shared" si="15"/>
        <v>0</v>
      </c>
      <c r="AC52" s="254">
        <f t="shared" si="3"/>
        <v>0</v>
      </c>
    </row>
    <row r="53" spans="1:29" x14ac:dyDescent="0.35">
      <c r="A53" s="227" t="s">
        <v>93</v>
      </c>
      <c r="B53" s="212">
        <f>'Self-Suff'!L54</f>
        <v>1.1318290532635422E-3</v>
      </c>
      <c r="C53" s="213">
        <f>Resources!L53</f>
        <v>1.6581769841231306E-3</v>
      </c>
      <c r="D53" s="223">
        <f t="shared" si="4"/>
        <v>0</v>
      </c>
      <c r="E53" s="223">
        <f t="shared" si="5"/>
        <v>0</v>
      </c>
      <c r="F53" s="223">
        <f t="shared" si="6"/>
        <v>0</v>
      </c>
      <c r="G53" s="223">
        <f t="shared" si="7"/>
        <v>0</v>
      </c>
      <c r="H53" s="223">
        <f t="shared" si="16"/>
        <v>0</v>
      </c>
      <c r="I53" s="224">
        <f t="shared" si="13"/>
        <v>0</v>
      </c>
      <c r="J53" s="216"/>
      <c r="K53" s="227" t="s">
        <v>93</v>
      </c>
      <c r="L53" s="225">
        <f t="shared" si="17"/>
        <v>1.1318290532635422E-3</v>
      </c>
      <c r="M53" s="226">
        <f t="shared" si="17"/>
        <v>1.6581769841231306E-3</v>
      </c>
      <c r="N53" s="223">
        <f t="shared" si="0"/>
        <v>0</v>
      </c>
      <c r="O53" s="223">
        <f t="shared" si="9"/>
        <v>0</v>
      </c>
      <c r="P53" s="224">
        <f t="shared" si="14"/>
        <v>0</v>
      </c>
      <c r="Q53" s="219"/>
      <c r="R53" s="216"/>
      <c r="S53" s="252" t="s">
        <v>93</v>
      </c>
      <c r="T53" s="252">
        <f>[1]Allocation!I53</f>
        <v>1.0913355957279081E-3</v>
      </c>
      <c r="U53" s="252">
        <f>[1]Allocation!J53</f>
        <v>1.4220328331816579E-3</v>
      </c>
      <c r="V53" s="253">
        <f>'[2]Adjusted Resources'!V52</f>
        <v>1.4220328331816579E-3</v>
      </c>
      <c r="W53" s="252">
        <f t="shared" si="10"/>
        <v>1.3030206645401121</v>
      </c>
      <c r="X53" s="252">
        <f t="shared" si="1"/>
        <v>0.30302066454011212</v>
      </c>
      <c r="Y53" s="252">
        <f t="shared" si="11"/>
        <v>0.69697933545988788</v>
      </c>
      <c r="Z53" s="252">
        <f t="shared" si="2"/>
        <v>2.1826711914558163E-4</v>
      </c>
      <c r="AA53" s="252">
        <f t="shared" si="12"/>
        <v>1.5212767165483166E-4</v>
      </c>
      <c r="AB53" s="252">
        <f t="shared" si="15"/>
        <v>8.7306847658232651E-4</v>
      </c>
      <c r="AC53" s="254">
        <f t="shared" si="3"/>
        <v>1.0250000000000001E-3</v>
      </c>
    </row>
    <row r="54" spans="1:29" x14ac:dyDescent="0.35">
      <c r="A54" s="227" t="s">
        <v>94</v>
      </c>
      <c r="B54" s="212">
        <f>'Self-Suff'!L55</f>
        <v>9.4321153275013416E-3</v>
      </c>
      <c r="C54" s="213">
        <f>Resources!L54</f>
        <v>1.0135560263142905E-2</v>
      </c>
      <c r="D54" s="223">
        <f t="shared" si="4"/>
        <v>0</v>
      </c>
      <c r="E54" s="223">
        <f t="shared" si="5"/>
        <v>0</v>
      </c>
      <c r="F54" s="223">
        <f t="shared" si="6"/>
        <v>0</v>
      </c>
      <c r="G54" s="223">
        <f t="shared" si="7"/>
        <v>0</v>
      </c>
      <c r="H54" s="223">
        <f t="shared" si="16"/>
        <v>0</v>
      </c>
      <c r="I54" s="224">
        <f t="shared" si="13"/>
        <v>0</v>
      </c>
      <c r="J54" s="216"/>
      <c r="K54" s="227" t="s">
        <v>94</v>
      </c>
      <c r="L54" s="225">
        <f t="shared" si="17"/>
        <v>9.4321153275013416E-3</v>
      </c>
      <c r="M54" s="226">
        <f t="shared" si="17"/>
        <v>1.0135560263142905E-2</v>
      </c>
      <c r="N54" s="223">
        <f t="shared" si="0"/>
        <v>0</v>
      </c>
      <c r="O54" s="223">
        <f t="shared" si="9"/>
        <v>0</v>
      </c>
      <c r="P54" s="224">
        <f t="shared" si="14"/>
        <v>0</v>
      </c>
      <c r="Q54" s="219"/>
      <c r="R54" s="216"/>
      <c r="S54" s="252" t="s">
        <v>94</v>
      </c>
      <c r="T54" s="252">
        <f>[1]Allocation!I54</f>
        <v>9.5061214682389938E-3</v>
      </c>
      <c r="U54" s="252">
        <f>[1]Allocation!J54</f>
        <v>1.1111762459665572E-2</v>
      </c>
      <c r="V54" s="253">
        <f>'[2]Adjusted Resources'!V53</f>
        <v>1.1111762459665572E-2</v>
      </c>
      <c r="W54" s="252">
        <f t="shared" si="10"/>
        <v>1.1689060040723447</v>
      </c>
      <c r="X54" s="252">
        <f t="shared" si="1"/>
        <v>0.16890600407234468</v>
      </c>
      <c r="Y54" s="252">
        <f t="shared" si="11"/>
        <v>0.83109399592765532</v>
      </c>
      <c r="Z54" s="252">
        <f t="shared" si="2"/>
        <v>1.9012242936477988E-3</v>
      </c>
      <c r="AA54" s="252">
        <f t="shared" si="12"/>
        <v>1.5800960953624831E-3</v>
      </c>
      <c r="AB54" s="252">
        <f t="shared" si="15"/>
        <v>7.604897174591195E-3</v>
      </c>
      <c r="AC54" s="254">
        <f t="shared" si="3"/>
        <v>9.1850000000000005E-3</v>
      </c>
    </row>
    <row r="55" spans="1:29" x14ac:dyDescent="0.35">
      <c r="A55" s="227" t="s">
        <v>95</v>
      </c>
      <c r="B55" s="212">
        <f>'Self-Suff'!L56</f>
        <v>1.1132652439675166E-2</v>
      </c>
      <c r="C55" s="213">
        <f>Resources!L55</f>
        <v>1.0004844094319473E-2</v>
      </c>
      <c r="D55" s="223">
        <f t="shared" si="4"/>
        <v>1.1132652439675166E-2</v>
      </c>
      <c r="E55" s="223">
        <f t="shared" si="5"/>
        <v>2.2265304879350331E-3</v>
      </c>
      <c r="F55" s="223">
        <f t="shared" si="6"/>
        <v>8.9061219517401324E-3</v>
      </c>
      <c r="G55" s="223">
        <f t="shared" si="7"/>
        <v>1.1127262288870685</v>
      </c>
      <c r="H55" s="223">
        <f t="shared" si="16"/>
        <v>2.4775188733420338E-3</v>
      </c>
      <c r="I55" s="224">
        <f t="shared" si="13"/>
        <v>1.1384E-2</v>
      </c>
      <c r="J55" s="216"/>
      <c r="K55" s="227" t="s">
        <v>95</v>
      </c>
      <c r="L55" s="225">
        <f t="shared" si="17"/>
        <v>1.1132652439675166E-2</v>
      </c>
      <c r="M55" s="226">
        <f t="shared" si="17"/>
        <v>1.0004844094319473E-2</v>
      </c>
      <c r="N55" s="223">
        <f t="shared" si="0"/>
        <v>0</v>
      </c>
      <c r="O55" s="223">
        <f t="shared" si="9"/>
        <v>0</v>
      </c>
      <c r="P55" s="224">
        <f t="shared" si="14"/>
        <v>0</v>
      </c>
      <c r="Q55" s="219"/>
      <c r="R55" s="216"/>
      <c r="S55" s="252" t="s">
        <v>95</v>
      </c>
      <c r="T55" s="252">
        <f>[1]Allocation!I55</f>
        <v>1.0518427097848539E-2</v>
      </c>
      <c r="U55" s="252">
        <f>[1]Allocation!J55</f>
        <v>9.7951659024187888E-3</v>
      </c>
      <c r="V55" s="253">
        <f>'[2]Adjusted Resources'!V54</f>
        <v>0</v>
      </c>
      <c r="W55" s="252">
        <f t="shared" si="10"/>
        <v>0</v>
      </c>
      <c r="X55" s="252">
        <f t="shared" si="1"/>
        <v>0</v>
      </c>
      <c r="Y55" s="252">
        <f t="shared" si="11"/>
        <v>0</v>
      </c>
      <c r="Z55" s="252">
        <f t="shared" si="2"/>
        <v>0</v>
      </c>
      <c r="AA55" s="252">
        <f t="shared" si="12"/>
        <v>0</v>
      </c>
      <c r="AB55" s="252">
        <f t="shared" si="15"/>
        <v>0</v>
      </c>
      <c r="AC55" s="254">
        <f t="shared" si="3"/>
        <v>0</v>
      </c>
    </row>
    <row r="56" spans="1:29" x14ac:dyDescent="0.35">
      <c r="A56" s="227" t="s">
        <v>96</v>
      </c>
      <c r="B56" s="212">
        <f>'Self-Suff'!L57</f>
        <v>1.3885532880024564E-2</v>
      </c>
      <c r="C56" s="213">
        <f>Resources!L56</f>
        <v>1.2880923283307366E-2</v>
      </c>
      <c r="D56" s="223">
        <f t="shared" si="4"/>
        <v>1.3885532880024564E-2</v>
      </c>
      <c r="E56" s="223">
        <f t="shared" si="5"/>
        <v>2.7771065760049131E-3</v>
      </c>
      <c r="F56" s="223">
        <f t="shared" si="6"/>
        <v>1.1108426304019651E-2</v>
      </c>
      <c r="G56" s="223">
        <f t="shared" si="7"/>
        <v>1.0779920487546952</v>
      </c>
      <c r="H56" s="223">
        <f t="shared" si="16"/>
        <v>2.9936988074776732E-3</v>
      </c>
      <c r="I56" s="224">
        <f t="shared" si="13"/>
        <v>1.4102E-2</v>
      </c>
      <c r="J56" s="216"/>
      <c r="K56" s="227" t="s">
        <v>96</v>
      </c>
      <c r="L56" s="225">
        <f t="shared" si="17"/>
        <v>1.3885532880024564E-2</v>
      </c>
      <c r="M56" s="226">
        <f t="shared" si="17"/>
        <v>1.2880923283307366E-2</v>
      </c>
      <c r="N56" s="223">
        <f t="shared" si="0"/>
        <v>0</v>
      </c>
      <c r="O56" s="223">
        <f t="shared" si="9"/>
        <v>0</v>
      </c>
      <c r="P56" s="224">
        <f t="shared" si="14"/>
        <v>0</v>
      </c>
      <c r="Q56" s="219"/>
      <c r="R56" s="216"/>
      <c r="S56" s="252" t="s">
        <v>96</v>
      </c>
      <c r="T56" s="252">
        <f>[1]Allocation!I56</f>
        <v>1.3646151576045528E-2</v>
      </c>
      <c r="U56" s="252">
        <f>[1]Allocation!J56</f>
        <v>1.3361983523650976E-2</v>
      </c>
      <c r="V56" s="253">
        <f>'[2]Adjusted Resources'!V55</f>
        <v>0</v>
      </c>
      <c r="W56" s="252">
        <f t="shared" si="10"/>
        <v>0</v>
      </c>
      <c r="X56" s="252">
        <f t="shared" si="1"/>
        <v>0</v>
      </c>
      <c r="Y56" s="252">
        <f t="shared" si="11"/>
        <v>0</v>
      </c>
      <c r="Z56" s="252">
        <f t="shared" si="2"/>
        <v>0</v>
      </c>
      <c r="AA56" s="252">
        <f t="shared" si="12"/>
        <v>0</v>
      </c>
      <c r="AB56" s="252">
        <f t="shared" si="15"/>
        <v>0</v>
      </c>
      <c r="AC56" s="254">
        <f t="shared" si="3"/>
        <v>0</v>
      </c>
    </row>
    <row r="57" spans="1:29" x14ac:dyDescent="0.35">
      <c r="A57" s="228" t="s">
        <v>103</v>
      </c>
      <c r="B57" s="212">
        <f>'Self-Suff'!L64</f>
        <v>5.622648367795564E-3</v>
      </c>
      <c r="C57" s="213">
        <f>Resources!L57</f>
        <v>5.4033518929818116E-3</v>
      </c>
      <c r="D57" s="229">
        <f>IF(B57&gt;C57,B57,0)</f>
        <v>5.622648367795564E-3</v>
      </c>
      <c r="E57" s="229">
        <f>D57*0.2</f>
        <v>1.1245296735591128E-3</v>
      </c>
      <c r="F57" s="229">
        <f>D57-E57</f>
        <v>4.498118694236451E-3</v>
      </c>
      <c r="G57" s="229">
        <f>IF(E57&gt;0,B57/C57,0)</f>
        <v>1.0405852661749806</v>
      </c>
      <c r="H57" s="229">
        <f>G57*E57</f>
        <v>1.1701690096821734E-3</v>
      </c>
      <c r="I57" s="224">
        <f>ROUND(F57+H57,6)</f>
        <v>5.6680000000000003E-3</v>
      </c>
      <c r="J57" s="216"/>
      <c r="K57" s="228" t="s">
        <v>103</v>
      </c>
      <c r="L57" s="230">
        <f>B57</f>
        <v>5.622648367795564E-3</v>
      </c>
      <c r="M57" s="231">
        <f>C57</f>
        <v>5.4033518929818116E-3</v>
      </c>
      <c r="N57" s="232">
        <f>IF(C57/B57&gt;2,C57,0)</f>
        <v>0</v>
      </c>
      <c r="O57" s="232">
        <f>IF(N57&gt;0,0.2*L57,0)</f>
        <v>0</v>
      </c>
      <c r="P57" s="224">
        <f>ROUND(IF(N57&gt;0,(L57-O57),0),6)</f>
        <v>0</v>
      </c>
      <c r="Q57" s="219"/>
      <c r="R57" s="216"/>
      <c r="S57" s="252" t="s">
        <v>103</v>
      </c>
      <c r="T57" s="252">
        <f>[1]Allocation!I57</f>
        <v>4.5182309290273132E-3</v>
      </c>
      <c r="U57" s="252">
        <f>[1]Allocation!J57</f>
        <v>4.9608326080197926E-3</v>
      </c>
      <c r="V57" s="253">
        <f>'[2]Adjusted Resources'!V56</f>
        <v>4.9608326080197926E-3</v>
      </c>
      <c r="W57" s="252">
        <f>IF(V57&gt;0,V57/T57,0)</f>
        <v>1.0979590653830886</v>
      </c>
      <c r="X57" s="252">
        <f>IF(V57&gt;0,W57-1,0)</f>
        <v>9.7959065383088628E-2</v>
      </c>
      <c r="Y57" s="252">
        <f>IF(V57&gt;0,1-X57,0)</f>
        <v>0.90204093461691137</v>
      </c>
      <c r="Z57" s="252">
        <f>IF(V57&gt;0,T57*0.2,0)</f>
        <v>9.0364618580546273E-4</v>
      </c>
      <c r="AA57" s="252">
        <f>IF(V57&gt;0,Z57*Y57,0)</f>
        <v>8.1512585000696671E-4</v>
      </c>
      <c r="AB57" s="252">
        <f>IF(V57&gt;0,T57-Z57,0)</f>
        <v>3.6145847432218505E-3</v>
      </c>
      <c r="AC57" s="254">
        <f>ROUND(AB57+AA57,6)</f>
        <v>4.4299999999999999E-3</v>
      </c>
    </row>
    <row r="58" spans="1:29" x14ac:dyDescent="0.35">
      <c r="A58" s="227" t="s">
        <v>97</v>
      </c>
      <c r="B58" s="212">
        <f>'Self-Suff'!L58</f>
        <v>3.117952557180185E-3</v>
      </c>
      <c r="C58" s="213">
        <f>Resources!L58</f>
        <v>1.9382460567008947E-3</v>
      </c>
      <c r="D58" s="223">
        <f t="shared" si="4"/>
        <v>3.117952557180185E-3</v>
      </c>
      <c r="E58" s="223">
        <f t="shared" si="5"/>
        <v>6.2359051143603701E-4</v>
      </c>
      <c r="F58" s="223">
        <f t="shared" si="6"/>
        <v>2.494362045744148E-3</v>
      </c>
      <c r="G58" s="223">
        <f t="shared" si="7"/>
        <v>1.6086464081280161</v>
      </c>
      <c r="H58" s="223">
        <f t="shared" si="16"/>
        <v>1.0031366363642935E-3</v>
      </c>
      <c r="I58" s="224">
        <f t="shared" si="13"/>
        <v>3.4970000000000001E-3</v>
      </c>
      <c r="J58" s="216"/>
      <c r="K58" s="227" t="s">
        <v>97</v>
      </c>
      <c r="L58" s="225">
        <f t="shared" si="17"/>
        <v>3.117952557180185E-3</v>
      </c>
      <c r="M58" s="226">
        <f t="shared" si="17"/>
        <v>1.9382460567008947E-3</v>
      </c>
      <c r="N58" s="223">
        <f t="shared" si="0"/>
        <v>0</v>
      </c>
      <c r="O58" s="223">
        <f t="shared" si="9"/>
        <v>0</v>
      </c>
      <c r="P58" s="224">
        <f t="shared" si="14"/>
        <v>0</v>
      </c>
      <c r="Q58" s="219"/>
      <c r="R58" s="216"/>
      <c r="S58" s="252" t="s">
        <v>97</v>
      </c>
      <c r="T58" s="252">
        <f>[1]Allocation!I58</f>
        <v>1.6431001229353672E-3</v>
      </c>
      <c r="U58" s="252">
        <f>[1]Allocation!J58</f>
        <v>1.7686397969340466E-3</v>
      </c>
      <c r="V58" s="253">
        <f>'[2]Adjusted Resources'!V57</f>
        <v>1.7686397969340466E-3</v>
      </c>
      <c r="W58" s="252">
        <f t="shared" si="10"/>
        <v>1.0764041534939484</v>
      </c>
      <c r="X58" s="252">
        <f t="shared" si="1"/>
        <v>7.6404153493948357E-2</v>
      </c>
      <c r="Y58" s="252">
        <f t="shared" si="11"/>
        <v>0.92359584650605164</v>
      </c>
      <c r="Z58" s="252">
        <f t="shared" si="2"/>
        <v>3.2862002458707343E-4</v>
      </c>
      <c r="AA58" s="252">
        <f t="shared" si="12"/>
        <v>3.0351208978733759E-4</v>
      </c>
      <c r="AB58" s="252">
        <f t="shared" si="15"/>
        <v>1.3144800983482937E-3</v>
      </c>
      <c r="AC58" s="254">
        <f t="shared" si="3"/>
        <v>1.6180000000000001E-3</v>
      </c>
    </row>
    <row r="59" spans="1:29" x14ac:dyDescent="0.35">
      <c r="A59" s="227" t="s">
        <v>98</v>
      </c>
      <c r="B59" s="212">
        <f>'Self-Suff'!L59</f>
        <v>1.6441359359285238E-3</v>
      </c>
      <c r="C59" s="213">
        <f>Resources!L60</f>
        <v>8.5896221495662358E-4</v>
      </c>
      <c r="D59" s="223">
        <f t="shared" si="4"/>
        <v>1.6441359359285238E-3</v>
      </c>
      <c r="E59" s="223">
        <f t="shared" si="5"/>
        <v>3.2882718718570478E-4</v>
      </c>
      <c r="F59" s="223">
        <f t="shared" si="6"/>
        <v>1.3153087487428191E-3</v>
      </c>
      <c r="G59" s="223">
        <f t="shared" si="7"/>
        <v>1.9140957626541819</v>
      </c>
      <c r="H59" s="223">
        <f t="shared" si="16"/>
        <v>6.2940672563765098E-4</v>
      </c>
      <c r="I59" s="224">
        <f t="shared" si="13"/>
        <v>1.9449999999999999E-3</v>
      </c>
      <c r="J59" s="216"/>
      <c r="K59" s="227" t="s">
        <v>98</v>
      </c>
      <c r="L59" s="225">
        <f t="shared" si="17"/>
        <v>1.6441359359285238E-3</v>
      </c>
      <c r="M59" s="226">
        <f t="shared" si="17"/>
        <v>8.5896221495662358E-4</v>
      </c>
      <c r="N59" s="223">
        <f t="shared" si="0"/>
        <v>0</v>
      </c>
      <c r="O59" s="223">
        <f t="shared" si="9"/>
        <v>0</v>
      </c>
      <c r="P59" s="224">
        <f t="shared" si="14"/>
        <v>0</v>
      </c>
      <c r="Q59" s="219"/>
      <c r="R59" s="216"/>
      <c r="S59" s="252" t="s">
        <v>98</v>
      </c>
      <c r="T59" s="252">
        <f>[1]Allocation!I59</f>
        <v>4.0812959548158138E-4</v>
      </c>
      <c r="U59" s="252">
        <f>[1]Allocation!J59</f>
        <v>6.5240009922879936E-4</v>
      </c>
      <c r="V59" s="253">
        <f>'[2]Adjusted Resources'!V58</f>
        <v>6.5240009922879936E-4</v>
      </c>
      <c r="W59" s="252">
        <f t="shared" si="10"/>
        <v>1.5985121060847982</v>
      </c>
      <c r="X59" s="252">
        <f t="shared" si="1"/>
        <v>0.59851210608479821</v>
      </c>
      <c r="Y59" s="252">
        <f t="shared" si="11"/>
        <v>0.40148789391520179</v>
      </c>
      <c r="Z59" s="252">
        <f t="shared" si="2"/>
        <v>8.1625919096316285E-5</v>
      </c>
      <c r="AA59" s="252">
        <f t="shared" si="12"/>
        <v>3.2771818346872677E-5</v>
      </c>
      <c r="AB59" s="252">
        <f t="shared" si="15"/>
        <v>3.2650367638526509E-4</v>
      </c>
      <c r="AC59" s="254">
        <f t="shared" si="3"/>
        <v>3.59E-4</v>
      </c>
    </row>
    <row r="60" spans="1:29" x14ac:dyDescent="0.35">
      <c r="A60" s="227" t="s">
        <v>99</v>
      </c>
      <c r="B60" s="212">
        <f>'Self-Suff'!L60</f>
        <v>3.5148179655284712E-4</v>
      </c>
      <c r="C60" s="213">
        <f>Resources!L61</f>
        <v>1.424831632942479E-2</v>
      </c>
      <c r="D60" s="223">
        <f t="shared" si="4"/>
        <v>0</v>
      </c>
      <c r="E60" s="223">
        <f t="shared" si="5"/>
        <v>0</v>
      </c>
      <c r="F60" s="223">
        <f t="shared" si="6"/>
        <v>0</v>
      </c>
      <c r="G60" s="223">
        <f t="shared" si="7"/>
        <v>0</v>
      </c>
      <c r="H60" s="223">
        <f t="shared" si="16"/>
        <v>0</v>
      </c>
      <c r="I60" s="224">
        <f t="shared" si="13"/>
        <v>0</v>
      </c>
      <c r="J60" s="216"/>
      <c r="K60" s="227" t="s">
        <v>99</v>
      </c>
      <c r="L60" s="225">
        <f t="shared" si="17"/>
        <v>3.5148179655284712E-4</v>
      </c>
      <c r="M60" s="226">
        <f t="shared" si="17"/>
        <v>1.424831632942479E-2</v>
      </c>
      <c r="N60" s="223">
        <f t="shared" si="0"/>
        <v>1.424831632942479E-2</v>
      </c>
      <c r="O60" s="223">
        <f t="shared" si="9"/>
        <v>7.0296359310569422E-5</v>
      </c>
      <c r="P60" s="224">
        <f t="shared" si="14"/>
        <v>2.81E-4</v>
      </c>
      <c r="Q60" s="219"/>
      <c r="R60" s="216"/>
      <c r="S60" s="252" t="s">
        <v>99</v>
      </c>
      <c r="T60" s="252">
        <f>[1]Allocation!I60</f>
        <v>1.3287425786966255E-2</v>
      </c>
      <c r="U60" s="252">
        <f>[1]Allocation!J60</f>
        <v>1.4552060249441482E-2</v>
      </c>
      <c r="V60" s="253">
        <f>'[2]Adjusted Resources'!V59</f>
        <v>1.4552060249441482E-2</v>
      </c>
      <c r="W60" s="252">
        <f t="shared" si="10"/>
        <v>1.095175279452226</v>
      </c>
      <c r="X60" s="252">
        <f t="shared" si="1"/>
        <v>9.5175279452226036E-2</v>
      </c>
      <c r="Y60" s="252">
        <f t="shared" si="11"/>
        <v>0.90482472054777396</v>
      </c>
      <c r="Z60" s="252">
        <f t="shared" si="2"/>
        <v>2.657485157393251E-3</v>
      </c>
      <c r="AA60" s="252">
        <f t="shared" si="12"/>
        <v>2.4045582648982056E-3</v>
      </c>
      <c r="AB60" s="252">
        <f t="shared" si="15"/>
        <v>1.0629940629573004E-2</v>
      </c>
      <c r="AC60" s="254">
        <f t="shared" si="3"/>
        <v>1.3034E-2</v>
      </c>
    </row>
    <row r="61" spans="1:29" x14ac:dyDescent="0.35">
      <c r="A61" s="227" t="s">
        <v>100</v>
      </c>
      <c r="B61" s="212">
        <f>'Self-Suff'!L61</f>
        <v>1.3140271890215069E-2</v>
      </c>
      <c r="C61" s="213">
        <f>Resources!L62</f>
        <v>1.4874660437640555E-3</v>
      </c>
      <c r="D61" s="223">
        <f t="shared" si="4"/>
        <v>1.3140271890215069E-2</v>
      </c>
      <c r="E61" s="223">
        <f t="shared" si="5"/>
        <v>2.6280543780430139E-3</v>
      </c>
      <c r="F61" s="223">
        <f t="shared" si="6"/>
        <v>1.0512217512172056E-2</v>
      </c>
      <c r="G61" s="223">
        <f t="shared" si="7"/>
        <v>8.8339978887608144</v>
      </c>
      <c r="H61" s="223">
        <f t="shared" si="16"/>
        <v>2.3216226827180601E-2</v>
      </c>
      <c r="I61" s="224">
        <f t="shared" si="13"/>
        <v>3.3728000000000001E-2</v>
      </c>
      <c r="J61" s="216"/>
      <c r="K61" s="227" t="s">
        <v>100</v>
      </c>
      <c r="L61" s="225">
        <f t="shared" si="17"/>
        <v>1.3140271890215069E-2</v>
      </c>
      <c r="M61" s="226">
        <f t="shared" si="17"/>
        <v>1.4874660437640555E-3</v>
      </c>
      <c r="N61" s="223">
        <f t="shared" si="0"/>
        <v>0</v>
      </c>
      <c r="O61" s="223">
        <f t="shared" si="9"/>
        <v>0</v>
      </c>
      <c r="P61" s="224">
        <f t="shared" si="14"/>
        <v>0</v>
      </c>
      <c r="Q61" s="219"/>
      <c r="R61" s="216"/>
      <c r="S61" s="252" t="s">
        <v>100</v>
      </c>
      <c r="T61" s="252">
        <f>[1]Allocation!I61</f>
        <v>1.1448623715035813E-3</v>
      </c>
      <c r="U61" s="252">
        <f>[1]Allocation!J61</f>
        <v>1.3838145533242203E-3</v>
      </c>
      <c r="V61" s="253">
        <f>'[2]Adjusted Resources'!V60</f>
        <v>1.3838145533242203E-3</v>
      </c>
      <c r="W61" s="252">
        <f t="shared" si="10"/>
        <v>1.2087169495376253</v>
      </c>
      <c r="X61" s="252">
        <f t="shared" si="1"/>
        <v>0.20871694953762532</v>
      </c>
      <c r="Y61" s="252">
        <f t="shared" si="11"/>
        <v>0.79128305046237468</v>
      </c>
      <c r="Z61" s="252">
        <f t="shared" si="2"/>
        <v>2.2897247430071627E-4</v>
      </c>
      <c r="AA61" s="252">
        <f t="shared" si="12"/>
        <v>1.8118203793658847E-4</v>
      </c>
      <c r="AB61" s="252">
        <f t="shared" si="15"/>
        <v>9.1588989720286509E-4</v>
      </c>
      <c r="AC61" s="254">
        <f t="shared" si="3"/>
        <v>1.0970000000000001E-3</v>
      </c>
    </row>
    <row r="62" spans="1:29" x14ac:dyDescent="0.35">
      <c r="A62" s="227" t="s">
        <v>101</v>
      </c>
      <c r="B62" s="212">
        <f>'Self-Suff'!L62</f>
        <v>1.2210101406293465E-3</v>
      </c>
      <c r="C62" s="213">
        <f>Resources!L63</f>
        <v>1.70944223368437E-2</v>
      </c>
      <c r="D62" s="223">
        <f t="shared" si="4"/>
        <v>0</v>
      </c>
      <c r="E62" s="223">
        <f t="shared" si="5"/>
        <v>0</v>
      </c>
      <c r="F62" s="223">
        <f t="shared" si="6"/>
        <v>0</v>
      </c>
      <c r="G62" s="223">
        <f t="shared" si="7"/>
        <v>0</v>
      </c>
      <c r="H62" s="223">
        <f t="shared" si="16"/>
        <v>0</v>
      </c>
      <c r="I62" s="224">
        <f t="shared" si="13"/>
        <v>0</v>
      </c>
      <c r="J62" s="216"/>
      <c r="K62" s="227" t="s">
        <v>101</v>
      </c>
      <c r="L62" s="225">
        <f t="shared" si="17"/>
        <v>1.2210101406293465E-3</v>
      </c>
      <c r="M62" s="226">
        <f t="shared" si="17"/>
        <v>1.70944223368437E-2</v>
      </c>
      <c r="N62" s="223">
        <f t="shared" si="0"/>
        <v>1.70944223368437E-2</v>
      </c>
      <c r="O62" s="223">
        <f t="shared" si="9"/>
        <v>2.4420202812586931E-4</v>
      </c>
      <c r="P62" s="224">
        <f t="shared" si="14"/>
        <v>9.77E-4</v>
      </c>
      <c r="Q62" s="219"/>
      <c r="R62" s="216"/>
      <c r="S62" s="252" t="s">
        <v>101</v>
      </c>
      <c r="T62" s="252">
        <f>[1]Allocation!I62</f>
        <v>1.8963137120257881E-2</v>
      </c>
      <c r="U62" s="252">
        <f>[1]Allocation!J62</f>
        <v>1.7758658012336469E-2</v>
      </c>
      <c r="V62" s="253">
        <f>'[2]Adjusted Resources'!V61</f>
        <v>0</v>
      </c>
      <c r="W62" s="252">
        <f t="shared" si="10"/>
        <v>0</v>
      </c>
      <c r="X62" s="252">
        <f t="shared" si="1"/>
        <v>0</v>
      </c>
      <c r="Y62" s="252">
        <f t="shared" si="11"/>
        <v>0</v>
      </c>
      <c r="Z62" s="252">
        <f t="shared" si="2"/>
        <v>0</v>
      </c>
      <c r="AA62" s="252">
        <f t="shared" si="12"/>
        <v>0</v>
      </c>
      <c r="AB62" s="252">
        <f t="shared" si="15"/>
        <v>0</v>
      </c>
      <c r="AC62" s="254">
        <f t="shared" si="3"/>
        <v>0</v>
      </c>
    </row>
    <row r="63" spans="1:29" x14ac:dyDescent="0.35">
      <c r="A63" s="227" t="s">
        <v>102</v>
      </c>
      <c r="B63" s="212">
        <f>'Self-Suff'!L63</f>
        <v>1.9643391976617429E-2</v>
      </c>
      <c r="C63" s="213">
        <f>Resources!L64</f>
        <v>4.4850151804400286E-3</v>
      </c>
      <c r="D63" s="223">
        <f t="shared" si="4"/>
        <v>1.9643391976617429E-2</v>
      </c>
      <c r="E63" s="223">
        <f t="shared" si="5"/>
        <v>3.9286783953234863E-3</v>
      </c>
      <c r="F63" s="223">
        <f t="shared" si="6"/>
        <v>1.5714713581293942E-2</v>
      </c>
      <c r="G63" s="223">
        <f t="shared" si="7"/>
        <v>4.379782717856977</v>
      </c>
      <c r="H63" s="223">
        <f t="shared" si="16"/>
        <v>1.7206757739855884E-2</v>
      </c>
      <c r="I63" s="224">
        <f t="shared" si="13"/>
        <v>3.2920999999999999E-2</v>
      </c>
      <c r="J63" s="216"/>
      <c r="K63" s="227" t="s">
        <v>102</v>
      </c>
      <c r="L63" s="225">
        <f t="shared" si="17"/>
        <v>1.9643391976617429E-2</v>
      </c>
      <c r="M63" s="226">
        <f t="shared" si="17"/>
        <v>4.4850151804400286E-3</v>
      </c>
      <c r="N63" s="223">
        <f t="shared" si="0"/>
        <v>0</v>
      </c>
      <c r="O63" s="223">
        <f t="shared" si="9"/>
        <v>0</v>
      </c>
      <c r="P63" s="224">
        <f t="shared" si="14"/>
        <v>0</v>
      </c>
      <c r="Q63" s="219"/>
      <c r="R63" s="216"/>
      <c r="S63" s="252" t="s">
        <v>102</v>
      </c>
      <c r="T63" s="252">
        <f>[1]Allocation!I63</f>
        <v>5.6400222272758654E-3</v>
      </c>
      <c r="U63" s="252">
        <f>[1]Allocation!J63</f>
        <v>4.6778101856655204E-3</v>
      </c>
      <c r="V63" s="253">
        <f>'[2]Adjusted Resources'!V62</f>
        <v>0</v>
      </c>
      <c r="W63" s="252">
        <f t="shared" si="10"/>
        <v>0</v>
      </c>
      <c r="X63" s="252">
        <f t="shared" si="1"/>
        <v>0</v>
      </c>
      <c r="Y63" s="252">
        <f t="shared" si="11"/>
        <v>0</v>
      </c>
      <c r="Z63" s="252">
        <f t="shared" si="2"/>
        <v>0</v>
      </c>
      <c r="AA63" s="252">
        <f t="shared" si="12"/>
        <v>0</v>
      </c>
      <c r="AB63" s="252">
        <f t="shared" si="15"/>
        <v>0</v>
      </c>
      <c r="AC63" s="254">
        <f t="shared" si="3"/>
        <v>0</v>
      </c>
    </row>
    <row r="64" spans="1:29" x14ac:dyDescent="0.35">
      <c r="A64" s="233" t="s">
        <v>104</v>
      </c>
      <c r="B64" s="212">
        <f>SUM(B7:B63)</f>
        <v>1</v>
      </c>
      <c r="C64" s="213">
        <f>SUM(C7:C63)</f>
        <v>0.99517877441649594</v>
      </c>
      <c r="D64" s="220"/>
      <c r="E64" s="220"/>
      <c r="F64" s="220"/>
      <c r="G64" s="220"/>
      <c r="H64" s="220"/>
      <c r="I64" s="221">
        <f>SUM(I7:I63)</f>
        <v>0.58251299999999984</v>
      </c>
      <c r="J64" s="216"/>
      <c r="K64" s="233" t="s">
        <v>104</v>
      </c>
      <c r="L64" s="234">
        <f>SUM(L7:L63)</f>
        <v>1</v>
      </c>
      <c r="M64" s="235">
        <f>SUM(M7:M63)</f>
        <v>0.99517877441649594</v>
      </c>
      <c r="N64" s="236"/>
      <c r="O64" s="237"/>
      <c r="P64" s="220"/>
      <c r="Q64" s="235"/>
      <c r="R64" s="216"/>
      <c r="S64" s="252" t="s">
        <v>104</v>
      </c>
      <c r="T64" s="252">
        <f>SUM(T7:T63)</f>
        <v>1.0000000000000002</v>
      </c>
      <c r="U64" s="252">
        <f>SUM(U7:U63)</f>
        <v>1.0000000000000002</v>
      </c>
      <c r="V64" s="252"/>
      <c r="W64" s="252"/>
      <c r="X64" s="252"/>
      <c r="Y64" s="252"/>
      <c r="Z64" s="252"/>
      <c r="AA64" s="252"/>
      <c r="AB64" s="252"/>
      <c r="AC64" s="254">
        <f>SUM(AC7:AC63)</f>
        <v>0.49672600000000006</v>
      </c>
    </row>
    <row r="65" spans="2:29" hidden="1" x14ac:dyDescent="0.35">
      <c r="B65" s="212"/>
      <c r="C65" s="213"/>
    </row>
    <row r="66" spans="2:29" hidden="1" x14ac:dyDescent="0.35">
      <c r="C66" s="213"/>
      <c r="D66" s="238"/>
      <c r="E66" s="238"/>
      <c r="F66" s="238"/>
      <c r="G66" s="238"/>
      <c r="H66" s="238"/>
      <c r="I66" s="239"/>
      <c r="J66" s="239"/>
      <c r="K66" s="240"/>
      <c r="M66" s="238"/>
      <c r="N66" s="238"/>
      <c r="O66" s="238"/>
      <c r="P66" s="238"/>
      <c r="Q66" s="241"/>
      <c r="R66" s="241"/>
      <c r="S66" s="241"/>
      <c r="V66" s="238"/>
      <c r="W66" s="238"/>
      <c r="X66" s="238"/>
      <c r="Y66" s="238"/>
      <c r="Z66" s="238"/>
      <c r="AA66" s="238"/>
      <c r="AB66" s="238"/>
      <c r="AC66" s="239"/>
    </row>
    <row r="69" spans="2:29" hidden="1" x14ac:dyDescent="0.35">
      <c r="I69" s="187"/>
      <c r="J69" s="187"/>
      <c r="AC69" s="187"/>
    </row>
    <row r="70" spans="2:29" hidden="1" x14ac:dyDescent="0.35">
      <c r="I70" s="187"/>
      <c r="J70" s="187"/>
      <c r="AC70" s="187"/>
    </row>
    <row r="71" spans="2:29" hidden="1" x14ac:dyDescent="0.35">
      <c r="I71" s="187"/>
      <c r="J71" s="187"/>
      <c r="AC71" s="187"/>
    </row>
    <row r="72" spans="2:29" hidden="1" x14ac:dyDescent="0.35">
      <c r="I72" s="187"/>
      <c r="J72" s="187"/>
      <c r="AC72" s="187"/>
    </row>
    <row r="73" spans="2:29" hidden="1" x14ac:dyDescent="0.35">
      <c r="I73" s="187"/>
      <c r="J73" s="187"/>
      <c r="AC73" s="187"/>
    </row>
    <row r="74" spans="2:29" hidden="1" x14ac:dyDescent="0.35">
      <c r="I74" s="187"/>
      <c r="J74" s="187"/>
      <c r="AC74" s="187"/>
    </row>
    <row r="75" spans="2:29" hidden="1" x14ac:dyDescent="0.35">
      <c r="I75" s="187"/>
      <c r="J75" s="187"/>
      <c r="AC75" s="187"/>
    </row>
  </sheetData>
  <sheetProtection sheet="1" objects="1" scenarios="1" selectLockedCells="1"/>
  <mergeCells count="8">
    <mergeCell ref="S3:AC3"/>
    <mergeCell ref="A2:I2"/>
    <mergeCell ref="K2:Q2"/>
    <mergeCell ref="A3:B3"/>
    <mergeCell ref="C3:I3"/>
    <mergeCell ref="K3:L3"/>
    <mergeCell ref="M3:Q3"/>
    <mergeCell ref="S2:AC2"/>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65" t="s">
        <v>150</v>
      </c>
      <c r="AF2" s="265"/>
      <c r="AG2" s="265"/>
      <c r="AH2" s="265"/>
      <c r="AI2" s="265"/>
      <c r="AJ2" s="265"/>
      <c r="AK2" s="265"/>
      <c r="AL2" s="175"/>
    </row>
    <row r="3" spans="1:40" s="8" customFormat="1" ht="20.149999999999999" customHeight="1" x14ac:dyDescent="0.3">
      <c r="A3" s="266" t="s">
        <v>1</v>
      </c>
      <c r="B3" s="267"/>
      <c r="C3" s="268" t="s">
        <v>2</v>
      </c>
      <c r="D3" s="268"/>
      <c r="E3" s="268"/>
      <c r="F3" s="268"/>
      <c r="G3" s="268"/>
      <c r="H3" s="268"/>
      <c r="I3" s="268"/>
      <c r="J3" s="6"/>
      <c r="K3" s="266" t="s">
        <v>1</v>
      </c>
      <c r="L3" s="267"/>
      <c r="M3" s="262" t="s">
        <v>3</v>
      </c>
      <c r="N3" s="263"/>
      <c r="O3" s="263"/>
      <c r="P3" s="263"/>
      <c r="Q3" s="264"/>
      <c r="R3" s="7"/>
      <c r="S3" s="266" t="s">
        <v>1</v>
      </c>
      <c r="T3" s="267"/>
      <c r="U3" s="262" t="s">
        <v>4</v>
      </c>
      <c r="V3" s="263"/>
      <c r="W3" s="263"/>
      <c r="X3" s="263"/>
      <c r="Y3" s="263"/>
      <c r="Z3" s="263"/>
      <c r="AA3" s="263"/>
      <c r="AB3" s="263"/>
      <c r="AC3" s="264"/>
      <c r="AD3" s="141"/>
      <c r="AE3" s="265"/>
      <c r="AF3" s="265"/>
      <c r="AG3" s="265"/>
      <c r="AH3" s="265"/>
      <c r="AI3" s="265"/>
      <c r="AJ3" s="265"/>
      <c r="AK3" s="265"/>
      <c r="AL3" s="175"/>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6" t="s">
        <v>25</v>
      </c>
      <c r="AG4" s="286"/>
      <c r="AH4" s="286"/>
      <c r="AI4" s="286"/>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59" t="s">
        <v>0</v>
      </c>
      <c r="B1" s="260"/>
      <c r="C1" s="260"/>
      <c r="D1" s="260"/>
      <c r="E1" s="260"/>
      <c r="F1" s="260"/>
      <c r="G1" s="260"/>
      <c r="H1" s="260"/>
      <c r="I1" s="261"/>
      <c r="J1" s="2"/>
      <c r="K1" s="262" t="s">
        <v>0</v>
      </c>
      <c r="L1" s="263"/>
      <c r="M1" s="263"/>
      <c r="N1" s="263"/>
      <c r="O1" s="263"/>
      <c r="P1" s="263"/>
      <c r="Q1" s="264"/>
      <c r="R1" s="4"/>
      <c r="S1" s="259" t="s">
        <v>0</v>
      </c>
      <c r="T1" s="260"/>
      <c r="U1" s="260"/>
      <c r="V1" s="260"/>
      <c r="W1" s="260"/>
      <c r="X1" s="260"/>
      <c r="Y1" s="260"/>
      <c r="Z1" s="260"/>
      <c r="AA1" s="260"/>
      <c r="AB1" s="260"/>
      <c r="AC1" s="261"/>
      <c r="AD1" s="178"/>
      <c r="AE1" s="287" t="s">
        <v>158</v>
      </c>
      <c r="AF1" s="288"/>
      <c r="AG1" s="288"/>
      <c r="AH1" s="288"/>
      <c r="AI1" s="288"/>
      <c r="AJ1" s="288"/>
      <c r="AK1" s="288"/>
      <c r="AL1" s="288"/>
    </row>
    <row r="2" spans="1:39" s="8" customFormat="1" ht="20.149999999999999" customHeight="1" x14ac:dyDescent="0.3">
      <c r="A2" s="266" t="s">
        <v>1</v>
      </c>
      <c r="B2" s="267"/>
      <c r="C2" s="268" t="s">
        <v>2</v>
      </c>
      <c r="D2" s="268"/>
      <c r="E2" s="268"/>
      <c r="F2" s="268"/>
      <c r="G2" s="268"/>
      <c r="H2" s="268"/>
      <c r="I2" s="268"/>
      <c r="J2" s="6"/>
      <c r="K2" s="266" t="s">
        <v>1</v>
      </c>
      <c r="L2" s="267"/>
      <c r="M2" s="262" t="s">
        <v>3</v>
      </c>
      <c r="N2" s="263"/>
      <c r="O2" s="263"/>
      <c r="P2" s="263"/>
      <c r="Q2" s="264"/>
      <c r="R2" s="7"/>
      <c r="S2" s="266" t="s">
        <v>1</v>
      </c>
      <c r="T2" s="267"/>
      <c r="U2" s="262" t="s">
        <v>4</v>
      </c>
      <c r="V2" s="263"/>
      <c r="W2" s="263"/>
      <c r="X2" s="263"/>
      <c r="Y2" s="263"/>
      <c r="Z2" s="263"/>
      <c r="AA2" s="263"/>
      <c r="AB2" s="263"/>
      <c r="AC2" s="264"/>
      <c r="AD2" s="179"/>
      <c r="AE2" s="289"/>
      <c r="AF2" s="290"/>
      <c r="AG2" s="290"/>
      <c r="AH2" s="290"/>
      <c r="AI2" s="290"/>
      <c r="AJ2" s="290"/>
      <c r="AK2" s="290"/>
      <c r="AL2" s="290"/>
    </row>
    <row r="3" spans="1:39" s="15" customFormat="1" ht="97" customHeight="1" x14ac:dyDescent="0.3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6" t="s">
        <v>25</v>
      </c>
      <c r="AG3" s="257"/>
      <c r="AH3" s="257"/>
      <c r="AI3" s="257"/>
      <c r="AJ3" s="257"/>
      <c r="AK3" s="257"/>
      <c r="AL3" s="258"/>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91" t="s">
        <v>105</v>
      </c>
      <c r="B3" s="292"/>
      <c r="C3" s="292"/>
      <c r="D3" s="292"/>
      <c r="E3" s="292"/>
      <c r="F3" s="292"/>
      <c r="G3" s="292"/>
      <c r="H3" s="292"/>
      <c r="I3" s="292"/>
      <c r="J3" s="292"/>
      <c r="K3" s="292"/>
      <c r="L3" s="292"/>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93" t="s">
        <v>126</v>
      </c>
      <c r="B1" s="293"/>
      <c r="C1" s="293"/>
      <c r="D1" s="293"/>
      <c r="E1" s="293"/>
      <c r="F1" s="293"/>
      <c r="G1" s="293"/>
      <c r="H1" s="293"/>
      <c r="I1" s="293"/>
      <c r="J1" s="293"/>
      <c r="K1" s="293"/>
      <c r="L1" s="293"/>
    </row>
    <row r="2" spans="1:12" s="113" customFormat="1" ht="14.5" x14ac:dyDescent="0.35">
      <c r="A2" s="112"/>
      <c r="B2" s="294"/>
      <c r="C2" s="294"/>
      <c r="D2" s="294"/>
      <c r="E2" s="294"/>
      <c r="F2" s="294"/>
      <c r="G2" s="294"/>
      <c r="H2" s="294"/>
      <c r="I2" s="294"/>
      <c r="J2" s="294"/>
      <c r="K2" s="294"/>
      <c r="L2" s="294"/>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DHCSDOC-1797567310-7348</_dlc_DocId>
    <_dlc_DocIdUrl xmlns="69bc34b3-1921-46c7-8c7a-d18363374b4b">
      <Url>https://dhcscagovauthoring/_layouts/15/DocIdRedir.aspx?ID=DHCSDOC-1797567310-7348</Url>
      <Description>DHCSDOC-1797567310-7348</Description>
    </_dlc_DocIdUrl>
  </documentManagement>
</p:properties>
</file>

<file path=customXml/itemProps1.xml><?xml version="1.0" encoding="utf-8"?>
<ds:datastoreItem xmlns:ds="http://schemas.openxmlformats.org/officeDocument/2006/customXml" ds:itemID="{1336AC81-FB7C-4BB2-A4FC-A7A03AE1AC2F}"/>
</file>

<file path=customXml/itemProps2.xml><?xml version="1.0" encoding="utf-8"?>
<ds:datastoreItem xmlns:ds="http://schemas.openxmlformats.org/officeDocument/2006/customXml" ds:itemID="{73E5F7E5-28FA-4759-AC07-CF1945FC19A2}"/>
</file>

<file path=customXml/itemProps3.xml><?xml version="1.0" encoding="utf-8"?>
<ds:datastoreItem xmlns:ds="http://schemas.openxmlformats.org/officeDocument/2006/customXml" ds:itemID="{837C06AB-9CBC-4DDD-8B3B-8FCB306A7F2D}"/>
</file>

<file path=customXml/itemProps4.xml><?xml version="1.0" encoding="utf-8"?>
<ds:datastoreItem xmlns:ds="http://schemas.openxmlformats.org/officeDocument/2006/customXml" ds:itemID="{6863DEE9-EB73-4B0F-89F9-8EA8BA0D39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TitleRegion1.s4.ac64.2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Liu, Becky@DHCS</cp:lastModifiedBy>
  <cp:lastPrinted>2022-06-08T19:22:51Z</cp:lastPrinted>
  <dcterms:created xsi:type="dcterms:W3CDTF">2017-06-13T15:16:29Z</dcterms:created>
  <dcterms:modified xsi:type="dcterms:W3CDTF">2023-11-06T23:15:27Z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385c8de4-aec1-4909-a705-67113615f15d</vt:lpwstr>
  </property>
  <property fmtid="{D5CDD505-2E9C-101B-9397-08002B2CF9AE}" pid="4" name="Division">
    <vt:lpwstr>11;#Community Services|c23dee46-a4de-4c29-8bbc-79830d9e7d7c</vt:lpwstr>
  </property>
</Properties>
</file>