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6CEC2C25-9802-4C7C-9A4A-6DF52577CA8A}" xr6:coauthVersionLast="47" xr6:coauthVersionMax="47" xr10:uidLastSave="{00000000-0000-0000-0000-000000000000}"/>
  <bookViews>
    <workbookView xWindow="-108" yWindow="-108" windowWidth="23256" windowHeight="14016" xr2:uid="{00000000-000D-0000-FFFF-FFFF00000000}"/>
  </bookViews>
  <sheets>
    <sheet name="Enclosure 3" sheetId="1" r:id="rId1"/>
  </sheets>
  <externalReferences>
    <externalReference r:id="rId2"/>
  </externalReferences>
  <definedNames>
    <definedName name="_xlnm.Print_Titles" localSheetId="0">'Enclosure 3'!$4:$6</definedName>
    <definedName name="TitleRegion1.a4.j64.1">'Enclosure 3'!$A$4:$J$64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 l="1"/>
  <c r="G63" i="1"/>
  <c r="G62" i="1"/>
  <c r="G61" i="1"/>
  <c r="G60" i="1"/>
  <c r="G59" i="1"/>
  <c r="G58" i="1"/>
  <c r="G57" i="1"/>
  <c r="G56" i="1"/>
  <c r="G55" i="1"/>
  <c r="G54" i="1"/>
  <c r="G53" i="1"/>
  <c r="G52" i="1"/>
  <c r="G51" i="1"/>
  <c r="G50" i="1"/>
  <c r="G49" i="1"/>
  <c r="G48"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H63" i="1" l="1"/>
  <c r="I63" i="1" s="1"/>
  <c r="H62" i="1"/>
  <c r="I62" i="1" s="1"/>
  <c r="H61" i="1"/>
  <c r="I61" i="1" s="1"/>
  <c r="H60" i="1"/>
  <c r="I60" i="1" s="1"/>
  <c r="H59" i="1"/>
  <c r="I59" i="1" s="1"/>
  <c r="H58" i="1"/>
  <c r="I58" i="1" s="1"/>
  <c r="D57" i="1"/>
  <c r="C57" i="1"/>
  <c r="C64"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57" i="1" l="1"/>
  <c r="I57" i="1" s="1"/>
  <c r="I64" i="1" s="1"/>
  <c r="J12" i="1" s="1"/>
  <c r="D64" i="1"/>
  <c r="E58" i="1"/>
  <c r="E60" i="1"/>
  <c r="E62" i="1"/>
  <c r="E53" i="1"/>
  <c r="E55" i="1"/>
  <c r="E59" i="1"/>
  <c r="E61" i="1"/>
  <c r="E63" i="1" l="1"/>
  <c r="E17" i="1"/>
  <c r="E52" i="1"/>
  <c r="E48" i="1"/>
  <c r="E44" i="1"/>
  <c r="E40" i="1"/>
  <c r="E36" i="1"/>
  <c r="E32" i="1"/>
  <c r="E28" i="1"/>
  <c r="E24" i="1"/>
  <c r="E20" i="1"/>
  <c r="E16" i="1"/>
  <c r="E12" i="1"/>
  <c r="E8" i="1"/>
  <c r="E41" i="1"/>
  <c r="E56" i="1"/>
  <c r="E51" i="1"/>
  <c r="E47" i="1"/>
  <c r="E43" i="1"/>
  <c r="E39" i="1"/>
  <c r="E35" i="1"/>
  <c r="E31" i="1"/>
  <c r="E27" i="1"/>
  <c r="E23" i="1"/>
  <c r="E19" i="1"/>
  <c r="E15" i="1"/>
  <c r="E11" i="1"/>
  <c r="E7" i="1"/>
  <c r="E45" i="1"/>
  <c r="E33" i="1"/>
  <c r="E29" i="1"/>
  <c r="E13" i="1"/>
  <c r="E49" i="1"/>
  <c r="E37" i="1"/>
  <c r="E25" i="1"/>
  <c r="E9" i="1"/>
  <c r="E50" i="1"/>
  <c r="E46" i="1"/>
  <c r="E42" i="1"/>
  <c r="E38" i="1"/>
  <c r="E34" i="1"/>
  <c r="E30" i="1"/>
  <c r="E26" i="1"/>
  <c r="E22" i="1"/>
  <c r="E18" i="1"/>
  <c r="E14" i="1"/>
  <c r="E10" i="1"/>
  <c r="E54" i="1"/>
  <c r="E21" i="1"/>
  <c r="E64" i="1"/>
  <c r="E57" i="1"/>
  <c r="J13" i="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<sst xmlns="http://schemas.openxmlformats.org/spreadsheetml/2006/main" count="104" uniqueCount="83">
  <si>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</si>
  <si>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</si>
  <si>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</si>
  <si>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</si>
  <si>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</si>
  <si>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</si>
  <si>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</si>
  <si>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</si>
  <si>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</si>
  <si>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</si>
  <si>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</si>
  <si>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</si>
  <si>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</si>
  <si>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</si>
  <si>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</si>
  <si>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</si>
  <si>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</si>
  <si>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</si>
  <si>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</si>
  <si>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</si>
  <si>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</si>
  <si>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</si>
  <si>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</si>
  <si>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</si>
  <si>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</si>
  <si>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</si>
  <si>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</si>
  <si>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</si>
  <si>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</si>
  <si>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</si>
  <si>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</si>
  <si>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</si>
  <si>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</si>
  <si>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</si>
  <si>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</si>
  <si>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</si>
  <si>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</si>
  <si>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</si>
  <si>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</si>
  <si>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</si>
  <si>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</si>
  <si>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</si>
  <si>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</si>
  <si>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</si>
  <si>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</si>
  <si>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</si>
  <si>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</si>
  <si>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</si>
  <si>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</si>
  <si>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</si>
  <si>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</si>
  <si>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</si>
  <si>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</si>
  <si>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</si>
  <si>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</si>
  <si>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</si>
  <si>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</si>
  <si>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</si>
  <si>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</si>
  <si>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</si>
  <si>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</si>
  <si>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</si>
  <si>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</si>
  <si>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</si>
  <si>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</si>
  <si>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</si>
  <si>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</si>
  <si>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</si>
  <si>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</si>
  <si>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</si>
  <si>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</si>
  <si>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</si>
  <si>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</si>
  <si>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</si>
  <si>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</si>
  <si>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</si>
  <si>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</si>
  <si>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- 2024</t>
  </si>
  <si>
    <t>County Population in 2024</t>
  </si>
  <si>
    <t>Population Growth (%): 2000-2024</t>
  </si>
  <si>
    <t>Prevalence (&lt;200% FPL) in 2024</t>
  </si>
  <si>
    <t>Updated Prevalence (%) in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</si>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</sst>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43">
    <xf numFmtId="0" fontId="0" fillId="0" borderId="0" xfId="0"/>
    <xf numFmtId="37" fontId="8" fillId="0" borderId="1" xfId="2" applyNumberFormat="1" applyFont="1" applyFill="1" applyBorder="1" applyProtection="1"/>
    <xf numFmtId="37" fontId="8" fillId="0" borderId="1" xfId="2" applyNumberFormat="1" applyFont="1" applyFill="1" applyBorder="1" applyAlignment="1" applyProtection="1">
      <alignment horizontal="center"/>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4" fillId="0" borderId="1" xfId="2" applyFont="1" applyBorder="1" applyProtection="1"/>
    <xf numFmtId="0" fontId="6" fillId="0" borderId="1" xfId="2" applyFont="1" applyFill="1" applyBorder="1" applyAlignment="1" applyProtection="1">
      <alignment horizontal="left" indent="1"/>
    </xf>
    <xf numFmtId="0" fontId="7" fillId="0" borderId="1" xfId="2" applyFont="1" applyFill="1" applyBorder="1" applyAlignment="1" applyProtection="1">
      <alignment textRotation="90" wrapText="1"/>
    </xf>
    <xf numFmtId="0" fontId="7" fillId="0" borderId="1" xfId="2" applyFont="1" applyBorder="1" applyAlignment="1" applyProtection="1">
      <alignment horizontal="center" vertical="center" wrapText="1"/>
    </xf>
    <xf numFmtId="0" fontId="7" fillId="0" borderId="1" xfId="2" applyFont="1" applyBorder="1" applyProtection="1"/>
    <xf numFmtId="10" fontId="7" fillId="0" borderId="1" xfId="2" applyNumberFormat="1" applyFont="1" applyBorder="1" applyAlignment="1" applyProtection="1">
      <alignment horizontal="right"/>
    </xf>
    <xf numFmtId="0" fontId="7" fillId="0" borderId="1" xfId="2" applyFont="1" applyBorder="1" applyAlignment="1" applyProtection="1">
      <alignment horizontal="center"/>
    </xf>
    <xf numFmtId="0" fontId="4" fillId="0" borderId="1" xfId="2" applyFont="1" applyBorder="1" applyAlignment="1" applyProtection="1">
      <alignment horizontal="center"/>
    </xf>
    <xf numFmtId="0" fontId="9" fillId="0" borderId="0" xfId="2" applyFont="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5" fillId="0" borderId="0" xfId="0" applyFont="1" applyProtection="1">
      <protection locked="0"/>
    </xf>
    <xf numFmtId="0" fontId="5" fillId="0" borderId="0" xfId="0" applyFont="1" applyProtection="1"/>
    <xf numFmtId="37" fontId="5" fillId="0" borderId="0" xfId="0" applyNumberFormat="1" applyFont="1" applyProtection="1"/>
    <xf numFmtId="0" fontId="7" fillId="0" borderId="0" xfId="2" applyFont="1" applyAlignment="1" applyProtection="1">
      <alignment horizontal="center"/>
    </xf>
    <xf numFmtId="0" fontId="7" fillId="0" borderId="0" xfId="2" applyFont="1" applyFill="1" applyAlignment="1" applyProtection="1">
      <alignment horizontal="center"/>
    </xf>
    <xf numFmtId="9" fontId="7" fillId="0" borderId="0" xfId="1" applyFont="1" applyProtection="1"/>
  </cellXfs>
  <cellStyles count="5">
    <cellStyle name="Normal" xfId="0" builtinId="0"/>
    <cellStyle name="Normal 2" xfId="4" xr:uid="{00000000-0005-0000-0000-000001000000}"/>
    <cellStyle name="Normal 3" xfId="2" xr:uid="{00000000-0005-0000-0000-000002000000}"/>
    <cellStyle name="Normal 5"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row r="3">
          <cell r="G3">
            <v>1641869</v>
          </cell>
        </row>
        <row r="4">
          <cell r="G4">
            <v>1179</v>
          </cell>
        </row>
        <row r="5">
          <cell r="G5">
            <v>39611</v>
          </cell>
        </row>
        <row r="6">
          <cell r="G6">
            <v>205928</v>
          </cell>
        </row>
        <row r="7">
          <cell r="G7">
            <v>44842</v>
          </cell>
        </row>
        <row r="8">
          <cell r="G8">
            <v>21743</v>
          </cell>
        </row>
        <row r="9">
          <cell r="G9">
            <v>1146626</v>
          </cell>
        </row>
        <row r="10">
          <cell r="G10">
            <v>26345</v>
          </cell>
        </row>
        <row r="11">
          <cell r="G11">
            <v>188583</v>
          </cell>
        </row>
        <row r="12">
          <cell r="G12">
            <v>1017431</v>
          </cell>
        </row>
        <row r="13">
          <cell r="G13">
            <v>28736</v>
          </cell>
        </row>
        <row r="14">
          <cell r="G14">
            <v>133100</v>
          </cell>
        </row>
        <row r="15">
          <cell r="G15">
            <v>182881</v>
          </cell>
        </row>
        <row r="16">
          <cell r="G16">
            <v>18856</v>
          </cell>
        </row>
        <row r="17">
          <cell r="G17">
            <v>910300</v>
          </cell>
        </row>
        <row r="18">
          <cell r="G18">
            <v>152627</v>
          </cell>
        </row>
        <row r="19">
          <cell r="G19">
            <v>67001</v>
          </cell>
        </row>
        <row r="20">
          <cell r="G20">
            <v>28197</v>
          </cell>
        </row>
        <row r="21">
          <cell r="G21">
            <v>9824091</v>
          </cell>
        </row>
        <row r="22">
          <cell r="G22">
            <v>159328</v>
          </cell>
        </row>
        <row r="23">
          <cell r="G23">
            <v>252844</v>
          </cell>
        </row>
        <row r="24">
          <cell r="G24">
            <v>16966</v>
          </cell>
        </row>
        <row r="25">
          <cell r="G25">
            <v>89476</v>
          </cell>
        </row>
        <row r="26">
          <cell r="G26">
            <v>287303</v>
          </cell>
        </row>
        <row r="27">
          <cell r="G27">
            <v>8484</v>
          </cell>
        </row>
        <row r="28">
          <cell r="G28">
            <v>12861</v>
          </cell>
        </row>
        <row r="29">
          <cell r="G29">
            <v>437614</v>
          </cell>
        </row>
        <row r="30">
          <cell r="G30">
            <v>135029</v>
          </cell>
        </row>
        <row r="31">
          <cell r="G31">
            <v>100177</v>
          </cell>
        </row>
        <row r="32">
          <cell r="G32">
            <v>3150835</v>
          </cell>
        </row>
        <row r="33">
          <cell r="G33">
            <v>412844</v>
          </cell>
        </row>
        <row r="34">
          <cell r="G34">
            <v>18841</v>
          </cell>
        </row>
        <row r="35">
          <cell r="G35">
            <v>2442378</v>
          </cell>
        </row>
        <row r="36">
          <cell r="G36">
            <v>1578938</v>
          </cell>
        </row>
        <row r="37">
          <cell r="G37">
            <v>65853</v>
          </cell>
        </row>
        <row r="38">
          <cell r="G38">
            <v>2181433</v>
          </cell>
        </row>
        <row r="39">
          <cell r="G39">
            <v>3291101</v>
          </cell>
        </row>
        <row r="40">
          <cell r="G40">
            <v>843071</v>
          </cell>
        </row>
        <row r="41">
          <cell r="G41">
            <v>791408</v>
          </cell>
        </row>
        <row r="42">
          <cell r="G42">
            <v>278469</v>
          </cell>
        </row>
        <row r="43">
          <cell r="G43">
            <v>741565</v>
          </cell>
        </row>
        <row r="44">
          <cell r="G44">
            <v>443623</v>
          </cell>
        </row>
        <row r="45">
          <cell r="G45">
            <v>1903198</v>
          </cell>
        </row>
        <row r="46">
          <cell r="G46">
            <v>262572</v>
          </cell>
        </row>
        <row r="47">
          <cell r="G47">
            <v>179195</v>
          </cell>
        </row>
        <row r="48">
          <cell r="G48">
            <v>3171</v>
          </cell>
        </row>
        <row r="49">
          <cell r="G49">
            <v>43409</v>
          </cell>
        </row>
        <row r="50">
          <cell r="G50">
            <v>446426</v>
          </cell>
        </row>
        <row r="51">
          <cell r="G51">
            <v>478152</v>
          </cell>
        </row>
        <row r="52">
          <cell r="G52">
            <v>548744</v>
          </cell>
        </row>
        <row r="53">
          <cell r="G53">
            <v>183831</v>
          </cell>
        </row>
        <row r="54">
          <cell r="G54">
            <v>64308</v>
          </cell>
        </row>
        <row r="55">
          <cell r="G55">
            <v>15915</v>
          </cell>
        </row>
        <row r="56">
          <cell r="G56">
            <v>478918</v>
          </cell>
        </row>
        <row r="57">
          <cell r="G57">
            <v>54407</v>
          </cell>
        </row>
        <row r="58">
          <cell r="G58">
            <v>823863</v>
          </cell>
        </row>
        <row r="59">
          <cell r="G59">
            <v>221666</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zoomScale="64" zoomScaleNormal="235" workbookViewId="0">
      <selection activeCell="H7" sqref="H7"/>
    </sheetView>
  </sheetViews>
  <sheetFormatPr defaultColWidth="0" defaultRowHeight="15" zeroHeight="1" x14ac:dyDescent="0.25"/>
  <cols>
    <col min="1" max="1" width="18.109375" style="34" bestFit="1" customWidth="1"/>
    <col min="2" max="2" width="16" style="34" hidden="1" customWidth="1"/>
    <col min="3" max="3" width="13.5546875" style="34" bestFit="1" customWidth="1"/>
    <col min="4" max="4" width="16.109375" style="35" customWidth="1"/>
    <col min="5" max="5" width="14.109375" style="36" customWidth="1"/>
    <col min="6" max="6" width="2.109375" style="34" hidden="1" customWidth="1"/>
    <col min="7" max="7" width="16.44140625" style="34" customWidth="1"/>
    <col min="8" max="8" width="16.33203125" style="34" customWidth="1"/>
    <col min="9" max="9" width="15.109375" style="34" customWidth="1"/>
    <col min="10" max="10" width="14.109375" style="34" customWidth="1"/>
    <col min="11" max="16384" width="9.109375" style="37" hidden="1"/>
  </cols>
  <sheetData>
    <row r="1" spans="1:11" x14ac:dyDescent="0.25">
      <c r="A1" s="14" t="s">
        <v>82</v>
      </c>
      <c r="B1" s="3"/>
      <c r="C1" s="3"/>
      <c r="D1" s="4"/>
      <c r="E1" s="5"/>
      <c r="F1" s="3"/>
      <c r="G1" s="3"/>
      <c r="H1" s="3"/>
      <c r="I1" s="3"/>
      <c r="J1" s="3"/>
      <c r="K1" s="38"/>
    </row>
    <row r="2" spans="1:11" ht="15.6" x14ac:dyDescent="0.3">
      <c r="A2" s="33" t="s">
        <v>65</v>
      </c>
      <c r="B2" s="33"/>
      <c r="C2" s="33"/>
      <c r="D2" s="33"/>
      <c r="E2" s="33"/>
      <c r="F2" s="33"/>
      <c r="G2" s="33"/>
      <c r="H2" s="33"/>
      <c r="I2" s="33"/>
      <c r="J2" s="33"/>
      <c r="K2" s="38"/>
    </row>
    <row r="3" spans="1:11" ht="15.6" x14ac:dyDescent="0.3">
      <c r="A3" s="6"/>
      <c r="B3" s="6"/>
      <c r="C3" s="33" t="s">
        <v>0</v>
      </c>
      <c r="D3" s="33"/>
      <c r="E3" s="33"/>
      <c r="F3" s="6"/>
      <c r="G3" s="33" t="s">
        <v>77</v>
      </c>
      <c r="H3" s="33"/>
      <c r="I3" s="33"/>
      <c r="J3" s="33"/>
      <c r="K3" s="38"/>
    </row>
    <row r="4" spans="1:11" ht="46.8" x14ac:dyDescent="0.3">
      <c r="A4" s="15" t="s">
        <v>1</v>
      </c>
      <c r="B4" s="32" t="s">
        <v>2</v>
      </c>
      <c r="C4" s="16" t="s">
        <v>3</v>
      </c>
      <c r="D4" s="16" t="s">
        <v>4</v>
      </c>
      <c r="E4" s="16" t="s">
        <v>5</v>
      </c>
      <c r="F4" s="13"/>
      <c r="G4" s="16" t="s">
        <v>78</v>
      </c>
      <c r="H4" s="16" t="s">
        <v>79</v>
      </c>
      <c r="I4" s="16" t="s">
        <v>80</v>
      </c>
      <c r="J4" s="16" t="s">
        <v>81</v>
      </c>
      <c r="K4" s="38"/>
    </row>
    <row r="5" spans="1:11" ht="15.6" x14ac:dyDescent="0.3">
      <c r="A5" s="7"/>
      <c r="B5" s="8"/>
      <c r="C5" s="17" t="s">
        <v>66</v>
      </c>
      <c r="D5" s="17" t="s">
        <v>67</v>
      </c>
      <c r="E5" s="17" t="s">
        <v>68</v>
      </c>
      <c r="F5" s="9"/>
      <c r="G5" s="18" t="s">
        <v>69</v>
      </c>
      <c r="H5" s="17" t="s">
        <v>70</v>
      </c>
      <c r="I5" s="17" t="s">
        <v>71</v>
      </c>
      <c r="J5" s="17" t="s">
        <v>72</v>
      </c>
      <c r="K5" s="38"/>
    </row>
    <row r="6" spans="1:11" ht="15.6" x14ac:dyDescent="0.3">
      <c r="A6" s="7"/>
      <c r="B6" s="8"/>
      <c r="C6" s="9"/>
      <c r="D6" s="9"/>
      <c r="E6" s="17" t="s">
        <v>73</v>
      </c>
      <c r="F6" s="9"/>
      <c r="G6" s="9"/>
      <c r="H6" s="19" t="s">
        <v>74</v>
      </c>
      <c r="I6" s="17" t="s">
        <v>75</v>
      </c>
      <c r="J6" s="17" t="s">
        <v>76</v>
      </c>
      <c r="K6" s="39"/>
    </row>
    <row r="7" spans="1:11" x14ac:dyDescent="0.25">
      <c r="A7" s="20" t="s">
        <v>6</v>
      </c>
      <c r="B7" s="1"/>
      <c r="C7" s="22">
        <v>1448768</v>
      </c>
      <c r="D7" s="21">
        <v>29490</v>
      </c>
      <c r="E7" s="23">
        <f t="shared" ref="E7:E64" si="0">D7/$D$64</f>
        <v>3.0991442410459532E-2</v>
      </c>
      <c r="F7" s="10"/>
      <c r="G7" s="22">
        <f>[1]Prevalence!G3</f>
        <v>1641869</v>
      </c>
      <c r="H7" s="24">
        <f t="shared" ref="H7:H63" si="1">(G7-C7)/C7</f>
        <v>0.13328635088571808</v>
      </c>
      <c r="I7" s="25">
        <f t="shared" ref="I7:I63" si="2">ROUND(D7*(1+H7),0)</f>
        <v>33421</v>
      </c>
      <c r="J7" s="26">
        <f>I7/$I$64</f>
        <v>3.0441229781598453E-2</v>
      </c>
      <c r="K7" s="39"/>
    </row>
    <row r="8" spans="1:11" x14ac:dyDescent="0.25">
      <c r="A8" s="20" t="s">
        <v>7</v>
      </c>
      <c r="B8" s="27" t="s">
        <v>8</v>
      </c>
      <c r="C8" s="22">
        <v>1203</v>
      </c>
      <c r="D8" s="28">
        <v>39</v>
      </c>
      <c r="E8" s="23">
        <f t="shared" si="0"/>
        <v>4.0985630858186567E-5</v>
      </c>
      <c r="F8" s="10"/>
      <c r="G8" s="22">
        <f>[1]Prevalence!G4</f>
        <v>1179</v>
      </c>
      <c r="H8" s="24">
        <f t="shared" si="1"/>
        <v>-1.9950124688279301E-2</v>
      </c>
      <c r="I8" s="25">
        <f t="shared" si="2"/>
        <v>38</v>
      </c>
      <c r="J8" s="26">
        <f t="shared" ref="J8:J63" si="3">I8/$I$64</f>
        <v>3.4611972463443381E-5</v>
      </c>
      <c r="K8" s="38"/>
    </row>
    <row r="9" spans="1:11" x14ac:dyDescent="0.25">
      <c r="A9" s="20" t="s">
        <v>9</v>
      </c>
      <c r="B9" s="27" t="s">
        <v>8</v>
      </c>
      <c r="C9" s="22">
        <v>35205</v>
      </c>
      <c r="D9" s="28">
        <v>740</v>
      </c>
      <c r="E9" s="23">
        <f t="shared" si="0"/>
        <v>7.7767607269379633E-4</v>
      </c>
      <c r="F9" s="10"/>
      <c r="G9" s="22">
        <f>[1]Prevalence!G5</f>
        <v>39611</v>
      </c>
      <c r="H9" s="24">
        <f t="shared" si="1"/>
        <v>0.12515267717653741</v>
      </c>
      <c r="I9" s="25">
        <f t="shared" si="2"/>
        <v>833</v>
      </c>
      <c r="J9" s="26">
        <f t="shared" si="3"/>
        <v>7.5873087005390359E-4</v>
      </c>
      <c r="K9" s="38"/>
    </row>
    <row r="10" spans="1:11" x14ac:dyDescent="0.25">
      <c r="A10" s="20" t="s">
        <v>10</v>
      </c>
      <c r="B10" s="2"/>
      <c r="C10" s="22">
        <v>203446</v>
      </c>
      <c r="D10" s="28">
        <v>7582</v>
      </c>
      <c r="E10" s="23">
        <f t="shared" si="0"/>
        <v>7.968027004276167E-3</v>
      </c>
      <c r="F10" s="10"/>
      <c r="G10" s="22">
        <f>[1]Prevalence!G6</f>
        <v>205928</v>
      </c>
      <c r="H10" s="24">
        <f t="shared" si="1"/>
        <v>1.2199797489260049E-2</v>
      </c>
      <c r="I10" s="25">
        <f t="shared" si="2"/>
        <v>7674</v>
      </c>
      <c r="J10" s="26">
        <f t="shared" si="3"/>
        <v>6.9897967548543287E-3</v>
      </c>
      <c r="K10" s="38"/>
    </row>
    <row r="11" spans="1:11" x14ac:dyDescent="0.25">
      <c r="A11" s="20" t="s">
        <v>11</v>
      </c>
      <c r="B11" s="27" t="s">
        <v>8</v>
      </c>
      <c r="C11" s="22">
        <v>40658</v>
      </c>
      <c r="D11" s="28">
        <v>1076</v>
      </c>
      <c r="E11" s="23">
        <f t="shared" si="0"/>
        <v>1.1307830462412498E-3</v>
      </c>
      <c r="F11" s="10"/>
      <c r="G11" s="22">
        <f>[1]Prevalence!G7</f>
        <v>44842</v>
      </c>
      <c r="H11" s="24">
        <f t="shared" si="1"/>
        <v>0.10290717693934773</v>
      </c>
      <c r="I11" s="25">
        <f t="shared" si="2"/>
        <v>1187</v>
      </c>
      <c r="J11" s="26">
        <f t="shared" si="3"/>
        <v>1.0811687187922971E-3</v>
      </c>
      <c r="K11" s="38"/>
    </row>
    <row r="12" spans="1:11" x14ac:dyDescent="0.25">
      <c r="A12" s="20" t="s">
        <v>12</v>
      </c>
      <c r="B12" s="27" t="s">
        <v>8</v>
      </c>
      <c r="C12" s="22">
        <v>18880</v>
      </c>
      <c r="D12" s="28">
        <v>693</v>
      </c>
      <c r="E12" s="23">
        <f t="shared" si="0"/>
        <v>7.282831329416228E-4</v>
      </c>
      <c r="F12" s="10"/>
      <c r="G12" s="22">
        <f>[1]Prevalence!G8</f>
        <v>21743</v>
      </c>
      <c r="H12" s="24">
        <f t="shared" si="1"/>
        <v>0.15164194915254237</v>
      </c>
      <c r="I12" s="25">
        <f t="shared" si="2"/>
        <v>798</v>
      </c>
      <c r="J12" s="26">
        <f t="shared" si="3"/>
        <v>7.26851421732311E-4</v>
      </c>
      <c r="K12" s="38"/>
    </row>
    <row r="13" spans="1:11" x14ac:dyDescent="0.25">
      <c r="A13" s="20" t="s">
        <v>13</v>
      </c>
      <c r="B13" s="2"/>
      <c r="C13" s="22">
        <v>953675</v>
      </c>
      <c r="D13" s="28">
        <v>15474</v>
      </c>
      <c r="E13" s="23">
        <f t="shared" si="0"/>
        <v>1.6261837228194329E-2</v>
      </c>
      <c r="F13" s="10"/>
      <c r="G13" s="22">
        <f>[1]Prevalence!G9</f>
        <v>1146626</v>
      </c>
      <c r="H13" s="24">
        <f t="shared" si="1"/>
        <v>0.20232364275041287</v>
      </c>
      <c r="I13" s="25">
        <f t="shared" si="2"/>
        <v>18605</v>
      </c>
      <c r="J13" s="26">
        <f t="shared" si="3"/>
        <v>1.6946203886378002E-2</v>
      </c>
      <c r="K13" s="38"/>
    </row>
    <row r="14" spans="1:11" x14ac:dyDescent="0.25">
      <c r="A14" s="20" t="s">
        <v>14</v>
      </c>
      <c r="B14" s="27" t="s">
        <v>8</v>
      </c>
      <c r="C14" s="22">
        <v>27447</v>
      </c>
      <c r="D14" s="28">
        <v>946</v>
      </c>
      <c r="E14" s="23">
        <f t="shared" si="0"/>
        <v>9.9416427671396128E-4</v>
      </c>
      <c r="F14" s="10"/>
      <c r="G14" s="22">
        <f>[1]Prevalence!G10</f>
        <v>26345</v>
      </c>
      <c r="H14" s="24">
        <f t="shared" si="1"/>
        <v>-4.0150107479870294E-2</v>
      </c>
      <c r="I14" s="25">
        <f t="shared" si="2"/>
        <v>908</v>
      </c>
      <c r="J14" s="26">
        <f t="shared" si="3"/>
        <v>8.2704397360017343E-4</v>
      </c>
      <c r="K14" s="38"/>
    </row>
    <row r="15" spans="1:11" x14ac:dyDescent="0.25">
      <c r="A15" s="20" t="s">
        <v>15</v>
      </c>
      <c r="B15" s="2"/>
      <c r="C15" s="22">
        <v>158288</v>
      </c>
      <c r="D15" s="28">
        <v>2430</v>
      </c>
      <c r="E15" s="23">
        <f t="shared" si="0"/>
        <v>2.5537200765485477E-3</v>
      </c>
      <c r="F15" s="10"/>
      <c r="G15" s="22">
        <f>[1]Prevalence!G11</f>
        <v>188583</v>
      </c>
      <c r="H15" s="24">
        <f t="shared" si="1"/>
        <v>0.19139164055392702</v>
      </c>
      <c r="I15" s="25">
        <f t="shared" si="2"/>
        <v>2895</v>
      </c>
      <c r="J15" s="26">
        <f t="shared" si="3"/>
        <v>2.6368857968860153E-3</v>
      </c>
      <c r="K15" s="38"/>
    </row>
    <row r="16" spans="1:11" x14ac:dyDescent="0.25">
      <c r="A16" s="20" t="s">
        <v>16</v>
      </c>
      <c r="B16" s="2"/>
      <c r="C16" s="22">
        <v>802224</v>
      </c>
      <c r="D16" s="28">
        <v>33350</v>
      </c>
      <c r="E16" s="23">
        <f t="shared" si="0"/>
        <v>3.5047968951808256E-2</v>
      </c>
      <c r="F16" s="10"/>
      <c r="G16" s="22">
        <f>[1]Prevalence!G12</f>
        <v>1017431</v>
      </c>
      <c r="H16" s="24">
        <f t="shared" si="1"/>
        <v>0.26826297891860629</v>
      </c>
      <c r="I16" s="25">
        <f t="shared" si="2"/>
        <v>42297</v>
      </c>
      <c r="J16" s="26">
        <f t="shared" si="3"/>
        <v>3.8525857875954334E-2</v>
      </c>
      <c r="K16" s="38"/>
    </row>
    <row r="17" spans="1:11" x14ac:dyDescent="0.25">
      <c r="A17" s="20" t="s">
        <v>17</v>
      </c>
      <c r="B17" s="27" t="s">
        <v>8</v>
      </c>
      <c r="C17" s="22">
        <v>26555</v>
      </c>
      <c r="D17" s="28">
        <v>1005</v>
      </c>
      <c r="E17" s="23">
        <f t="shared" si="0"/>
        <v>1.0561681798071153E-3</v>
      </c>
      <c r="F17" s="10"/>
      <c r="G17" s="22">
        <f>[1]Prevalence!G13</f>
        <v>28736</v>
      </c>
      <c r="H17" s="24">
        <f t="shared" si="1"/>
        <v>8.2131425343626441E-2</v>
      </c>
      <c r="I17" s="25">
        <f t="shared" si="2"/>
        <v>1088</v>
      </c>
      <c r="J17" s="26">
        <f t="shared" si="3"/>
        <v>9.9099542211122092E-4</v>
      </c>
      <c r="K17" s="38"/>
    </row>
    <row r="18" spans="1:11" x14ac:dyDescent="0.25">
      <c r="A18" s="20" t="s">
        <v>18</v>
      </c>
      <c r="B18" s="2"/>
      <c r="C18" s="22">
        <v>126665</v>
      </c>
      <c r="D18" s="28">
        <v>4656</v>
      </c>
      <c r="E18" s="23">
        <f t="shared" si="0"/>
        <v>4.8930537763004264E-3</v>
      </c>
      <c r="F18" s="10"/>
      <c r="G18" s="22">
        <f>[1]Prevalence!G14</f>
        <v>133100</v>
      </c>
      <c r="H18" s="24">
        <f t="shared" si="1"/>
        <v>5.0803300043421623E-2</v>
      </c>
      <c r="I18" s="25">
        <f t="shared" si="2"/>
        <v>4893</v>
      </c>
      <c r="J18" s="26">
        <f t="shared" si="3"/>
        <v>4.4567468753586442E-3</v>
      </c>
      <c r="K18" s="38"/>
    </row>
    <row r="19" spans="1:11" x14ac:dyDescent="0.25">
      <c r="A19" s="20" t="s">
        <v>19</v>
      </c>
      <c r="B19" s="2"/>
      <c r="C19" s="22">
        <v>143151</v>
      </c>
      <c r="D19" s="28">
        <v>5673</v>
      </c>
      <c r="E19" s="23">
        <f t="shared" si="0"/>
        <v>5.9618329194485228E-3</v>
      </c>
      <c r="F19" s="10"/>
      <c r="G19" s="22">
        <f>[1]Prevalence!G15</f>
        <v>182881</v>
      </c>
      <c r="H19" s="24">
        <f t="shared" si="1"/>
        <v>0.27753910206704807</v>
      </c>
      <c r="I19" s="25">
        <f t="shared" si="2"/>
        <v>7247</v>
      </c>
      <c r="J19" s="26">
        <f t="shared" si="3"/>
        <v>6.6008674853308994E-3</v>
      </c>
      <c r="K19" s="38"/>
    </row>
    <row r="20" spans="1:11" x14ac:dyDescent="0.25">
      <c r="A20" s="20" t="s">
        <v>20</v>
      </c>
      <c r="B20" s="27" t="s">
        <v>8</v>
      </c>
      <c r="C20" s="22">
        <v>18116</v>
      </c>
      <c r="D20" s="28">
        <v>512</v>
      </c>
      <c r="E20" s="23">
        <f t="shared" si="0"/>
        <v>5.3806776921516719E-4</v>
      </c>
      <c r="F20" s="10"/>
      <c r="G20" s="22">
        <f>[1]Prevalence!G16</f>
        <v>18856</v>
      </c>
      <c r="H20" s="24">
        <f t="shared" si="1"/>
        <v>4.0847869286818279E-2</v>
      </c>
      <c r="I20" s="25">
        <f t="shared" si="2"/>
        <v>533</v>
      </c>
      <c r="J20" s="26">
        <f t="shared" si="3"/>
        <v>4.8547845586882426E-4</v>
      </c>
      <c r="K20" s="38"/>
    </row>
    <row r="21" spans="1:11" x14ac:dyDescent="0.25">
      <c r="A21" s="20" t="s">
        <v>21</v>
      </c>
      <c r="B21" s="2"/>
      <c r="C21" s="22">
        <v>664373</v>
      </c>
      <c r="D21" s="28">
        <v>26346</v>
      </c>
      <c r="E21" s="23">
        <f t="shared" si="0"/>
        <v>2.7687370015122646E-2</v>
      </c>
      <c r="F21" s="10"/>
      <c r="G21" s="22">
        <f>[1]Prevalence!G17</f>
        <v>910300</v>
      </c>
      <c r="H21" s="24">
        <f t="shared" si="1"/>
        <v>0.37016404941200198</v>
      </c>
      <c r="I21" s="25">
        <f t="shared" si="2"/>
        <v>36098</v>
      </c>
      <c r="J21" s="26">
        <f t="shared" si="3"/>
        <v>3.2879552157509977E-2</v>
      </c>
      <c r="K21" s="38"/>
    </row>
    <row r="22" spans="1:11" x14ac:dyDescent="0.25">
      <c r="A22" s="20" t="s">
        <v>22</v>
      </c>
      <c r="B22" s="2"/>
      <c r="C22" s="22">
        <v>129764</v>
      </c>
      <c r="D22" s="28">
        <v>4539</v>
      </c>
      <c r="E22" s="23">
        <f t="shared" si="0"/>
        <v>4.7700968837258674E-3</v>
      </c>
      <c r="F22" s="10"/>
      <c r="G22" s="22">
        <f>[1]Prevalence!G18</f>
        <v>152627</v>
      </c>
      <c r="H22" s="24">
        <f t="shared" si="1"/>
        <v>0.1761890817175796</v>
      </c>
      <c r="I22" s="25">
        <f t="shared" si="2"/>
        <v>5339</v>
      </c>
      <c r="J22" s="26">
        <f t="shared" si="3"/>
        <v>4.8629821311137952E-3</v>
      </c>
      <c r="K22" s="38"/>
    </row>
    <row r="23" spans="1:11" x14ac:dyDescent="0.25">
      <c r="A23" s="20" t="s">
        <v>23</v>
      </c>
      <c r="B23" s="27" t="s">
        <v>8</v>
      </c>
      <c r="C23" s="22">
        <v>58479</v>
      </c>
      <c r="D23" s="28">
        <v>2137</v>
      </c>
      <c r="E23" s="23">
        <f t="shared" si="0"/>
        <v>2.2458023883062742E-3</v>
      </c>
      <c r="F23" s="10"/>
      <c r="G23" s="22">
        <f>[1]Prevalence!G19</f>
        <v>67001</v>
      </c>
      <c r="H23" s="24">
        <f t="shared" si="1"/>
        <v>0.1457275261204877</v>
      </c>
      <c r="I23" s="25">
        <f t="shared" si="2"/>
        <v>2448</v>
      </c>
      <c r="J23" s="26">
        <f t="shared" si="3"/>
        <v>2.2297396997502474E-3</v>
      </c>
      <c r="K23" s="38"/>
    </row>
    <row r="24" spans="1:11" x14ac:dyDescent="0.25">
      <c r="A24" s="20" t="s">
        <v>24</v>
      </c>
      <c r="B24" s="27" t="s">
        <v>8</v>
      </c>
      <c r="C24" s="22">
        <v>33871</v>
      </c>
      <c r="D24" s="28">
        <v>812</v>
      </c>
      <c r="E24" s="23">
        <f t="shared" si="0"/>
        <v>8.5334185273967919E-4</v>
      </c>
      <c r="F24" s="10"/>
      <c r="G24" s="22">
        <f>[1]Prevalence!G20</f>
        <v>28197</v>
      </c>
      <c r="H24" s="24">
        <f t="shared" si="1"/>
        <v>-0.16751793569720411</v>
      </c>
      <c r="I24" s="25">
        <f t="shared" si="2"/>
        <v>676</v>
      </c>
      <c r="J24" s="26">
        <f t="shared" si="3"/>
        <v>6.1572877329704539E-4</v>
      </c>
      <c r="K24" s="38"/>
    </row>
    <row r="25" spans="1:11" x14ac:dyDescent="0.25">
      <c r="A25" s="20" t="s">
        <v>25</v>
      </c>
      <c r="B25" s="2"/>
      <c r="C25" s="22">
        <v>9543983</v>
      </c>
      <c r="D25" s="28">
        <v>322680</v>
      </c>
      <c r="E25" s="23">
        <f t="shared" si="0"/>
        <v>0.33910880423896517</v>
      </c>
      <c r="F25" s="10"/>
      <c r="G25" s="22">
        <f>[1]Prevalence!G21</f>
        <v>9824091</v>
      </c>
      <c r="H25" s="24">
        <f t="shared" si="1"/>
        <v>2.9349172143328418E-2</v>
      </c>
      <c r="I25" s="25">
        <f t="shared" si="2"/>
        <v>332150</v>
      </c>
      <c r="J25" s="26">
        <f t="shared" si="3"/>
        <v>0.30253596457191367</v>
      </c>
      <c r="K25" s="38"/>
    </row>
    <row r="26" spans="1:11" x14ac:dyDescent="0.25">
      <c r="A26" s="20" t="s">
        <v>26</v>
      </c>
      <c r="B26" s="2"/>
      <c r="C26" s="22">
        <v>124265</v>
      </c>
      <c r="D26" s="28">
        <v>4691</v>
      </c>
      <c r="E26" s="23">
        <f t="shared" si="0"/>
        <v>4.9298357527116201E-3</v>
      </c>
      <c r="F26" s="10"/>
      <c r="G26" s="22">
        <f>[1]Prevalence!G22</f>
        <v>159328</v>
      </c>
      <c r="H26" s="24">
        <f t="shared" si="1"/>
        <v>0.28216311914054643</v>
      </c>
      <c r="I26" s="25">
        <f t="shared" si="2"/>
        <v>6015</v>
      </c>
      <c r="J26" s="26">
        <f t="shared" si="3"/>
        <v>5.4787109044108408E-3</v>
      </c>
      <c r="K26" s="38"/>
    </row>
    <row r="27" spans="1:11" x14ac:dyDescent="0.25">
      <c r="A27" s="20" t="s">
        <v>27</v>
      </c>
      <c r="B27" s="2"/>
      <c r="C27" s="22">
        <v>247424</v>
      </c>
      <c r="D27" s="28">
        <v>3251</v>
      </c>
      <c r="E27" s="23">
        <f t="shared" si="0"/>
        <v>3.4165201517939621E-3</v>
      </c>
      <c r="F27" s="10"/>
      <c r="G27" s="22">
        <f>[1]Prevalence!G23</f>
        <v>252844</v>
      </c>
      <c r="H27" s="24">
        <f t="shared" si="1"/>
        <v>2.190571650284532E-2</v>
      </c>
      <c r="I27" s="25">
        <f t="shared" si="2"/>
        <v>3322</v>
      </c>
      <c r="J27" s="26">
        <f t="shared" si="3"/>
        <v>3.0258150664094451E-3</v>
      </c>
      <c r="K27" s="38"/>
    </row>
    <row r="28" spans="1:11" x14ac:dyDescent="0.25">
      <c r="A28" s="20" t="s">
        <v>28</v>
      </c>
      <c r="B28" s="27" t="s">
        <v>8</v>
      </c>
      <c r="C28" s="22">
        <v>17056</v>
      </c>
      <c r="D28" s="28">
        <v>445</v>
      </c>
      <c r="E28" s="23">
        <f t="shared" si="0"/>
        <v>4.676565572280262E-4</v>
      </c>
      <c r="F28" s="10"/>
      <c r="G28" s="22">
        <f>[1]Prevalence!G24</f>
        <v>16966</v>
      </c>
      <c r="H28" s="24">
        <f t="shared" si="1"/>
        <v>-5.2767354596622885E-3</v>
      </c>
      <c r="I28" s="25">
        <f t="shared" si="2"/>
        <v>443</v>
      </c>
      <c r="J28" s="26">
        <f t="shared" si="3"/>
        <v>4.0350273161330046E-4</v>
      </c>
      <c r="K28" s="38"/>
    </row>
    <row r="29" spans="1:11" x14ac:dyDescent="0.25">
      <c r="A29" s="20" t="s">
        <v>29</v>
      </c>
      <c r="B29" s="27" t="s">
        <v>8</v>
      </c>
      <c r="C29" s="22">
        <v>86506</v>
      </c>
      <c r="D29" s="28">
        <v>2893</v>
      </c>
      <c r="E29" s="23">
        <f t="shared" si="0"/>
        <v>3.0402930787880446E-3</v>
      </c>
      <c r="F29" s="10"/>
      <c r="G29" s="22">
        <f>[1]Prevalence!G25</f>
        <v>89476</v>
      </c>
      <c r="H29" s="24">
        <f t="shared" si="1"/>
        <v>3.4332878644255889E-2</v>
      </c>
      <c r="I29" s="25">
        <f t="shared" si="2"/>
        <v>2992</v>
      </c>
      <c r="J29" s="26">
        <f t="shared" si="3"/>
        <v>2.7252374108058578E-3</v>
      </c>
      <c r="K29" s="38"/>
    </row>
    <row r="30" spans="1:11" x14ac:dyDescent="0.25">
      <c r="A30" s="20" t="s">
        <v>30</v>
      </c>
      <c r="B30" s="2"/>
      <c r="C30" s="22">
        <v>211109</v>
      </c>
      <c r="D30" s="28">
        <v>8982</v>
      </c>
      <c r="E30" s="23">
        <f t="shared" si="0"/>
        <v>9.4393060607238909E-3</v>
      </c>
      <c r="F30" s="10"/>
      <c r="G30" s="22">
        <f>[1]Prevalence!G26</f>
        <v>287303</v>
      </c>
      <c r="H30" s="24">
        <f t="shared" si="1"/>
        <v>0.36092255659398698</v>
      </c>
      <c r="I30" s="25">
        <f t="shared" si="2"/>
        <v>12224</v>
      </c>
      <c r="J30" s="26">
        <f t="shared" si="3"/>
        <v>1.1134125036661365E-2</v>
      </c>
      <c r="K30" s="38"/>
    </row>
    <row r="31" spans="1:11" x14ac:dyDescent="0.25">
      <c r="A31" s="20" t="s">
        <v>31</v>
      </c>
      <c r="B31" s="27" t="s">
        <v>8</v>
      </c>
      <c r="C31" s="22">
        <v>9510</v>
      </c>
      <c r="D31" s="28">
        <v>344</v>
      </c>
      <c r="E31" s="23">
        <f t="shared" si="0"/>
        <v>3.6151428244144047E-4</v>
      </c>
      <c r="F31" s="10"/>
      <c r="G31" s="22">
        <f>[1]Prevalence!G27</f>
        <v>8484</v>
      </c>
      <c r="H31" s="24">
        <f t="shared" si="1"/>
        <v>-0.10788643533123028</v>
      </c>
      <c r="I31" s="25">
        <f t="shared" si="2"/>
        <v>307</v>
      </c>
      <c r="J31" s="26">
        <f t="shared" si="3"/>
        <v>2.7962830384939782E-4</v>
      </c>
      <c r="K31" s="38"/>
    </row>
    <row r="32" spans="1:11" x14ac:dyDescent="0.25">
      <c r="A32" s="20" t="s">
        <v>32</v>
      </c>
      <c r="B32" s="27" t="s">
        <v>8</v>
      </c>
      <c r="C32" s="22">
        <v>12855</v>
      </c>
      <c r="D32" s="28">
        <v>342</v>
      </c>
      <c r="E32" s="23">
        <f t="shared" si="0"/>
        <v>3.5941245521794372E-4</v>
      </c>
      <c r="F32" s="10"/>
      <c r="G32" s="22">
        <f>[1]Prevalence!G28</f>
        <v>12861</v>
      </c>
      <c r="H32" s="24">
        <f t="shared" si="1"/>
        <v>4.6674445740956829E-4</v>
      </c>
      <c r="I32" s="25">
        <f t="shared" si="2"/>
        <v>342</v>
      </c>
      <c r="J32" s="26">
        <f t="shared" si="3"/>
        <v>3.1150775217099041E-4</v>
      </c>
      <c r="K32" s="38"/>
    </row>
    <row r="33" spans="1:11" x14ac:dyDescent="0.25">
      <c r="A33" s="20" t="s">
        <v>33</v>
      </c>
      <c r="B33" s="2"/>
      <c r="C33" s="22">
        <v>402854</v>
      </c>
      <c r="D33" s="28">
        <v>11405</v>
      </c>
      <c r="E33" s="23">
        <f t="shared" si="0"/>
        <v>1.1985669741990199E-2</v>
      </c>
      <c r="F33" s="10"/>
      <c r="G33" s="22">
        <f>[1]Prevalence!G29</f>
        <v>437614</v>
      </c>
      <c r="H33" s="24">
        <f t="shared" si="1"/>
        <v>8.6284361083668035E-2</v>
      </c>
      <c r="I33" s="25">
        <f t="shared" si="2"/>
        <v>12389</v>
      </c>
      <c r="J33" s="26">
        <f t="shared" si="3"/>
        <v>1.1284413864463159E-2</v>
      </c>
      <c r="K33" s="38"/>
    </row>
    <row r="34" spans="1:11" x14ac:dyDescent="0.25">
      <c r="A34" s="20" t="s">
        <v>34</v>
      </c>
      <c r="B34" s="2"/>
      <c r="C34" s="22">
        <v>124601</v>
      </c>
      <c r="D34" s="28">
        <v>2368</v>
      </c>
      <c r="E34" s="23">
        <f t="shared" si="0"/>
        <v>2.4885634326201485E-3</v>
      </c>
      <c r="F34" s="10"/>
      <c r="G34" s="22">
        <f>[1]Prevalence!G30</f>
        <v>135029</v>
      </c>
      <c r="H34" s="24">
        <f t="shared" si="1"/>
        <v>8.3691142125665127E-2</v>
      </c>
      <c r="I34" s="25">
        <f t="shared" si="2"/>
        <v>2566</v>
      </c>
      <c r="J34" s="26">
        <f t="shared" si="3"/>
        <v>2.337218982663045E-3</v>
      </c>
      <c r="K34" s="38"/>
    </row>
    <row r="35" spans="1:11" x14ac:dyDescent="0.25">
      <c r="A35" s="20" t="s">
        <v>35</v>
      </c>
      <c r="B35" s="27" t="s">
        <v>8</v>
      </c>
      <c r="C35" s="22">
        <v>91872</v>
      </c>
      <c r="D35" s="28">
        <v>1908</v>
      </c>
      <c r="E35" s="23">
        <f t="shared" si="0"/>
        <v>2.0051431712158965E-3</v>
      </c>
      <c r="F35" s="10"/>
      <c r="G35" s="22">
        <f>[1]Prevalence!G31</f>
        <v>100177</v>
      </c>
      <c r="H35" s="24">
        <f t="shared" si="1"/>
        <v>9.0397509578544061E-2</v>
      </c>
      <c r="I35" s="25">
        <f t="shared" si="2"/>
        <v>2080</v>
      </c>
      <c r="J35" s="26">
        <f t="shared" si="3"/>
        <v>1.8945500716832167E-3</v>
      </c>
      <c r="K35" s="38"/>
    </row>
    <row r="36" spans="1:11" x14ac:dyDescent="0.25">
      <c r="A36" s="20" t="s">
        <v>36</v>
      </c>
      <c r="B36" s="2"/>
      <c r="C36" s="22">
        <v>2853893</v>
      </c>
      <c r="D36" s="28">
        <v>63978</v>
      </c>
      <c r="E36" s="23">
        <f t="shared" si="0"/>
        <v>6.7235351052437442E-2</v>
      </c>
      <c r="F36" s="10"/>
      <c r="G36" s="22">
        <f>[1]Prevalence!G32</f>
        <v>3150835</v>
      </c>
      <c r="H36" s="24">
        <f t="shared" si="1"/>
        <v>0.10404804945385128</v>
      </c>
      <c r="I36" s="25">
        <f t="shared" si="2"/>
        <v>70635</v>
      </c>
      <c r="J36" s="26">
        <f t="shared" si="3"/>
        <v>6.4337280919876921E-2</v>
      </c>
      <c r="K36" s="38"/>
    </row>
    <row r="37" spans="1:11" x14ac:dyDescent="0.25">
      <c r="A37" s="20" t="s">
        <v>37</v>
      </c>
      <c r="B37" s="2"/>
      <c r="C37" s="22">
        <v>251731</v>
      </c>
      <c r="D37" s="28">
        <v>3536</v>
      </c>
      <c r="E37" s="23">
        <f t="shared" si="0"/>
        <v>3.7160305311422486E-3</v>
      </c>
      <c r="F37" s="10"/>
      <c r="G37" s="22">
        <f>[1]Prevalence!G33</f>
        <v>412844</v>
      </c>
      <c r="H37" s="24">
        <f t="shared" si="1"/>
        <v>0.64002049807135397</v>
      </c>
      <c r="I37" s="25">
        <f t="shared" si="2"/>
        <v>5799</v>
      </c>
      <c r="J37" s="26">
        <f t="shared" si="3"/>
        <v>5.2819691661975835E-3</v>
      </c>
      <c r="K37" s="38"/>
    </row>
    <row r="38" spans="1:11" x14ac:dyDescent="0.25">
      <c r="A38" s="20" t="s">
        <v>38</v>
      </c>
      <c r="B38" s="27" t="s">
        <v>8</v>
      </c>
      <c r="C38" s="22">
        <v>20653</v>
      </c>
      <c r="D38" s="28">
        <v>519</v>
      </c>
      <c r="E38" s="23">
        <f t="shared" si="0"/>
        <v>5.454241644974058E-4</v>
      </c>
      <c r="F38" s="10"/>
      <c r="G38" s="22">
        <f>[1]Prevalence!G34</f>
        <v>18841</v>
      </c>
      <c r="H38" s="24">
        <f t="shared" si="1"/>
        <v>-8.7735437950903022E-2</v>
      </c>
      <c r="I38" s="25">
        <f t="shared" si="2"/>
        <v>473</v>
      </c>
      <c r="J38" s="26">
        <f t="shared" si="3"/>
        <v>4.3082797303180839E-4</v>
      </c>
      <c r="K38" s="38"/>
    </row>
    <row r="39" spans="1:11" x14ac:dyDescent="0.25">
      <c r="A39" s="20" t="s">
        <v>39</v>
      </c>
      <c r="B39" s="2"/>
      <c r="C39" s="22">
        <v>1557271</v>
      </c>
      <c r="D39" s="28">
        <v>45587</v>
      </c>
      <c r="E39" s="23">
        <f t="shared" si="0"/>
        <v>4.7907998818773098E-2</v>
      </c>
      <c r="F39" s="10"/>
      <c r="G39" s="22">
        <f>[1]Prevalence!G35</f>
        <v>2442378</v>
      </c>
      <c r="H39" s="24">
        <f t="shared" si="1"/>
        <v>0.56837056620202908</v>
      </c>
      <c r="I39" s="25">
        <f t="shared" si="2"/>
        <v>71497</v>
      </c>
      <c r="J39" s="26">
        <f t="shared" si="3"/>
        <v>6.5122426189968718E-2</v>
      </c>
      <c r="K39" s="38"/>
    </row>
    <row r="40" spans="1:11" x14ac:dyDescent="0.25">
      <c r="A40" s="20" t="s">
        <v>40</v>
      </c>
      <c r="B40" s="2"/>
      <c r="C40" s="22">
        <v>1230501</v>
      </c>
      <c r="D40" s="28">
        <v>35257</v>
      </c>
      <c r="E40" s="23">
        <f t="shared" si="0"/>
        <v>3.7052061209412401E-2</v>
      </c>
      <c r="F40" s="10"/>
      <c r="G40" s="22">
        <f>[1]Prevalence!G36</f>
        <v>1578938</v>
      </c>
      <c r="H40" s="24">
        <f t="shared" si="1"/>
        <v>0.28316677515906125</v>
      </c>
      <c r="I40" s="25">
        <f t="shared" si="2"/>
        <v>45241</v>
      </c>
      <c r="J40" s="26">
        <f t="shared" si="3"/>
        <v>4.1207374900490576E-2</v>
      </c>
      <c r="K40" s="38"/>
    </row>
    <row r="41" spans="1:11" x14ac:dyDescent="0.25">
      <c r="A41" s="20" t="s">
        <v>41</v>
      </c>
      <c r="B41" s="27" t="s">
        <v>8</v>
      </c>
      <c r="C41" s="22">
        <v>53635</v>
      </c>
      <c r="D41" s="28">
        <v>1341</v>
      </c>
      <c r="E41" s="23">
        <f t="shared" si="0"/>
        <v>1.4092751533545688E-3</v>
      </c>
      <c r="F41" s="10"/>
      <c r="G41" s="22">
        <f>[1]Prevalence!G37</f>
        <v>65853</v>
      </c>
      <c r="H41" s="24">
        <f t="shared" si="1"/>
        <v>0.22779901183928405</v>
      </c>
      <c r="I41" s="25">
        <f t="shared" si="2"/>
        <v>1646</v>
      </c>
      <c r="J41" s="26">
        <f t="shared" si="3"/>
        <v>1.4992449124954686E-3</v>
      </c>
      <c r="K41" s="38"/>
    </row>
    <row r="42" spans="1:11" x14ac:dyDescent="0.25">
      <c r="A42" s="20" t="s">
        <v>42</v>
      </c>
      <c r="B42" s="2"/>
      <c r="C42" s="22">
        <v>1719190</v>
      </c>
      <c r="D42" s="28">
        <v>55013</v>
      </c>
      <c r="E42" s="23">
        <f t="shared" si="0"/>
        <v>5.7813910523113271E-2</v>
      </c>
      <c r="F42" s="10"/>
      <c r="G42" s="22">
        <f>[1]Prevalence!G38</f>
        <v>2181433</v>
      </c>
      <c r="H42" s="24">
        <f t="shared" si="1"/>
        <v>0.26887255044526781</v>
      </c>
      <c r="I42" s="25">
        <f t="shared" si="2"/>
        <v>69804</v>
      </c>
      <c r="J42" s="26">
        <f t="shared" si="3"/>
        <v>6.3580371732584254E-2</v>
      </c>
      <c r="K42" s="38"/>
    </row>
    <row r="43" spans="1:11" x14ac:dyDescent="0.25">
      <c r="A43" s="20" t="s">
        <v>43</v>
      </c>
      <c r="B43" s="2"/>
      <c r="C43" s="22">
        <v>2828374</v>
      </c>
      <c r="D43" s="28">
        <v>72241</v>
      </c>
      <c r="E43" s="23">
        <f t="shared" si="0"/>
        <v>7.5919050226314247E-2</v>
      </c>
      <c r="F43" s="10"/>
      <c r="G43" s="22">
        <f>[1]Prevalence!G39</f>
        <v>3291101</v>
      </c>
      <c r="H43" s="24">
        <f t="shared" si="1"/>
        <v>0.16360177260857298</v>
      </c>
      <c r="I43" s="25">
        <f t="shared" si="2"/>
        <v>84060</v>
      </c>
      <c r="J43" s="26">
        <f t="shared" si="3"/>
        <v>7.656532645465923E-2</v>
      </c>
      <c r="K43" s="38"/>
    </row>
    <row r="44" spans="1:11" x14ac:dyDescent="0.25">
      <c r="A44" s="20" t="s">
        <v>44</v>
      </c>
      <c r="B44" s="2"/>
      <c r="C44" s="22">
        <v>778942</v>
      </c>
      <c r="D44" s="28">
        <v>15098</v>
      </c>
      <c r="E44" s="23">
        <f t="shared" si="0"/>
        <v>1.5866693710176943E-2</v>
      </c>
      <c r="F44" s="10"/>
      <c r="G44" s="22">
        <f>[1]Prevalence!G40</f>
        <v>843071</v>
      </c>
      <c r="H44" s="24">
        <f t="shared" si="1"/>
        <v>8.2328337668273119E-2</v>
      </c>
      <c r="I44" s="25">
        <f t="shared" si="2"/>
        <v>16341</v>
      </c>
      <c r="J44" s="26">
        <f t="shared" si="3"/>
        <v>1.4884059000661271E-2</v>
      </c>
      <c r="K44" s="38"/>
    </row>
    <row r="45" spans="1:11" x14ac:dyDescent="0.25">
      <c r="A45" s="20" t="s">
        <v>45</v>
      </c>
      <c r="B45" s="2"/>
      <c r="C45" s="22">
        <v>567753</v>
      </c>
      <c r="D45" s="28">
        <v>18985</v>
      </c>
      <c r="E45" s="23">
        <f t="shared" si="0"/>
        <v>1.9951594919042869E-2</v>
      </c>
      <c r="F45" s="10"/>
      <c r="G45" s="22">
        <f>[1]Prevalence!G41</f>
        <v>791408</v>
      </c>
      <c r="H45" s="24">
        <f t="shared" si="1"/>
        <v>0.39393010693030245</v>
      </c>
      <c r="I45" s="25">
        <f t="shared" si="2"/>
        <v>26464</v>
      </c>
      <c r="J45" s="26">
        <f t="shared" si="3"/>
        <v>2.4104506296646466E-2</v>
      </c>
      <c r="K45" s="38"/>
    </row>
    <row r="46" spans="1:11" x14ac:dyDescent="0.25">
      <c r="A46" s="20" t="s">
        <v>46</v>
      </c>
      <c r="B46" s="2"/>
      <c r="C46" s="22">
        <v>247724</v>
      </c>
      <c r="D46" s="28">
        <v>5992</v>
      </c>
      <c r="E46" s="23">
        <f t="shared" si="0"/>
        <v>6.2970743615962535E-3</v>
      </c>
      <c r="F46" s="10"/>
      <c r="G46" s="22">
        <f>[1]Prevalence!G42</f>
        <v>278469</v>
      </c>
      <c r="H46" s="24">
        <f t="shared" si="1"/>
        <v>0.1241098964977152</v>
      </c>
      <c r="I46" s="25">
        <f t="shared" si="2"/>
        <v>6736</v>
      </c>
      <c r="J46" s="26">
        <f t="shared" si="3"/>
        <v>6.1354275398356481E-3</v>
      </c>
      <c r="K46" s="38"/>
    </row>
    <row r="47" spans="1:11" x14ac:dyDescent="0.25">
      <c r="A47" s="20" t="s">
        <v>47</v>
      </c>
      <c r="B47" s="2"/>
      <c r="C47" s="22">
        <v>708384</v>
      </c>
      <c r="D47" s="28">
        <v>9102</v>
      </c>
      <c r="E47" s="23">
        <f t="shared" si="0"/>
        <v>9.5654156941336957E-3</v>
      </c>
      <c r="F47" s="10"/>
      <c r="G47" s="22">
        <f>[1]Prevalence!G43</f>
        <v>741565</v>
      </c>
      <c r="H47" s="24">
        <f t="shared" si="1"/>
        <v>4.6840414238605049E-2</v>
      </c>
      <c r="I47" s="25">
        <f t="shared" si="2"/>
        <v>9528</v>
      </c>
      <c r="J47" s="26">
        <f t="shared" si="3"/>
        <v>8.6784966745181193E-3</v>
      </c>
      <c r="K47" s="38"/>
    </row>
    <row r="48" spans="1:11" x14ac:dyDescent="0.25">
      <c r="A48" s="20" t="s">
        <v>48</v>
      </c>
      <c r="B48" s="2"/>
      <c r="C48" s="22">
        <v>399874</v>
      </c>
      <c r="D48" s="28">
        <v>11620</v>
      </c>
      <c r="E48" s="23">
        <f t="shared" si="0"/>
        <v>1.22116161685161E-2</v>
      </c>
      <c r="F48" s="10"/>
      <c r="G48" s="22">
        <f>[1]Prevalence!G44</f>
        <v>443623</v>
      </c>
      <c r="H48" s="24">
        <f t="shared" si="1"/>
        <v>0.10940696319340593</v>
      </c>
      <c r="I48" s="25">
        <f t="shared" si="2"/>
        <v>12891</v>
      </c>
      <c r="J48" s="26">
        <f t="shared" si="3"/>
        <v>1.1741656237532859E-2</v>
      </c>
      <c r="K48" s="38"/>
    </row>
    <row r="49" spans="1:11" x14ac:dyDescent="0.25">
      <c r="A49" s="20" t="s">
        <v>49</v>
      </c>
      <c r="B49" s="2"/>
      <c r="C49" s="22">
        <v>1687415</v>
      </c>
      <c r="D49" s="28">
        <v>25888</v>
      </c>
      <c r="E49" s="23">
        <f t="shared" si="0"/>
        <v>2.720605158094189E-2</v>
      </c>
      <c r="F49" s="10"/>
      <c r="G49" s="22">
        <f>[1]Prevalence!G45</f>
        <v>1903198</v>
      </c>
      <c r="H49" s="24">
        <f t="shared" si="1"/>
        <v>0.12787784866200669</v>
      </c>
      <c r="I49" s="25">
        <f t="shared" si="2"/>
        <v>29199</v>
      </c>
      <c r="J49" s="26">
        <f t="shared" si="3"/>
        <v>2.6595657472633771E-2</v>
      </c>
      <c r="K49" s="38"/>
    </row>
    <row r="50" spans="1:11" x14ac:dyDescent="0.25">
      <c r="A50" s="20" t="s">
        <v>50</v>
      </c>
      <c r="B50" s="2"/>
      <c r="C50" s="22">
        <v>255869</v>
      </c>
      <c r="D50" s="28">
        <v>6141</v>
      </c>
      <c r="E50" s="23">
        <f t="shared" si="0"/>
        <v>6.4536604897467613E-3</v>
      </c>
      <c r="F50" s="10"/>
      <c r="G50" s="22">
        <f>[1]Prevalence!G46</f>
        <v>262572</v>
      </c>
      <c r="H50" s="24">
        <f t="shared" si="1"/>
        <v>2.6196999245707765E-2</v>
      </c>
      <c r="I50" s="25">
        <f t="shared" si="2"/>
        <v>6302</v>
      </c>
      <c r="J50" s="26">
        <f t="shared" si="3"/>
        <v>5.7401223806478998E-3</v>
      </c>
      <c r="K50" s="38"/>
    </row>
    <row r="51" spans="1:11" x14ac:dyDescent="0.25">
      <c r="A51" s="20" t="s">
        <v>51</v>
      </c>
      <c r="B51" s="2"/>
      <c r="C51" s="22">
        <v>164150</v>
      </c>
      <c r="D51" s="28">
        <v>5546</v>
      </c>
      <c r="E51" s="23">
        <f t="shared" si="0"/>
        <v>5.8283668907564787E-3</v>
      </c>
      <c r="F51" s="10"/>
      <c r="G51" s="22">
        <f>[1]Prevalence!G47</f>
        <v>179195</v>
      </c>
      <c r="H51" s="24">
        <f t="shared" si="1"/>
        <v>9.1653975022844961E-2</v>
      </c>
      <c r="I51" s="25">
        <f t="shared" si="2"/>
        <v>6054</v>
      </c>
      <c r="J51" s="26">
        <f t="shared" si="3"/>
        <v>5.5142337182549012E-3</v>
      </c>
      <c r="K51" s="38"/>
    </row>
    <row r="52" spans="1:11" x14ac:dyDescent="0.25">
      <c r="A52" s="20" t="s">
        <v>52</v>
      </c>
      <c r="B52" s="27" t="s">
        <v>8</v>
      </c>
      <c r="C52" s="22">
        <v>3618</v>
      </c>
      <c r="D52" s="28">
        <v>89</v>
      </c>
      <c r="E52" s="23">
        <f t="shared" si="0"/>
        <v>9.3531311445605236E-5</v>
      </c>
      <c r="F52" s="10"/>
      <c r="G52" s="22">
        <f>[1]Prevalence!G48</f>
        <v>3171</v>
      </c>
      <c r="H52" s="24">
        <f t="shared" si="1"/>
        <v>-0.12354892205638475</v>
      </c>
      <c r="I52" s="25">
        <f t="shared" si="2"/>
        <v>78</v>
      </c>
      <c r="J52" s="26">
        <f t="shared" si="3"/>
        <v>7.1045627688120618E-5</v>
      </c>
      <c r="K52" s="38"/>
    </row>
    <row r="53" spans="1:11" x14ac:dyDescent="0.25">
      <c r="A53" s="20" t="s">
        <v>53</v>
      </c>
      <c r="B53" s="27" t="s">
        <v>8</v>
      </c>
      <c r="C53" s="22">
        <v>44382</v>
      </c>
      <c r="D53" s="28">
        <v>1536</v>
      </c>
      <c r="E53" s="23">
        <f t="shared" si="0"/>
        <v>1.6142033076455016E-3</v>
      </c>
      <c r="F53" s="10"/>
      <c r="G53" s="22">
        <f>[1]Prevalence!G49</f>
        <v>43409</v>
      </c>
      <c r="H53" s="24">
        <f t="shared" si="1"/>
        <v>-2.1923302239646704E-2</v>
      </c>
      <c r="I53" s="25">
        <f t="shared" si="2"/>
        <v>1502</v>
      </c>
      <c r="J53" s="26">
        <f t="shared" si="3"/>
        <v>1.3680837536866304E-3</v>
      </c>
      <c r="K53" s="38"/>
    </row>
    <row r="54" spans="1:11" x14ac:dyDescent="0.25">
      <c r="A54" s="20" t="s">
        <v>54</v>
      </c>
      <c r="B54" s="2"/>
      <c r="C54" s="22">
        <v>395991</v>
      </c>
      <c r="D54" s="28">
        <v>7763</v>
      </c>
      <c r="E54" s="23">
        <f t="shared" si="0"/>
        <v>8.1582423680026227E-3</v>
      </c>
      <c r="F54" s="10"/>
      <c r="G54" s="22">
        <f>[1]Prevalence!G50</f>
        <v>446426</v>
      </c>
      <c r="H54" s="24">
        <f t="shared" si="1"/>
        <v>0.12736400574760537</v>
      </c>
      <c r="I54" s="25">
        <f t="shared" si="2"/>
        <v>8752</v>
      </c>
      <c r="J54" s="26">
        <f t="shared" si="3"/>
        <v>7.9716837631593814E-3</v>
      </c>
      <c r="K54" s="38"/>
    </row>
    <row r="55" spans="1:11" x14ac:dyDescent="0.25">
      <c r="A55" s="20" t="s">
        <v>55</v>
      </c>
      <c r="B55" s="2"/>
      <c r="C55" s="22">
        <v>460477</v>
      </c>
      <c r="D55" s="28">
        <v>8253</v>
      </c>
      <c r="E55" s="23">
        <f t="shared" si="0"/>
        <v>8.6731900377593259E-3</v>
      </c>
      <c r="F55" s="10"/>
      <c r="G55" s="22">
        <f>[1]Prevalence!G51</f>
        <v>478152</v>
      </c>
      <c r="H55" s="24">
        <f t="shared" si="1"/>
        <v>3.8384110389878323E-2</v>
      </c>
      <c r="I55" s="25">
        <f t="shared" si="2"/>
        <v>8570</v>
      </c>
      <c r="J55" s="26">
        <f t="shared" si="3"/>
        <v>7.8059106318870992E-3</v>
      </c>
      <c r="K55" s="38"/>
    </row>
    <row r="56" spans="1:11" x14ac:dyDescent="0.25">
      <c r="A56" s="20" t="s">
        <v>56</v>
      </c>
      <c r="B56" s="2"/>
      <c r="C56" s="22">
        <v>449767</v>
      </c>
      <c r="D56" s="28">
        <v>14716</v>
      </c>
      <c r="E56" s="23">
        <f t="shared" si="0"/>
        <v>1.5465244710489063E-2</v>
      </c>
      <c r="F56" s="10"/>
      <c r="G56" s="22">
        <f>[1]Prevalence!G52</f>
        <v>548744</v>
      </c>
      <c r="H56" s="24">
        <f t="shared" si="1"/>
        <v>0.22006283253328945</v>
      </c>
      <c r="I56" s="25">
        <f t="shared" si="2"/>
        <v>17954</v>
      </c>
      <c r="J56" s="26">
        <f t="shared" si="3"/>
        <v>1.6353246147596381E-2</v>
      </c>
      <c r="K56" s="38"/>
    </row>
    <row r="57" spans="1:11" x14ac:dyDescent="0.25">
      <c r="A57" s="20" t="s">
        <v>57</v>
      </c>
      <c r="B57" s="27" t="s">
        <v>8</v>
      </c>
      <c r="C57" s="22">
        <f>79202+60334</f>
        <v>139536</v>
      </c>
      <c r="D57" s="28">
        <f>2553+2269</f>
        <v>4822</v>
      </c>
      <c r="E57" s="23">
        <f t="shared" si="0"/>
        <v>5.0675054358506567E-3</v>
      </c>
      <c r="F57" s="10"/>
      <c r="G57" s="22">
        <f>[1]Prevalence!G53</f>
        <v>183831</v>
      </c>
      <c r="H57" s="24">
        <f t="shared" si="1"/>
        <v>0.3174449604403165</v>
      </c>
      <c r="I57" s="25">
        <f t="shared" si="2"/>
        <v>6353</v>
      </c>
      <c r="J57" s="26">
        <f t="shared" si="3"/>
        <v>5.7865752910593628E-3</v>
      </c>
      <c r="K57" s="38"/>
    </row>
    <row r="58" spans="1:11" x14ac:dyDescent="0.25">
      <c r="A58" s="20" t="s">
        <v>58</v>
      </c>
      <c r="B58" s="27" t="s">
        <v>8</v>
      </c>
      <c r="C58" s="22">
        <v>55832</v>
      </c>
      <c r="D58" s="28">
        <v>2018</v>
      </c>
      <c r="E58" s="23">
        <f t="shared" si="0"/>
        <v>2.1207436685082176E-3</v>
      </c>
      <c r="F58" s="10"/>
      <c r="G58" s="22">
        <f>[1]Prevalence!G54</f>
        <v>64308</v>
      </c>
      <c r="H58" s="24">
        <f t="shared" si="1"/>
        <v>0.15181258059893968</v>
      </c>
      <c r="I58" s="25">
        <f t="shared" si="2"/>
        <v>2324</v>
      </c>
      <c r="J58" s="26">
        <f t="shared" si="3"/>
        <v>2.1167953685537477E-3</v>
      </c>
      <c r="K58" s="38"/>
    </row>
    <row r="59" spans="1:11" x14ac:dyDescent="0.25">
      <c r="A59" s="20" t="s">
        <v>59</v>
      </c>
      <c r="B59" s="27" t="s">
        <v>8</v>
      </c>
      <c r="C59" s="22">
        <v>12958</v>
      </c>
      <c r="D59" s="28">
        <v>458</v>
      </c>
      <c r="E59" s="23">
        <f t="shared" si="0"/>
        <v>4.8131843418075504E-4</v>
      </c>
      <c r="F59" s="10"/>
      <c r="G59" s="22">
        <f>[1]Prevalence!G55</f>
        <v>15915</v>
      </c>
      <c r="H59" s="24">
        <f t="shared" si="1"/>
        <v>0.22819879611051089</v>
      </c>
      <c r="I59" s="25">
        <f t="shared" si="2"/>
        <v>563</v>
      </c>
      <c r="J59" s="26">
        <f t="shared" si="3"/>
        <v>5.1280369728733219E-4</v>
      </c>
      <c r="K59" s="38"/>
    </row>
    <row r="60" spans="1:11" x14ac:dyDescent="0.25">
      <c r="A60" s="20" t="s">
        <v>60</v>
      </c>
      <c r="B60" s="2"/>
      <c r="C60" s="22">
        <v>368805</v>
      </c>
      <c r="D60" s="28">
        <v>16688</v>
      </c>
      <c r="E60" s="23">
        <f t="shared" si="0"/>
        <v>1.7537646352856855E-2</v>
      </c>
      <c r="F60" s="10"/>
      <c r="G60" s="22">
        <f>[1]Prevalence!G56</f>
        <v>478918</v>
      </c>
      <c r="H60" s="24">
        <f t="shared" si="1"/>
        <v>0.29856699339759496</v>
      </c>
      <c r="I60" s="25">
        <f t="shared" si="2"/>
        <v>21670</v>
      </c>
      <c r="J60" s="26">
        <f t="shared" si="3"/>
        <v>1.9737932717968896E-2</v>
      </c>
      <c r="K60" s="38"/>
    </row>
    <row r="61" spans="1:11" x14ac:dyDescent="0.25">
      <c r="A61" s="20" t="s">
        <v>61</v>
      </c>
      <c r="B61" s="27" t="s">
        <v>8</v>
      </c>
      <c r="C61" s="22">
        <v>54587</v>
      </c>
      <c r="D61" s="28">
        <v>1365</v>
      </c>
      <c r="E61" s="23">
        <f t="shared" si="0"/>
        <v>1.4344970800365298E-3</v>
      </c>
      <c r="F61" s="10"/>
      <c r="G61" s="22">
        <f>[1]Prevalence!G57</f>
        <v>54407</v>
      </c>
      <c r="H61" s="24">
        <f t="shared" si="1"/>
        <v>-3.2974884129921044E-3</v>
      </c>
      <c r="I61" s="25">
        <f t="shared" si="2"/>
        <v>1360</v>
      </c>
      <c r="J61" s="26">
        <f t="shared" si="3"/>
        <v>1.2387442776390263E-3</v>
      </c>
      <c r="K61" s="38"/>
    </row>
    <row r="62" spans="1:11" x14ac:dyDescent="0.25">
      <c r="A62" s="20" t="s">
        <v>62</v>
      </c>
      <c r="B62" s="2"/>
      <c r="C62" s="22">
        <v>756902</v>
      </c>
      <c r="D62" s="28">
        <v>15588</v>
      </c>
      <c r="E62" s="23">
        <f t="shared" si="0"/>
        <v>1.6381641379933646E-2</v>
      </c>
      <c r="F62" s="10"/>
      <c r="G62" s="22">
        <f>[1]Prevalence!G58</f>
        <v>823863</v>
      </c>
      <c r="H62" s="24">
        <f t="shared" si="1"/>
        <v>8.8467199188270076E-2</v>
      </c>
      <c r="I62" s="25">
        <f t="shared" si="2"/>
        <v>16967</v>
      </c>
      <c r="J62" s="26">
        <f t="shared" si="3"/>
        <v>1.5454245704927469E-2</v>
      </c>
      <c r="K62" s="38"/>
    </row>
    <row r="63" spans="1:11" x14ac:dyDescent="0.25">
      <c r="A63" s="20" t="s">
        <v>63</v>
      </c>
      <c r="B63" s="2"/>
      <c r="C63" s="22">
        <v>169818</v>
      </c>
      <c r="D63" s="28">
        <v>5604</v>
      </c>
      <c r="E63" s="23">
        <f t="shared" si="0"/>
        <v>5.8893198802378848E-3</v>
      </c>
      <c r="F63" s="10"/>
      <c r="G63" s="22">
        <f>[1]Prevalence!G59</f>
        <v>221666</v>
      </c>
      <c r="H63" s="24">
        <f t="shared" si="1"/>
        <v>0.30531510205043044</v>
      </c>
      <c r="I63" s="25">
        <f t="shared" si="2"/>
        <v>7315</v>
      </c>
      <c r="J63" s="26">
        <f t="shared" si="3"/>
        <v>6.6628046992128513E-3</v>
      </c>
      <c r="K63" s="38"/>
    </row>
    <row r="64" spans="1:11" x14ac:dyDescent="0.25">
      <c r="A64" s="29" t="s">
        <v>64</v>
      </c>
      <c r="B64" s="12"/>
      <c r="C64" s="30">
        <f>SUM(C7:C63)</f>
        <v>34000835</v>
      </c>
      <c r="D64" s="30">
        <f>SUM(D7:D63)</f>
        <v>951553</v>
      </c>
      <c r="E64" s="23">
        <f t="shared" si="0"/>
        <v>1</v>
      </c>
      <c r="F64" s="10"/>
      <c r="G64" s="22">
        <f>SUM(G7:G63)</f>
        <v>39128162</v>
      </c>
      <c r="H64" s="11"/>
      <c r="I64" s="31">
        <f>SUM(I7:I63)</f>
        <v>1097886</v>
      </c>
      <c r="J64" s="23">
        <f>SUM(J7:J63)</f>
        <v>0.99999999999999989</v>
      </c>
      <c r="K64" s="38"/>
    </row>
    <row r="65" spans="1:11" hidden="1" x14ac:dyDescent="0.25">
      <c r="A65" s="3"/>
      <c r="B65" s="40"/>
      <c r="C65" s="40"/>
      <c r="D65" s="41"/>
      <c r="E65" s="5"/>
      <c r="F65" s="3"/>
      <c r="G65" s="40"/>
      <c r="H65" s="3"/>
      <c r="I65" s="3"/>
      <c r="J65" s="3"/>
      <c r="K65" s="38"/>
    </row>
    <row r="66" spans="1:11" hidden="1" x14ac:dyDescent="0.25">
      <c r="A66" s="3"/>
      <c r="B66" s="40"/>
      <c r="C66" s="40"/>
      <c r="D66" s="41"/>
      <c r="E66" s="5"/>
      <c r="F66" s="3"/>
      <c r="G66" s="40"/>
      <c r="H66" s="3"/>
      <c r="I66" s="42"/>
      <c r="J66" s="42"/>
      <c r="K66" s="38"/>
    </row>
    <row r="67" spans="1:11" hidden="1" x14ac:dyDescent="0.25">
      <c r="A67" s="3"/>
      <c r="B67" s="40"/>
      <c r="C67" s="40"/>
      <c r="D67" s="41"/>
      <c r="E67" s="5"/>
      <c r="F67" s="3"/>
      <c r="G67" s="40"/>
      <c r="H67" s="3"/>
      <c r="I67" s="3"/>
      <c r="J67" s="3"/>
      <c r="K67" s="38"/>
    </row>
    <row r="68" spans="1:11" hidden="1" x14ac:dyDescent="0.25">
      <c r="A68" s="3"/>
      <c r="B68" s="40"/>
      <c r="C68" s="40"/>
      <c r="D68" s="41"/>
      <c r="E68" s="5"/>
      <c r="F68" s="3"/>
      <c r="G68" s="40"/>
      <c r="H68" s="3"/>
      <c r="I68" s="3"/>
      <c r="J68" s="3"/>
      <c r="K68" s="38"/>
    </row>
  </sheetData>
  <sheetProtection sheet="1" objects="1" scenarios="1" selectLockedCells="1" sort="0" autoFilter="0"/>
  <mergeCells count="3">
    <mergeCell ref="C3:E3"/>
    <mergeCell ref="G3:J3"/>
    <mergeCell ref="A2:J2"/>
  </mergeCells>
  <printOptions gridLines="1"/>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DHCSDOC-1797567310-8594</_dlc_DocId>
    <_dlc_DocIdUrl xmlns="69bc34b3-1921-46c7-8c7a-d18363374b4b">
      <Url>https://dhcscagovauthoring/_layouts/15/DocIdRedir.aspx?ID=DHCSDOC-1797567310-8594</Url>
      <Description>DHCSDOC-1797567310-8594</Description>
    </_dlc_DocIdUrl>
  </documentManagement>
</p:properties>
</file>

<file path=customXml/itemProps1.xml><?xml version="1.0" encoding="utf-8"?>
<ds:datastoreItem xmlns:ds="http://schemas.openxmlformats.org/officeDocument/2006/customXml" ds:itemID="{9B488674-58F3-45A7-A186-4E5318435BD8}"/>
</file>

<file path=customXml/itemProps2.xml><?xml version="1.0" encoding="utf-8"?>
<ds:datastoreItem xmlns:ds="http://schemas.openxmlformats.org/officeDocument/2006/customXml" ds:itemID="{EA5C2B82-3199-47AC-B2C6-7E5E450EBF61}"/>
</file>

<file path=customXml/itemProps3.xml><?xml version="1.0" encoding="utf-8"?>
<ds:datastoreItem xmlns:ds="http://schemas.openxmlformats.org/officeDocument/2006/customXml" ds:itemID="{967B2B47-82D4-4B45-B2FB-3746683F4E03}"/>
</file>

<file path=customXml/itemProps4.xml><?xml version="1.0" encoding="utf-8"?>
<ds:datastoreItem xmlns:ds="http://schemas.openxmlformats.org/officeDocument/2006/customXml" ds:itemID="{7294B8B3-8D02-48C9-A7DF-2942FBA319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Bell, Emily@DHCS</cp:lastModifiedBy>
  <cp:lastPrinted>2023-06-06T22:14:50Z</cp:lastPrinted>
  <dcterms:created xsi:type="dcterms:W3CDTF">2017-07-19T19:02:16Z</dcterms:created>
  <dcterms:modified xsi:type="dcterms:W3CDTF">2024-11-18T20:02:44Z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8e573a2b-2a18-4151-b318-b96b8ad590ab</vt:lpwstr>
  </property>
  <property fmtid="{D5CDD505-2E9C-101B-9397-08002B2CF9AE}" pid="4" name="Division">
    <vt:lpwstr>11;#Community Services|c23dee46-a4de-4c29-8bbc-79830d9e7d7c</vt:lpwstr>
  </property>
</Properties>
</file>