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D1FF4444-DBEA-4DA4-8C3C-D202D27F9A65}" xr6:coauthVersionLast="47" xr6:coauthVersionMax="47" xr10:uidLastSave="{00000000-0000-0000-0000-000000000000}"/>
  <bookViews>
    <workbookView xWindow="-108" yWindow="-108" windowWidth="23256" windowHeight="14016" firstSheet="3" activeTab="4" xr2:uid="{00000000-000D-0000-FFFF-FFFF00000000}"/>
  </bookViews>
  <sheets>
    <sheet name="Adjusted Resources" sheetId="1" state="hidden" r:id="rId1"/>
    <sheet name="Adjustment #1 ENC 7" sheetId="7" state="hidden" r:id="rId2"/>
    <sheet name="Adjustment #2 ENC 8" sheetId="5" state="hidden" r:id="rId3"/>
    <sheet name="Information" sheetId="9" r:id="rId4"/>
    <sheet name="Adjustment #3 ENC 9" sheetId="6"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1">'Adjustment #1 ENC 7'!$A$1:$I$64</definedName>
    <definedName name="_xlnm.Print_Area" localSheetId="4">'Adjustment #3 ENC 9'!$S$1:$AC$64</definedName>
    <definedName name="_xlnm.Print_Titles" localSheetId="1">'Adjustment #1 ENC 7'!$4:$6</definedName>
    <definedName name="_xlnm.Print_Titles" localSheetId="2">'Adjustment #2 ENC 8'!$3:$6</definedName>
    <definedName name="_xlnm.Print_Titles" localSheetId="4">'Adjustment #3 ENC 9'!$3:$6</definedName>
    <definedName name="TitleRegion1.s4.ac64.2">'Adjustment #3 ENC 9'!$S$4:$AC$64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3" i="6" l="1"/>
  <c r="T63" i="6"/>
  <c r="U62" i="6"/>
  <c r="T62" i="6"/>
  <c r="U61" i="6"/>
  <c r="T61" i="6"/>
  <c r="U60" i="6"/>
  <c r="T60" i="6"/>
  <c r="U59" i="6"/>
  <c r="T59" i="6"/>
  <c r="U58" i="6"/>
  <c r="T58" i="6"/>
  <c r="U57" i="6"/>
  <c r="T57" i="6"/>
  <c r="U56" i="6"/>
  <c r="T56" i="6"/>
  <c r="U55" i="6"/>
  <c r="T55" i="6"/>
  <c r="U54" i="6"/>
  <c r="T54" i="6"/>
  <c r="U53" i="6"/>
  <c r="T53" i="6"/>
  <c r="U52" i="6"/>
  <c r="T52" i="6"/>
  <c r="U51" i="6"/>
  <c r="T51" i="6"/>
  <c r="U50" i="6"/>
  <c r="T50" i="6"/>
  <c r="U49" i="6"/>
  <c r="T49" i="6"/>
  <c r="U48" i="6"/>
  <c r="T48" i="6"/>
  <c r="U47" i="6"/>
  <c r="T47" i="6"/>
  <c r="U46" i="6"/>
  <c r="T46" i="6"/>
  <c r="U45" i="6"/>
  <c r="T45" i="6"/>
  <c r="U44" i="6"/>
  <c r="T44" i="6"/>
  <c r="U43" i="6"/>
  <c r="T43" i="6"/>
  <c r="U42" i="6"/>
  <c r="T42" i="6"/>
  <c r="U41" i="6"/>
  <c r="T41" i="6"/>
  <c r="U40" i="6"/>
  <c r="T40" i="6"/>
  <c r="U39" i="6"/>
  <c r="T39" i="6"/>
  <c r="U38" i="6"/>
  <c r="T38" i="6"/>
  <c r="U37" i="6"/>
  <c r="T37" i="6"/>
  <c r="U36" i="6"/>
  <c r="T36" i="6"/>
  <c r="U35" i="6"/>
  <c r="T35" i="6"/>
  <c r="U34" i="6"/>
  <c r="T34" i="6"/>
  <c r="U33" i="6"/>
  <c r="T33" i="6"/>
  <c r="U32" i="6"/>
  <c r="T32" i="6"/>
  <c r="U31" i="6"/>
  <c r="T31" i="6"/>
  <c r="U30" i="6"/>
  <c r="T30" i="6"/>
  <c r="U29" i="6"/>
  <c r="T29" i="6"/>
  <c r="U28" i="6"/>
  <c r="T28" i="6"/>
  <c r="U27" i="6"/>
  <c r="T27" i="6"/>
  <c r="U26" i="6"/>
  <c r="T26" i="6"/>
  <c r="U25" i="6"/>
  <c r="T25" i="6"/>
  <c r="U24" i="6"/>
  <c r="T24" i="6"/>
  <c r="U23" i="6"/>
  <c r="T23" i="6"/>
  <c r="U22" i="6"/>
  <c r="T22" i="6"/>
  <c r="U21" i="6"/>
  <c r="T21" i="6"/>
  <c r="U20" i="6"/>
  <c r="T20" i="6"/>
  <c r="U19" i="6"/>
  <c r="T19" i="6"/>
  <c r="U18" i="6"/>
  <c r="T18" i="6"/>
  <c r="U17" i="6"/>
  <c r="T17" i="6"/>
  <c r="U16" i="6"/>
  <c r="T16" i="6"/>
  <c r="U15" i="6"/>
  <c r="T15" i="6"/>
  <c r="U14" i="6"/>
  <c r="T14" i="6"/>
  <c r="U13" i="6"/>
  <c r="T13" i="6"/>
  <c r="U12" i="6"/>
  <c r="T12" i="6"/>
  <c r="U11" i="6"/>
  <c r="T11" i="6"/>
  <c r="U10" i="6"/>
  <c r="T10" i="6"/>
  <c r="U9" i="6"/>
  <c r="T9" i="6"/>
  <c r="U8" i="6"/>
  <c r="T8" i="6"/>
  <c r="U7" i="6"/>
  <c r="T7"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M64" i="1" l="1"/>
  <c r="U64" i="1" s="1"/>
  <c r="M63" i="1"/>
  <c r="U63" i="1" s="1"/>
  <c r="M62" i="1"/>
  <c r="U62" i="1" s="1"/>
  <c r="L62" i="1"/>
  <c r="T62" i="1" s="1"/>
  <c r="M61" i="1"/>
  <c r="U61" i="1" s="1"/>
  <c r="L61" i="1"/>
  <c r="T61" i="1" s="1"/>
  <c r="M60" i="1"/>
  <c r="L60" i="1"/>
  <c r="T60" i="1" s="1"/>
  <c r="L59" i="1"/>
  <c r="T59" i="1" s="1"/>
  <c r="M58" i="1"/>
  <c r="M57" i="1"/>
  <c r="M56" i="1"/>
  <c r="M55" i="1"/>
  <c r="M54" i="1"/>
  <c r="L54" i="1"/>
  <c r="T54" i="1" s="1"/>
  <c r="M53" i="1"/>
  <c r="U53" i="1" s="1"/>
  <c r="L53" i="1"/>
  <c r="T53" i="1" s="1"/>
  <c r="M52" i="1"/>
  <c r="L52" i="1"/>
  <c r="T52" i="1" s="1"/>
  <c r="L51" i="1"/>
  <c r="T51" i="1" s="1"/>
  <c r="M50" i="1"/>
  <c r="M49" i="1"/>
  <c r="U49" i="1" s="1"/>
  <c r="M48" i="1"/>
  <c r="M47" i="1"/>
  <c r="M46" i="1"/>
  <c r="U46" i="1" s="1"/>
  <c r="L46" i="1"/>
  <c r="M45" i="1"/>
  <c r="L45" i="1"/>
  <c r="T45" i="1" s="1"/>
  <c r="M44" i="1"/>
  <c r="M43" i="1"/>
  <c r="L43" i="1"/>
  <c r="T43" i="1" s="1"/>
  <c r="M42" i="1"/>
  <c r="L41" i="1"/>
  <c r="T41" i="1" s="1"/>
  <c r="M40" i="1"/>
  <c r="L40" i="1"/>
  <c r="T40" i="1" s="1"/>
  <c r="M39" i="1"/>
  <c r="L39" i="1"/>
  <c r="T39" i="1" s="1"/>
  <c r="M38" i="1"/>
  <c r="L38" i="1"/>
  <c r="T38" i="1" s="1"/>
  <c r="M37" i="1"/>
  <c r="L37" i="1"/>
  <c r="T37" i="1" s="1"/>
  <c r="M36" i="1"/>
  <c r="U36" i="1" s="1"/>
  <c r="L36" i="1"/>
  <c r="T36" i="1" s="1"/>
  <c r="M35" i="1"/>
  <c r="U35" i="1" s="1"/>
  <c r="L35" i="1"/>
  <c r="T35" i="1" s="1"/>
  <c r="L34" i="1"/>
  <c r="T34" i="1" s="1"/>
  <c r="M33" i="1"/>
  <c r="U33" i="1" s="1"/>
  <c r="M32" i="1"/>
  <c r="L32" i="1"/>
  <c r="T32" i="1" s="1"/>
  <c r="M31" i="1"/>
  <c r="M30" i="1"/>
  <c r="M29" i="1"/>
  <c r="U29" i="1" s="1"/>
  <c r="L29" i="1"/>
  <c r="T29" i="1" s="1"/>
  <c r="M28" i="1"/>
  <c r="U28" i="1" s="1"/>
  <c r="L28" i="1"/>
  <c r="T28" i="1" s="1"/>
  <c r="L27" i="1"/>
  <c r="T27" i="1" s="1"/>
  <c r="M26" i="1"/>
  <c r="L26" i="1"/>
  <c r="T26" i="1" s="1"/>
  <c r="M25" i="1"/>
  <c r="L25" i="1"/>
  <c r="T25" i="1" s="1"/>
  <c r="M24" i="1"/>
  <c r="U24" i="1" s="1"/>
  <c r="L24" i="1"/>
  <c r="T24" i="1" s="1"/>
  <c r="M23" i="1"/>
  <c r="M22" i="1"/>
  <c r="L22" i="1"/>
  <c r="T22" i="1" s="1"/>
  <c r="M21" i="1"/>
  <c r="U21" i="1" s="1"/>
  <c r="M20" i="1"/>
  <c r="U20" i="1" s="1"/>
  <c r="L20" i="1"/>
  <c r="T20" i="1" s="1"/>
  <c r="L19" i="1"/>
  <c r="T19" i="1" s="1"/>
  <c r="M18" i="1"/>
  <c r="M17" i="1"/>
  <c r="U17" i="1" s="1"/>
  <c r="M16" i="1"/>
  <c r="U16" i="1" s="1"/>
  <c r="L16" i="1"/>
  <c r="T16" i="1" s="1"/>
  <c r="M15" i="1"/>
  <c r="L15" i="1"/>
  <c r="T15" i="1" s="1"/>
  <c r="M14" i="1"/>
  <c r="U14" i="1" s="1"/>
  <c r="L14" i="1"/>
  <c r="T14" i="1" s="1"/>
  <c r="M13" i="1"/>
  <c r="U13" i="1" s="1"/>
  <c r="L13" i="1"/>
  <c r="T13" i="1" s="1"/>
  <c r="M12" i="1"/>
  <c r="U12" i="1" s="1"/>
  <c r="L12" i="1"/>
  <c r="T12" i="1" s="1"/>
  <c r="L11" i="1"/>
  <c r="T11" i="1" s="1"/>
  <c r="M10" i="1"/>
  <c r="U10" i="1" s="1"/>
  <c r="L10" i="1"/>
  <c r="T10" i="1" s="1"/>
  <c r="L9" i="1"/>
  <c r="T9" i="1" s="1"/>
  <c r="M8" i="1"/>
  <c r="U8" i="1" s="1"/>
  <c r="M7" i="1"/>
  <c r="M6" i="1"/>
  <c r="L6" i="1"/>
  <c r="D19" i="1" l="1"/>
  <c r="E19" i="1" s="1"/>
  <c r="G19" i="1" s="1"/>
  <c r="H19" i="1" s="1"/>
  <c r="D51" i="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D62" i="1"/>
  <c r="E62" i="1" s="1"/>
  <c r="G62" i="1" s="1"/>
  <c r="H62" i="1" s="1"/>
  <c r="D29" i="1"/>
  <c r="N22" i="1"/>
  <c r="P22" i="1" s="1"/>
  <c r="AG22" i="1" s="1"/>
  <c r="D38" i="1"/>
  <c r="E38" i="1" s="1"/>
  <c r="G38" i="1" s="1"/>
  <c r="H38" i="1" s="1"/>
  <c r="D43" i="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F41" i="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E54" i="1"/>
  <c r="G54" i="1" s="1"/>
  <c r="H54" i="1" s="1"/>
  <c r="U55" i="1"/>
  <c r="U56" i="1"/>
  <c r="N61" i="1"/>
  <c r="D50" i="1"/>
  <c r="L56" i="1"/>
  <c r="T56" i="1" s="1"/>
  <c r="E51" i="1"/>
  <c r="N60" i="1"/>
  <c r="U60" i="1"/>
  <c r="D40" i="1"/>
  <c r="E43" i="1"/>
  <c r="M51" i="1"/>
  <c r="U58" i="1"/>
  <c r="L42" i="1"/>
  <c r="T42" i="1" s="1"/>
  <c r="L50" i="1"/>
  <c r="T50" i="1" s="1"/>
  <c r="L58" i="1"/>
  <c r="T58" i="1" s="1"/>
  <c r="L44" i="1"/>
  <c r="T44" i="1" s="1"/>
  <c r="L49" i="1"/>
  <c r="T49" i="1" s="1"/>
  <c r="L57" i="1"/>
  <c r="T57" i="1" s="1"/>
  <c r="M41" i="1"/>
  <c r="F56" i="1" l="1"/>
  <c r="I56" i="1" s="1"/>
  <c r="AF56" i="1" s="1"/>
  <c r="V46" i="1"/>
  <c r="F57" i="1"/>
  <c r="I57" i="1" s="1"/>
  <c r="AF57" i="1" s="1"/>
  <c r="F60" i="1"/>
  <c r="I60" i="1" s="1"/>
  <c r="AF60" i="1" s="1"/>
  <c r="F48" i="1"/>
  <c r="I48" i="1" s="1"/>
  <c r="AF48" i="1" s="1"/>
  <c r="N8" i="1"/>
  <c r="O8" i="1" s="1"/>
  <c r="N47" i="1"/>
  <c r="V47" i="1" s="1"/>
  <c r="V43" i="1"/>
  <c r="V38" i="1"/>
  <c r="N59" i="1"/>
  <c r="V59" i="1" s="1"/>
  <c r="F11" i="1"/>
  <c r="I11" i="1" s="1"/>
  <c r="AF11" i="1" s="1"/>
  <c r="O62" i="1"/>
  <c r="N31" i="1"/>
  <c r="O31" i="1" s="1"/>
  <c r="F22" i="1"/>
  <c r="I22" i="1" s="1"/>
  <c r="AF22" i="1" s="1"/>
  <c r="V54" i="1"/>
  <c r="Z54" i="1" s="1"/>
  <c r="N18" i="1"/>
  <c r="O18" i="1" s="1"/>
  <c r="V22" i="1"/>
  <c r="O22" i="1"/>
  <c r="N48" i="1"/>
  <c r="V48" i="1" s="1"/>
  <c r="V62" i="1"/>
  <c r="F34" i="1"/>
  <c r="I34" i="1" s="1"/>
  <c r="AF34" i="1" s="1"/>
  <c r="V28" i="1"/>
  <c r="F8" i="1"/>
  <c r="I8" i="1" s="1"/>
  <c r="AF8" i="1" s="1"/>
  <c r="U34" i="1"/>
  <c r="V34" i="1"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F36" i="1"/>
  <c r="I36" i="1" s="1"/>
  <c r="AF36" i="1" s="1"/>
  <c r="N58" i="1"/>
  <c r="V58" i="1" s="1"/>
  <c r="E29" i="1"/>
  <c r="G29" i="1" s="1"/>
  <c r="H29" i="1" s="1"/>
  <c r="V53" i="1"/>
  <c r="P20" i="1"/>
  <c r="AG20" i="1" s="1"/>
  <c r="N57" i="1"/>
  <c r="V57" i="1" s="1"/>
  <c r="E44" i="1"/>
  <c r="G44" i="1" s="1"/>
  <c r="H44" i="1" s="1"/>
  <c r="F53" i="1"/>
  <c r="I53" i="1" s="1"/>
  <c r="AF53" i="1" s="1"/>
  <c r="F31" i="1"/>
  <c r="I31" i="1" s="1"/>
  <c r="AF31" i="1" s="1"/>
  <c r="V39" i="1"/>
  <c r="E52" i="1"/>
  <c r="G52" i="1" s="1"/>
  <c r="H52" i="1" s="1"/>
  <c r="N44" i="1"/>
  <c r="O44" i="1" s="1"/>
  <c r="E37" i="1"/>
  <c r="G37" i="1" s="1"/>
  <c r="H37" i="1" s="1"/>
  <c r="M65" i="1"/>
  <c r="N49" i="1"/>
  <c r="V49" i="1" s="1"/>
  <c r="E45" i="1"/>
  <c r="G45" i="1" s="1"/>
  <c r="H45" i="1" s="1"/>
  <c r="O53" i="1"/>
  <c r="F54" i="1"/>
  <c r="I54" i="1" s="1"/>
  <c r="AF54" i="1" s="1"/>
  <c r="N41" i="1"/>
  <c r="U41" i="1"/>
  <c r="O60" i="1"/>
  <c r="P60" i="1"/>
  <c r="AG60" i="1" s="1"/>
  <c r="V60" i="1"/>
  <c r="N42" i="1"/>
  <c r="V6" i="1"/>
  <c r="E6" i="1"/>
  <c r="G6" i="1" s="1"/>
  <c r="H6" i="1" s="1"/>
  <c r="P26" i="1"/>
  <c r="AG26" i="1" s="1"/>
  <c r="O26" i="1"/>
  <c r="E18" i="1"/>
  <c r="G18" i="1" s="1"/>
  <c r="H18" i="1" s="1"/>
  <c r="N23" i="1"/>
  <c r="V23" i="1" s="1"/>
  <c r="G43" i="1"/>
  <c r="H43" i="1" s="1"/>
  <c r="F43" i="1"/>
  <c r="G51" i="1"/>
  <c r="H51" i="1" s="1"/>
  <c r="F51" i="1"/>
  <c r="E55" i="1"/>
  <c r="G55" i="1" s="1"/>
  <c r="H55" i="1" s="1"/>
  <c r="G28" i="1"/>
  <c r="H28" i="1" s="1"/>
  <c r="F28" i="1"/>
  <c r="P40" i="1"/>
  <c r="AG40" i="1" s="1"/>
  <c r="O40" i="1"/>
  <c r="I41" i="1"/>
  <c r="AF41" i="1" s="1"/>
  <c r="O24" i="1"/>
  <c r="P24" i="1"/>
  <c r="AG24" i="1" s="1"/>
  <c r="P39" i="1"/>
  <c r="AG39" i="1" s="1"/>
  <c r="O39" i="1"/>
  <c r="U9" i="1"/>
  <c r="N9" i="1"/>
  <c r="P45" i="1"/>
  <c r="AG45" i="1" s="1"/>
  <c r="O45" i="1"/>
  <c r="V45" i="1"/>
  <c r="O37" i="1"/>
  <c r="P37" i="1" s="1"/>
  <c r="AG37" i="1" s="1"/>
  <c r="P32" i="1"/>
  <c r="AG32" i="1" s="1"/>
  <c r="O32" i="1"/>
  <c r="O6" i="1"/>
  <c r="P6" i="1"/>
  <c r="AG6" i="1" s="1"/>
  <c r="O16" i="1"/>
  <c r="P16" i="1"/>
  <c r="AG16" i="1" s="1"/>
  <c r="F62" i="1"/>
  <c r="I62" i="1" s="1"/>
  <c r="AF62" i="1" s="1"/>
  <c r="N55" i="1"/>
  <c r="V55" i="1" s="1"/>
  <c r="E15" i="1"/>
  <c r="G15" i="1" s="1"/>
  <c r="H15" i="1" s="1"/>
  <c r="V15" i="1"/>
  <c r="V26" i="1"/>
  <c r="V14" i="1"/>
  <c r="E14" i="1"/>
  <c r="G14" i="1" s="1"/>
  <c r="H14" i="1" s="1"/>
  <c r="G16" i="1"/>
  <c r="H16" i="1" s="1"/>
  <c r="F16" i="1"/>
  <c r="V40" i="1"/>
  <c r="E40" i="1"/>
  <c r="G40" i="1" s="1"/>
  <c r="H40" i="1" s="1"/>
  <c r="G59" i="1"/>
  <c r="H59" i="1" s="1"/>
  <c r="F59" i="1"/>
  <c r="F39" i="1"/>
  <c r="I39" i="1" s="1"/>
  <c r="AF39" i="1" s="1"/>
  <c r="N50" i="1"/>
  <c r="V50" i="1" s="1"/>
  <c r="P38" i="1"/>
  <c r="AG38" i="1" s="1"/>
  <c r="O38" i="1"/>
  <c r="E7" i="1"/>
  <c r="G7" i="1" s="1"/>
  <c r="H7" i="1" s="1"/>
  <c r="E21" i="1"/>
  <c r="G21" i="1" s="1"/>
  <c r="H21" i="1" s="1"/>
  <c r="V16" i="1"/>
  <c r="N30" i="1"/>
  <c r="V30" i="1" s="1"/>
  <c r="F9" i="1"/>
  <c r="I9" i="1" s="1"/>
  <c r="AF9" i="1" s="1"/>
  <c r="O52" i="1"/>
  <c r="P52" i="1"/>
  <c r="AG52" i="1" s="1"/>
  <c r="V52" i="1"/>
  <c r="O36" i="1"/>
  <c r="P36" i="1"/>
  <c r="AG36" i="1" s="1"/>
  <c r="V36" i="1"/>
  <c r="O35" i="1"/>
  <c r="P35" i="1"/>
  <c r="AG35" i="1" s="1"/>
  <c r="T21" i="1"/>
  <c r="T65" i="1" s="1"/>
  <c r="N21" i="1"/>
  <c r="P13" i="1"/>
  <c r="AG13" i="1" s="1"/>
  <c r="O13" i="1"/>
  <c r="V13" i="1"/>
  <c r="U51" i="1"/>
  <c r="N51" i="1"/>
  <c r="P61" i="1"/>
  <c r="AG61" i="1" s="1"/>
  <c r="O61" i="1"/>
  <c r="V61" i="1"/>
  <c r="O29" i="1"/>
  <c r="P29" i="1"/>
  <c r="AG29" i="1" s="1"/>
  <c r="O34" i="1"/>
  <c r="P34" i="1"/>
  <c r="AG34" i="1" s="1"/>
  <c r="L65" i="1"/>
  <c r="F61" i="1"/>
  <c r="I61" i="1" s="1"/>
  <c r="AF61" i="1" s="1"/>
  <c r="V37" i="1"/>
  <c r="E25" i="1"/>
  <c r="G25" i="1" s="1"/>
  <c r="H25" i="1" s="1"/>
  <c r="V25" i="1"/>
  <c r="E35" i="1"/>
  <c r="G35" i="1" s="1"/>
  <c r="H35" i="1" s="1"/>
  <c r="V35" i="1"/>
  <c r="P54" i="1"/>
  <c r="AG54" i="1" s="1"/>
  <c r="O54" i="1"/>
  <c r="N33" i="1"/>
  <c r="V33" i="1" s="1"/>
  <c r="F42" i="1"/>
  <c r="I42" i="1" s="1"/>
  <c r="AF42" i="1" s="1"/>
  <c r="F38" i="1"/>
  <c r="I38" i="1" s="1"/>
  <c r="AF38" i="1" s="1"/>
  <c r="E20" i="1"/>
  <c r="G20" i="1" s="1"/>
  <c r="H20" i="1" s="1"/>
  <c r="V20" i="1"/>
  <c r="O43" i="1"/>
  <c r="P43" i="1"/>
  <c r="AG43" i="1" s="1"/>
  <c r="E27" i="1"/>
  <c r="G27" i="1" s="1"/>
  <c r="H27" i="1" s="1"/>
  <c r="F13" i="1"/>
  <c r="I13" i="1" s="1"/>
  <c r="AF13" i="1" s="1"/>
  <c r="N7" i="1"/>
  <c r="V7" i="1" s="1"/>
  <c r="O25" i="1"/>
  <c r="P25" i="1"/>
  <c r="AG25" i="1" s="1"/>
  <c r="E50" i="1"/>
  <c r="G50" i="1" s="1"/>
  <c r="H50" i="1" s="1"/>
  <c r="V32" i="1"/>
  <c r="E32" i="1"/>
  <c r="G32" i="1" s="1"/>
  <c r="H32" i="1" s="1"/>
  <c r="E30" i="1"/>
  <c r="G30" i="1" s="1"/>
  <c r="H30" i="1" s="1"/>
  <c r="O28" i="1"/>
  <c r="P28" i="1"/>
  <c r="AG28" i="1" s="1"/>
  <c r="O12" i="1"/>
  <c r="P12" i="1"/>
  <c r="AG12" i="1" s="1"/>
  <c r="U19" i="1"/>
  <c r="N19" i="1"/>
  <c r="N27" i="1"/>
  <c r="V27" i="1" s="1"/>
  <c r="U27" i="1"/>
  <c r="E12" i="1"/>
  <c r="G12" i="1" s="1"/>
  <c r="H12" i="1" s="1"/>
  <c r="V12" i="1"/>
  <c r="O10" i="1"/>
  <c r="P10" i="1"/>
  <c r="AG10" i="1" s="1"/>
  <c r="V24" i="1"/>
  <c r="E24" i="1"/>
  <c r="G24" i="1" s="1"/>
  <c r="H24" i="1" s="1"/>
  <c r="V17" i="1"/>
  <c r="E17" i="1"/>
  <c r="G17" i="1" s="1"/>
  <c r="H17" i="1" s="1"/>
  <c r="E33" i="1"/>
  <c r="G33" i="1" s="1"/>
  <c r="H33" i="1" s="1"/>
  <c r="U11" i="1"/>
  <c r="N11" i="1"/>
  <c r="O17" i="1"/>
  <c r="E23" i="1"/>
  <c r="G23" i="1" s="1"/>
  <c r="H23" i="1" s="1"/>
  <c r="E10" i="1"/>
  <c r="G10" i="1" s="1"/>
  <c r="H10" i="1" s="1"/>
  <c r="V10" i="1"/>
  <c r="F19" i="1"/>
  <c r="I19" i="1" s="1"/>
  <c r="AF19" i="1" s="1"/>
  <c r="I64" i="8"/>
  <c r="H64" i="8"/>
  <c r="G64" i="8"/>
  <c r="F64" i="8"/>
  <c r="E64" i="8"/>
  <c r="D64" i="8"/>
  <c r="I63" i="8"/>
  <c r="H63" i="8"/>
  <c r="G63" i="8"/>
  <c r="F63" i="8"/>
  <c r="E63" i="8"/>
  <c r="D63" i="8"/>
  <c r="V8" i="1" l="1"/>
  <c r="P47" i="1"/>
  <c r="AG47" i="1" s="1"/>
  <c r="AB28" i="1"/>
  <c r="P8" i="1"/>
  <c r="AG8" i="1" s="1"/>
  <c r="W28" i="1"/>
  <c r="X28" i="1" s="1"/>
  <c r="Y28" i="1" s="1"/>
  <c r="Y54" i="1"/>
  <c r="Z43" i="1"/>
  <c r="AB54" i="1"/>
  <c r="AB46" i="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AA28" i="1" s="1"/>
  <c r="AC28" i="1" s="1"/>
  <c r="AH28" i="1" s="1"/>
  <c r="P31" i="1"/>
  <c r="AG31" i="1" s="1"/>
  <c r="V31" i="1"/>
  <c r="Z57" i="1"/>
  <c r="W29" i="1"/>
  <c r="X29" i="1" s="1"/>
  <c r="Y29" i="1" s="1"/>
  <c r="W48" i="1"/>
  <c r="X48" i="1" s="1"/>
  <c r="Y48" i="1" s="1"/>
  <c r="P44" i="1"/>
  <c r="AG44" i="1" s="1"/>
  <c r="O48" i="1"/>
  <c r="V44" i="1"/>
  <c r="O49" i="1"/>
  <c r="V56" i="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Z13" i="1"/>
  <c r="W13" i="1"/>
  <c r="X13" i="1" s="1"/>
  <c r="Y13" i="1" s="1"/>
  <c r="AB13" i="1"/>
  <c r="Z36" i="1"/>
  <c r="W36" i="1"/>
  <c r="AA36" i="1"/>
  <c r="X36" i="1"/>
  <c r="AB36" i="1"/>
  <c r="Y36" i="1"/>
  <c r="F15" i="1"/>
  <c r="I15" i="1" s="1"/>
  <c r="AF15" i="1" s="1"/>
  <c r="AB18" i="1"/>
  <c r="Z18" i="1"/>
  <c r="AB6" i="1"/>
  <c r="Z6" i="1"/>
  <c r="W6" i="1"/>
  <c r="X6" i="1" s="1"/>
  <c r="Y6" i="1" s="1"/>
  <c r="AB10" i="1"/>
  <c r="Z10" i="1"/>
  <c r="W10" i="1"/>
  <c r="X10" i="1" s="1"/>
  <c r="Y10" i="1" s="1"/>
  <c r="O11" i="1"/>
  <c r="P11" i="1" s="1"/>
  <c r="AG11" i="1" s="1"/>
  <c r="V11" i="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W27" i="1"/>
  <c r="AB27" i="1"/>
  <c r="Z27" i="1"/>
  <c r="AA27" i="1"/>
  <c r="X27" i="1"/>
  <c r="Y27" i="1"/>
  <c r="O30" i="1"/>
  <c r="P30" i="1" s="1"/>
  <c r="AG30" i="1" s="1"/>
  <c r="AB8" i="1"/>
  <c r="Z8" i="1"/>
  <c r="W8" i="1"/>
  <c r="X8" i="1" s="1"/>
  <c r="Y8"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AB34" i="1"/>
  <c r="W34" i="1"/>
  <c r="X34" i="1" s="1"/>
  <c r="Y34" i="1" s="1"/>
  <c r="Z34" i="1"/>
  <c r="O21" i="1"/>
  <c r="P21" i="1"/>
  <c r="AG21" i="1" s="1"/>
  <c r="P42" i="1"/>
  <c r="AG42" i="1" s="1"/>
  <c r="O42" i="1"/>
  <c r="V42" i="1"/>
  <c r="Z12" i="1"/>
  <c r="X12" i="1"/>
  <c r="AA12" i="1"/>
  <c r="W12" i="1"/>
  <c r="AB12" i="1"/>
  <c r="Y12" i="1"/>
  <c r="AA32" i="1"/>
  <c r="Y32" i="1"/>
  <c r="Z32" i="1"/>
  <c r="W32" i="1"/>
  <c r="AB32" i="1"/>
  <c r="X32" i="1"/>
  <c r="AB50" i="1"/>
  <c r="Z50" i="1"/>
  <c r="W50" i="1"/>
  <c r="X50" i="1" s="1"/>
  <c r="Y50" i="1" s="1"/>
  <c r="F25" i="1"/>
  <c r="I25" i="1" s="1"/>
  <c r="AF25" i="1" s="1"/>
  <c r="V21" i="1"/>
  <c r="P50" i="1"/>
  <c r="AG50" i="1" s="1"/>
  <c r="O50" i="1"/>
  <c r="I16" i="1"/>
  <c r="AF16" i="1" s="1"/>
  <c r="AB26" i="1"/>
  <c r="Y26" i="1"/>
  <c r="W26" i="1"/>
  <c r="Z26" i="1"/>
  <c r="AA26" i="1"/>
  <c r="X26" i="1"/>
  <c r="AB45" i="1"/>
  <c r="Z45" i="1"/>
  <c r="W45" i="1"/>
  <c r="X45" i="1" s="1"/>
  <c r="Y45" i="1" s="1"/>
  <c r="P41" i="1"/>
  <c r="AG41" i="1" s="1"/>
  <c r="O41" i="1"/>
  <c r="V41" i="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C54" i="1" l="1"/>
  <c r="AH54" i="1" s="1"/>
  <c r="AI54" i="1" s="1"/>
  <c r="AC46" i="1"/>
  <c r="AH46" i="1" s="1"/>
  <c r="AI46" i="1" s="1"/>
  <c r="AA43" i="1"/>
  <c r="AC38" i="1"/>
  <c r="AH38" i="1" s="1"/>
  <c r="AI38" i="1" s="1"/>
  <c r="AC47" i="1"/>
  <c r="AH47" i="1" s="1"/>
  <c r="AI47" i="1" s="1"/>
  <c r="Z56" i="1"/>
  <c r="AC43" i="1"/>
  <c r="AH43" i="1" s="1"/>
  <c r="AI43" i="1" s="1"/>
  <c r="AA48" i="1"/>
  <c r="AC48" i="1" s="1"/>
  <c r="AH48" i="1" s="1"/>
  <c r="AI48" i="1" s="1"/>
  <c r="AA22" i="1"/>
  <c r="AC22" i="1" s="1"/>
  <c r="AH22" i="1" s="1"/>
  <c r="AI22" i="1" s="1"/>
  <c r="AB56" i="1"/>
  <c r="AB44" i="1"/>
  <c r="W18" i="1"/>
  <c r="X18" i="1" s="1"/>
  <c r="Y18" i="1" s="1"/>
  <c r="AA18" i="1" s="1"/>
  <c r="AC18" i="1" s="1"/>
  <c r="AH18" i="1" s="1"/>
  <c r="AI18" i="1" s="1"/>
  <c r="AA39" i="1"/>
  <c r="AC39" i="1" s="1"/>
  <c r="AH39" i="1" s="1"/>
  <c r="AI39" i="1" s="1"/>
  <c r="AC62" i="1"/>
  <c r="AH62" i="1" s="1"/>
  <c r="AI62" i="1" s="1"/>
  <c r="AA57" i="1"/>
  <c r="AC57" i="1" s="1"/>
  <c r="AH57" i="1" s="1"/>
  <c r="AI57" i="1" s="1"/>
  <c r="AA59" i="1"/>
  <c r="AC59" i="1" s="1"/>
  <c r="AH59" i="1" s="1"/>
  <c r="AI59" i="1" s="1"/>
  <c r="AA29" i="1"/>
  <c r="AC29" i="1" s="1"/>
  <c r="AH29" i="1" s="1"/>
  <c r="AI29" i="1" s="1"/>
  <c r="AB31" i="1"/>
  <c r="Z31" i="1"/>
  <c r="W31" i="1"/>
  <c r="X31" i="1" s="1"/>
  <c r="Y31" i="1" s="1"/>
  <c r="W56" i="1"/>
  <c r="W44" i="1"/>
  <c r="X44" i="1" s="1"/>
  <c r="Y44" i="1" s="1"/>
  <c r="X56" i="1"/>
  <c r="Y56"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A8" i="1"/>
  <c r="AC8" i="1" s="1"/>
  <c r="AH8" i="1" s="1"/>
  <c r="AI8"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A56" i="1" l="1"/>
  <c r="AC56" i="1" s="1"/>
  <c r="AH56" i="1" s="1"/>
  <c r="AI56" i="1"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AI65" i="1" l="1"/>
  <c r="AJ51" i="1" s="1"/>
  <c r="AK51" i="1" s="1"/>
  <c r="AC65" i="1"/>
  <c r="K66" i="3"/>
  <c r="L31" i="3" s="1"/>
  <c r="L39" i="3"/>
  <c r="L15" i="3"/>
  <c r="L63" i="3"/>
  <c r="L42" i="3"/>
  <c r="L38" i="3"/>
  <c r="L34" i="3"/>
  <c r="L30" i="3"/>
  <c r="L65" i="3"/>
  <c r="L57" i="3"/>
  <c r="C57" i="6" s="1"/>
  <c r="M57" i="6" s="1"/>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C34" i="8" s="1"/>
  <c r="M34" i="8" s="1"/>
  <c r="U34" i="8" s="1"/>
  <c r="L13" i="3"/>
  <c r="L10" i="3"/>
  <c r="C10" i="4" s="1"/>
  <c r="M10" i="4" s="1"/>
  <c r="U10" i="4" s="1"/>
  <c r="L58" i="3"/>
  <c r="L48" i="3"/>
  <c r="C48" i="6" s="1"/>
  <c r="M48" i="6" s="1"/>
  <c r="L61" i="3"/>
  <c r="L54" i="3"/>
  <c r="L52" i="3"/>
  <c r="L27" i="3"/>
  <c r="L21" i="3"/>
  <c r="L22" i="3"/>
  <c r="C22" i="7" s="1"/>
  <c r="L62" i="3"/>
  <c r="L40" i="3"/>
  <c r="C39" i="8" s="1"/>
  <c r="M39" i="8" s="1"/>
  <c r="U39" i="8" s="1"/>
  <c r="L44" i="3"/>
  <c r="L19" i="3"/>
  <c r="L25" i="3"/>
  <c r="L26" i="3"/>
  <c r="L7" i="3"/>
  <c r="L32" i="3"/>
  <c r="C31" i="8" s="1"/>
  <c r="M31" i="8" s="1"/>
  <c r="U31" i="8" s="1"/>
  <c r="C30" i="8"/>
  <c r="M30" i="8" s="1"/>
  <c r="U30" i="8" s="1"/>
  <c r="C31" i="5"/>
  <c r="M31" i="5" s="1"/>
  <c r="T31" i="5" s="1"/>
  <c r="C31" i="6"/>
  <c r="M31" i="6" s="1"/>
  <c r="C31" i="4"/>
  <c r="M31" i="4" s="1"/>
  <c r="U31" i="4" s="1"/>
  <c r="C31" i="7"/>
  <c r="C48" i="8"/>
  <c r="M48" i="8" s="1"/>
  <c r="U48" i="8" s="1"/>
  <c r="C49" i="4"/>
  <c r="M49" i="4" s="1"/>
  <c r="U49" i="4" s="1"/>
  <c r="C49" i="5"/>
  <c r="M49" i="5" s="1"/>
  <c r="T49" i="5" s="1"/>
  <c r="C49" i="6"/>
  <c r="M49" i="6" s="1"/>
  <c r="C49" i="7"/>
  <c r="C35" i="6"/>
  <c r="M35" i="6" s="1"/>
  <c r="C35" i="4"/>
  <c r="M35" i="4" s="1"/>
  <c r="U35" i="4" s="1"/>
  <c r="C35" i="5"/>
  <c r="M35" i="5" s="1"/>
  <c r="T35" i="5" s="1"/>
  <c r="C35" i="7"/>
  <c r="C44" i="8"/>
  <c r="M44" i="8" s="1"/>
  <c r="U44" i="8" s="1"/>
  <c r="C45" i="6"/>
  <c r="M45" i="6" s="1"/>
  <c r="C45" i="4"/>
  <c r="M45" i="4" s="1"/>
  <c r="U45" i="4" s="1"/>
  <c r="C45" i="5"/>
  <c r="M45" i="5" s="1"/>
  <c r="T45" i="5" s="1"/>
  <c r="C45" i="7"/>
  <c r="C52" i="8"/>
  <c r="M52" i="8" s="1"/>
  <c r="U52" i="8" s="1"/>
  <c r="C53" i="6"/>
  <c r="M53" i="6" s="1"/>
  <c r="C53" i="5"/>
  <c r="M53" i="5" s="1"/>
  <c r="T53" i="5" s="1"/>
  <c r="C53" i="4"/>
  <c r="M53" i="4" s="1"/>
  <c r="U53" i="4" s="1"/>
  <c r="C53" i="7"/>
  <c r="C25" i="8"/>
  <c r="M25" i="8" s="1"/>
  <c r="U25" i="8" s="1"/>
  <c r="C26" i="4"/>
  <c r="M26" i="4" s="1"/>
  <c r="U26" i="4" s="1"/>
  <c r="C26" i="5"/>
  <c r="M26" i="5" s="1"/>
  <c r="T26" i="5" s="1"/>
  <c r="C26" i="6"/>
  <c r="M26" i="6" s="1"/>
  <c r="C26" i="7"/>
  <c r="C56" i="8"/>
  <c r="M56" i="8" s="1"/>
  <c r="U56" i="8" s="1"/>
  <c r="C57" i="4"/>
  <c r="M57" i="4" s="1"/>
  <c r="U57" i="4" s="1"/>
  <c r="C57" i="5"/>
  <c r="M57" i="5" s="1"/>
  <c r="T57" i="5" s="1"/>
  <c r="C58" i="6"/>
  <c r="M58" i="6" s="1"/>
  <c r="C57" i="7"/>
  <c r="C60" i="8"/>
  <c r="M60" i="8" s="1"/>
  <c r="U60" i="8" s="1"/>
  <c r="C61" i="5"/>
  <c r="M61" i="5" s="1"/>
  <c r="T61" i="5" s="1"/>
  <c r="C62" i="6"/>
  <c r="M62" i="6" s="1"/>
  <c r="C61" i="4"/>
  <c r="M61" i="4" s="1"/>
  <c r="U61" i="4" s="1"/>
  <c r="C61" i="7"/>
  <c r="C42" i="8"/>
  <c r="M42" i="8" s="1"/>
  <c r="U42" i="8" s="1"/>
  <c r="C43" i="6"/>
  <c r="M43" i="6" s="1"/>
  <c r="C43" i="4"/>
  <c r="M43" i="4" s="1"/>
  <c r="U43" i="4" s="1"/>
  <c r="C43" i="5"/>
  <c r="M43" i="5" s="1"/>
  <c r="T43" i="5" s="1"/>
  <c r="C43" i="7"/>
  <c r="C35" i="8"/>
  <c r="M35" i="8" s="1"/>
  <c r="U35" i="8" s="1"/>
  <c r="C36" i="6"/>
  <c r="M36"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0" i="6"/>
  <c r="M30" i="6" s="1"/>
  <c r="C30" i="4"/>
  <c r="M30" i="4" s="1"/>
  <c r="U30" i="4" s="1"/>
  <c r="C30" i="7"/>
  <c r="C59" i="8"/>
  <c r="M59" i="8" s="1"/>
  <c r="U59" i="8" s="1"/>
  <c r="C60" i="5"/>
  <c r="M60" i="5" s="1"/>
  <c r="T60" i="5" s="1"/>
  <c r="C61" i="6"/>
  <c r="M61" i="6" s="1"/>
  <c r="C60" i="4"/>
  <c r="M60" i="4" s="1"/>
  <c r="U60" i="4" s="1"/>
  <c r="C60" i="7"/>
  <c r="C14" i="8"/>
  <c r="M14" i="8" s="1"/>
  <c r="U14" i="8" s="1"/>
  <c r="C15" i="5"/>
  <c r="M15" i="5" s="1"/>
  <c r="T15" i="5" s="1"/>
  <c r="C15" i="6"/>
  <c r="M15" i="6" s="1"/>
  <c r="C15" i="4"/>
  <c r="M15" i="4" s="1"/>
  <c r="U15" i="4" s="1"/>
  <c r="C15" i="7"/>
  <c r="C36" i="8"/>
  <c r="M36" i="8" s="1"/>
  <c r="U36" i="8" s="1"/>
  <c r="C37" i="6"/>
  <c r="M37" i="6" s="1"/>
  <c r="C37" i="4"/>
  <c r="M37" i="4" s="1"/>
  <c r="U37" i="4" s="1"/>
  <c r="C37" i="5"/>
  <c r="M37" i="5" s="1"/>
  <c r="T37" i="5" s="1"/>
  <c r="C37" i="7"/>
  <c r="C43" i="8"/>
  <c r="M43" i="8" s="1"/>
  <c r="U43" i="8" s="1"/>
  <c r="C44" i="6"/>
  <c r="M44" i="6" s="1"/>
  <c r="C44" i="4"/>
  <c r="M44" i="4" s="1"/>
  <c r="U44" i="4" s="1"/>
  <c r="C44" i="5"/>
  <c r="M44" i="5" s="1"/>
  <c r="T44" i="5" s="1"/>
  <c r="C44" i="7"/>
  <c r="C18" i="8"/>
  <c r="M18" i="8" s="1"/>
  <c r="U18" i="8" s="1"/>
  <c r="C19" i="6"/>
  <c r="M19" i="6" s="1"/>
  <c r="C19" i="4"/>
  <c r="M19" i="4" s="1"/>
  <c r="U19" i="4" s="1"/>
  <c r="C19" i="5"/>
  <c r="M19" i="5" s="1"/>
  <c r="T19" i="5" s="1"/>
  <c r="C19" i="7"/>
  <c r="C38" i="8"/>
  <c r="M38" i="8" s="1"/>
  <c r="U38" i="8" s="1"/>
  <c r="C39" i="5"/>
  <c r="M39" i="5" s="1"/>
  <c r="T39" i="5" s="1"/>
  <c r="C39" i="6"/>
  <c r="M39" i="6" s="1"/>
  <c r="C39" i="4"/>
  <c r="M39" i="4" s="1"/>
  <c r="U39" i="4" s="1"/>
  <c r="C39" i="7"/>
  <c r="C7" i="8"/>
  <c r="M7" i="8" s="1"/>
  <c r="U7" i="8" s="1"/>
  <c r="C8" i="7"/>
  <c r="C8" i="4"/>
  <c r="M8" i="4" s="1"/>
  <c r="U8" i="4" s="1"/>
  <c r="C8" i="6"/>
  <c r="M8" i="6" s="1"/>
  <c r="C8" i="5"/>
  <c r="M8" i="5" s="1"/>
  <c r="T8" i="5" s="1"/>
  <c r="C58" i="8"/>
  <c r="M58" i="8" s="1"/>
  <c r="U58" i="8" s="1"/>
  <c r="C59" i="5"/>
  <c r="M59" i="5" s="1"/>
  <c r="T59" i="5" s="1"/>
  <c r="C60" i="6"/>
  <c r="M60" i="6" s="1"/>
  <c r="C59" i="4"/>
  <c r="M59" i="4" s="1"/>
  <c r="U59" i="4" s="1"/>
  <c r="C59" i="7"/>
  <c r="C27" i="8"/>
  <c r="M27" i="8" s="1"/>
  <c r="U27" i="8" s="1"/>
  <c r="C28" i="6"/>
  <c r="M28" i="6" s="1"/>
  <c r="C28" i="4"/>
  <c r="M28" i="4" s="1"/>
  <c r="U28" i="4" s="1"/>
  <c r="C28" i="5"/>
  <c r="M28" i="5" s="1"/>
  <c r="T28" i="5" s="1"/>
  <c r="C28" i="7"/>
  <c r="C10" i="8"/>
  <c r="M10" i="8" s="1"/>
  <c r="U10" i="8" s="1"/>
  <c r="C11" i="6"/>
  <c r="M11" i="6" s="1"/>
  <c r="C11" i="4"/>
  <c r="M11" i="4" s="1"/>
  <c r="U11" i="4" s="1"/>
  <c r="C11" i="5"/>
  <c r="M11" i="5" s="1"/>
  <c r="T11" i="5" s="1"/>
  <c r="C11" i="7"/>
  <c r="C20" i="8"/>
  <c r="M20" i="8" s="1"/>
  <c r="U20" i="8" s="1"/>
  <c r="C21" i="6"/>
  <c r="M21" i="6" s="1"/>
  <c r="C21" i="4"/>
  <c r="M21" i="4" s="1"/>
  <c r="U21" i="4" s="1"/>
  <c r="C21" i="5"/>
  <c r="M21" i="5" s="1"/>
  <c r="T21" i="5" s="1"/>
  <c r="C21" i="7"/>
  <c r="C6" i="8"/>
  <c r="C7" i="7"/>
  <c r="C7" i="4"/>
  <c r="C7" i="5"/>
  <c r="C7" i="6"/>
  <c r="C37" i="8"/>
  <c r="M37" i="8" s="1"/>
  <c r="U37" i="8" s="1"/>
  <c r="C38" i="5"/>
  <c r="M38" i="5" s="1"/>
  <c r="T38" i="5" s="1"/>
  <c r="C38" i="6"/>
  <c r="M38" i="6" s="1"/>
  <c r="C38" i="4"/>
  <c r="M38" i="4" s="1"/>
  <c r="U38" i="4" s="1"/>
  <c r="C38" i="7"/>
  <c r="L55" i="3"/>
  <c r="L24" i="3"/>
  <c r="C51" i="8"/>
  <c r="M51" i="8" s="1"/>
  <c r="U51" i="8" s="1"/>
  <c r="C52" i="6"/>
  <c r="M52" i="6" s="1"/>
  <c r="C52" i="4"/>
  <c r="M52" i="4" s="1"/>
  <c r="U52" i="4" s="1"/>
  <c r="C52" i="5"/>
  <c r="M52" i="5" s="1"/>
  <c r="T52" i="5" s="1"/>
  <c r="C52" i="7"/>
  <c r="C55" i="8"/>
  <c r="M55" i="8" s="1"/>
  <c r="U55" i="8" s="1"/>
  <c r="C56" i="5"/>
  <c r="M56" i="5" s="1"/>
  <c r="T56" i="5" s="1"/>
  <c r="C56" i="6"/>
  <c r="M56" i="6" s="1"/>
  <c r="C56" i="4"/>
  <c r="M56" i="4" s="1"/>
  <c r="U56" i="4" s="1"/>
  <c r="C56" i="7"/>
  <c r="C26" i="8"/>
  <c r="M26" i="8" s="1"/>
  <c r="U26" i="8" s="1"/>
  <c r="C27" i="6"/>
  <c r="M27" i="6" s="1"/>
  <c r="C27" i="4"/>
  <c r="M27" i="4" s="1"/>
  <c r="U27" i="4" s="1"/>
  <c r="C27" i="5"/>
  <c r="M27" i="5" s="1"/>
  <c r="T27" i="5" s="1"/>
  <c r="C27" i="7"/>
  <c r="C33" i="8"/>
  <c r="M33" i="8" s="1"/>
  <c r="U33" i="8" s="1"/>
  <c r="C34" i="4"/>
  <c r="M34" i="4" s="1"/>
  <c r="U34" i="4" s="1"/>
  <c r="C34" i="6"/>
  <c r="M34" i="6" s="1"/>
  <c r="C34" i="5"/>
  <c r="M34" i="5" s="1"/>
  <c r="T34" i="5" s="1"/>
  <c r="C34" i="7"/>
  <c r="C10" i="5"/>
  <c r="M10" i="5" s="1"/>
  <c r="T10" i="5" s="1"/>
  <c r="L16" i="3"/>
  <c r="C22" i="5"/>
  <c r="M22" i="5" s="1"/>
  <c r="T22" i="5" s="1"/>
  <c r="C22" i="4"/>
  <c r="M22" i="4" s="1"/>
  <c r="U22" i="4" s="1"/>
  <c r="C12" i="8"/>
  <c r="M12" i="8" s="1"/>
  <c r="U12" i="8" s="1"/>
  <c r="C13" i="6"/>
  <c r="M13" i="6" s="1"/>
  <c r="C13" i="5"/>
  <c r="M13" i="5" s="1"/>
  <c r="T13" i="5" s="1"/>
  <c r="C13" i="4"/>
  <c r="M13" i="4" s="1"/>
  <c r="U13" i="4" s="1"/>
  <c r="C13" i="7"/>
  <c r="C63" i="8"/>
  <c r="L59" i="3"/>
  <c r="L17" i="3"/>
  <c r="L33" i="3"/>
  <c r="L14" i="3"/>
  <c r="L46" i="3"/>
  <c r="L23" i="3"/>
  <c r="L8" i="3"/>
  <c r="C53" i="8"/>
  <c r="M53" i="8" s="1"/>
  <c r="U53" i="8" s="1"/>
  <c r="C54" i="5"/>
  <c r="M54" i="5" s="1"/>
  <c r="T54" i="5" s="1"/>
  <c r="C54" i="6"/>
  <c r="M54" i="6" s="1"/>
  <c r="C54" i="4"/>
  <c r="M54" i="4" s="1"/>
  <c r="U54" i="4" s="1"/>
  <c r="C54" i="7"/>
  <c r="C19" i="8"/>
  <c r="M19" i="8" s="1"/>
  <c r="U19" i="8" s="1"/>
  <c r="C20" i="6"/>
  <c r="M20" i="6" s="1"/>
  <c r="C20" i="4"/>
  <c r="M20" i="4" s="1"/>
  <c r="U20" i="4" s="1"/>
  <c r="C20" i="5"/>
  <c r="M20" i="5" s="1"/>
  <c r="T20" i="5" s="1"/>
  <c r="C20" i="7"/>
  <c r="C11" i="8"/>
  <c r="M11" i="8" s="1"/>
  <c r="U11" i="8" s="1"/>
  <c r="C12" i="6"/>
  <c r="M12" i="6" s="1"/>
  <c r="C12" i="4"/>
  <c r="M12" i="4" s="1"/>
  <c r="U12" i="4" s="1"/>
  <c r="C12" i="5"/>
  <c r="M12" i="5" s="1"/>
  <c r="T12" i="5" s="1"/>
  <c r="C12" i="7"/>
  <c r="C24" i="8"/>
  <c r="M24" i="8" s="1"/>
  <c r="U24" i="8" s="1"/>
  <c r="C25" i="5"/>
  <c r="M25" i="5" s="1"/>
  <c r="T25" i="5" s="1"/>
  <c r="C25" i="4"/>
  <c r="M25" i="4" s="1"/>
  <c r="U25" i="4" s="1"/>
  <c r="C25" i="6"/>
  <c r="M25" i="6" s="1"/>
  <c r="C25" i="7"/>
  <c r="C41" i="8"/>
  <c r="M41" i="8" s="1"/>
  <c r="U41" i="8" s="1"/>
  <c r="C42" i="4"/>
  <c r="M42" i="4" s="1"/>
  <c r="U42" i="4" s="1"/>
  <c r="C42" i="6"/>
  <c r="M42"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22" i="6" l="1"/>
  <c r="M22" i="6" s="1"/>
  <c r="C9" i="8"/>
  <c r="M9" i="8" s="1"/>
  <c r="U9" i="8" s="1"/>
  <c r="C48" i="5"/>
  <c r="M48" i="5" s="1"/>
  <c r="T48" i="5" s="1"/>
  <c r="C21" i="8"/>
  <c r="M21" i="8" s="1"/>
  <c r="U21" i="8" s="1"/>
  <c r="C32" i="7"/>
  <c r="C32" i="4"/>
  <c r="M32" i="4" s="1"/>
  <c r="U32" i="4" s="1"/>
  <c r="C10" i="7"/>
  <c r="C32" i="6"/>
  <c r="M32" i="6" s="1"/>
  <c r="C10" i="6"/>
  <c r="M10" i="6" s="1"/>
  <c r="C32" i="5"/>
  <c r="M32" i="5" s="1"/>
  <c r="T32" i="5" s="1"/>
  <c r="AK65" i="1"/>
  <c r="AJ65" i="1"/>
  <c r="C47" i="8"/>
  <c r="M47" i="8" s="1"/>
  <c r="U47" i="8" s="1"/>
  <c r="C40" i="7"/>
  <c r="C40" i="4"/>
  <c r="M40" i="4" s="1"/>
  <c r="U40" i="4" s="1"/>
  <c r="C48" i="7"/>
  <c r="C40" i="6"/>
  <c r="M40" i="6" s="1"/>
  <c r="C40" i="5"/>
  <c r="M40" i="5" s="1"/>
  <c r="T40" i="5" s="1"/>
  <c r="C48" i="4"/>
  <c r="M48" i="4" s="1"/>
  <c r="U48" i="4" s="1"/>
  <c r="M7" i="4"/>
  <c r="C64" i="8"/>
  <c r="C28" i="8"/>
  <c r="M28" i="8" s="1"/>
  <c r="U28" i="8" s="1"/>
  <c r="C29" i="5"/>
  <c r="M29" i="5" s="1"/>
  <c r="T29" i="5" s="1"/>
  <c r="C29" i="6"/>
  <c r="M29" i="6" s="1"/>
  <c r="C29" i="4"/>
  <c r="M29" i="4" s="1"/>
  <c r="U29" i="4" s="1"/>
  <c r="C29" i="7"/>
  <c r="C50" i="8"/>
  <c r="M50" i="8" s="1"/>
  <c r="U50" i="8" s="1"/>
  <c r="C51" i="6"/>
  <c r="M51" i="6" s="1"/>
  <c r="C51" i="4"/>
  <c r="M51" i="4" s="1"/>
  <c r="U51" i="4" s="1"/>
  <c r="C51" i="5"/>
  <c r="M51" i="5" s="1"/>
  <c r="T51" i="5" s="1"/>
  <c r="C51" i="7"/>
  <c r="C8" i="8"/>
  <c r="M8" i="8" s="1"/>
  <c r="U8" i="8" s="1"/>
  <c r="C9" i="7"/>
  <c r="C9" i="4"/>
  <c r="M9" i="4" s="1"/>
  <c r="U9" i="4" s="1"/>
  <c r="C9" i="6"/>
  <c r="M9" i="6" s="1"/>
  <c r="C9" i="5"/>
  <c r="M9" i="5" s="1"/>
  <c r="T9" i="5" s="1"/>
  <c r="C22" i="8"/>
  <c r="M22" i="8" s="1"/>
  <c r="U22" i="8" s="1"/>
  <c r="C23" i="5"/>
  <c r="M23" i="5" s="1"/>
  <c r="T23" i="5" s="1"/>
  <c r="C23" i="6"/>
  <c r="M23" i="6" s="1"/>
  <c r="C23" i="4"/>
  <c r="M23" i="4" s="1"/>
  <c r="U23" i="4" s="1"/>
  <c r="C23" i="7"/>
  <c r="M6" i="8"/>
  <c r="C61" i="8"/>
  <c r="M61" i="8" s="1"/>
  <c r="U61" i="8" s="1"/>
  <c r="C62" i="5"/>
  <c r="M62" i="5" s="1"/>
  <c r="T62" i="5" s="1"/>
  <c r="C63" i="6"/>
  <c r="M63" i="6" s="1"/>
  <c r="C62" i="4"/>
  <c r="M62" i="4" s="1"/>
  <c r="U62" i="4" s="1"/>
  <c r="C62" i="7"/>
  <c r="C45" i="8"/>
  <c r="M45" i="8" s="1"/>
  <c r="U45" i="8" s="1"/>
  <c r="C46" i="5"/>
  <c r="M46" i="5" s="1"/>
  <c r="T46" i="5" s="1"/>
  <c r="C46" i="6"/>
  <c r="M46" i="6" s="1"/>
  <c r="C46" i="4"/>
  <c r="M46" i="4" s="1"/>
  <c r="U46" i="4" s="1"/>
  <c r="C46" i="7"/>
  <c r="C40" i="8"/>
  <c r="M40" i="8" s="1"/>
  <c r="U40" i="8" s="1"/>
  <c r="C41" i="4"/>
  <c r="M41" i="4" s="1"/>
  <c r="U41" i="4" s="1"/>
  <c r="C41" i="5"/>
  <c r="M41" i="5" s="1"/>
  <c r="T41" i="5" s="1"/>
  <c r="C41" i="6"/>
  <c r="M41" i="6" s="1"/>
  <c r="C41" i="7"/>
  <c r="C57" i="8"/>
  <c r="M57" i="8" s="1"/>
  <c r="U57" i="8" s="1"/>
  <c r="C58" i="5"/>
  <c r="M58" i="5" s="1"/>
  <c r="T58" i="5" s="1"/>
  <c r="C59" i="6"/>
  <c r="M59" i="6" s="1"/>
  <c r="C58" i="4"/>
  <c r="M58" i="4" s="1"/>
  <c r="U58" i="4" s="1"/>
  <c r="C58" i="7"/>
  <c r="C46" i="8"/>
  <c r="M46" i="8" s="1"/>
  <c r="U46" i="8" s="1"/>
  <c r="C47" i="5"/>
  <c r="M47" i="5" s="1"/>
  <c r="T47" i="5" s="1"/>
  <c r="C47" i="6"/>
  <c r="M47" i="6" s="1"/>
  <c r="C47" i="4"/>
  <c r="M47" i="4" s="1"/>
  <c r="U47" i="4" s="1"/>
  <c r="C47" i="7"/>
  <c r="C13" i="8"/>
  <c r="M13" i="8" s="1"/>
  <c r="U13" i="8" s="1"/>
  <c r="C14" i="5"/>
  <c r="M14" i="5" s="1"/>
  <c r="T14" i="5" s="1"/>
  <c r="C14" i="6"/>
  <c r="M14" i="6" s="1"/>
  <c r="C14" i="4"/>
  <c r="M14" i="4" s="1"/>
  <c r="U14" i="4" s="1"/>
  <c r="C14" i="7"/>
  <c r="L66" i="3"/>
  <c r="C49" i="8"/>
  <c r="M49" i="8" s="1"/>
  <c r="U49" i="8" s="1"/>
  <c r="C50" i="4"/>
  <c r="M50" i="4" s="1"/>
  <c r="U50" i="4" s="1"/>
  <c r="C50" i="5"/>
  <c r="M50" i="5" s="1"/>
  <c r="T50" i="5" s="1"/>
  <c r="C50" i="6"/>
  <c r="M50" i="6" s="1"/>
  <c r="C50" i="7"/>
  <c r="C32" i="8"/>
  <c r="M32" i="8" s="1"/>
  <c r="U32" i="8" s="1"/>
  <c r="C33" i="4"/>
  <c r="M33" i="4" s="1"/>
  <c r="U33" i="4" s="1"/>
  <c r="C33" i="5"/>
  <c r="M33" i="5" s="1"/>
  <c r="T33" i="5" s="1"/>
  <c r="C33" i="6"/>
  <c r="M33" i="6" s="1"/>
  <c r="C33" i="7"/>
  <c r="C23" i="8"/>
  <c r="M23" i="8" s="1"/>
  <c r="U23" i="8" s="1"/>
  <c r="C24" i="5"/>
  <c r="M24" i="5" s="1"/>
  <c r="T24" i="5" s="1"/>
  <c r="C24" i="6"/>
  <c r="M24" i="6" s="1"/>
  <c r="C24" i="4"/>
  <c r="M24" i="4" s="1"/>
  <c r="U24" i="4" s="1"/>
  <c r="C24" i="7"/>
  <c r="M7" i="5"/>
  <c r="C17" i="8"/>
  <c r="M17" i="8" s="1"/>
  <c r="U17" i="8" s="1"/>
  <c r="C18" i="4"/>
  <c r="M18" i="4" s="1"/>
  <c r="U18" i="4" s="1"/>
  <c r="C18" i="5"/>
  <c r="M18" i="5" s="1"/>
  <c r="T18" i="5" s="1"/>
  <c r="C18" i="6"/>
  <c r="M18" i="6" s="1"/>
  <c r="C18" i="7"/>
  <c r="C16" i="8"/>
  <c r="M16" i="8" s="1"/>
  <c r="U16" i="8" s="1"/>
  <c r="C17" i="5"/>
  <c r="M17" i="5" s="1"/>
  <c r="T17" i="5" s="1"/>
  <c r="C17" i="4"/>
  <c r="M17" i="4" s="1"/>
  <c r="U17" i="4" s="1"/>
  <c r="C17" i="6"/>
  <c r="M17" i="6" s="1"/>
  <c r="C17" i="7"/>
  <c r="C15" i="8"/>
  <c r="M15" i="8" s="1"/>
  <c r="U15" i="8" s="1"/>
  <c r="C16" i="5"/>
  <c r="M16" i="5" s="1"/>
  <c r="T16" i="5" s="1"/>
  <c r="C16" i="6"/>
  <c r="M16" i="6" s="1"/>
  <c r="C16" i="4"/>
  <c r="M16" i="4" s="1"/>
  <c r="U16" i="4" s="1"/>
  <c r="C16" i="7"/>
  <c r="C54" i="8"/>
  <c r="M54" i="8" s="1"/>
  <c r="U54" i="8" s="1"/>
  <c r="C55" i="5"/>
  <c r="M55" i="5" s="1"/>
  <c r="T55" i="5" s="1"/>
  <c r="C55" i="6"/>
  <c r="M55" i="6" s="1"/>
  <c r="C55" i="4"/>
  <c r="M55" i="4" s="1"/>
  <c r="U55" i="4"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4" i="6"/>
  <c r="M64" i="6"/>
  <c r="U64"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7"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7" i="6" l="1"/>
  <c r="N57" i="6"/>
  <c r="L57"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5" i="6"/>
  <c r="B15" i="5"/>
  <c r="N15" i="5" s="1"/>
  <c r="B63" i="5"/>
  <c r="N63" i="5" s="1"/>
  <c r="B35" i="6"/>
  <c r="B35" i="5"/>
  <c r="N35" i="5" s="1"/>
  <c r="B52" i="5"/>
  <c r="N52" i="5" s="1"/>
  <c r="B52" i="6"/>
  <c r="B9" i="5"/>
  <c r="N9" i="5" s="1"/>
  <c r="B9" i="6"/>
  <c r="B45" i="5"/>
  <c r="N45" i="5" s="1"/>
  <c r="B45" i="6"/>
  <c r="B21" i="6"/>
  <c r="B21" i="5"/>
  <c r="N21" i="5" s="1"/>
  <c r="B27" i="6"/>
  <c r="B27" i="5"/>
  <c r="N27" i="5" s="1"/>
  <c r="B22" i="6"/>
  <c r="B22" i="5"/>
  <c r="N22" i="5" s="1"/>
  <c r="B13" i="5"/>
  <c r="N13" i="5" s="1"/>
  <c r="B13" i="6"/>
  <c r="B38" i="5"/>
  <c r="N38" i="5" s="1"/>
  <c r="B38" i="6"/>
  <c r="B14" i="6"/>
  <c r="B14" i="5"/>
  <c r="N14" i="5" s="1"/>
  <c r="B62" i="6"/>
  <c r="B61" i="5"/>
  <c r="N61" i="5" s="1"/>
  <c r="B25" i="6"/>
  <c r="B25" i="5"/>
  <c r="N25" i="5" s="1"/>
  <c r="B23" i="6"/>
  <c r="B23" i="5"/>
  <c r="N23" i="5" s="1"/>
  <c r="B10" i="5"/>
  <c r="N10" i="5" s="1"/>
  <c r="B10" i="6"/>
  <c r="B41" i="6"/>
  <c r="B41" i="5"/>
  <c r="N41" i="5" s="1"/>
  <c r="B32" i="5"/>
  <c r="N32" i="5" s="1"/>
  <c r="B32" i="6"/>
  <c r="B51" i="6"/>
  <c r="B51" i="5"/>
  <c r="N51" i="5" s="1"/>
  <c r="B58" i="6"/>
  <c r="B57" i="5"/>
  <c r="N57" i="5" s="1"/>
  <c r="B56" i="6"/>
  <c r="B56" i="5"/>
  <c r="N56" i="5" s="1"/>
  <c r="B48" i="6"/>
  <c r="B48" i="5"/>
  <c r="N48" i="5" s="1"/>
  <c r="B29" i="6"/>
  <c r="B29" i="5"/>
  <c r="N29" i="5" s="1"/>
  <c r="B47" i="6"/>
  <c r="B47" i="5"/>
  <c r="N47" i="5" s="1"/>
  <c r="B17" i="6"/>
  <c r="B17" i="5"/>
  <c r="N17" i="5" s="1"/>
  <c r="B34" i="5"/>
  <c r="N34" i="5" s="1"/>
  <c r="B34" i="6"/>
  <c r="B58" i="5"/>
  <c r="N58" i="5" s="1"/>
  <c r="B59" i="6"/>
  <c r="B54" i="5"/>
  <c r="N54" i="5" s="1"/>
  <c r="B54" i="6"/>
  <c r="B59" i="5"/>
  <c r="N59" i="5" s="1"/>
  <c r="B60" i="6"/>
  <c r="B55" i="5"/>
  <c r="N55" i="5" s="1"/>
  <c r="B55" i="6"/>
  <c r="B8" i="6"/>
  <c r="B8" i="5"/>
  <c r="N8" i="5" s="1"/>
  <c r="B36" i="5"/>
  <c r="N36" i="5" s="1"/>
  <c r="B36" i="6"/>
  <c r="B49" i="6"/>
  <c r="B49" i="5"/>
  <c r="N49" i="5" s="1"/>
  <c r="B33" i="5"/>
  <c r="N33" i="5" s="1"/>
  <c r="B33" i="6"/>
  <c r="B19" i="5"/>
  <c r="N19" i="5" s="1"/>
  <c r="B19" i="6"/>
  <c r="B30" i="6"/>
  <c r="B30" i="5"/>
  <c r="N30" i="5" s="1"/>
  <c r="B20" i="5"/>
  <c r="N20" i="5" s="1"/>
  <c r="B20" i="6"/>
  <c r="B12" i="6"/>
  <c r="B12" i="5"/>
  <c r="N12" i="5" s="1"/>
  <c r="B53" i="6"/>
  <c r="B53" i="5"/>
  <c r="N53" i="5" s="1"/>
  <c r="B42" i="6"/>
  <c r="B42" i="5"/>
  <c r="N42" i="5" s="1"/>
  <c r="B28" i="6"/>
  <c r="B28" i="5"/>
  <c r="N28" i="5" s="1"/>
  <c r="B37" i="6"/>
  <c r="B37" i="5"/>
  <c r="N37" i="5" s="1"/>
  <c r="B63" i="6"/>
  <c r="B62" i="5"/>
  <c r="N62" i="5" s="1"/>
  <c r="B39" i="6"/>
  <c r="B39" i="5"/>
  <c r="N39" i="5" s="1"/>
  <c r="B46" i="5"/>
  <c r="N46" i="5" s="1"/>
  <c r="B46" i="6"/>
  <c r="B31" i="5"/>
  <c r="N31" i="5" s="1"/>
  <c r="B31" i="6"/>
  <c r="B26" i="5"/>
  <c r="N26" i="5" s="1"/>
  <c r="B26" i="6"/>
  <c r="B18" i="5"/>
  <c r="N18" i="5" s="1"/>
  <c r="B18" i="6"/>
  <c r="B44" i="6"/>
  <c r="B44" i="5"/>
  <c r="N44" i="5" s="1"/>
  <c r="B7" i="5"/>
  <c r="B7" i="6"/>
  <c r="B50" i="6"/>
  <c r="B50" i="5"/>
  <c r="N50" i="5" s="1"/>
  <c r="B16" i="5"/>
  <c r="N16" i="5" s="1"/>
  <c r="B16" i="6"/>
  <c r="B11" i="5"/>
  <c r="N11" i="5" s="1"/>
  <c r="B11" i="6"/>
  <c r="B24" i="6"/>
  <c r="B24" i="5"/>
  <c r="N24" i="5" s="1"/>
  <c r="B60" i="5"/>
  <c r="N60" i="5" s="1"/>
  <c r="B61" i="6"/>
  <c r="B40" i="5"/>
  <c r="N40" i="5" s="1"/>
  <c r="B40" i="6"/>
  <c r="B43" i="6"/>
  <c r="B43" i="5"/>
  <c r="N43" i="5" s="1"/>
  <c r="L68" i="2"/>
  <c r="O57" i="6" l="1"/>
  <c r="P57" i="6"/>
  <c r="E57" i="6"/>
  <c r="G57" i="6" s="1"/>
  <c r="H57"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7" i="6"/>
  <c r="D7" i="6"/>
  <c r="N7" i="6"/>
  <c r="B64" i="6"/>
  <c r="L31" i="6"/>
  <c r="N31" i="6"/>
  <c r="D31" i="6"/>
  <c r="L42" i="5"/>
  <c r="S42" i="5" s="1"/>
  <c r="D42" i="5"/>
  <c r="L30" i="5"/>
  <c r="S30" i="5" s="1"/>
  <c r="D30" i="5"/>
  <c r="L36" i="6"/>
  <c r="N36" i="6"/>
  <c r="D36" i="6"/>
  <c r="L54" i="6"/>
  <c r="N54" i="6"/>
  <c r="D54" i="6"/>
  <c r="D47" i="5"/>
  <c r="L47" i="5"/>
  <c r="S47" i="5" s="1"/>
  <c r="L13" i="6"/>
  <c r="D13" i="6"/>
  <c r="N13" i="6"/>
  <c r="L27" i="5"/>
  <c r="S27" i="5" s="1"/>
  <c r="D27" i="5"/>
  <c r="D16" i="6"/>
  <c r="N16" i="6"/>
  <c r="L16" i="6"/>
  <c r="L18" i="6"/>
  <c r="D18" i="6"/>
  <c r="N18" i="6"/>
  <c r="D42" i="6"/>
  <c r="L42" i="6"/>
  <c r="N42" i="6"/>
  <c r="L12" i="6"/>
  <c r="D12" i="6"/>
  <c r="N12" i="6"/>
  <c r="L33" i="6"/>
  <c r="N33" i="6"/>
  <c r="D33" i="6"/>
  <c r="L36" i="5"/>
  <c r="S36" i="5" s="1"/>
  <c r="D36" i="5"/>
  <c r="L55" i="5"/>
  <c r="S55" i="5" s="1"/>
  <c r="D55" i="5"/>
  <c r="L34" i="6"/>
  <c r="D34" i="6"/>
  <c r="N34" i="6"/>
  <c r="L57" i="5"/>
  <c r="S57" i="5" s="1"/>
  <c r="D57" i="5"/>
  <c r="L32" i="6"/>
  <c r="N32" i="6"/>
  <c r="D32" i="6"/>
  <c r="D25" i="5"/>
  <c r="L25" i="5"/>
  <c r="S25" i="5" s="1"/>
  <c r="L14" i="5"/>
  <c r="S14" i="5" s="1"/>
  <c r="D14" i="5"/>
  <c r="D45" i="6"/>
  <c r="L45" i="6"/>
  <c r="N45" i="6"/>
  <c r="L63" i="5"/>
  <c r="S63" i="5" s="1"/>
  <c r="D63" i="5"/>
  <c r="L40" i="5"/>
  <c r="S40" i="5" s="1"/>
  <c r="D40" i="5"/>
  <c r="D16" i="5"/>
  <c r="L16" i="5"/>
  <c r="S16" i="5" s="1"/>
  <c r="D7" i="5"/>
  <c r="L7" i="5"/>
  <c r="B64" i="5"/>
  <c r="N7" i="5"/>
  <c r="L31" i="5"/>
  <c r="S31" i="5" s="1"/>
  <c r="D31" i="5"/>
  <c r="L37" i="6"/>
  <c r="N37" i="6"/>
  <c r="D37" i="6"/>
  <c r="L33" i="5"/>
  <c r="S33" i="5" s="1"/>
  <c r="D33" i="5"/>
  <c r="D54" i="5"/>
  <c r="L54" i="5"/>
  <c r="S54" i="5" s="1"/>
  <c r="L47" i="6"/>
  <c r="N47" i="6"/>
  <c r="D47" i="6"/>
  <c r="L48" i="6"/>
  <c r="D48" i="6"/>
  <c r="N48" i="6"/>
  <c r="N58" i="6"/>
  <c r="D58" i="6"/>
  <c r="L58" i="6"/>
  <c r="D32" i="5"/>
  <c r="L32" i="5"/>
  <c r="S32" i="5" s="1"/>
  <c r="L25" i="6"/>
  <c r="N25" i="6"/>
  <c r="D25" i="6"/>
  <c r="D14" i="6"/>
  <c r="L14" i="6"/>
  <c r="N14" i="6"/>
  <c r="L13" i="5"/>
  <c r="S13" i="5" s="1"/>
  <c r="D13" i="5"/>
  <c r="L27" i="6"/>
  <c r="N27" i="6"/>
  <c r="D27" i="6"/>
  <c r="L45" i="5"/>
  <c r="S45" i="5" s="1"/>
  <c r="D45" i="5"/>
  <c r="L61" i="6"/>
  <c r="N61" i="6"/>
  <c r="D61" i="6"/>
  <c r="D11" i="6"/>
  <c r="N11" i="6"/>
  <c r="L11" i="6"/>
  <c r="L50" i="5"/>
  <c r="S50" i="5" s="1"/>
  <c r="D50" i="5"/>
  <c r="D44" i="5"/>
  <c r="L44" i="5"/>
  <c r="S44" i="5" s="1"/>
  <c r="D26" i="6"/>
  <c r="N26" i="6"/>
  <c r="L26" i="6"/>
  <c r="L46" i="6"/>
  <c r="N46" i="6"/>
  <c r="D46" i="6"/>
  <c r="L62" i="5"/>
  <c r="S62" i="5" s="1"/>
  <c r="D62" i="5"/>
  <c r="L53" i="5"/>
  <c r="S53" i="5" s="1"/>
  <c r="D53" i="5"/>
  <c r="L20" i="6"/>
  <c r="D20" i="6"/>
  <c r="N20" i="6"/>
  <c r="D19" i="6"/>
  <c r="L19" i="6"/>
  <c r="N19" i="6"/>
  <c r="D49" i="5"/>
  <c r="L49" i="5"/>
  <c r="S49" i="5" s="1"/>
  <c r="D8" i="5"/>
  <c r="L8" i="5"/>
  <c r="S8" i="5" s="1"/>
  <c r="N59" i="6"/>
  <c r="L59" i="6"/>
  <c r="D59"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4" i="6"/>
  <c r="N44" i="6"/>
  <c r="D44" i="6"/>
  <c r="D46" i="5"/>
  <c r="L46" i="5"/>
  <c r="S46" i="5" s="1"/>
  <c r="D63" i="6"/>
  <c r="N63" i="6"/>
  <c r="L63" i="6"/>
  <c r="D28" i="5"/>
  <c r="L28" i="5"/>
  <c r="S28" i="5" s="1"/>
  <c r="D20" i="5"/>
  <c r="L20" i="5"/>
  <c r="S20" i="5" s="1"/>
  <c r="D19" i="5"/>
  <c r="L19" i="5"/>
  <c r="S19" i="5" s="1"/>
  <c r="L60" i="6"/>
  <c r="D60" i="6"/>
  <c r="N60" i="6"/>
  <c r="L58" i="5"/>
  <c r="S58" i="5" s="1"/>
  <c r="D58" i="5"/>
  <c r="L17" i="6"/>
  <c r="N17" i="6"/>
  <c r="D17" i="6"/>
  <c r="L29" i="5"/>
  <c r="S29" i="5" s="1"/>
  <c r="D29" i="5"/>
  <c r="L41" i="5"/>
  <c r="S41" i="5" s="1"/>
  <c r="D41" i="5"/>
  <c r="L23" i="6"/>
  <c r="D23" i="6"/>
  <c r="N23" i="6"/>
  <c r="L62" i="6"/>
  <c r="D62" i="6"/>
  <c r="N62" i="6"/>
  <c r="N38" i="6"/>
  <c r="L38" i="6"/>
  <c r="D38" i="6"/>
  <c r="L22" i="6"/>
  <c r="D22" i="6"/>
  <c r="N22" i="6"/>
  <c r="D9" i="6"/>
  <c r="L9" i="6"/>
  <c r="N9" i="6"/>
  <c r="D15" i="5"/>
  <c r="L15" i="5"/>
  <c r="S15" i="5" s="1"/>
  <c r="L39" i="5"/>
  <c r="S39" i="5" s="1"/>
  <c r="D39" i="5"/>
  <c r="D40" i="6"/>
  <c r="N40" i="6"/>
  <c r="L40" i="6"/>
  <c r="L39" i="6"/>
  <c r="N39" i="6"/>
  <c r="D39" i="6"/>
  <c r="L30" i="6"/>
  <c r="D30" i="6"/>
  <c r="N30" i="6"/>
  <c r="L48" i="5"/>
  <c r="S48" i="5" s="1"/>
  <c r="D48" i="5"/>
  <c r="L10" i="6"/>
  <c r="N10" i="6"/>
  <c r="D10" i="6"/>
  <c r="N52" i="6"/>
  <c r="D52" i="6"/>
  <c r="L52" i="6"/>
  <c r="L24" i="6"/>
  <c r="N24" i="6"/>
  <c r="D24" i="6"/>
  <c r="D18" i="5"/>
  <c r="L18" i="5"/>
  <c r="S18" i="5" s="1"/>
  <c r="D34" i="5"/>
  <c r="L34" i="5"/>
  <c r="S34" i="5" s="1"/>
  <c r="D10" i="5"/>
  <c r="L10" i="5"/>
  <c r="S10" i="5" s="1"/>
  <c r="D52" i="5"/>
  <c r="L52" i="5"/>
  <c r="S52" i="5" s="1"/>
  <c r="N43" i="6"/>
  <c r="D43" i="6"/>
  <c r="L43" i="6"/>
  <c r="D60" i="5"/>
  <c r="L60" i="5"/>
  <c r="S60" i="5" s="1"/>
  <c r="D11" i="5"/>
  <c r="L11" i="5"/>
  <c r="S11" i="5" s="1"/>
  <c r="L50" i="6"/>
  <c r="D50" i="6"/>
  <c r="N50" i="6"/>
  <c r="L26" i="5"/>
  <c r="S26" i="5" s="1"/>
  <c r="D26" i="5"/>
  <c r="D28" i="6"/>
  <c r="N28" i="6"/>
  <c r="L28" i="6"/>
  <c r="L53" i="6"/>
  <c r="D53" i="6"/>
  <c r="N53" i="6"/>
  <c r="D49" i="6"/>
  <c r="L49" i="6"/>
  <c r="N49" i="6"/>
  <c r="L8" i="6"/>
  <c r="D8" i="6"/>
  <c r="N8" i="6"/>
  <c r="D59" i="5"/>
  <c r="L59" i="5"/>
  <c r="S59" i="5" s="1"/>
  <c r="L29" i="6"/>
  <c r="D29" i="6"/>
  <c r="N29" i="6"/>
  <c r="L56" i="6"/>
  <c r="D56" i="6"/>
  <c r="N56" i="6"/>
  <c r="L51" i="6"/>
  <c r="D51" i="6"/>
  <c r="N51" i="6"/>
  <c r="N41" i="6"/>
  <c r="L41" i="6"/>
  <c r="D41" i="6"/>
  <c r="L38" i="5"/>
  <c r="S38" i="5" s="1"/>
  <c r="D38" i="5"/>
  <c r="N21" i="6"/>
  <c r="L21" i="6"/>
  <c r="D21" i="6"/>
  <c r="D9" i="5"/>
  <c r="L9" i="5"/>
  <c r="S9" i="5" s="1"/>
  <c r="L35" i="6"/>
  <c r="N35" i="6"/>
  <c r="D35" i="6"/>
  <c r="L15" i="6"/>
  <c r="N15" i="6"/>
  <c r="D15" i="6"/>
  <c r="D37" i="5"/>
  <c r="L37" i="5"/>
  <c r="S37" i="5" s="1"/>
  <c r="L12" i="5"/>
  <c r="S12" i="5" s="1"/>
  <c r="D12" i="5"/>
  <c r="D55" i="6"/>
  <c r="L55" i="6"/>
  <c r="N55" i="6"/>
  <c r="F57" i="6" l="1"/>
  <c r="I57" i="6" s="1"/>
  <c r="F23" i="8"/>
  <c r="I23" i="8" s="1"/>
  <c r="AF23" i="8" s="1"/>
  <c r="F34" i="8"/>
  <c r="I34" i="8" s="1"/>
  <c r="AF34" i="8" s="1"/>
  <c r="F9" i="8"/>
  <c r="I9" i="8" s="1"/>
  <c r="AF9" i="8" s="1"/>
  <c r="F53" i="8"/>
  <c r="I53" i="8" s="1"/>
  <c r="AF53" i="8" s="1"/>
  <c r="F54" i="8"/>
  <c r="I54" i="8" s="1"/>
  <c r="AF54" i="8" s="1"/>
  <c r="F49" i="8"/>
  <c r="I49" i="8" s="1"/>
  <c r="AF49" i="8" s="1"/>
  <c r="F46" i="8"/>
  <c r="I46" i="8" s="1"/>
  <c r="AF46" i="8" s="1"/>
  <c r="F27" i="8"/>
  <c r="I27" i="8" s="1"/>
  <c r="AF27" i="8" s="1"/>
  <c r="F51" i="7"/>
  <c r="I51" i="7"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V39" i="4"/>
  <c r="P39" i="4"/>
  <c r="AG39" i="4" s="1"/>
  <c r="O39" i="4"/>
  <c r="V61" i="4"/>
  <c r="O61" i="4"/>
  <c r="P61" i="4" s="1"/>
  <c r="AG61" i="4" s="1"/>
  <c r="E24" i="4"/>
  <c r="G24" i="4" s="1"/>
  <c r="H24" i="4" s="1"/>
  <c r="V28" i="4"/>
  <c r="O28" i="4"/>
  <c r="P28" i="4" s="1"/>
  <c r="AG28" i="4"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F50" i="7"/>
  <c r="I50" i="7" s="1"/>
  <c r="E15" i="4"/>
  <c r="G15" i="4" s="1"/>
  <c r="H15" i="4" s="1"/>
  <c r="O63" i="4"/>
  <c r="V63" i="4"/>
  <c r="P63" i="4"/>
  <c r="AG63" i="4" s="1"/>
  <c r="O27" i="4"/>
  <c r="P27" i="4"/>
  <c r="AG27" i="4" s="1"/>
  <c r="V27" i="4"/>
  <c r="E35" i="4"/>
  <c r="G35" i="4" s="1"/>
  <c r="H35" i="4" s="1"/>
  <c r="E7" i="7"/>
  <c r="G7" i="7" s="1"/>
  <c r="H7" i="7" s="1"/>
  <c r="O50" i="4"/>
  <c r="P50" i="4" s="1"/>
  <c r="AG50" i="4" s="1"/>
  <c r="V50" i="4"/>
  <c r="E10" i="4"/>
  <c r="G10" i="4" s="1"/>
  <c r="H10" i="4" s="1"/>
  <c r="E41" i="4"/>
  <c r="G41" i="4" s="1"/>
  <c r="H41" i="4" s="1"/>
  <c r="E44" i="4"/>
  <c r="G44" i="4" s="1"/>
  <c r="H44" i="4" s="1"/>
  <c r="E42" i="4"/>
  <c r="G42" i="4" s="1"/>
  <c r="H42" i="4" s="1"/>
  <c r="E55" i="4"/>
  <c r="G55" i="4" s="1"/>
  <c r="H55" i="4"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E31" i="4"/>
  <c r="G31" i="4" s="1"/>
  <c r="H31" i="4"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41" i="6"/>
  <c r="P41" i="6" s="1"/>
  <c r="E29" i="6"/>
  <c r="G29" i="6" s="1"/>
  <c r="H29" i="6" s="1"/>
  <c r="E49" i="6"/>
  <c r="G49" i="6" s="1"/>
  <c r="H49" i="6" s="1"/>
  <c r="E53" i="6"/>
  <c r="G53" i="6" s="1"/>
  <c r="H53" i="6" s="1"/>
  <c r="P60" i="5"/>
  <c r="AF60" i="5" s="1"/>
  <c r="U60" i="5"/>
  <c r="O60" i="5"/>
  <c r="O52" i="6"/>
  <c r="P52" i="6" s="1"/>
  <c r="E48" i="5"/>
  <c r="G48" i="5" s="1"/>
  <c r="H48" i="5" s="1"/>
  <c r="E39" i="6"/>
  <c r="G39" i="6" s="1"/>
  <c r="H39" i="6" s="1"/>
  <c r="P40" i="6"/>
  <c r="O40" i="6"/>
  <c r="O22" i="6"/>
  <c r="P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E25" i="6"/>
  <c r="G25" i="6" s="1"/>
  <c r="H25" i="6" s="1"/>
  <c r="O58" i="6"/>
  <c r="P58" i="6" s="1"/>
  <c r="P54" i="5"/>
  <c r="AF54" i="5" s="1"/>
  <c r="U54" i="5"/>
  <c r="O54" i="5"/>
  <c r="U57" i="5"/>
  <c r="O57" i="5"/>
  <c r="P57" i="5" s="1"/>
  <c r="AF57" i="5" s="1"/>
  <c r="E55" i="5"/>
  <c r="G55" i="5" s="1"/>
  <c r="H55" i="5" s="1"/>
  <c r="O12" i="6"/>
  <c r="P12" i="6" s="1"/>
  <c r="P16" i="6"/>
  <c r="O16" i="6"/>
  <c r="E27" i="5"/>
  <c r="G27" i="5" s="1"/>
  <c r="H27" i="5" s="1"/>
  <c r="E30" i="5"/>
  <c r="G30" i="5" s="1"/>
  <c r="H30" i="5" s="1"/>
  <c r="E55" i="6"/>
  <c r="G55" i="6" s="1"/>
  <c r="H55" i="6" s="1"/>
  <c r="E35" i="6"/>
  <c r="G35" i="6" s="1"/>
  <c r="H35" i="6" s="1"/>
  <c r="O21" i="6"/>
  <c r="P21" i="6"/>
  <c r="P51" i="6"/>
  <c r="O51" i="6"/>
  <c r="E59" i="5"/>
  <c r="G59" i="5" s="1"/>
  <c r="H59" i="5" s="1"/>
  <c r="O50" i="6"/>
  <c r="P50" i="6" s="1"/>
  <c r="E60" i="5"/>
  <c r="G60" i="5" s="1"/>
  <c r="H60" i="5" s="1"/>
  <c r="E34" i="5"/>
  <c r="G34" i="5" s="1"/>
  <c r="H34" i="5" s="1"/>
  <c r="E18" i="5"/>
  <c r="G18" i="5" s="1"/>
  <c r="H18" i="5" s="1"/>
  <c r="P39" i="6"/>
  <c r="O39" i="6"/>
  <c r="E40" i="6"/>
  <c r="G40" i="6" s="1"/>
  <c r="H40" i="6" s="1"/>
  <c r="E22" i="6"/>
  <c r="G22" i="6" s="1"/>
  <c r="H22" i="6" s="1"/>
  <c r="O23" i="6"/>
  <c r="P23" i="6"/>
  <c r="O17" i="6"/>
  <c r="P17" i="6" s="1"/>
  <c r="E19" i="5"/>
  <c r="G19" i="5" s="1"/>
  <c r="H19" i="5" s="1"/>
  <c r="U43" i="5"/>
  <c r="P43" i="5"/>
  <c r="AF43" i="5" s="1"/>
  <c r="O43" i="5"/>
  <c r="U22" i="5"/>
  <c r="O22" i="5"/>
  <c r="P22" i="5" s="1"/>
  <c r="AF22" i="5" s="1"/>
  <c r="E56" i="5"/>
  <c r="G56" i="5" s="1"/>
  <c r="H56" i="5" s="1"/>
  <c r="E8" i="5"/>
  <c r="G8" i="5" s="1"/>
  <c r="H8" i="5" s="1"/>
  <c r="O20" i="6"/>
  <c r="P20" i="6" s="1"/>
  <c r="O26" i="6"/>
  <c r="P26" i="6" s="1"/>
  <c r="P25" i="6"/>
  <c r="O25" i="6"/>
  <c r="O48" i="6"/>
  <c r="P48" i="6"/>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U12" i="5"/>
  <c r="O12" i="5"/>
  <c r="P12" i="5" s="1"/>
  <c r="AF12" i="5" s="1"/>
  <c r="O35" i="6"/>
  <c r="P35" i="6" s="1"/>
  <c r="E51" i="6"/>
  <c r="G51" i="6" s="1"/>
  <c r="H51" i="6" s="1"/>
  <c r="O59" i="5"/>
  <c r="P59" i="5" s="1"/>
  <c r="AF59" i="5" s="1"/>
  <c r="E50" i="6"/>
  <c r="G50" i="6" s="1"/>
  <c r="H50" i="6" s="1"/>
  <c r="U52" i="5"/>
  <c r="O52" i="5"/>
  <c r="P52" i="5" s="1"/>
  <c r="AF52" i="5" s="1"/>
  <c r="P18" i="5"/>
  <c r="AF18" i="5" s="1"/>
  <c r="O18" i="5"/>
  <c r="U18" i="5"/>
  <c r="O9" i="6"/>
  <c r="P9" i="6"/>
  <c r="E23" i="6"/>
  <c r="G23" i="6" s="1"/>
  <c r="H23" i="6" s="1"/>
  <c r="E28" i="5"/>
  <c r="G28" i="5" s="1"/>
  <c r="H28" i="5" s="1"/>
  <c r="E23" i="5"/>
  <c r="G23" i="5" s="1"/>
  <c r="H23" i="5" s="1"/>
  <c r="O56" i="5"/>
  <c r="P56" i="5"/>
  <c r="AF56" i="5" s="1"/>
  <c r="E59" i="6"/>
  <c r="G59" i="6" s="1"/>
  <c r="H59" i="6" s="1"/>
  <c r="U8" i="5"/>
  <c r="O8" i="5"/>
  <c r="P8" i="5" s="1"/>
  <c r="AF8" i="5" s="1"/>
  <c r="E20" i="6"/>
  <c r="G20" i="6" s="1"/>
  <c r="H20" i="6" s="1"/>
  <c r="E62" i="5"/>
  <c r="G62" i="5" s="1"/>
  <c r="H62" i="5" s="1"/>
  <c r="E26" i="6"/>
  <c r="G26" i="6" s="1"/>
  <c r="H26" i="6" s="1"/>
  <c r="O11" i="6"/>
  <c r="P11"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O28" i="6"/>
  <c r="P28" i="6" s="1"/>
  <c r="E52" i="5"/>
  <c r="G52" i="5" s="1"/>
  <c r="H52" i="5" s="1"/>
  <c r="E38" i="6"/>
  <c r="G38" i="6" s="1"/>
  <c r="H38" i="6" s="1"/>
  <c r="O13" i="5"/>
  <c r="U13" i="5"/>
  <c r="P13" i="5"/>
  <c r="AF13" i="5" s="1"/>
  <c r="O42" i="5"/>
  <c r="P42" i="5"/>
  <c r="AF42" i="5" s="1"/>
  <c r="P43" i="6"/>
  <c r="O43" i="6"/>
  <c r="E10" i="6"/>
  <c r="G10" i="6" s="1"/>
  <c r="H10" i="6" s="1"/>
  <c r="O41" i="5"/>
  <c r="P41" i="5" s="1"/>
  <c r="AF41" i="5" s="1"/>
  <c r="U41" i="5"/>
  <c r="E44" i="6"/>
  <c r="G44" i="6" s="1"/>
  <c r="H44" i="6" s="1"/>
  <c r="P49" i="5"/>
  <c r="AF49" i="5" s="1"/>
  <c r="O49" i="5"/>
  <c r="U49" i="5"/>
  <c r="E16" i="5"/>
  <c r="G16" i="5" s="1"/>
  <c r="H16" i="5" s="1"/>
  <c r="O34" i="6"/>
  <c r="P34" i="6" s="1"/>
  <c r="O18" i="6"/>
  <c r="P18" i="6"/>
  <c r="T64" i="6"/>
  <c r="L64" i="6"/>
  <c r="E56" i="6"/>
  <c r="G56" i="6" s="1"/>
  <c r="H56" i="6" s="1"/>
  <c r="E29" i="5"/>
  <c r="G29" i="5" s="1"/>
  <c r="H29" i="5" s="1"/>
  <c r="O44" i="6"/>
  <c r="P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O49" i="6"/>
  <c r="E11" i="5"/>
  <c r="G11" i="5" s="1"/>
  <c r="H11" i="5" s="1"/>
  <c r="E10" i="5"/>
  <c r="G10" i="5" s="1"/>
  <c r="H10" i="5" s="1"/>
  <c r="E30" i="6"/>
  <c r="G30" i="6" s="1"/>
  <c r="H30" i="6" s="1"/>
  <c r="E39" i="5"/>
  <c r="G39" i="5" s="1"/>
  <c r="H39" i="5" s="1"/>
  <c r="E15" i="5"/>
  <c r="G15" i="5" s="1"/>
  <c r="H15" i="5" s="1"/>
  <c r="O62" i="6"/>
  <c r="P62" i="6" s="1"/>
  <c r="O29" i="5"/>
  <c r="P29" i="5" s="1"/>
  <c r="AF29" i="5" s="1"/>
  <c r="O60" i="6"/>
  <c r="P60" i="6" s="1"/>
  <c r="O46" i="5"/>
  <c r="P46" i="5" s="1"/>
  <c r="AF46" i="5" s="1"/>
  <c r="U46" i="5"/>
  <c r="E35" i="5"/>
  <c r="G35" i="5" s="1"/>
  <c r="H35" i="5" s="1"/>
  <c r="U51" i="5"/>
  <c r="O51" i="5"/>
  <c r="P51" i="5"/>
  <c r="AF51" i="5" s="1"/>
  <c r="P19" i="6"/>
  <c r="O19" i="6"/>
  <c r="O46" i="6"/>
  <c r="P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P36" i="6"/>
  <c r="O36" i="6"/>
  <c r="E31" i="6"/>
  <c r="G31" i="6" s="1"/>
  <c r="H31" i="6" s="1"/>
  <c r="U24" i="5"/>
  <c r="O24" i="5"/>
  <c r="P24" i="5" s="1"/>
  <c r="AF24" i="5" s="1"/>
  <c r="E12" i="5"/>
  <c r="G12" i="5" s="1"/>
  <c r="H12" i="5" s="1"/>
  <c r="O8" i="6"/>
  <c r="P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P13" i="6"/>
  <c r="O13" i="6"/>
  <c r="P54" i="6"/>
  <c r="O54" i="6"/>
  <c r="E7" i="6"/>
  <c r="G7" i="6" s="1"/>
  <c r="H7" i="6" s="1"/>
  <c r="U9" i="5"/>
  <c r="O9" i="5"/>
  <c r="P9" i="5"/>
  <c r="AF9" i="5" s="1"/>
  <c r="O56" i="6"/>
  <c r="P56" i="6"/>
  <c r="E8" i="6"/>
  <c r="G8" i="6" s="1"/>
  <c r="H8" i="6" s="1"/>
  <c r="E28" i="6"/>
  <c r="G28" i="6" s="1"/>
  <c r="H28" i="6" s="1"/>
  <c r="O24" i="6"/>
  <c r="P24" i="6" s="1"/>
  <c r="E9" i="6"/>
  <c r="G9" i="6" s="1"/>
  <c r="H9" i="6" s="1"/>
  <c r="O58" i="5"/>
  <c r="P58" i="5" s="1"/>
  <c r="AF58" i="5" s="1"/>
  <c r="U58" i="5"/>
  <c r="E20" i="5"/>
  <c r="G20" i="5" s="1"/>
  <c r="H20" i="5" s="1"/>
  <c r="P63" i="6"/>
  <c r="O63" i="6"/>
  <c r="E21" i="5"/>
  <c r="G21" i="5" s="1"/>
  <c r="H21" i="5" s="1"/>
  <c r="O59" i="6"/>
  <c r="P59" i="6" s="1"/>
  <c r="E53" i="5"/>
  <c r="G53" i="5" s="1"/>
  <c r="H53" i="5" s="1"/>
  <c r="P62" i="5"/>
  <c r="AF62" i="5" s="1"/>
  <c r="O62" i="5"/>
  <c r="U62" i="5"/>
  <c r="E61" i="6"/>
  <c r="G61" i="6" s="1"/>
  <c r="H61" i="6" s="1"/>
  <c r="E45" i="5"/>
  <c r="G45" i="5" s="1"/>
  <c r="H45" i="5" s="1"/>
  <c r="E32" i="5"/>
  <c r="G32" i="5" s="1"/>
  <c r="H32" i="5" s="1"/>
  <c r="E47" i="6"/>
  <c r="G47" i="6" s="1"/>
  <c r="H47" i="6" s="1"/>
  <c r="E31" i="5"/>
  <c r="G31" i="5" s="1"/>
  <c r="H31" i="5" s="1"/>
  <c r="E63" i="5"/>
  <c r="G63" i="5" s="1"/>
  <c r="H63" i="5" s="1"/>
  <c r="O32" i="6"/>
  <c r="P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P30" i="6"/>
  <c r="O30" i="6"/>
  <c r="O15" i="5"/>
  <c r="P15" i="5" s="1"/>
  <c r="AF15" i="5" s="1"/>
  <c r="U15" i="5"/>
  <c r="O38" i="6"/>
  <c r="P38" i="6" s="1"/>
  <c r="E41" i="5"/>
  <c r="G41" i="5" s="1"/>
  <c r="H41" i="5" s="1"/>
  <c r="E63" i="6"/>
  <c r="G63" i="6" s="1"/>
  <c r="H63" i="6" s="1"/>
  <c r="P21" i="5"/>
  <c r="AF21" i="5" s="1"/>
  <c r="O21" i="5"/>
  <c r="E49" i="5"/>
  <c r="G49" i="5" s="1"/>
  <c r="H49" i="5" s="1"/>
  <c r="U53" i="5"/>
  <c r="O53" i="5"/>
  <c r="P53" i="5" s="1"/>
  <c r="AF53" i="5" s="1"/>
  <c r="E46" i="6"/>
  <c r="G46" i="6" s="1"/>
  <c r="H46" i="6" s="1"/>
  <c r="P61" i="6"/>
  <c r="O61" i="6"/>
  <c r="O14" i="6"/>
  <c r="P14" i="6" s="1"/>
  <c r="O47" i="6"/>
  <c r="P47" i="6"/>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E15" i="6"/>
  <c r="G15" i="6" s="1"/>
  <c r="H15" i="6" s="1"/>
  <c r="P55" i="6"/>
  <c r="O55" i="6"/>
  <c r="E37" i="5"/>
  <c r="G37" i="5" s="1"/>
  <c r="H37" i="5" s="1"/>
  <c r="O15" i="6"/>
  <c r="P15" i="6" s="1"/>
  <c r="E21" i="6"/>
  <c r="G21" i="6" s="1"/>
  <c r="H21" i="6" s="1"/>
  <c r="O29" i="6"/>
  <c r="P29" i="6" s="1"/>
  <c r="O53" i="6"/>
  <c r="P53" i="6" s="1"/>
  <c r="U34" i="5"/>
  <c r="O34" i="5"/>
  <c r="P34" i="5" s="1"/>
  <c r="AF34" i="5" s="1"/>
  <c r="E52" i="6"/>
  <c r="G52" i="6" s="1"/>
  <c r="H52" i="6" s="1"/>
  <c r="P48" i="5"/>
  <c r="AF48" i="5" s="1"/>
  <c r="O48" i="5"/>
  <c r="P39" i="5"/>
  <c r="AF39" i="5" s="1"/>
  <c r="O39" i="5"/>
  <c r="E62" i="6"/>
  <c r="G62" i="6" s="1"/>
  <c r="H62" i="6" s="1"/>
  <c r="E60" i="6"/>
  <c r="G60" i="6" s="1"/>
  <c r="H60"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8" i="6"/>
  <c r="G58" i="6" s="1"/>
  <c r="H58" i="6" s="1"/>
  <c r="O37" i="6"/>
  <c r="P37" i="6" s="1"/>
  <c r="O7" i="5"/>
  <c r="U7" i="5"/>
  <c r="P7" i="5"/>
  <c r="AF7" i="5" s="1"/>
  <c r="P40" i="5"/>
  <c r="AF40" i="5" s="1"/>
  <c r="O40" i="5"/>
  <c r="P45" i="6"/>
  <c r="O45" i="6"/>
  <c r="P55" i="5"/>
  <c r="AF55" i="5" s="1"/>
  <c r="U55" i="5"/>
  <c r="O55" i="5"/>
  <c r="P47" i="5"/>
  <c r="AF47" i="5" s="1"/>
  <c r="U47" i="5"/>
  <c r="O47" i="5"/>
  <c r="O31" i="6"/>
  <c r="P31" i="6" s="1"/>
  <c r="AA28" i="8" l="1"/>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F58" i="4"/>
  <c r="I58" i="4" s="1"/>
  <c r="AF58" i="4" s="1"/>
  <c r="F56" i="4"/>
  <c r="I56" i="4" s="1"/>
  <c r="AF56" i="4" s="1"/>
  <c r="F60" i="6"/>
  <c r="I60" i="6" s="1"/>
  <c r="F45" i="6"/>
  <c r="I45" i="6" s="1"/>
  <c r="F19" i="4"/>
  <c r="I19" i="4" s="1"/>
  <c r="AF19" i="4" s="1"/>
  <c r="F27" i="6"/>
  <c r="I27" i="6" s="1"/>
  <c r="F29" i="5"/>
  <c r="I29" i="5" s="1"/>
  <c r="AE29" i="5" s="1"/>
  <c r="AH29" i="5" s="1"/>
  <c r="F60" i="4"/>
  <c r="I60" i="4" s="1"/>
  <c r="AF60" i="4" s="1"/>
  <c r="F10" i="5"/>
  <c r="I10" i="5" s="1"/>
  <c r="AE10" i="5" s="1"/>
  <c r="F7" i="6"/>
  <c r="I7" i="6" s="1"/>
  <c r="F36" i="5"/>
  <c r="I36" i="5" s="1"/>
  <c r="AE36" i="5" s="1"/>
  <c r="F12" i="6"/>
  <c r="I12" i="6" s="1"/>
  <c r="F54" i="5"/>
  <c r="I54" i="5" s="1"/>
  <c r="AE54" i="5" s="1"/>
  <c r="F42" i="4"/>
  <c r="I42" i="4" s="1"/>
  <c r="AF42" i="4" s="1"/>
  <c r="F14" i="4"/>
  <c r="I14" i="4" s="1"/>
  <c r="AF14" i="4" s="1"/>
  <c r="F32" i="6"/>
  <c r="I32"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F42" i="6"/>
  <c r="I42" i="6" s="1"/>
  <c r="F20" i="6"/>
  <c r="I20" i="6" s="1"/>
  <c r="F9" i="6"/>
  <c r="I9" i="6" s="1"/>
  <c r="F41" i="6"/>
  <c r="I41"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5" i="6"/>
  <c r="I35" i="6" s="1"/>
  <c r="F8" i="4"/>
  <c r="I8" i="4" s="1"/>
  <c r="AF8" i="4" s="1"/>
  <c r="F7" i="4"/>
  <c r="I7" i="4" s="1"/>
  <c r="AF7" i="4" s="1"/>
  <c r="F62" i="6"/>
  <c r="I62" i="6" s="1"/>
  <c r="F30" i="4"/>
  <c r="I30" i="4" s="1"/>
  <c r="AF30" i="4" s="1"/>
  <c r="F24" i="5"/>
  <c r="I24" i="5" s="1"/>
  <c r="AE24" i="5" s="1"/>
  <c r="F46" i="6"/>
  <c r="I46" i="6" s="1"/>
  <c r="F12" i="5"/>
  <c r="I12" i="5" s="1"/>
  <c r="AE12" i="5" s="1"/>
  <c r="F13" i="5"/>
  <c r="I13" i="5" s="1"/>
  <c r="AE13" i="5" s="1"/>
  <c r="F29" i="6"/>
  <c r="I29" i="6" s="1"/>
  <c r="F33" i="4"/>
  <c r="I33" i="4" s="1"/>
  <c r="AF33" i="4" s="1"/>
  <c r="F49" i="4"/>
  <c r="I49" i="4" s="1"/>
  <c r="AF49" i="4" s="1"/>
  <c r="F41" i="4"/>
  <c r="I41" i="4" s="1"/>
  <c r="AF41" i="4" s="1"/>
  <c r="F35" i="4"/>
  <c r="I35" i="4" s="1"/>
  <c r="AF35" i="4" s="1"/>
  <c r="F15" i="4"/>
  <c r="I15" i="4" s="1"/>
  <c r="AF15" i="4" s="1"/>
  <c r="F21" i="6"/>
  <c r="I21" i="6" s="1"/>
  <c r="F20" i="5"/>
  <c r="I20" i="5" s="1"/>
  <c r="AE20" i="5" s="1"/>
  <c r="F8" i="6"/>
  <c r="I8" i="6" s="1"/>
  <c r="F58" i="5"/>
  <c r="I58" i="5" s="1"/>
  <c r="AE58" i="5" s="1"/>
  <c r="F62" i="4"/>
  <c r="I62" i="4" s="1"/>
  <c r="AF62" i="4" s="1"/>
  <c r="F57" i="4"/>
  <c r="I57" i="4" s="1"/>
  <c r="AF57" i="4" s="1"/>
  <c r="F50" i="4"/>
  <c r="I50" i="4" s="1"/>
  <c r="AF50" i="4" s="1"/>
  <c r="F63" i="4"/>
  <c r="I63" i="4" s="1"/>
  <c r="AF63" i="4" s="1"/>
  <c r="F23" i="4"/>
  <c r="I23" i="4" s="1"/>
  <c r="AF23" i="4" s="1"/>
  <c r="F53" i="5"/>
  <c r="I53" i="5" s="1"/>
  <c r="AE53" i="5" s="1"/>
  <c r="F31" i="6"/>
  <c r="I31" i="6" s="1"/>
  <c r="F44" i="6"/>
  <c r="I44" i="6" s="1"/>
  <c r="F19" i="5"/>
  <c r="I19" i="5" s="1"/>
  <c r="AE19" i="5" s="1"/>
  <c r="AH19" i="5" s="1"/>
  <c r="F24" i="6"/>
  <c r="I24"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F17" i="6"/>
  <c r="I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3" i="6"/>
  <c r="I63" i="6" s="1"/>
  <c r="F52" i="5"/>
  <c r="I52" i="5" s="1"/>
  <c r="AE52" i="5" s="1"/>
  <c r="F40" i="6"/>
  <c r="I40" i="6" s="1"/>
  <c r="F55" i="5"/>
  <c r="I55" i="5" s="1"/>
  <c r="AE55" i="5" s="1"/>
  <c r="F25" i="6"/>
  <c r="I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F34" i="6"/>
  <c r="I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2" i="6"/>
  <c r="I52"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6" i="6"/>
  <c r="I16" i="6" s="1"/>
  <c r="F56" i="5"/>
  <c r="I56" i="5" s="1"/>
  <c r="AE56" i="5" s="1"/>
  <c r="AH56" i="5" s="1"/>
  <c r="F39" i="6"/>
  <c r="I39" i="6" s="1"/>
  <c r="F53" i="6"/>
  <c r="I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F15" i="5"/>
  <c r="I15" i="5" s="1"/>
  <c r="AE15" i="5" s="1"/>
  <c r="F56" i="6"/>
  <c r="I56" i="6" s="1"/>
  <c r="F59" i="6"/>
  <c r="I59" i="6" s="1"/>
  <c r="F19" i="6"/>
  <c r="I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Y9" i="5"/>
  <c r="AA9" i="5" s="1"/>
  <c r="V9" i="5"/>
  <c r="W9" i="5" s="1"/>
  <c r="X9" i="5" s="1"/>
  <c r="V55" i="5"/>
  <c r="W55" i="5" s="1"/>
  <c r="X55" i="5" s="1"/>
  <c r="Y55" i="5"/>
  <c r="AA55" i="5" s="1"/>
  <c r="Y43" i="5"/>
  <c r="V43" i="5"/>
  <c r="W43" i="5" s="1"/>
  <c r="X43" i="5" s="1"/>
  <c r="F18" i="5"/>
  <c r="I18" i="5" s="1"/>
  <c r="AE18" i="5" s="1"/>
  <c r="X28" i="5"/>
  <c r="V28" i="5"/>
  <c r="Z28" i="5"/>
  <c r="AA28" i="5"/>
  <c r="Y28" i="5"/>
  <c r="W28" i="5"/>
  <c r="V35" i="5"/>
  <c r="W35" i="5" s="1"/>
  <c r="X35" i="5" s="1"/>
  <c r="Y35" i="5"/>
  <c r="F18" i="6"/>
  <c r="I18" i="6" s="1"/>
  <c r="Y10" i="5"/>
  <c r="AA10" i="5" s="1"/>
  <c r="V10" i="5"/>
  <c r="W10" i="5" s="1"/>
  <c r="X10" i="5" s="1"/>
  <c r="F13" i="6"/>
  <c r="I13" i="6" s="1"/>
  <c r="F32" i="5"/>
  <c r="I32" i="5" s="1"/>
  <c r="AE32" i="5" s="1"/>
  <c r="F21" i="5"/>
  <c r="I21" i="5" s="1"/>
  <c r="AE21" i="5" s="1"/>
  <c r="AH21" i="5" s="1"/>
  <c r="Y44" i="5"/>
  <c r="V44" i="5"/>
  <c r="W44" i="5" s="1"/>
  <c r="X44" i="5" s="1"/>
  <c r="F57" i="5"/>
  <c r="I57" i="5" s="1"/>
  <c r="AE57" i="5" s="1"/>
  <c r="F35" i="5"/>
  <c r="I35" i="5" s="1"/>
  <c r="AE35" i="5" s="1"/>
  <c r="AA38" i="5"/>
  <c r="X38" i="5"/>
  <c r="Z38" i="5"/>
  <c r="V38" i="5"/>
  <c r="W38" i="5"/>
  <c r="Y38" i="5"/>
  <c r="F44" i="5"/>
  <c r="I44" i="5" s="1"/>
  <c r="AE44" i="5" s="1"/>
  <c r="V49" i="5"/>
  <c r="W49" i="5" s="1"/>
  <c r="X49" i="5" s="1"/>
  <c r="Y49" i="5"/>
  <c r="AA49" i="5" s="1"/>
  <c r="F38" i="6"/>
  <c r="I38" i="6" s="1"/>
  <c r="F54" i="6"/>
  <c r="I54" i="6" s="1"/>
  <c r="F7" i="5"/>
  <c r="I7" i="5" s="1"/>
  <c r="F34" i="5"/>
  <c r="I34" i="5" s="1"/>
  <c r="AE34" i="5" s="1"/>
  <c r="F30" i="5"/>
  <c r="I30" i="5" s="1"/>
  <c r="AE30" i="5" s="1"/>
  <c r="AH30" i="5" s="1"/>
  <c r="F43" i="5"/>
  <c r="I43" i="5" s="1"/>
  <c r="AE43" i="5" s="1"/>
  <c r="F48" i="5"/>
  <c r="I48" i="5" s="1"/>
  <c r="AE48" i="5" s="1"/>
  <c r="AH48" i="5" s="1"/>
  <c r="Y47" i="5"/>
  <c r="AA47" i="5" s="1"/>
  <c r="V47" i="5"/>
  <c r="W47" i="5" s="1"/>
  <c r="X47" i="5" s="1"/>
  <c r="Y7" i="5"/>
  <c r="V7" i="5"/>
  <c r="W7" i="5" s="1"/>
  <c r="X7" i="5" s="1"/>
  <c r="Y60" i="5"/>
  <c r="AA60" i="5" s="1"/>
  <c r="V60" i="5"/>
  <c r="W60" i="5" s="1"/>
  <c r="X60" i="5" s="1"/>
  <c r="F47" i="6"/>
  <c r="I47" i="6" s="1"/>
  <c r="V51" i="5"/>
  <c r="W51" i="5" s="1"/>
  <c r="X51" i="5" s="1"/>
  <c r="Y51" i="5"/>
  <c r="AA51" i="5" s="1"/>
  <c r="Y53" i="5"/>
  <c r="AA53" i="5" s="1"/>
  <c r="V53" i="5"/>
  <c r="W53" i="5" s="1"/>
  <c r="X53" i="5" s="1"/>
  <c r="Y58" i="5"/>
  <c r="AA58" i="5" s="1"/>
  <c r="V58" i="5"/>
  <c r="W58" i="5" s="1"/>
  <c r="X58" i="5" s="1"/>
  <c r="Y18" i="5"/>
  <c r="AA18" i="5" s="1"/>
  <c r="V18" i="5"/>
  <c r="W18" i="5" s="1"/>
  <c r="X18" i="5" s="1"/>
  <c r="AA52" i="5"/>
  <c r="X52" i="5"/>
  <c r="Z52" i="5"/>
  <c r="Y52" i="5"/>
  <c r="W52" i="5"/>
  <c r="V52" i="5"/>
  <c r="Y22" i="5"/>
  <c r="AA22" i="5" s="1"/>
  <c r="V22" i="5"/>
  <c r="W22" i="5" s="1"/>
  <c r="X22" i="5" s="1"/>
  <c r="F58" i="6"/>
  <c r="I58" i="6" s="1"/>
  <c r="F61" i="5"/>
  <c r="I61" i="5" s="1"/>
  <c r="AE61" i="5" s="1"/>
  <c r="F33" i="6"/>
  <c r="I33" i="6" s="1"/>
  <c r="F31" i="5"/>
  <c r="I31" i="5" s="1"/>
  <c r="AE31" i="5" s="1"/>
  <c r="V24" i="5"/>
  <c r="Y24" i="5"/>
  <c r="W24" i="5"/>
  <c r="X24" i="5"/>
  <c r="AA24" i="5"/>
  <c r="Z24" i="5"/>
  <c r="V14" i="5"/>
  <c r="W14" i="5" s="1"/>
  <c r="X14" i="5" s="1"/>
  <c r="Y14" i="5"/>
  <c r="AA14" i="5" s="1"/>
  <c r="F30" i="6"/>
  <c r="I30" i="6" s="1"/>
  <c r="V41" i="5"/>
  <c r="W41" i="5" s="1"/>
  <c r="X41" i="5" s="1"/>
  <c r="Y41" i="5"/>
  <c r="AA41" i="5" s="1"/>
  <c r="V13" i="5"/>
  <c r="W13" i="5" s="1"/>
  <c r="X13" i="5" s="1"/>
  <c r="Y13" i="5"/>
  <c r="AA13" i="5" s="1"/>
  <c r="F23" i="5"/>
  <c r="I23" i="5" s="1"/>
  <c r="AE23" i="5" s="1"/>
  <c r="F28" i="5"/>
  <c r="I28" i="5" s="1"/>
  <c r="AE28" i="5" s="1"/>
  <c r="F50" i="6"/>
  <c r="I50" i="6" s="1"/>
  <c r="F51" i="6"/>
  <c r="I51" i="6" s="1"/>
  <c r="F22" i="6"/>
  <c r="I22" i="6" s="1"/>
  <c r="F60" i="5"/>
  <c r="I60" i="5" s="1"/>
  <c r="AE60" i="5" s="1"/>
  <c r="F55" i="6"/>
  <c r="I55" i="6" s="1"/>
  <c r="F27" i="5"/>
  <c r="I27" i="5" s="1"/>
  <c r="AE27" i="5" s="1"/>
  <c r="Y54" i="5"/>
  <c r="AA54" i="5" s="1"/>
  <c r="V54" i="5"/>
  <c r="W54" i="5" s="1"/>
  <c r="X54" i="5" s="1"/>
  <c r="Y32" i="5"/>
  <c r="AA32" i="5" s="1"/>
  <c r="V32" i="5"/>
  <c r="W32" i="5" s="1"/>
  <c r="X32" i="5" s="1"/>
  <c r="Y62" i="5"/>
  <c r="AA62" i="5" s="1"/>
  <c r="V62" i="5"/>
  <c r="W62" i="5" s="1"/>
  <c r="X62" i="5" s="1"/>
  <c r="V46" i="5"/>
  <c r="W46" i="5" s="1"/>
  <c r="X46" i="5" s="1"/>
  <c r="Y46" i="5"/>
  <c r="AA46" i="5" s="1"/>
  <c r="F36" i="6"/>
  <c r="I36" i="6" s="1"/>
  <c r="Y61" i="5"/>
  <c r="AA61" i="5" s="1"/>
  <c r="V61" i="5"/>
  <c r="W61" i="5" s="1"/>
  <c r="X61" i="5" s="1"/>
  <c r="Y57" i="5"/>
  <c r="V57" i="5"/>
  <c r="W57" i="5" s="1"/>
  <c r="X57" i="5" s="1"/>
  <c r="Y23" i="5"/>
  <c r="AA23" i="5" s="1"/>
  <c r="V23" i="5"/>
  <c r="W23" i="5" s="1"/>
  <c r="X23" i="5" s="1"/>
  <c r="Y17" i="5"/>
  <c r="AA17" i="5" s="1"/>
  <c r="V17" i="5"/>
  <c r="W17" i="5" s="1"/>
  <c r="X17" i="5" s="1"/>
  <c r="Y34" i="5"/>
  <c r="V34" i="5"/>
  <c r="W34" i="5" s="1"/>
  <c r="X34" i="5" s="1"/>
  <c r="Z31" i="5"/>
  <c r="X31" i="5"/>
  <c r="V31" i="5"/>
  <c r="W31" i="5"/>
  <c r="Y31" i="5"/>
  <c r="AA31" i="5"/>
  <c r="V11" i="5"/>
  <c r="W11" i="5" s="1"/>
  <c r="X11" i="5" s="1"/>
  <c r="Y11" i="5"/>
  <c r="AA11" i="5" s="1"/>
  <c r="V27" i="5"/>
  <c r="W27" i="5" s="1"/>
  <c r="X27" i="5" s="1"/>
  <c r="Y27" i="5"/>
  <c r="AA27" i="5" s="1"/>
  <c r="V36" i="5"/>
  <c r="W36" i="5" s="1"/>
  <c r="X36" i="5" s="1"/>
  <c r="Y36" i="5"/>
  <c r="AA36" i="5" s="1"/>
  <c r="AA12" i="5"/>
  <c r="Y12" i="5"/>
  <c r="V12" i="5"/>
  <c r="X12" i="5"/>
  <c r="Z12" i="5"/>
  <c r="W12" i="5"/>
  <c r="F14" i="6"/>
  <c r="I14" i="6" s="1"/>
  <c r="Y50" i="5"/>
  <c r="AA50" i="5" s="1"/>
  <c r="V50" i="5"/>
  <c r="W50" i="5" s="1"/>
  <c r="X50" i="5" s="1"/>
  <c r="F33" i="5"/>
  <c r="I33" i="5" s="1"/>
  <c r="AE33" i="5" s="1"/>
  <c r="AH33" i="5" s="1"/>
  <c r="V15" i="5"/>
  <c r="W15" i="5" s="1"/>
  <c r="X15" i="5" s="1"/>
  <c r="Y15" i="5"/>
  <c r="AA15" i="5" s="1"/>
  <c r="Y37" i="5"/>
  <c r="AA37" i="5" s="1"/>
  <c r="V37" i="5"/>
  <c r="W37" i="5" s="1"/>
  <c r="X37" i="5" s="1"/>
  <c r="F61" i="6"/>
  <c r="I61" i="6" s="1"/>
  <c r="F28" i="6"/>
  <c r="I28" i="6" s="1"/>
  <c r="F11" i="6"/>
  <c r="I11" i="6" s="1"/>
  <c r="X20" i="5"/>
  <c r="Z20" i="5"/>
  <c r="V20" i="5"/>
  <c r="W20" i="5"/>
  <c r="Y20" i="5"/>
  <c r="AA20" i="5"/>
  <c r="F40" i="5"/>
  <c r="I40" i="5" s="1"/>
  <c r="AE40" i="5" s="1"/>
  <c r="AH40" i="5" s="1"/>
  <c r="F48" i="6"/>
  <c r="I48" i="6" s="1"/>
  <c r="F26" i="6"/>
  <c r="I26" i="6" s="1"/>
  <c r="X8" i="5"/>
  <c r="AA8" i="5"/>
  <c r="W8" i="5"/>
  <c r="V8" i="5"/>
  <c r="Y8" i="5"/>
  <c r="Z8" i="5"/>
  <c r="F23" i="6"/>
  <c r="I23" i="6" s="1"/>
  <c r="F47" i="5"/>
  <c r="I47" i="5" s="1"/>
  <c r="AE47" i="5" s="1"/>
  <c r="F59" i="5"/>
  <c r="I59" i="5" s="1"/>
  <c r="AE59" i="5" s="1"/>
  <c r="AH59" i="5" s="1"/>
  <c r="F17" i="5"/>
  <c r="I17" i="5" s="1"/>
  <c r="AE17" i="5" s="1"/>
  <c r="F46" i="5"/>
  <c r="I46" i="5" s="1"/>
  <c r="AE46" i="5" s="1"/>
  <c r="F49" i="6"/>
  <c r="I49" i="6" s="1"/>
  <c r="AA41" i="4" l="1"/>
  <c r="AC41" i="4" s="1"/>
  <c r="AH41" i="4" s="1"/>
  <c r="AI41" i="4" s="1"/>
  <c r="AA17" i="4"/>
  <c r="AC17" i="4" s="1"/>
  <c r="AH17" i="4" s="1"/>
  <c r="AI17" i="4" s="1"/>
  <c r="Z41" i="5"/>
  <c r="AB41" i="5" s="1"/>
  <c r="AG41" i="5" s="1"/>
  <c r="AH41" i="5" s="1"/>
  <c r="Z14" i="5"/>
  <c r="AB14" i="5" s="1"/>
  <c r="AG14" i="5" s="1"/>
  <c r="AH14" i="5" s="1"/>
  <c r="AA14" i="4"/>
  <c r="AB14" i="4"/>
  <c r="Z17" i="5"/>
  <c r="AB17" i="5" s="1"/>
  <c r="AG17" i="5" s="1"/>
  <c r="AH17" i="5" s="1"/>
  <c r="AA56" i="8"/>
  <c r="AC56" i="8" s="1"/>
  <c r="AH56" i="8" s="1"/>
  <c r="AI56" i="8" s="1"/>
  <c r="AA59" i="8"/>
  <c r="AC59" i="8" s="1"/>
  <c r="AH59" i="8" s="1"/>
  <c r="AI59" i="8" s="1"/>
  <c r="AC61" i="8"/>
  <c r="AH61" i="8" s="1"/>
  <c r="AI61" i="8" s="1"/>
  <c r="AA62" i="8"/>
  <c r="AC62" i="8" s="1"/>
  <c r="AH62" i="8" s="1"/>
  <c r="AI62" i="8" s="1"/>
  <c r="Z58" i="5"/>
  <c r="AB58" i="5" s="1"/>
  <c r="AG58" i="5" s="1"/>
  <c r="AH58" i="5" s="1"/>
  <c r="AC60" i="8"/>
  <c r="AH60" i="8" s="1"/>
  <c r="AI60" i="8" s="1"/>
  <c r="AC57" i="8"/>
  <c r="AH57" i="8" s="1"/>
  <c r="AI57" i="8" s="1"/>
  <c r="AA58" i="8"/>
  <c r="AC58" i="8" s="1"/>
  <c r="AH58" i="8" s="1"/>
  <c r="AI58" i="8" s="1"/>
  <c r="Z44" i="5"/>
  <c r="AA11" i="4"/>
  <c r="AC11" i="4" s="1"/>
  <c r="AH11" i="4" s="1"/>
  <c r="AI11" i="4" s="1"/>
  <c r="AI6" i="8"/>
  <c r="I65" i="8"/>
  <c r="Z22" i="5"/>
  <c r="AB22" i="5" s="1"/>
  <c r="AG22" i="5" s="1"/>
  <c r="AH22" i="5" s="1"/>
  <c r="Z11" i="5"/>
  <c r="AB11" i="5" s="1"/>
  <c r="AG11" i="5" s="1"/>
  <c r="AH11" i="5" s="1"/>
  <c r="AA26" i="4"/>
  <c r="AC26" i="4" s="1"/>
  <c r="AH26" i="4" s="1"/>
  <c r="AI26" i="4" s="1"/>
  <c r="Z34" i="5"/>
  <c r="AA46" i="4"/>
  <c r="AB46" i="4"/>
  <c r="Z57" i="5"/>
  <c r="AA34" i="4"/>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22" i="4"/>
  <c r="AC22" i="4" s="1"/>
  <c r="AH22" i="4" s="1"/>
  <c r="AI22" i="4" s="1"/>
  <c r="AA58" i="4"/>
  <c r="AC58" i="4" s="1"/>
  <c r="AH58" i="4" s="1"/>
  <c r="AI58" i="4" s="1"/>
  <c r="AA57" i="4"/>
  <c r="AB57" i="4"/>
  <c r="AA57" i="5"/>
  <c r="Z46" i="5"/>
  <c r="AB46" i="5" s="1"/>
  <c r="AG46" i="5" s="1"/>
  <c r="AH46" i="5" s="1"/>
  <c r="AA34" i="5"/>
  <c r="AA44" i="5"/>
  <c r="AA49" i="4"/>
  <c r="AA32" i="4"/>
  <c r="AC32" i="4" s="1"/>
  <c r="AH32" i="4" s="1"/>
  <c r="AI32" i="4" s="1"/>
  <c r="AA19" i="4"/>
  <c r="AC19" i="4" s="1"/>
  <c r="AH19" i="4" s="1"/>
  <c r="AI19" i="4" s="1"/>
  <c r="AA61" i="4"/>
  <c r="AC61" i="4" s="1"/>
  <c r="AH61" i="4" s="1"/>
  <c r="AI61" i="4" s="1"/>
  <c r="AA10" i="4"/>
  <c r="Z18" i="5"/>
  <c r="AB18" i="5" s="1"/>
  <c r="AG18" i="5" s="1"/>
  <c r="AH18" i="5" s="1"/>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Z53" i="5"/>
  <c r="AB53" i="5" s="1"/>
  <c r="AG53" i="5" s="1"/>
  <c r="AH53" i="5" s="1"/>
  <c r="Z36" i="5"/>
  <c r="AB36" i="5" s="1"/>
  <c r="AG36" i="5" s="1"/>
  <c r="AH36" i="5" s="1"/>
  <c r="Z62" i="5"/>
  <c r="AB62" i="5" s="1"/>
  <c r="AG62" i="5" s="1"/>
  <c r="AH62" i="5" s="1"/>
  <c r="Z47" i="5"/>
  <c r="AB47" i="5" s="1"/>
  <c r="AG47" i="5" s="1"/>
  <c r="AH47" i="5" s="1"/>
  <c r="AA35" i="4"/>
  <c r="AB47" i="4"/>
  <c r="AA43" i="4"/>
  <c r="AA40" i="4"/>
  <c r="AC40" i="4" s="1"/>
  <c r="AH40" i="4" s="1"/>
  <c r="AI40" i="4" s="1"/>
  <c r="AA7" i="4"/>
  <c r="AC7" i="4" s="1"/>
  <c r="AB36" i="4"/>
  <c r="AC12" i="4"/>
  <c r="AH12" i="4" s="1"/>
  <c r="AI12" i="4" s="1"/>
  <c r="AA56" i="4"/>
  <c r="AC56" i="4" s="1"/>
  <c r="AH56" i="4" s="1"/>
  <c r="AI56" i="4" s="1"/>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I64" i="4"/>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C38" i="4"/>
  <c r="AH38" i="4" s="1"/>
  <c r="AI38" i="4" s="1"/>
  <c r="AC48" i="4"/>
  <c r="AH48" i="4" s="1"/>
  <c r="AI48" i="4" s="1"/>
  <c r="AB43" i="4"/>
  <c r="AA63" i="4"/>
  <c r="AC63" i="4" s="1"/>
  <c r="AH63" i="4" s="1"/>
  <c r="AI63" i="4" s="1"/>
  <c r="AA25" i="4"/>
  <c r="AC25" i="4" s="1"/>
  <c r="AH25" i="4" s="1"/>
  <c r="AI25" i="4" s="1"/>
  <c r="AA39" i="4"/>
  <c r="AC39" i="4" s="1"/>
  <c r="AH39" i="4" s="1"/>
  <c r="AI39" i="4" s="1"/>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B24" i="5"/>
  <c r="AG24" i="5" s="1"/>
  <c r="AH24" i="5" s="1"/>
  <c r="Z60" i="5"/>
  <c r="AB60" i="5" s="1"/>
  <c r="AG60" i="5" s="1"/>
  <c r="AH60" i="5" s="1"/>
  <c r="Z49" i="5"/>
  <c r="AB49" i="5" s="1"/>
  <c r="AG49" i="5" s="1"/>
  <c r="AH49" i="5" s="1"/>
  <c r="Z15" i="5"/>
  <c r="AB15" i="5" s="1"/>
  <c r="AG15" i="5" s="1"/>
  <c r="AH15" i="5" s="1"/>
  <c r="Z32" i="5"/>
  <c r="AB32" i="5" s="1"/>
  <c r="AG32" i="5" s="1"/>
  <c r="AH32" i="5" s="1"/>
  <c r="AB28" i="5"/>
  <c r="AG28" i="5" s="1"/>
  <c r="AH28" i="5" s="1"/>
  <c r="AA43" i="5"/>
  <c r="AE7" i="5"/>
  <c r="I64" i="5"/>
  <c r="AB52" i="5"/>
  <c r="AG52" i="5" s="1"/>
  <c r="AH52" i="5" s="1"/>
  <c r="I64" i="6"/>
  <c r="AB8" i="5"/>
  <c r="AG8" i="5" s="1"/>
  <c r="AH8" i="5" s="1"/>
  <c r="AA7" i="5"/>
  <c r="AA35" i="5"/>
  <c r="Z9" i="5"/>
  <c r="AB9" i="5" s="1"/>
  <c r="AG9" i="5" s="1"/>
  <c r="AH9" i="5" s="1"/>
  <c r="AB34" i="5" l="1"/>
  <c r="AG34" i="5" s="1"/>
  <c r="AH34" i="5" s="1"/>
  <c r="AC14" i="4"/>
  <c r="AH14" i="4" s="1"/>
  <c r="AI14" i="4" s="1"/>
  <c r="AC46" i="4"/>
  <c r="AH46" i="4" s="1"/>
  <c r="AI46" i="4" s="1"/>
  <c r="AC57" i="4"/>
  <c r="AH57" i="4" s="1"/>
  <c r="AI57" i="4" s="1"/>
  <c r="AB44" i="5"/>
  <c r="AG44" i="5" s="1"/>
  <c r="AH44" i="5"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B7" i="5"/>
  <c r="AJ62" i="8" l="1"/>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B64" i="5"/>
  <c r="AG7" i="5"/>
  <c r="AH7" i="5" s="1"/>
  <c r="AK6" i="8" l="1"/>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J7" i="5" l="1"/>
  <c r="AJ64" i="5" s="1"/>
  <c r="AI64" i="5"/>
  <c r="W42" i="6" l="1"/>
  <c r="X42" i="6"/>
  <c r="Y42" i="6" s="1"/>
  <c r="AA42" i="6" s="1"/>
  <c r="Z42" i="6"/>
  <c r="AB42" i="6" s="1"/>
  <c r="Z39" i="6"/>
  <c r="AB39" i="6" s="1"/>
  <c r="W39" i="6"/>
  <c r="X39" i="6"/>
  <c r="Y39" i="6" s="1"/>
  <c r="AA39" i="6" s="1"/>
  <c r="X63" i="6"/>
  <c r="Y63" i="6" s="1"/>
  <c r="AA63" i="6" s="1"/>
  <c r="W63" i="6"/>
  <c r="Z63" i="6"/>
  <c r="AB63" i="6" s="1"/>
  <c r="W48" i="6"/>
  <c r="Z48" i="6"/>
  <c r="AB48" i="6" s="1"/>
  <c r="X48" i="6"/>
  <c r="Y48" i="6" s="1"/>
  <c r="AA48" i="6" s="1"/>
  <c r="W21" i="6"/>
  <c r="X21" i="6"/>
  <c r="Y21" i="6" s="1"/>
  <c r="AA21" i="6" s="1"/>
  <c r="Z21" i="6"/>
  <c r="AB21" i="6" s="1"/>
  <c r="X27" i="6"/>
  <c r="Y27" i="6" s="1"/>
  <c r="AA27" i="6" s="1"/>
  <c r="Z27" i="6"/>
  <c r="W27" i="6"/>
  <c r="AB27" i="6"/>
  <c r="AC42" i="6" l="1"/>
  <c r="AC48" i="6"/>
  <c r="AC27" i="6"/>
  <c r="Z32" i="6"/>
  <c r="AB32" i="6" s="1"/>
  <c r="W32" i="6"/>
  <c r="X32" i="6" s="1"/>
  <c r="Y32" i="6" s="1"/>
  <c r="W61" i="6"/>
  <c r="X61" i="6" s="1"/>
  <c r="Y61" i="6" s="1"/>
  <c r="Z61" i="6"/>
  <c r="AB61" i="6" s="1"/>
  <c r="Z44" i="6"/>
  <c r="AB44" i="6" s="1"/>
  <c r="W44" i="6"/>
  <c r="X44" i="6" s="1"/>
  <c r="Y44" i="6" s="1"/>
  <c r="AB38" i="6"/>
  <c r="Z38" i="6"/>
  <c r="W38" i="6"/>
  <c r="AA38" i="6"/>
  <c r="Y38" i="6"/>
  <c r="X38" i="6"/>
  <c r="W15" i="6"/>
  <c r="Z15" i="6"/>
  <c r="AB15" i="6" s="1"/>
  <c r="X15" i="6"/>
  <c r="Y15" i="6" s="1"/>
  <c r="AA15" i="6" s="1"/>
  <c r="Z24" i="6"/>
  <c r="AB24" i="6" s="1"/>
  <c r="W24" i="6"/>
  <c r="X24" i="6" s="1"/>
  <c r="Y24" i="6" s="1"/>
  <c r="Z46" i="6"/>
  <c r="AB46" i="6" s="1"/>
  <c r="W46" i="6"/>
  <c r="X46" i="6" s="1"/>
  <c r="Y46" i="6" s="1"/>
  <c r="Z37" i="6"/>
  <c r="W37" i="6"/>
  <c r="X37" i="6"/>
  <c r="Y37" i="6" s="1"/>
  <c r="AA37" i="6"/>
  <c r="AB37" i="6"/>
  <c r="Z30" i="6"/>
  <c r="AB30" i="6" s="1"/>
  <c r="W30" i="6"/>
  <c r="X30" i="6" s="1"/>
  <c r="Y30" i="6" s="1"/>
  <c r="W41" i="6"/>
  <c r="X41" i="6" s="1"/>
  <c r="Y41" i="6"/>
  <c r="AA41" i="6"/>
  <c r="Z41" i="6"/>
  <c r="AB41" i="6" s="1"/>
  <c r="W9" i="6"/>
  <c r="X9" i="6" s="1"/>
  <c r="Y9" i="6" s="1"/>
  <c r="Z9" i="6"/>
  <c r="AB9" i="6" s="1"/>
  <c r="AC21" i="6"/>
  <c r="X8" i="6"/>
  <c r="AA8" i="6"/>
  <c r="Z8" i="6"/>
  <c r="Y8" i="6"/>
  <c r="AB8" i="6"/>
  <c r="W8" i="6"/>
  <c r="Z51" i="6"/>
  <c r="AB51" i="6" s="1"/>
  <c r="W51" i="6"/>
  <c r="X51" i="6" s="1"/>
  <c r="Y51" i="6" s="1"/>
  <c r="Z57" i="6"/>
  <c r="AB57" i="6" s="1"/>
  <c r="W57" i="6"/>
  <c r="X57" i="6" s="1"/>
  <c r="Y57" i="6" s="1"/>
  <c r="W16" i="6"/>
  <c r="X16" i="6" s="1"/>
  <c r="Y16" i="6" s="1"/>
  <c r="Z16" i="6"/>
  <c r="AB16" i="6" s="1"/>
  <c r="AA16" i="6"/>
  <c r="W29" i="6"/>
  <c r="X29" i="6" s="1"/>
  <c r="Y29" i="6" s="1"/>
  <c r="Z29" i="6"/>
  <c r="AB29" i="6" s="1"/>
  <c r="X56" i="6"/>
  <c r="Y56" i="6" s="1"/>
  <c r="AA56" i="6" s="1"/>
  <c r="Z56" i="6"/>
  <c r="AB56" i="6" s="1"/>
  <c r="W56" i="6"/>
  <c r="W53" i="6"/>
  <c r="X53" i="6" s="1"/>
  <c r="Y53" i="6" s="1"/>
  <c r="Z53" i="6"/>
  <c r="AB53" i="6" s="1"/>
  <c r="Z54" i="6"/>
  <c r="AB54" i="6" s="1"/>
  <c r="W54" i="6"/>
  <c r="X54" i="6" s="1"/>
  <c r="Y54" i="6" s="1"/>
  <c r="Z18" i="6"/>
  <c r="AB18" i="6" s="1"/>
  <c r="W18" i="6"/>
  <c r="X18" i="6" s="1"/>
  <c r="Y18" i="6" s="1"/>
  <c r="Z17" i="6"/>
  <c r="AB17" i="6" s="1"/>
  <c r="W17" i="6"/>
  <c r="X17" i="6" s="1"/>
  <c r="Y17" i="6" s="1"/>
  <c r="W40" i="6"/>
  <c r="X40" i="6" s="1"/>
  <c r="Y40" i="6" s="1"/>
  <c r="Z40" i="6"/>
  <c r="AB40" i="6" s="1"/>
  <c r="W60" i="6"/>
  <c r="X60" i="6" s="1"/>
  <c r="Y60" i="6" s="1"/>
  <c r="Z60" i="6"/>
  <c r="AB60" i="6" s="1"/>
  <c r="W25" i="6"/>
  <c r="X25" i="6" s="1"/>
  <c r="Y25" i="6" s="1"/>
  <c r="Z25" i="6"/>
  <c r="AB25" i="6" s="1"/>
  <c r="Z34" i="6"/>
  <c r="AB34" i="6" s="1"/>
  <c r="W34" i="6"/>
  <c r="X34" i="6" s="1"/>
  <c r="Y34" i="6" s="1"/>
  <c r="Z43" i="6"/>
  <c r="AB43" i="6" s="1"/>
  <c r="X43" i="6"/>
  <c r="Y43" i="6" s="1"/>
  <c r="AA43" i="6" s="1"/>
  <c r="W43" i="6"/>
  <c r="W23" i="6"/>
  <c r="X23" i="6" s="1"/>
  <c r="Y23" i="6" s="1"/>
  <c r="Z23" i="6"/>
  <c r="AB23" i="6" s="1"/>
  <c r="X31" i="6"/>
  <c r="Z31" i="6"/>
  <c r="Y31" i="6"/>
  <c r="AA31" i="6"/>
  <c r="AB31" i="6"/>
  <c r="W31" i="6"/>
  <c r="Z11" i="6"/>
  <c r="AB11" i="6" s="1"/>
  <c r="W11" i="6"/>
  <c r="X11" i="6" s="1"/>
  <c r="Y11" i="6" s="1"/>
  <c r="AC39" i="6"/>
  <c r="Z35" i="6"/>
  <c r="AB35" i="6" s="1"/>
  <c r="W35" i="6"/>
  <c r="X35" i="6" s="1"/>
  <c r="Y35" i="6" s="1"/>
  <c r="Z14" i="6"/>
  <c r="AB14" i="6" s="1"/>
  <c r="W14" i="6"/>
  <c r="X14" i="6" s="1"/>
  <c r="Y14" i="6" s="1"/>
  <c r="W62" i="6"/>
  <c r="X62" i="6"/>
  <c r="Y62" i="6" s="1"/>
  <c r="AA62" i="6" s="1"/>
  <c r="Z62" i="6"/>
  <c r="AB62" i="6" s="1"/>
  <c r="X50" i="6"/>
  <c r="Y50" i="6" s="1"/>
  <c r="Z50" i="6"/>
  <c r="AB50" i="6" s="1"/>
  <c r="AA50" i="6"/>
  <c r="W50" i="6"/>
  <c r="X26" i="6"/>
  <c r="Y26" i="6" s="1"/>
  <c r="W26" i="6"/>
  <c r="AA26" i="6"/>
  <c r="AB26" i="6"/>
  <c r="Z26" i="6"/>
  <c r="W36" i="6"/>
  <c r="Z36" i="6"/>
  <c r="AB36" i="6" s="1"/>
  <c r="X36" i="6"/>
  <c r="Y36" i="6" s="1"/>
  <c r="AA36" i="6" s="1"/>
  <c r="W13" i="6"/>
  <c r="X13" i="6" s="1"/>
  <c r="Z13" i="6"/>
  <c r="AB13" i="6" s="1"/>
  <c r="Y13" i="6"/>
  <c r="AA13" i="6" s="1"/>
  <c r="Z28" i="6"/>
  <c r="AB28" i="6" s="1"/>
  <c r="W28" i="6"/>
  <c r="X28" i="6" s="1"/>
  <c r="Y28" i="6" s="1"/>
  <c r="W33" i="6"/>
  <c r="X33" i="6" s="1"/>
  <c r="Y33" i="6" s="1"/>
  <c r="Z33" i="6"/>
  <c r="AB33" i="6" s="1"/>
  <c r="Z55" i="6"/>
  <c r="AB55" i="6" s="1"/>
  <c r="X55" i="6"/>
  <c r="Y55" i="6" s="1"/>
  <c r="AA55" i="6" s="1"/>
  <c r="W55" i="6"/>
  <c r="W59" i="6"/>
  <c r="X59" i="6" s="1"/>
  <c r="Y59" i="6" s="1"/>
  <c r="Z59" i="6"/>
  <c r="AB59" i="6" s="1"/>
  <c r="AA22" i="6"/>
  <c r="W22" i="6"/>
  <c r="X22" i="6"/>
  <c r="Y22" i="6" s="1"/>
  <c r="Z22" i="6"/>
  <c r="AB22" i="6" s="1"/>
  <c r="W10" i="6"/>
  <c r="X10" i="6" s="1"/>
  <c r="Y10" i="6" s="1"/>
  <c r="Z10" i="6"/>
  <c r="AB10" i="6" s="1"/>
  <c r="W12" i="6"/>
  <c r="X12" i="6" s="1"/>
  <c r="Y12" i="6" s="1"/>
  <c r="Z12" i="6"/>
  <c r="AB12" i="6" s="1"/>
  <c r="W20" i="6"/>
  <c r="X20" i="6" s="1"/>
  <c r="Y20" i="6" s="1"/>
  <c r="Z20" i="6"/>
  <c r="AB20" i="6" s="1"/>
  <c r="Z58" i="6"/>
  <c r="AB58" i="6" s="1"/>
  <c r="W58" i="6"/>
  <c r="X58" i="6" s="1"/>
  <c r="Y58" i="6" s="1"/>
  <c r="W47" i="6"/>
  <c r="X47" i="6"/>
  <c r="Y47" i="6" s="1"/>
  <c r="AA47" i="6" s="1"/>
  <c r="Z47" i="6"/>
  <c r="AB47" i="6" s="1"/>
  <c r="Z49" i="6"/>
  <c r="AB49" i="6" s="1"/>
  <c r="W49" i="6"/>
  <c r="X49" i="6" s="1"/>
  <c r="Y49" i="6" s="1"/>
  <c r="Z19" i="6"/>
  <c r="AB19" i="6" s="1"/>
  <c r="W19" i="6"/>
  <c r="X19" i="6" s="1"/>
  <c r="Y19" i="6" s="1"/>
  <c r="Y52" i="6"/>
  <c r="X52" i="6"/>
  <c r="AB52" i="6"/>
  <c r="W52" i="6"/>
  <c r="Z52" i="6"/>
  <c r="AA52" i="6"/>
  <c r="Z45" i="6"/>
  <c r="AB45" i="6" s="1"/>
  <c r="W45" i="6"/>
  <c r="X45" i="6"/>
  <c r="Y45" i="6" s="1"/>
  <c r="AA45" i="6" s="1"/>
  <c r="AC63" i="6"/>
  <c r="AA51" i="6" l="1"/>
  <c r="AC51" i="6" s="1"/>
  <c r="AA59" i="6"/>
  <c r="AC59" i="6" s="1"/>
  <c r="AA20" i="6"/>
  <c r="AC20" i="6" s="1"/>
  <c r="AA24" i="6"/>
  <c r="AA17" i="6"/>
  <c r="AC17" i="6" s="1"/>
  <c r="AC26" i="6"/>
  <c r="AA30" i="6"/>
  <c r="AC30" i="6" s="1"/>
  <c r="AA54" i="6"/>
  <c r="AC54" i="6" s="1"/>
  <c r="AA57" i="6"/>
  <c r="AC57" i="6" s="1"/>
  <c r="AC45" i="6"/>
  <c r="AA10" i="6"/>
  <c r="AC10" i="6" s="1"/>
  <c r="AA60" i="6"/>
  <c r="AC60" i="6" s="1"/>
  <c r="AC47" i="6"/>
  <c r="AA58" i="6"/>
  <c r="AC58" i="6" s="1"/>
  <c r="AA23" i="6"/>
  <c r="AC23" i="6" s="1"/>
  <c r="AA33" i="6"/>
  <c r="AC33" i="6" s="1"/>
  <c r="AA61" i="6"/>
  <c r="AC61" i="6" s="1"/>
  <c r="AC36" i="6"/>
  <c r="AA35" i="6"/>
  <c r="AC35" i="6" s="1"/>
  <c r="AA28" i="6"/>
  <c r="AC28" i="6" s="1"/>
  <c r="AA53" i="6"/>
  <c r="AC53" i="6" s="1"/>
  <c r="AC24" i="6"/>
  <c r="AA49" i="6"/>
  <c r="AC49" i="6" s="1"/>
  <c r="AC31" i="6"/>
  <c r="AC50" i="6"/>
  <c r="AA40" i="6"/>
  <c r="AC40" i="6" s="1"/>
  <c r="AA29" i="6"/>
  <c r="AC29" i="6" s="1"/>
  <c r="AA32" i="6"/>
  <c r="AC32" i="6" s="1"/>
  <c r="AC16" i="6"/>
  <c r="AA19" i="6"/>
  <c r="AC19" i="6" s="1"/>
  <c r="AA25" i="6"/>
  <c r="AC25" i="6" s="1"/>
  <c r="AC41" i="6"/>
  <c r="AA44" i="6"/>
  <c r="AC44" i="6" s="1"/>
  <c r="AC56" i="6"/>
  <c r="AC37" i="6"/>
  <c r="AC55" i="6"/>
  <c r="AC43" i="6"/>
  <c r="AA12" i="6"/>
  <c r="AC12" i="6" s="1"/>
  <c r="AC13" i="6"/>
  <c r="AC62" i="6"/>
  <c r="AA34" i="6"/>
  <c r="AC34" i="6" s="1"/>
  <c r="AA9" i="6"/>
  <c r="AC9" i="6" s="1"/>
  <c r="AC52" i="6"/>
  <c r="W7" i="6"/>
  <c r="X7" i="6" s="1"/>
  <c r="Y7" i="6" s="1"/>
  <c r="Z7" i="6"/>
  <c r="AB7" i="6" s="1"/>
  <c r="AC22" i="6"/>
  <c r="AC8" i="6"/>
  <c r="AA46" i="6"/>
  <c r="AC46" i="6" s="1"/>
  <c r="AC15" i="6"/>
  <c r="AC38" i="6"/>
  <c r="AA14" i="6"/>
  <c r="AC14" i="6" s="1"/>
  <c r="AA11" i="6"/>
  <c r="AC11" i="6" s="1"/>
  <c r="AA18" i="6"/>
  <c r="AC18" i="6" s="1"/>
  <c r="AA7" i="6" l="1"/>
  <c r="AC7" i="6" s="1"/>
  <c r="AC64" i="6" l="1"/>
</calcChain>
</file>

<file path=xl/sharedStrings.xml><?xml version="1.0" encoding="utf-8"?>
<sst xmlns="http://schemas.openxmlformats.org/spreadsheetml/2006/main" count="1661" uniqueCount="202">
  <si>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</si>
  <si>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</si>
  <si>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</si>
  <si>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</si>
  <si>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</si>
  <si>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</si>
  <si>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</si>
  <si>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</si>
  <si>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</si>
  <si>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</si>
  <si>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</si>
  <si>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</si>
  <si>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</si>
  <si>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</si>
  <si>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</si>
  <si>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</si>
  <si>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</si>
  <si>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</si>
  <si>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</si>
  <si>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</si>
  <si>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</si>
  <si>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</si>
  <si>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</si>
  <si>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</si>
  <si>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</si>
  <si>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</si>
  <si>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</si>
  <si>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</si>
  <si>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</si>
  <si>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</si>
  <si>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</si>
  <si>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</si>
  <si>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</si>
  <si>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</si>
  <si>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</si>
  <si>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</si>
  <si>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</si>
  <si>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</si>
  <si>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</si>
  <si>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</si>
  <si>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</si>
  <si>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</si>
  <si>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</si>
  <si>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</si>
  <si>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</si>
  <si>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</si>
  <si>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</si>
  <si>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</si>
  <si>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</si>
  <si>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</si>
  <si>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</si>
  <si>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</si>
  <si>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</si>
  <si>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</si>
  <si>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</si>
  <si>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</si>
  <si>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</si>
  <si>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</si>
  <si>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</si>
  <si>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</si>
  <si>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</si>
  <si>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</si>
  <si>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</si>
  <si>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</si>
  <si>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</si>
  <si>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</si>
  <si>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</si>
  <si>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</si>
  <si>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</si>
  <si>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</si>
  <si>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</si>
  <si>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</si>
  <si>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</si>
  <si>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</si>
  <si>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</si>
  <si>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</si>
  <si>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</si>
  <si>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</si>
  <si>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</si>
  <si>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</si>
  <si>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</si>
  <si>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</si>
  <si>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</si>
  <si>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</si>
  <si>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</si>
  <si>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</si>
  <si>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</si>
  <si>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</si>
  <si>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</si>
  <si>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</si>
  <si>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</si>
  <si>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</si>
  <si>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</si>
  <si>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</si>
  <si>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</si>
  <si>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</si>
  <si>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</si>
  <si>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</si>
  <si>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</si>
  <si>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</si>
  <si>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</si>
  <si>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</si>
  <si>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</si>
  <si>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</si>
  <si>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</si>
  <si>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</si>
  <si>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</si>
  <si>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</si>
  <si>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</si>
  <si>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</si>
  <si>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</si>
  <si>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</si>
  <si>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</si>
  <si>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</si>
  <si>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</si>
  <si>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</si>
  <si>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</si>
  <si>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</si>
  <si>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</si>
  <si>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</si>
  <si>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</si>
  <si>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</si>
  <si>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</si>
  <si>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</si>
  <si>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</si>
  <si>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</si>
  <si>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</si>
  <si>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</si>
  <si>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</si>
  <si>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</si>
  <si>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</si>
  <si>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</si>
  <si>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</si>
  <si>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</si>
  <si>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</si>
  <si>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</si>
  <si>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</si>
  <si>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</si>
  <si>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</si>
  <si>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</si>
  <si>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</si>
  <si>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</si>
  <si>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</si>
  <si>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</si>
  <si>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</si>
  <si>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</si>
  <si>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</si>
  <si>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</si>
  <si>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</si>
  <si>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</si>
  <si>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</si>
  <si>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</si>
  <si>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</si>
  <si>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</si>
  <si>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</si>
  <si>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</si>
  <si>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</si>
  <si>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</si>
  <si>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</si>
  <si>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</si>
  <si>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</si>
  <si>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</si>
  <si>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</si>
  <si>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</si>
  <si>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</si>
  <si>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</si>
  <si>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</si>
  <si>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</si>
  <si>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</si>
  <si>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</si>
  <si>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</si>
  <si>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</si>
  <si>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</si>
  <si>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</si>
  <si>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</si>
  <si>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</si>
  <si>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</si>
  <si>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</si>
  <si>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</si>
  <si>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</si>
  <si>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</si>
  <si>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</si>
  <si>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</si>
  <si>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</si>
  <si>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</si>
  <si>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</si>
  <si>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</si>
  <si>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</si>
  <si>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</si>
  <si>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</si>
  <si>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 xml:space="preserve">Option 3: Resources between One and Two Times the Revised Need (Enclosure 9)
</t>
  </si>
  <si>
    <t xml:space="preserve">If a county’s available resources were between one and two times the revised need, DHCS adjusted 20% of the county’s revised need by 2 minus the ratio of revised need to resources.
</t>
  </si>
  <si>
    <t xml:space="preserve">Column A displays the revised need as calculated previously on Enclosure 5, Column F.
</t>
  </si>
  <si>
    <t xml:space="preserve">Column C displays the resources if they are between one and two times the revised need. This is determined by comparing Column A to Column B. Column C displays 0% if the resources are not between 1 and 2 times revised need.
</t>
  </si>
  <si>
    <t xml:space="preserve">Column D displays the resources divided by the revised need for those counties with resources that are between one and two times the revised need. This is determined by dividing Column C by Column A.
</t>
  </si>
  <si>
    <t xml:space="preserve">Column E displays the reduction ratio for the revised need that will be weighted by resources. This is equal to 200% minus column D. 
</t>
  </si>
  <si>
    <t xml:space="preserve">Column F displays the revised portion of the county’s need between 1 and 2 times its resources to be reduced. This is determined by multiplying Column A by 20%. 
</t>
  </si>
  <si>
    <t xml:space="preserve">Column G displays 20% of the county’s revised need between 1 and 2 times the resources adjusted by resources. This is equal to Column E multiplied by Column F. 
</t>
  </si>
  <si>
    <t xml:space="preserve">Column H displays the revised need between 1 and 2 times the resources that is not adjusted by resources. This is the total of Column A multiplied by 80%.
</t>
  </si>
  <si>
    <t xml:space="preserve">Column I displays the revised need between 1 times and 2 times the resources adjusted by resources. This is the sum of Column G and Column H.
</t>
  </si>
  <si>
    <t>Press TAB to move to input areas. Press UP, DOWN, LEFT or RIGHT ARROW in columns and rows to read through the document.</t>
  </si>
  <si>
    <t xml:space="preserve">Column B displays the FY 2022-23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</si>
</sst>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b/>
      <sz val="12"/>
      <color theme="0"/>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98">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3" fillId="0" borderId="0" xfId="3" applyFont="1" applyFill="1"/>
    <xf numFmtId="0" fontId="3" fillId="0" borderId="0" xfId="3" applyFont="1" applyFill="1" applyBorder="1"/>
    <xf numFmtId="0" fontId="14" fillId="0" borderId="0" xfId="3" applyFont="1" applyFill="1" applyBorder="1" applyAlignment="1">
      <alignment horizontal="center"/>
    </xf>
    <xf numFmtId="0" fontId="14" fillId="0" borderId="0" xfId="3" applyFont="1" applyFill="1" applyBorder="1" applyAlignment="1"/>
    <xf numFmtId="9" fontId="14" fillId="0" borderId="0" xfId="3" applyNumberFormat="1" applyFont="1" applyFill="1" applyBorder="1" applyAlignment="1">
      <alignment horizontal="center" vertical="center"/>
    </xf>
    <xf numFmtId="9" fontId="14" fillId="0" borderId="0" xfId="3" applyNumberFormat="1" applyFont="1" applyFill="1" applyBorder="1" applyAlignment="1">
      <alignment vertical="center"/>
    </xf>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3" fillId="0" borderId="0" xfId="3" applyFont="1" applyFill="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0" fontId="3" fillId="0" borderId="9" xfId="3" applyNumberFormat="1" applyFont="1" applyFill="1" applyBorder="1" applyAlignment="1">
      <alignment horizontal="center"/>
    </xf>
    <xf numFmtId="0" fontId="3" fillId="0" borderId="10" xfId="3" applyFont="1" applyFill="1" applyBorder="1"/>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9" fontId="3" fillId="0" borderId="11" xfId="3" applyNumberFormat="1" applyFont="1" applyFill="1" applyBorder="1" applyAlignment="1">
      <alignment horizontal="center"/>
    </xf>
    <xf numFmtId="9" fontId="3" fillId="0" borderId="4" xfId="3" applyNumberFormat="1" applyFont="1" applyFill="1" applyBorder="1" applyAlignment="1">
      <alignment horizontal="center"/>
    </xf>
    <xf numFmtId="49" fontId="3" fillId="0" borderId="9" xfId="3" applyNumberFormat="1" applyFont="1" applyFill="1" applyBorder="1" applyAlignment="1">
      <alignment horizontal="center"/>
    </xf>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16" xfId="3" applyNumberFormat="1" applyFont="1" applyFill="1" applyBorder="1"/>
    <xf numFmtId="164" fontId="3" fillId="0" borderId="12" xfId="3" applyNumberFormat="1" applyFont="1" applyFill="1" applyBorder="1"/>
    <xf numFmtId="164" fontId="3" fillId="0" borderId="9" xfId="3" applyNumberFormat="1" applyFont="1" applyFill="1" applyBorder="1"/>
    <xf numFmtId="164" fontId="3" fillId="0" borderId="4" xfId="3" applyNumberFormat="1" applyFont="1" applyFill="1" applyBorder="1"/>
    <xf numFmtId="165" fontId="3" fillId="0" borderId="4" xfId="2"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164" fontId="14" fillId="0" borderId="22" xfId="3" applyNumberFormat="1" applyFont="1" applyFill="1" applyBorder="1"/>
    <xf numFmtId="164" fontId="3" fillId="0" borderId="19" xfId="3" applyNumberFormat="1" applyFont="1" applyFill="1" applyBorder="1"/>
    <xf numFmtId="0" fontId="3" fillId="0" borderId="19" xfId="3" applyFont="1" applyFill="1" applyBorder="1"/>
    <xf numFmtId="0" fontId="3" fillId="0" borderId="27" xfId="3" applyFont="1" applyFill="1" applyBorder="1"/>
    <xf numFmtId="164" fontId="3" fillId="0" borderId="25" xfId="3" applyNumberFormat="1" applyFont="1" applyFill="1" applyBorder="1"/>
    <xf numFmtId="164" fontId="14" fillId="0" borderId="28" xfId="3" applyNumberFormat="1" applyFont="1" applyFill="1" applyBorder="1"/>
    <xf numFmtId="164" fontId="3" fillId="0" borderId="27" xfId="3" applyNumberFormat="1" applyFont="1" applyFill="1" applyBorder="1"/>
    <xf numFmtId="164" fontId="3" fillId="0" borderId="29" xfId="3" applyNumberFormat="1" applyFont="1" applyFill="1" applyBorder="1"/>
    <xf numFmtId="168" fontId="3" fillId="0" borderId="6" xfId="3" applyNumberFormat="1" applyFont="1" applyFill="1" applyBorder="1"/>
    <xf numFmtId="164" fontId="14" fillId="0" borderId="6" xfId="3" applyNumberFormat="1" applyFont="1" applyFill="1" applyBorder="1"/>
    <xf numFmtId="164" fontId="3" fillId="0" borderId="6" xfId="3" applyNumberFormat="1" applyFont="1" applyFill="1" applyBorder="1"/>
    <xf numFmtId="164" fontId="3" fillId="0" borderId="8" xfId="3" applyNumberFormat="1" applyFont="1" applyFill="1" applyBorder="1"/>
    <xf numFmtId="164" fontId="3" fillId="0" borderId="32" xfId="3"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0" fillId="0" borderId="0" xfId="0" applyAlignment="1">
      <alignment wrapText="1"/>
    </xf>
    <xf numFmtId="0" fontId="18" fillId="0" borderId="0" xfId="0" applyFont="1" applyAlignment="1" applyProtection="1">
      <alignment vertical="top"/>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17" fillId="0" borderId="4" xfId="3" applyFont="1" applyFill="1" applyBorder="1" applyAlignment="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6" fontId="3" fillId="0" borderId="15" xfId="3" applyNumberFormat="1" applyFont="1" applyFill="1" applyBorder="1" applyProtection="1">
      <protection locked="0"/>
    </xf>
    <xf numFmtId="165" fontId="3" fillId="0" borderId="4" xfId="2" applyNumberFormat="1" applyFont="1" applyFill="1" applyBorder="1" applyProtection="1">
      <protection locked="0"/>
    </xf>
    <xf numFmtId="0" fontId="14" fillId="0" borderId="4" xfId="3" applyFont="1" applyFill="1" applyBorder="1" applyAlignment="1" applyProtection="1"/>
    <xf numFmtId="0" fontId="3" fillId="0" borderId="4" xfId="3" applyNumberFormat="1" applyFont="1" applyFill="1" applyBorder="1" applyAlignment="1" applyProtection="1">
      <alignment horizontal="center"/>
    </xf>
    <xf numFmtId="49" fontId="3" fillId="0" borderId="4" xfId="3" applyNumberFormat="1" applyFont="1" applyFill="1" applyBorder="1" applyAlignment="1" applyProtection="1">
      <alignment horizontal="center"/>
    </xf>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dhsintra\dhcs\CSD\CSDGroups\2.%20Community%20Support%20Branch\4.%20PMF%20Section\2.%20Fiscal%20Unit\Allocation%20Methodology-SCO%20Distribution\2024-25%20Distribution\IN\(do%20not%20post)%20Resources%20Adjustments%20Three%20Options%20for%20Enc%207,8,9.xlsx" TargetMode="External"/><Relationship Id="rId2" Type="http://schemas.microsoft.com/office/2019/04/relationships/externalLinkLongPath" Target="file:///\\dhsintra\dhcs\CSD\CSDGroups\2.%20Community%20Support%20Branch\4.%20PMF%20Section\2.%20Fiscal%20Unit\Allocation%20Methodology-SCO%20Distribution\2024-25%20Distribution\IN\(do%20not%20post)%20Resources%20Adjustments%20Three%20Options%20for%20Enc%207,8,9.xlsx?EDE7C6CE" TargetMode="External"/><Relationship Id="rId1" Type="http://schemas.openxmlformats.org/officeDocument/2006/relationships/externalLinkPath" Target="file:///\\EDE7C6CE\(do%20not%20post)%20Resources%20Adjustments%20Three%20Options%20for%20Enc%207,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3.928120045611587E-2</v>
          </cell>
          <cell r="J7">
            <v>4.3985717685214767E-2</v>
          </cell>
        </row>
        <row r="8">
          <cell r="I8">
            <v>2.9745114558379995E-5</v>
          </cell>
          <cell r="J8">
            <v>2.7669315329264258E-4</v>
          </cell>
        </row>
        <row r="9">
          <cell r="I9">
            <v>7.6989639100694227E-4</v>
          </cell>
          <cell r="J9">
            <v>8.9991872930079834E-4</v>
          </cell>
        </row>
        <row r="11">
          <cell r="I11">
            <v>5.4059813089823716E-3</v>
          </cell>
          <cell r="J11">
            <v>7.3011220801425603E-3</v>
          </cell>
        </row>
        <row r="12">
          <cell r="I12">
            <v>1.0120493008780802E-3</v>
          </cell>
          <cell r="J12">
            <v>1.156828435730793E-3</v>
          </cell>
        </row>
        <row r="13">
          <cell r="I13">
            <v>5.2828298613590366E-4</v>
          </cell>
          <cell r="J13">
            <v>9.5205270069340629E-4</v>
          </cell>
        </row>
        <row r="14">
          <cell r="I14">
            <v>2.6888409027702238E-2</v>
          </cell>
          <cell r="J14">
            <v>2.5621714478438896E-2</v>
          </cell>
        </row>
        <row r="15">
          <cell r="I15">
            <v>6.3180776299434996E-4</v>
          </cell>
          <cell r="J15">
            <v>1.1027862462313722E-3</v>
          </cell>
        </row>
        <row r="16">
          <cell r="I16">
            <v>3.8293963092003512E-3</v>
          </cell>
          <cell r="J16">
            <v>3.2687943637365667E-3</v>
          </cell>
        </row>
        <row r="17">
          <cell r="I17">
            <v>2.7496780833520858E-2</v>
          </cell>
          <cell r="J17">
            <v>2.7312038944038608E-2</v>
          </cell>
        </row>
        <row r="18">
          <cell r="I18">
            <v>7.3663317739671992E-4</v>
          </cell>
          <cell r="J18">
            <v>1.1035048766673407E-3</v>
          </cell>
        </row>
        <row r="19">
          <cell r="I19">
            <v>3.5333745228688161E-3</v>
          </cell>
          <cell r="J19">
            <v>4.5744608068345313E-3</v>
          </cell>
        </row>
        <row r="20">
          <cell r="I20">
            <v>5.0147416298577385E-3</v>
          </cell>
          <cell r="J20">
            <v>6.234299844774813E-3</v>
          </cell>
        </row>
        <row r="21">
          <cell r="I21">
            <v>4.2554499546004499E-4</v>
          </cell>
          <cell r="J21">
            <v>7.9667555021181247E-4</v>
          </cell>
        </row>
        <row r="22">
          <cell r="I22">
            <v>2.4112013255767648E-2</v>
          </cell>
          <cell r="J22">
            <v>2.3156300751267931E-2</v>
          </cell>
        </row>
        <row r="23">
          <cell r="I23">
            <v>3.8406216027072858E-3</v>
          </cell>
          <cell r="J23">
            <v>3.494459720228132E-3</v>
          </cell>
        </row>
        <row r="24">
          <cell r="I24">
            <v>1.7438260653522882E-3</v>
          </cell>
          <cell r="J24">
            <v>2.1281068163502021E-3</v>
          </cell>
        </row>
        <row r="25">
          <cell r="I25">
            <v>6.0571291326684941E-4</v>
          </cell>
          <cell r="J25">
            <v>9.8053540074553814E-4</v>
          </cell>
        </row>
        <row r="26">
          <cell r="I26">
            <v>0.27718590609932808</v>
          </cell>
          <cell r="J26">
            <v>0.30319694597896291</v>
          </cell>
        </row>
        <row r="27">
          <cell r="I27">
            <v>4.2376022555205015E-3</v>
          </cell>
          <cell r="J27">
            <v>3.7146662317410341E-3</v>
          </cell>
        </row>
        <row r="28">
          <cell r="I28">
            <v>6.5815460911253518E-3</v>
          </cell>
          <cell r="J28">
            <v>6.4415290621787627E-3</v>
          </cell>
        </row>
        <row r="29">
          <cell r="I29">
            <v>3.9368817253914053E-4</v>
          </cell>
          <cell r="J29">
            <v>7.0620112409258695E-4</v>
          </cell>
        </row>
        <row r="30">
          <cell r="I30">
            <v>2.2879488230754825E-3</v>
          </cell>
          <cell r="J30">
            <v>3.2583357293300605E-3</v>
          </cell>
        </row>
        <row r="31">
          <cell r="I31">
            <v>7.9241657372421895E-3</v>
          </cell>
          <cell r="J31">
            <v>8.2457631868821241E-3</v>
          </cell>
        </row>
        <row r="32">
          <cell r="I32">
            <v>2.1203275001025545E-4</v>
          </cell>
          <cell r="J32">
            <v>5.479022519827931E-4</v>
          </cell>
        </row>
        <row r="33">
          <cell r="I33">
            <v>2.8466512133349205E-4</v>
          </cell>
          <cell r="J33">
            <v>4.496628312378505E-4</v>
          </cell>
        </row>
        <row r="34">
          <cell r="I34">
            <v>1.160222020082817E-2</v>
          </cell>
          <cell r="J34">
            <v>1.1661999745361713E-2</v>
          </cell>
        </row>
        <row r="35">
          <cell r="I35">
            <v>3.0293880458058184E-3</v>
          </cell>
          <cell r="J35">
            <v>3.6565717129618358E-3</v>
          </cell>
        </row>
        <row r="36">
          <cell r="I36">
            <v>2.1947817048125233E-3</v>
          </cell>
          <cell r="J36">
            <v>2.5948953555512055E-3</v>
          </cell>
        </row>
        <row r="37">
          <cell r="I37">
            <v>7.8276495574130467E-2</v>
          </cell>
          <cell r="J37">
            <v>5.9405674255347186E-2</v>
          </cell>
        </row>
        <row r="38">
          <cell r="I38">
            <v>7.9474388559692653E-3</v>
          </cell>
          <cell r="J38">
            <v>5.4015627456001358E-3</v>
          </cell>
        </row>
        <row r="39">
          <cell r="I39">
            <v>3.977213112343191E-4</v>
          </cell>
          <cell r="J39">
            <v>8.777524504939569E-4</v>
          </cell>
        </row>
        <row r="40">
          <cell r="I40">
            <v>5.7646663004237417E-2</v>
          </cell>
          <cell r="J40">
            <v>4.4037193496855503E-2</v>
          </cell>
        </row>
        <row r="41">
          <cell r="I41">
            <v>3.7881616298633153E-2</v>
          </cell>
          <cell r="J41">
            <v>4.14657463226457E-2</v>
          </cell>
        </row>
        <row r="42">
          <cell r="I42">
            <v>1.5022755198129797E-3</v>
          </cell>
          <cell r="J42">
            <v>1.2529844168805372E-3</v>
          </cell>
        </row>
        <row r="43">
          <cell r="I43">
            <v>5.4157368903552168E-2</v>
          </cell>
          <cell r="J43">
            <v>4.9417110936655802E-2</v>
          </cell>
        </row>
        <row r="44">
          <cell r="I44">
            <v>8.0902090132213861E-2</v>
          </cell>
          <cell r="J44">
            <v>6.9681515286619575E-2</v>
          </cell>
        </row>
        <row r="45">
          <cell r="I45">
            <v>2.3592231099104004E-2</v>
          </cell>
          <cell r="J45">
            <v>3.2788362357752003E-2</v>
          </cell>
        </row>
        <row r="46">
          <cell r="I46">
            <v>1.9199311934661428E-2</v>
          </cell>
          <cell r="J46">
            <v>1.8471963951756026E-2</v>
          </cell>
        </row>
        <row r="47">
          <cell r="I47">
            <v>6.3145887438417498E-3</v>
          </cell>
          <cell r="J47">
            <v>6.2525589155027891E-3</v>
          </cell>
        </row>
        <row r="48">
          <cell r="I48">
            <v>1.9135652689545857E-2</v>
          </cell>
          <cell r="J48">
            <v>1.7232372964192652E-2</v>
          </cell>
        </row>
        <row r="49">
          <cell r="I49">
            <v>1.2820880496613358E-2</v>
          </cell>
          <cell r="J49">
            <v>1.0647460714999167E-2</v>
          </cell>
        </row>
        <row r="50">
          <cell r="I50">
            <v>4.619938315014633E-2</v>
          </cell>
          <cell r="J50">
            <v>5.0083671352947397E-2</v>
          </cell>
        </row>
        <row r="51">
          <cell r="I51">
            <v>7.351701630923857E-3</v>
          </cell>
          <cell r="J51">
            <v>7.2584966139924365E-3</v>
          </cell>
        </row>
        <row r="52">
          <cell r="I52">
            <v>4.3583901549103382E-3</v>
          </cell>
          <cell r="J52">
            <v>5.306908537514453E-3</v>
          </cell>
        </row>
        <row r="53">
          <cell r="I53">
            <v>6.5645368479848656E-5</v>
          </cell>
          <cell r="J53">
            <v>3.4847114627351348E-4</v>
          </cell>
        </row>
        <row r="54">
          <cell r="I54">
            <v>1.082117435531798E-3</v>
          </cell>
          <cell r="J54">
            <v>1.4880217705189314E-3</v>
          </cell>
        </row>
        <row r="55">
          <cell r="I55">
            <v>9.5746406465534832E-3</v>
          </cell>
          <cell r="J55">
            <v>1.1176245862489999E-2</v>
          </cell>
        </row>
        <row r="56">
          <cell r="I56">
            <v>1.0546864204021806E-2</v>
          </cell>
          <cell r="J56">
            <v>9.5105688172397937E-3</v>
          </cell>
        </row>
        <row r="57">
          <cell r="I57">
            <v>1.364377329521522E-2</v>
          </cell>
          <cell r="J57">
            <v>1.347441762502222E-2</v>
          </cell>
        </row>
        <row r="58">
          <cell r="I58">
            <v>4.5645090991239447E-3</v>
          </cell>
          <cell r="J58">
            <v>5.058434383471656E-3</v>
          </cell>
        </row>
        <row r="59">
          <cell r="I59">
            <v>1.6329142502974506E-3</v>
          </cell>
          <cell r="J59">
            <v>1.8397426268868321E-3</v>
          </cell>
        </row>
        <row r="61">
          <cell r="I61">
            <v>4.1121537546560396E-4</v>
          </cell>
          <cell r="J61">
            <v>6.7881512793020596E-4</v>
          </cell>
        </row>
        <row r="62">
          <cell r="I62">
            <v>1.3237524854500282E-2</v>
          </cell>
          <cell r="J62">
            <v>1.4882653324900698E-2</v>
          </cell>
        </row>
        <row r="63">
          <cell r="I63">
            <v>1.1619084284282776E-3</v>
          </cell>
          <cell r="J63">
            <v>1.2978393689505807E-3</v>
          </cell>
        </row>
        <row r="64">
          <cell r="I64">
            <v>1.8899504209689583E-2</v>
          </cell>
          <cell r="J64">
            <v>1.7314854528237878E-2</v>
          </cell>
        </row>
        <row r="65">
          <cell r="I65">
            <v>5.6756106777683217E-3</v>
          </cell>
          <cell r="J65">
            <v>4.5281163041390885E-3</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djusted Resources"/>
      <sheetName val="Adjustment #1 ENC 7"/>
      <sheetName val="Adjustment #2 ENC 8"/>
      <sheetName val="Adjustment #3 ENC 9"/>
      <sheetName val="Final Resources ENC 10"/>
      <sheetName val="Final Adjustment ENC 10"/>
      <sheetName val="Self-Suff"/>
      <sheetName val="Resources"/>
      <sheetName val="(do not post) Resources Adjustm"/>
    </sheetNames>
    <sheetDataSet>
      <sheetData sheetId="0">
        <row r="6">
          <cell r="V6">
            <v>4.3985717685214767E-2</v>
          </cell>
        </row>
        <row r="7">
          <cell r="V7">
            <v>0</v>
          </cell>
        </row>
        <row r="8">
          <cell r="V8">
            <v>8.9991872930079834E-4</v>
          </cell>
        </row>
        <row r="9">
          <cell r="V9">
            <v>7.3011220801425603E-3</v>
          </cell>
        </row>
        <row r="10">
          <cell r="V10">
            <v>1.156828435730793E-3</v>
          </cell>
        </row>
        <row r="11">
          <cell r="V11">
            <v>9.5205270069340629E-4</v>
          </cell>
        </row>
        <row r="12">
          <cell r="V12">
            <v>0</v>
          </cell>
        </row>
        <row r="13">
          <cell r="V13">
            <v>1.1027862462313722E-3</v>
          </cell>
        </row>
        <row r="14">
          <cell r="V14">
            <v>0</v>
          </cell>
        </row>
        <row r="15">
          <cell r="V15">
            <v>0</v>
          </cell>
        </row>
        <row r="16">
          <cell r="V16">
            <v>1.1035048766673407E-3</v>
          </cell>
        </row>
        <row r="17">
          <cell r="V17">
            <v>4.5744608068345313E-3</v>
          </cell>
        </row>
        <row r="18">
          <cell r="V18">
            <v>6.234299844774813E-3</v>
          </cell>
        </row>
        <row r="19">
          <cell r="V19">
            <v>7.9667555021181247E-4</v>
          </cell>
        </row>
        <row r="20">
          <cell r="V20">
            <v>0</v>
          </cell>
        </row>
        <row r="21">
          <cell r="V21">
            <v>0</v>
          </cell>
        </row>
        <row r="22">
          <cell r="V22">
            <v>2.1281068163502021E-3</v>
          </cell>
        </row>
        <row r="23">
          <cell r="V23">
            <v>9.8053540074553814E-4</v>
          </cell>
        </row>
        <row r="24">
          <cell r="V24">
            <v>0.30319694597896291</v>
          </cell>
        </row>
        <row r="25">
          <cell r="V25">
            <v>0</v>
          </cell>
        </row>
        <row r="26">
          <cell r="V26">
            <v>0</v>
          </cell>
        </row>
        <row r="27">
          <cell r="V27">
            <v>7.0620112409258695E-4</v>
          </cell>
        </row>
        <row r="28">
          <cell r="V28">
            <v>3.2583357293300605E-3</v>
          </cell>
        </row>
        <row r="29">
          <cell r="V29">
            <v>8.2457631868821241E-3</v>
          </cell>
        </row>
        <row r="30">
          <cell r="V30">
            <v>0</v>
          </cell>
        </row>
        <row r="31">
          <cell r="V31">
            <v>4.496628312378505E-4</v>
          </cell>
        </row>
        <row r="32">
          <cell r="V32">
            <v>1.1661999745361713E-2</v>
          </cell>
        </row>
        <row r="33">
          <cell r="V33">
            <v>3.6565717129618358E-3</v>
          </cell>
        </row>
        <row r="34">
          <cell r="V34">
            <v>2.5948953555512055E-3</v>
          </cell>
        </row>
        <row r="35">
          <cell r="V35">
            <v>0</v>
          </cell>
        </row>
        <row r="36">
          <cell r="V36">
            <v>0</v>
          </cell>
        </row>
        <row r="37">
          <cell r="V37">
            <v>0</v>
          </cell>
        </row>
        <row r="38">
          <cell r="V38">
            <v>0</v>
          </cell>
        </row>
        <row r="39">
          <cell r="V39">
            <v>4.14657463226457E-2</v>
          </cell>
        </row>
        <row r="40">
          <cell r="V40">
            <v>0</v>
          </cell>
        </row>
        <row r="41">
          <cell r="V41">
            <v>0</v>
          </cell>
        </row>
        <row r="42">
          <cell r="V42">
            <v>0</v>
          </cell>
        </row>
        <row r="43">
          <cell r="V43">
            <v>3.2788362357752003E-2</v>
          </cell>
        </row>
        <row r="44">
          <cell r="V44">
            <v>0</v>
          </cell>
        </row>
        <row r="45">
          <cell r="V45">
            <v>0</v>
          </cell>
        </row>
        <row r="46">
          <cell r="V46">
            <v>0</v>
          </cell>
        </row>
        <row r="47">
          <cell r="V47">
            <v>0</v>
          </cell>
        </row>
        <row r="48">
          <cell r="V48">
            <v>5.0083671352947397E-2</v>
          </cell>
        </row>
        <row r="49">
          <cell r="V49">
            <v>0</v>
          </cell>
        </row>
        <row r="50">
          <cell r="V50">
            <v>5.306908537514453E-3</v>
          </cell>
        </row>
        <row r="51">
          <cell r="V51">
            <v>0</v>
          </cell>
        </row>
        <row r="52">
          <cell r="V52">
            <v>1.4880217705189314E-3</v>
          </cell>
        </row>
        <row r="53">
          <cell r="V53">
            <v>1.1176245862489999E-2</v>
          </cell>
        </row>
        <row r="54">
          <cell r="V54">
            <v>0</v>
          </cell>
        </row>
        <row r="55">
          <cell r="V55">
            <v>0</v>
          </cell>
        </row>
        <row r="56">
          <cell r="V56">
            <v>5.058434383471656E-3</v>
          </cell>
        </row>
        <row r="57">
          <cell r="V57">
            <v>1.8397426268868321E-3</v>
          </cell>
        </row>
        <row r="58">
          <cell r="V58">
            <v>6.7881512793020596E-4</v>
          </cell>
        </row>
        <row r="59">
          <cell r="V59">
            <v>1.4882653324900698E-2</v>
          </cell>
        </row>
        <row r="60">
          <cell r="V60">
            <v>1.2978393689505807E-3</v>
          </cell>
        </row>
        <row r="61">
          <cell r="V61">
            <v>0</v>
          </cell>
        </row>
        <row r="62">
          <cell r="V62">
            <v>0</v>
          </cell>
        </row>
      </sheetData>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4140625" defaultRowHeight="13.8" x14ac:dyDescent="0.3"/>
  <cols>
    <col min="1" max="1" width="13.77734375" style="5" bestFit="1" customWidth="1"/>
    <col min="2" max="2" width="11.77734375" style="5" bestFit="1" customWidth="1"/>
    <col min="3" max="3" width="10.5546875" style="5" bestFit="1" customWidth="1"/>
    <col min="4" max="5" width="11.77734375" style="5" bestFit="1" customWidth="1"/>
    <col min="6" max="6" width="12.21875" style="5" bestFit="1" customWidth="1"/>
    <col min="7" max="9" width="11.77734375" style="5" bestFit="1" customWidth="1"/>
    <col min="10" max="10" width="2.77734375" style="5" customWidth="1"/>
    <col min="11" max="11" width="13.77734375" style="8" bestFit="1" customWidth="1"/>
    <col min="12" max="12" width="11.77734375" style="5" bestFit="1" customWidth="1"/>
    <col min="13" max="13" width="10.5546875" style="5" bestFit="1" customWidth="1"/>
    <col min="14" max="14" width="12.21875" style="5" bestFit="1" customWidth="1"/>
    <col min="15" max="16" width="11.77734375" style="5" bestFit="1" customWidth="1"/>
    <col min="17" max="18" width="2.77734375" style="8" customWidth="1"/>
    <col min="19" max="19" width="13.77734375" style="8" bestFit="1" customWidth="1"/>
    <col min="20" max="20" width="11.77734375" style="5" bestFit="1" customWidth="1"/>
    <col min="21" max="21" width="10.5546875" style="5" bestFit="1" customWidth="1"/>
    <col min="22" max="22" width="12.44140625" style="5" customWidth="1"/>
    <col min="23" max="23" width="11.77734375" style="5" bestFit="1" customWidth="1"/>
    <col min="24" max="24" width="12.44140625" style="5" hidden="1" customWidth="1"/>
    <col min="25" max="25" width="11.77734375" style="5" bestFit="1" customWidth="1"/>
    <col min="26" max="26" width="12.44140625" style="5" customWidth="1"/>
    <col min="27" max="27" width="11.77734375" style="5" bestFit="1" customWidth="1"/>
    <col min="28" max="29" width="12.21875" style="5" bestFit="1" customWidth="1"/>
    <col min="30" max="30" width="5" style="5" customWidth="1"/>
    <col min="31" max="31" width="13.77734375" style="5" bestFit="1" customWidth="1"/>
    <col min="32" max="34" width="11.21875" style="5" bestFit="1" customWidth="1"/>
    <col min="35" max="36" width="10.5546875" style="5" bestFit="1" customWidth="1"/>
    <col min="37" max="37" width="15.5546875" style="5" bestFit="1" customWidth="1"/>
    <col min="38" max="16384" width="11.44140625" style="5"/>
  </cols>
  <sheetData>
    <row r="1" spans="1:37" ht="13.05" customHeight="1" x14ac:dyDescent="0.3">
      <c r="A1" s="262" t="s">
        <v>0</v>
      </c>
      <c r="B1" s="263"/>
      <c r="C1" s="263"/>
      <c r="D1" s="263"/>
      <c r="E1" s="263"/>
      <c r="F1" s="263"/>
      <c r="G1" s="263"/>
      <c r="H1" s="263"/>
      <c r="I1" s="264"/>
      <c r="J1" s="2"/>
      <c r="K1" s="265" t="s">
        <v>0</v>
      </c>
      <c r="L1" s="266"/>
      <c r="M1" s="266"/>
      <c r="N1" s="266"/>
      <c r="O1" s="266"/>
      <c r="P1" s="266"/>
      <c r="Q1" s="267"/>
      <c r="R1" s="4"/>
      <c r="S1" s="262" t="s">
        <v>0</v>
      </c>
      <c r="T1" s="263"/>
      <c r="U1" s="263"/>
      <c r="V1" s="263"/>
      <c r="W1" s="263"/>
      <c r="X1" s="263"/>
      <c r="Y1" s="263"/>
      <c r="Z1" s="263"/>
      <c r="AA1" s="263"/>
      <c r="AB1" s="263"/>
      <c r="AC1" s="264"/>
      <c r="AD1" s="182"/>
      <c r="AE1" s="268" t="s">
        <v>187</v>
      </c>
      <c r="AF1" s="268"/>
      <c r="AG1" s="268"/>
      <c r="AH1" s="268"/>
      <c r="AI1" s="268"/>
      <c r="AJ1" s="268"/>
      <c r="AK1" s="268"/>
    </row>
    <row r="2" spans="1:37" s="8" customFormat="1" ht="20.100000000000001" customHeight="1" x14ac:dyDescent="0.3">
      <c r="A2" s="269" t="s">
        <v>188</v>
      </c>
      <c r="B2" s="270"/>
      <c r="C2" s="271" t="s">
        <v>2</v>
      </c>
      <c r="D2" s="271"/>
      <c r="E2" s="271"/>
      <c r="F2" s="271"/>
      <c r="G2" s="271"/>
      <c r="H2" s="271"/>
      <c r="I2" s="271"/>
      <c r="J2" s="6"/>
      <c r="K2" s="269" t="s">
        <v>188</v>
      </c>
      <c r="L2" s="270"/>
      <c r="M2" s="265" t="s">
        <v>3</v>
      </c>
      <c r="N2" s="266"/>
      <c r="O2" s="266"/>
      <c r="P2" s="266"/>
      <c r="Q2" s="267"/>
      <c r="R2" s="7"/>
      <c r="S2" s="269" t="s">
        <v>188</v>
      </c>
      <c r="T2" s="270"/>
      <c r="U2" s="265" t="s">
        <v>4</v>
      </c>
      <c r="V2" s="266"/>
      <c r="W2" s="266"/>
      <c r="X2" s="266"/>
      <c r="Y2" s="266"/>
      <c r="Z2" s="266"/>
      <c r="AA2" s="266"/>
      <c r="AB2" s="266"/>
      <c r="AC2" s="267"/>
      <c r="AD2" s="183"/>
      <c r="AE2" s="268"/>
      <c r="AF2" s="268"/>
      <c r="AG2" s="268"/>
      <c r="AH2" s="268"/>
      <c r="AI2" s="268"/>
      <c r="AJ2" s="268"/>
      <c r="AK2" s="268"/>
    </row>
    <row r="3" spans="1:37" s="15" customFormat="1" ht="97.05" customHeight="1" x14ac:dyDescent="0.3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59" t="s">
        <v>25</v>
      </c>
      <c r="AG3" s="260"/>
      <c r="AH3" s="260"/>
      <c r="AI3" s="261"/>
      <c r="AJ3" s="12" t="s">
        <v>26</v>
      </c>
      <c r="AK3" s="184" t="s">
        <v>189</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3">
      <c r="A6" s="32" t="s">
        <v>47</v>
      </c>
      <c r="B6" s="33">
        <v>4.1741552389155945E-2</v>
      </c>
      <c r="C6" s="34">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3">
      <c r="A7" s="45" t="s">
        <v>48</v>
      </c>
      <c r="B7" s="33">
        <v>2.5947682788243104E-5</v>
      </c>
      <c r="C7" s="34">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3">
      <c r="A8" s="45" t="s">
        <v>49</v>
      </c>
      <c r="B8" s="33">
        <v>7.4812884532159986E-4</v>
      </c>
      <c r="C8" s="34">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3">
      <c r="A9" s="54" t="s">
        <v>50</v>
      </c>
      <c r="B9" s="33">
        <v>5.6537305321211848E-3</v>
      </c>
      <c r="C9" s="34">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3">
      <c r="A10" s="54" t="s">
        <v>51</v>
      </c>
      <c r="B10" s="33">
        <v>9.2533044866982138E-4</v>
      </c>
      <c r="C10" s="34">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3">
      <c r="A11" s="54" t="s">
        <v>52</v>
      </c>
      <c r="B11" s="33">
        <v>5.3127419449803582E-4</v>
      </c>
      <c r="C11" s="34">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3">
      <c r="A12" s="54" t="s">
        <v>53</v>
      </c>
      <c r="B12" s="33">
        <v>2.7745407269527775E-2</v>
      </c>
      <c r="C12" s="34">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3">
      <c r="A13" s="54" t="s">
        <v>54</v>
      </c>
      <c r="B13" s="33">
        <v>6.5153583798854147E-4</v>
      </c>
      <c r="C13" s="34">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3">
      <c r="A14" s="54" t="s">
        <v>55</v>
      </c>
      <c r="B14" s="33">
        <v>3.5442216974271453E-3</v>
      </c>
      <c r="C14" s="34">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3">
      <c r="A15" s="54" t="s">
        <v>56</v>
      </c>
      <c r="B15" s="33">
        <v>2.63677414496385E-2</v>
      </c>
      <c r="C15" s="34">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3">
      <c r="A16" s="54" t="s">
        <v>57</v>
      </c>
      <c r="B16" s="33">
        <v>6.9932806147284096E-4</v>
      </c>
      <c r="C16" s="34">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3">
      <c r="A17" s="54" t="s">
        <v>58</v>
      </c>
      <c r="B17" s="33">
        <v>3.3268949479654127E-3</v>
      </c>
      <c r="C17" s="34">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3">
      <c r="A18" s="54" t="s">
        <v>59</v>
      </c>
      <c r="B18" s="33">
        <v>4.827095254339382E-3</v>
      </c>
      <c r="C18" s="34">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3">
      <c r="A19" s="54" t="s">
        <v>60</v>
      </c>
      <c r="B19" s="33">
        <v>3.9398872744916109E-4</v>
      </c>
      <c r="C19" s="34">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3">
      <c r="A20" s="54" t="s">
        <v>61</v>
      </c>
      <c r="B20" s="33">
        <v>2.2538201665167047E-2</v>
      </c>
      <c r="C20" s="34">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3">
      <c r="A21" s="54" t="s">
        <v>62</v>
      </c>
      <c r="B21" s="33">
        <v>3.7154896642943671E-3</v>
      </c>
      <c r="C21" s="34">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3">
      <c r="A22" s="54" t="s">
        <v>63</v>
      </c>
      <c r="B22" s="33">
        <v>1.6858004671940906E-3</v>
      </c>
      <c r="C22" s="34">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3">
      <c r="A23" s="54" t="s">
        <v>64</v>
      </c>
      <c r="B23" s="33">
        <v>5.8748909291923682E-4</v>
      </c>
      <c r="C23" s="34">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3">
      <c r="A24" s="54" t="s">
        <v>65</v>
      </c>
      <c r="B24" s="33">
        <v>0.28315718004119</v>
      </c>
      <c r="C24" s="34">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3">
      <c r="A25" s="54" t="s">
        <v>66</v>
      </c>
      <c r="B25" s="33">
        <v>4.0702204284860924E-3</v>
      </c>
      <c r="C25" s="34">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3">
      <c r="A26" s="54" t="s">
        <v>67</v>
      </c>
      <c r="B26" s="33">
        <v>6.9180643093898486E-3</v>
      </c>
      <c r="C26" s="34">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3">
      <c r="A27" s="54" t="s">
        <v>68</v>
      </c>
      <c r="B27" s="33">
        <v>3.9076761226175717E-4</v>
      </c>
      <c r="C27" s="34">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3">
      <c r="A28" s="54" t="s">
        <v>69</v>
      </c>
      <c r="B28" s="33">
        <v>2.2618646489733505E-3</v>
      </c>
      <c r="C28" s="34">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3">
      <c r="A29" s="54" t="s">
        <v>70</v>
      </c>
      <c r="B29" s="33">
        <v>7.3553108346634272E-3</v>
      </c>
      <c r="C29" s="34">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3">
      <c r="A30" s="54" t="s">
        <v>71</v>
      </c>
      <c r="B30" s="33">
        <v>2.2497476845510054E-4</v>
      </c>
      <c r="C30" s="34">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3">
      <c r="A31" s="54" t="s">
        <v>72</v>
      </c>
      <c r="B31" s="33">
        <v>3.4168910220401858E-4</v>
      </c>
      <c r="C31" s="34">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3">
      <c r="A32" s="54" t="s">
        <v>73</v>
      </c>
      <c r="B32" s="33">
        <v>1.126192296106668E-2</v>
      </c>
      <c r="C32" s="34">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3">
      <c r="A33" s="54" t="s">
        <v>74</v>
      </c>
      <c r="B33" s="33">
        <v>3.0776866019196067E-3</v>
      </c>
      <c r="C33" s="34">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3">
      <c r="A34" s="54" t="s">
        <v>75</v>
      </c>
      <c r="B34" s="33">
        <v>2.077696618576486E-3</v>
      </c>
      <c r="C34" s="34">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3">
      <c r="A35" s="54" t="s">
        <v>76</v>
      </c>
      <c r="B35" s="33">
        <v>7.7954384625133821E-2</v>
      </c>
      <c r="C35" s="34">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3">
      <c r="A36" s="54" t="s">
        <v>77</v>
      </c>
      <c r="B36" s="33">
        <v>7.0989763184707089E-3</v>
      </c>
      <c r="C36" s="34">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3">
      <c r="A37" s="54" t="s">
        <v>78</v>
      </c>
      <c r="B37" s="33">
        <v>4.3257977440471277E-4</v>
      </c>
      <c r="C37" s="34">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3">
      <c r="A38" s="54" t="s">
        <v>79</v>
      </c>
      <c r="B38" s="33">
        <v>5.6306093422605327E-2</v>
      </c>
      <c r="C38" s="34">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3">
      <c r="A39" s="54" t="s">
        <v>80</v>
      </c>
      <c r="B39" s="33">
        <v>3.4944440747503996E-2</v>
      </c>
      <c r="C39" s="34">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3">
      <c r="A40" s="54" t="s">
        <v>81</v>
      </c>
      <c r="B40" s="33">
        <v>1.4052616769352189E-3</v>
      </c>
      <c r="C40" s="34">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3">
      <c r="A41" s="54" t="s">
        <v>82</v>
      </c>
      <c r="B41" s="33">
        <v>5.2603156579031717E-2</v>
      </c>
      <c r="C41" s="34">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3">
      <c r="A42" s="54" t="s">
        <v>83</v>
      </c>
      <c r="B42" s="33">
        <v>8.2240966911383523E-2</v>
      </c>
      <c r="C42" s="34">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3">
      <c r="A43" s="54" t="s">
        <v>84</v>
      </c>
      <c r="B43" s="33">
        <v>2.5588217054145719E-2</v>
      </c>
      <c r="C43" s="34">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3">
      <c r="A44" s="54" t="s">
        <v>85</v>
      </c>
      <c r="B44" s="33">
        <v>1.7799020629796564E-2</v>
      </c>
      <c r="C44" s="34">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3">
      <c r="A45" s="54" t="s">
        <v>86</v>
      </c>
      <c r="B45" s="33">
        <v>6.2834971805872716E-3</v>
      </c>
      <c r="C45" s="34">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3">
      <c r="A46" s="54" t="s">
        <v>87</v>
      </c>
      <c r="B46" s="33">
        <v>2.0356453243493784E-2</v>
      </c>
      <c r="C46" s="34">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3">
      <c r="A47" s="54" t="s">
        <v>88</v>
      </c>
      <c r="B47" s="33">
        <v>1.1655200898308056E-2</v>
      </c>
      <c r="C47" s="34">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3">
      <c r="A48" s="54" t="s">
        <v>89</v>
      </c>
      <c r="B48" s="33">
        <v>4.7610468024869887E-2</v>
      </c>
      <c r="C48" s="34">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3">
      <c r="A49" s="54" t="s">
        <v>90</v>
      </c>
      <c r="B49" s="33">
        <v>6.7307470261473799E-3</v>
      </c>
      <c r="C49" s="34">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3">
      <c r="A50" s="54" t="s">
        <v>91</v>
      </c>
      <c r="B50" s="33">
        <v>4.2210925551124032E-3</v>
      </c>
      <c r="C50" s="34">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3">
      <c r="A51" s="54" t="s">
        <v>92</v>
      </c>
      <c r="B51" s="33">
        <v>7.1775700843753525E-5</v>
      </c>
      <c r="C51" s="34">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3">
      <c r="A52" s="54" t="s">
        <v>93</v>
      </c>
      <c r="B52" s="33">
        <v>1.0778167806820881E-3</v>
      </c>
      <c r="C52" s="34">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3">
      <c r="A53" s="54" t="s">
        <v>94</v>
      </c>
      <c r="B53" s="33">
        <v>9.0980640108748179E-3</v>
      </c>
      <c r="C53" s="34">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3">
      <c r="A54" s="54" t="s">
        <v>95</v>
      </c>
      <c r="B54" s="33">
        <v>1.1497270548406817E-2</v>
      </c>
      <c r="C54" s="34">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3">
      <c r="A55" s="54" t="s">
        <v>96</v>
      </c>
      <c r="B55" s="33">
        <v>1.3443723983383884E-2</v>
      </c>
      <c r="C55" s="34">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3">
      <c r="A56" s="54" t="s">
        <v>97</v>
      </c>
      <c r="B56" s="33">
        <v>4.1468367612338339E-3</v>
      </c>
      <c r="C56" s="34">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3">
      <c r="A57" s="54" t="s">
        <v>98</v>
      </c>
      <c r="B57" s="33">
        <v>1.54948914366185E-3</v>
      </c>
      <c r="C57" s="34">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3">
      <c r="A58" s="54" t="s">
        <v>99</v>
      </c>
      <c r="B58" s="33">
        <v>3.2448816222866778E-4</v>
      </c>
      <c r="C58" s="34">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3">
      <c r="A59" s="54" t="s">
        <v>100</v>
      </c>
      <c r="B59" s="33">
        <v>1.2828806075511996E-2</v>
      </c>
      <c r="C59" s="34">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3">
      <c r="A60" s="54" t="s">
        <v>101</v>
      </c>
      <c r="B60" s="33">
        <v>1.1719605752467796E-3</v>
      </c>
      <c r="C60" s="34">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3">
      <c r="A61" s="54" t="s">
        <v>102</v>
      </c>
      <c r="B61" s="33">
        <v>1.926605459312308E-2</v>
      </c>
      <c r="C61" s="34">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3">
      <c r="A62" s="58" t="s">
        <v>103</v>
      </c>
      <c r="B62" s="33">
        <v>5.4466208417477272E-3</v>
      </c>
      <c r="C62" s="34">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3">
      <c r="A63" s="166" t="s">
        <v>152</v>
      </c>
      <c r="B63" s="33"/>
      <c r="C63" s="34">
        <v>0</v>
      </c>
      <c r="D63" s="34">
        <v>0</v>
      </c>
      <c r="E63" s="34">
        <v>0</v>
      </c>
      <c r="F63" s="34">
        <v>0</v>
      </c>
      <c r="G63" s="34">
        <v>0</v>
      </c>
      <c r="H63" s="34">
        <v>0</v>
      </c>
      <c r="I63" s="34">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3">
      <c r="A64" s="166" t="s">
        <v>125</v>
      </c>
      <c r="B64" s="33"/>
      <c r="C64" s="34">
        <v>0</v>
      </c>
      <c r="D64" s="34">
        <v>0</v>
      </c>
      <c r="E64" s="34">
        <v>0</v>
      </c>
      <c r="F64" s="34">
        <v>0</v>
      </c>
      <c r="G64" s="34">
        <v>0</v>
      </c>
      <c r="H64" s="34">
        <v>0</v>
      </c>
      <c r="I64" s="34">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3">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ht="13.05" x14ac:dyDescent="0.3">
      <c r="B66" s="33"/>
      <c r="C66" s="34"/>
    </row>
    <row r="67" spans="1:37" ht="13.05"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ht="13.05" x14ac:dyDescent="0.3">
      <c r="I70" s="8"/>
      <c r="J70" s="8"/>
      <c r="AC70" s="8"/>
      <c r="AD70" s="8"/>
    </row>
    <row r="71" spans="1:37" ht="13.05" x14ac:dyDescent="0.3">
      <c r="I71" s="8"/>
      <c r="J71" s="8"/>
      <c r="AC71" s="8"/>
      <c r="AD71" s="8"/>
    </row>
    <row r="72" spans="1:37" ht="13.05" x14ac:dyDescent="0.3">
      <c r="I72" s="8"/>
      <c r="J72" s="8"/>
      <c r="AC72" s="8"/>
      <c r="AD72" s="8"/>
    </row>
    <row r="73" spans="1:37" ht="13.05" x14ac:dyDescent="0.3">
      <c r="I73" s="8"/>
      <c r="J73" s="8"/>
      <c r="AC73" s="8"/>
      <c r="AD73" s="8"/>
    </row>
    <row r="74" spans="1:37" ht="13.05" x14ac:dyDescent="0.3">
      <c r="I74" s="8"/>
      <c r="J74" s="8"/>
      <c r="AC74" s="8"/>
      <c r="AD74" s="8"/>
    </row>
    <row r="75" spans="1:37" ht="13.05" x14ac:dyDescent="0.3">
      <c r="I75" s="8"/>
      <c r="J75" s="8"/>
      <c r="AC75" s="8"/>
      <c r="AD75" s="8"/>
    </row>
    <row r="76" spans="1:37" ht="13.05"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5"/>
  <sheetViews>
    <sheetView view="pageLayout" zoomScaleNormal="100" workbookViewId="0">
      <selection activeCell="C11" sqref="C11"/>
    </sheetView>
  </sheetViews>
  <sheetFormatPr defaultRowHeight="14.4" x14ac:dyDescent="0.3"/>
  <cols>
    <col min="1" max="1" width="13.77734375" style="5" bestFit="1" customWidth="1"/>
    <col min="2" max="2" width="11.77734375" style="5" bestFit="1" customWidth="1"/>
    <col min="3" max="3" width="9.5546875" style="5" bestFit="1" customWidth="1"/>
    <col min="4" max="5" width="11.77734375" style="5" bestFit="1" customWidth="1"/>
    <col min="6" max="6" width="12.21875" style="5" bestFit="1" customWidth="1"/>
    <col min="7" max="9" width="11.77734375" style="5" bestFit="1" customWidth="1"/>
  </cols>
  <sheetData>
    <row r="1" spans="1:9" x14ac:dyDescent="0.3">
      <c r="A1" s="272" t="s">
        <v>145</v>
      </c>
      <c r="B1" s="272"/>
      <c r="C1" s="272"/>
      <c r="D1" s="272"/>
      <c r="E1" s="272"/>
      <c r="F1" s="272"/>
      <c r="G1" s="272"/>
      <c r="H1" s="272"/>
      <c r="I1" s="272"/>
    </row>
    <row r="2" spans="1:9" x14ac:dyDescent="0.3">
      <c r="A2" s="272"/>
      <c r="B2" s="272"/>
      <c r="C2" s="272"/>
      <c r="D2" s="272"/>
      <c r="E2" s="272"/>
      <c r="F2" s="272"/>
      <c r="G2" s="272"/>
      <c r="H2" s="272"/>
      <c r="I2" s="272"/>
    </row>
    <row r="3" spans="1:9" x14ac:dyDescent="0.3">
      <c r="A3" s="265" t="s">
        <v>2</v>
      </c>
      <c r="B3" s="266"/>
      <c r="C3" s="266"/>
      <c r="D3" s="266"/>
      <c r="E3" s="266"/>
      <c r="F3" s="266"/>
      <c r="G3" s="266"/>
      <c r="H3" s="266"/>
      <c r="I3" s="267"/>
    </row>
    <row r="4" spans="1:9" ht="96.6" x14ac:dyDescent="0.3">
      <c r="A4" s="9" t="s">
        <v>5</v>
      </c>
      <c r="B4" s="9" t="s">
        <v>159</v>
      </c>
      <c r="C4" s="9" t="s">
        <v>160</v>
      </c>
      <c r="D4" s="9" t="s">
        <v>143</v>
      </c>
      <c r="E4" s="9" t="s">
        <v>144</v>
      </c>
      <c r="F4" s="9" t="s">
        <v>10</v>
      </c>
      <c r="G4" s="9" t="s">
        <v>11</v>
      </c>
      <c r="H4" s="9" t="s">
        <v>12</v>
      </c>
      <c r="I4" s="9" t="s">
        <v>13</v>
      </c>
    </row>
    <row r="5" spans="1:9" x14ac:dyDescent="0.3">
      <c r="A5" s="17"/>
      <c r="B5" s="17" t="s">
        <v>165</v>
      </c>
      <c r="C5" s="17" t="s">
        <v>166</v>
      </c>
      <c r="D5" s="17" t="s">
        <v>167</v>
      </c>
      <c r="E5" s="17" t="s">
        <v>168</v>
      </c>
      <c r="F5" s="17" t="s">
        <v>169</v>
      </c>
      <c r="G5" s="17" t="s">
        <v>170</v>
      </c>
      <c r="H5" s="17" t="s">
        <v>171</v>
      </c>
      <c r="I5" s="17" t="s">
        <v>172</v>
      </c>
    </row>
    <row r="6" spans="1:9" x14ac:dyDescent="0.3">
      <c r="A6" s="31"/>
      <c r="B6" s="29"/>
      <c r="C6" s="29"/>
      <c r="D6" s="29"/>
      <c r="E6" s="29" t="s">
        <v>182</v>
      </c>
      <c r="F6" s="29" t="s">
        <v>183</v>
      </c>
      <c r="G6" s="26" t="s">
        <v>184</v>
      </c>
      <c r="H6" s="26" t="s">
        <v>185</v>
      </c>
      <c r="I6" s="26" t="s">
        <v>186</v>
      </c>
    </row>
    <row r="7" spans="1:9" x14ac:dyDescent="0.3">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
      <c r="A64" s="74" t="s">
        <v>104</v>
      </c>
      <c r="B64" s="154">
        <f>SUM(B7:B63)</f>
        <v>1</v>
      </c>
      <c r="C64" s="67">
        <f>SUM(C7:C63)</f>
        <v>0.99517877441649594</v>
      </c>
      <c r="D64" s="67"/>
      <c r="E64" s="67"/>
      <c r="F64" s="67"/>
      <c r="G64" s="67"/>
      <c r="H64" s="67"/>
      <c r="I64" s="68">
        <f t="shared" ref="I64" si="6">SUM(I7:I63)</f>
        <v>0.58251299999999984</v>
      </c>
    </row>
    <row r="65" spans="2:9" x14ac:dyDescent="0.3">
      <c r="B65" s="33"/>
      <c r="C65" s="34"/>
    </row>
    <row r="66" spans="2:9" x14ac:dyDescent="0.3">
      <c r="C66" s="34"/>
      <c r="D66" s="76"/>
      <c r="E66" s="76"/>
      <c r="F66" s="76"/>
      <c r="G66" s="76"/>
      <c r="H66" s="76"/>
      <c r="I66" s="77"/>
    </row>
    <row r="69" spans="2:9" x14ac:dyDescent="0.3">
      <c r="I69" s="8"/>
    </row>
    <row r="70" spans="2:9" x14ac:dyDescent="0.3">
      <c r="I70" s="8"/>
    </row>
    <row r="71" spans="2:9" x14ac:dyDescent="0.3">
      <c r="I71" s="8"/>
    </row>
    <row r="72" spans="2:9" x14ac:dyDescent="0.3">
      <c r="I72" s="8"/>
    </row>
    <row r="73" spans="2:9" x14ac:dyDescent="0.3">
      <c r="I73" s="8"/>
    </row>
    <row r="74" spans="2:9" x14ac:dyDescent="0.3">
      <c r="I74" s="8"/>
    </row>
    <row r="75" spans="2:9" x14ac:dyDescent="0.3">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75"/>
  <sheetViews>
    <sheetView view="pageLayout" topLeftCell="K1" zoomScaleNormal="100" workbookViewId="0">
      <selection activeCell="AK8" sqref="AK8"/>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bestFit="1" customWidth="1"/>
    <col min="12" max="12" width="11.77734375" style="5" bestFit="1" customWidth="1"/>
    <col min="13" max="13" width="9.5546875" style="5" bestFit="1" customWidth="1"/>
    <col min="14" max="14" width="12.21875" style="5" bestFit="1" customWidth="1"/>
    <col min="15" max="15" width="13" style="5" customWidth="1"/>
    <col min="16" max="16" width="15.44140625" style="5" customWidth="1"/>
    <col min="17" max="17" width="2.77734375" style="8" hidden="1" customWidth="1"/>
    <col min="18" max="18" width="13.77734375" style="8" hidden="1" customWidth="1"/>
    <col min="19" max="19" width="11.77734375" style="5" hidden="1" customWidth="1"/>
    <col min="20" max="20" width="9.5546875" style="5" hidden="1" customWidth="1"/>
    <col min="21" max="21" width="12.44140625" style="5" hidden="1" customWidth="1"/>
    <col min="22" max="22" width="11.77734375" style="5" hidden="1" customWidth="1"/>
    <col min="23" max="23" width="12.44140625" style="5" hidden="1" customWidth="1"/>
    <col min="24" max="24" width="11.77734375" style="5" hidden="1" customWidth="1"/>
    <col min="25" max="25" width="12.44140625" style="5" hidden="1" customWidth="1"/>
    <col min="26" max="26" width="11.77734375" style="5" hidden="1" customWidth="1"/>
    <col min="27" max="28" width="12.21875" style="5" hidden="1" customWidth="1"/>
    <col min="29" max="29" width="5" style="5" hidden="1" customWidth="1"/>
    <col min="30" max="30" width="13.77734375" style="5" hidden="1" customWidth="1"/>
    <col min="31" max="33" width="11.21875" style="5" hidden="1" customWidth="1"/>
    <col min="34" max="35" width="10.5546875" style="5" hidden="1" customWidth="1"/>
    <col min="36" max="36" width="4" style="5" hidden="1" customWidth="1"/>
    <col min="37" max="16384" width="11.44140625" style="5"/>
  </cols>
  <sheetData>
    <row r="1" spans="1:37" ht="13.05" customHeight="1" x14ac:dyDescent="0.3">
      <c r="A1" s="262" t="s">
        <v>0</v>
      </c>
      <c r="B1" s="263"/>
      <c r="C1" s="263"/>
      <c r="D1" s="263"/>
      <c r="E1" s="263"/>
      <c r="F1" s="263"/>
      <c r="G1" s="263"/>
      <c r="H1" s="263"/>
      <c r="I1" s="264"/>
      <c r="J1" s="2"/>
      <c r="K1" s="271" t="s">
        <v>146</v>
      </c>
      <c r="L1" s="271"/>
      <c r="M1" s="271"/>
      <c r="N1" s="271"/>
      <c r="O1" s="271"/>
      <c r="P1" s="271"/>
      <c r="Q1" s="271"/>
      <c r="R1" s="271"/>
      <c r="S1" s="271"/>
      <c r="T1" s="271"/>
      <c r="U1" s="271"/>
      <c r="V1" s="271"/>
      <c r="W1" s="271"/>
      <c r="X1" s="271"/>
      <c r="Y1" s="271"/>
      <c r="Z1" s="271"/>
      <c r="AA1" s="271"/>
      <c r="AB1" s="271"/>
      <c r="AC1" s="1"/>
      <c r="AD1" s="268" t="s">
        <v>141</v>
      </c>
      <c r="AE1" s="268"/>
      <c r="AF1" s="268"/>
      <c r="AG1" s="268"/>
      <c r="AH1" s="268"/>
      <c r="AI1" s="268"/>
      <c r="AJ1" s="268"/>
      <c r="AK1" s="23"/>
    </row>
    <row r="2" spans="1:37" ht="13.05" customHeight="1" x14ac:dyDescent="0.3">
      <c r="A2" s="145"/>
      <c r="B2" s="146"/>
      <c r="C2" s="146"/>
      <c r="D2" s="146"/>
      <c r="E2" s="146"/>
      <c r="F2" s="146"/>
      <c r="G2" s="146"/>
      <c r="H2" s="146"/>
      <c r="I2" s="147"/>
      <c r="J2" s="2"/>
      <c r="K2" s="271"/>
      <c r="L2" s="271"/>
      <c r="M2" s="271"/>
      <c r="N2" s="271"/>
      <c r="O2" s="271"/>
      <c r="P2" s="271"/>
      <c r="Q2" s="271"/>
      <c r="R2" s="271"/>
      <c r="S2" s="271"/>
      <c r="T2" s="271"/>
      <c r="U2" s="271"/>
      <c r="V2" s="271"/>
      <c r="W2" s="271"/>
      <c r="X2" s="271"/>
      <c r="Y2" s="271"/>
      <c r="Z2" s="271"/>
      <c r="AA2" s="271"/>
      <c r="AB2" s="271"/>
      <c r="AC2" s="147"/>
      <c r="AD2" s="268"/>
      <c r="AE2" s="268"/>
      <c r="AF2" s="268"/>
      <c r="AG2" s="268"/>
      <c r="AH2" s="268"/>
      <c r="AI2" s="268"/>
      <c r="AJ2" s="268"/>
      <c r="AK2" s="23"/>
    </row>
    <row r="3" spans="1:37" s="8" customFormat="1" ht="20.100000000000001" customHeight="1" x14ac:dyDescent="0.3">
      <c r="A3" s="269" t="s">
        <v>1</v>
      </c>
      <c r="B3" s="270"/>
      <c r="C3" s="271" t="s">
        <v>2</v>
      </c>
      <c r="D3" s="271"/>
      <c r="E3" s="271"/>
      <c r="F3" s="271"/>
      <c r="G3" s="271"/>
      <c r="H3" s="271"/>
      <c r="I3" s="271"/>
      <c r="J3" s="6"/>
      <c r="K3" s="265" t="s">
        <v>3</v>
      </c>
      <c r="L3" s="266"/>
      <c r="M3" s="266"/>
      <c r="N3" s="266"/>
      <c r="O3" s="266"/>
      <c r="P3" s="267"/>
      <c r="Q3" s="156"/>
      <c r="R3" s="273" t="s">
        <v>1</v>
      </c>
      <c r="S3" s="273"/>
      <c r="T3" s="271" t="s">
        <v>4</v>
      </c>
      <c r="U3" s="271"/>
      <c r="V3" s="271"/>
      <c r="W3" s="271"/>
      <c r="X3" s="271"/>
      <c r="Y3" s="271"/>
      <c r="Z3" s="271"/>
      <c r="AA3" s="271"/>
      <c r="AB3" s="271"/>
      <c r="AC3" s="3"/>
      <c r="AD3" s="268"/>
      <c r="AE3" s="268"/>
      <c r="AF3" s="268"/>
      <c r="AG3" s="268"/>
      <c r="AH3" s="268"/>
      <c r="AI3" s="268"/>
      <c r="AJ3" s="268"/>
    </row>
    <row r="4" spans="1:37" s="15" customFormat="1" ht="97.05" customHeight="1" x14ac:dyDescent="0.3">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59" t="s">
        <v>25</v>
      </c>
      <c r="AF4" s="260"/>
      <c r="AG4" s="260"/>
      <c r="AH4" s="261"/>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zoomScale="80" zoomScaleNormal="80" workbookViewId="0">
      <selection activeCell="A5" sqref="A1:A12"/>
    </sheetView>
  </sheetViews>
  <sheetFormatPr defaultColWidth="0" defaultRowHeight="14.4" zeroHeight="1" x14ac:dyDescent="0.3"/>
  <cols>
    <col min="1" max="1" width="95.77734375" customWidth="1"/>
    <col min="2" max="2" width="10.77734375" hidden="1" customWidth="1"/>
    <col min="3" max="16384" width="9.21875" hidden="1"/>
  </cols>
  <sheetData>
    <row r="1" spans="1:1" ht="15" x14ac:dyDescent="0.3">
      <c r="A1" s="243" t="s">
        <v>200</v>
      </c>
    </row>
    <row r="2" spans="1:1" ht="31.2" x14ac:dyDescent="0.3">
      <c r="A2" s="244" t="s">
        <v>190</v>
      </c>
    </row>
    <row r="3" spans="1:1" ht="57" customHeight="1" x14ac:dyDescent="0.3">
      <c r="A3" s="245" t="s">
        <v>191</v>
      </c>
    </row>
    <row r="4" spans="1:1" ht="30" x14ac:dyDescent="0.3">
      <c r="A4" s="245" t="s">
        <v>192</v>
      </c>
    </row>
    <row r="5" spans="1:1" ht="45" x14ac:dyDescent="0.3">
      <c r="A5" s="245" t="s">
        <v>201</v>
      </c>
    </row>
    <row r="6" spans="1:1" ht="60" x14ac:dyDescent="0.3">
      <c r="A6" s="245" t="s">
        <v>193</v>
      </c>
    </row>
    <row r="7" spans="1:1" ht="60" x14ac:dyDescent="0.3">
      <c r="A7" s="245" t="s">
        <v>194</v>
      </c>
    </row>
    <row r="8" spans="1:1" ht="45" x14ac:dyDescent="0.3">
      <c r="A8" s="245" t="s">
        <v>195</v>
      </c>
    </row>
    <row r="9" spans="1:1" ht="45" x14ac:dyDescent="0.3">
      <c r="A9" s="245" t="s">
        <v>196</v>
      </c>
    </row>
    <row r="10" spans="1:1" ht="45" x14ac:dyDescent="0.3">
      <c r="A10" s="245" t="s">
        <v>197</v>
      </c>
    </row>
    <row r="11" spans="1:1" ht="45" x14ac:dyDescent="0.3">
      <c r="A11" s="245" t="s">
        <v>198</v>
      </c>
    </row>
    <row r="12" spans="1:1" ht="45" x14ac:dyDescent="0.3">
      <c r="A12" s="245" t="s">
        <v>199</v>
      </c>
    </row>
    <row r="13" spans="1:1" hidden="1" x14ac:dyDescent="0.3">
      <c r="A13" s="242"/>
    </row>
    <row r="14" spans="1:1" hidden="1" x14ac:dyDescent="0.3">
      <c r="A14" s="242"/>
    </row>
    <row r="15" spans="1:1" hidden="1" x14ac:dyDescent="0.3">
      <c r="A15" s="242"/>
    </row>
    <row r="16" spans="1:1" hidden="1" x14ac:dyDescent="0.3">
      <c r="A16" s="242"/>
    </row>
    <row r="17" spans="1:1" hidden="1" x14ac:dyDescent="0.3">
      <c r="A17" s="242"/>
    </row>
    <row r="18" spans="1:1" hidden="1" x14ac:dyDescent="0.3">
      <c r="A18" s="242"/>
    </row>
    <row r="19" spans="1:1" hidden="1" x14ac:dyDescent="0.3">
      <c r="A19" s="242"/>
    </row>
    <row r="20" spans="1:1" hidden="1" x14ac:dyDescent="0.3">
      <c r="A20" s="242"/>
    </row>
  </sheetData>
  <sheetProtection sheet="1" objects="1" scenarios="1" selectLockedCells="1"/>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5"/>
  <sheetViews>
    <sheetView tabSelected="1" topLeftCell="S1" zoomScale="99" zoomScaleNormal="99" workbookViewId="0">
      <selection activeCell="AC4" sqref="AC4"/>
    </sheetView>
  </sheetViews>
  <sheetFormatPr defaultColWidth="0" defaultRowHeight="15" zeroHeight="1" x14ac:dyDescent="0.25"/>
  <cols>
    <col min="1" max="1" width="13.77734375" style="186" hidden="1" customWidth="1"/>
    <col min="2" max="2" width="11.77734375" style="186" hidden="1" customWidth="1"/>
    <col min="3" max="3" width="9.5546875" style="186" hidden="1" customWidth="1"/>
    <col min="4" max="5" width="11.77734375" style="186" hidden="1" customWidth="1"/>
    <col min="6" max="6" width="12.21875" style="186" hidden="1" customWidth="1"/>
    <col min="7" max="9" width="11.77734375" style="186" hidden="1" customWidth="1"/>
    <col min="10" max="10" width="2.77734375" style="186" hidden="1" customWidth="1"/>
    <col min="11" max="11" width="13.77734375" style="187" hidden="1" customWidth="1"/>
    <col min="12" max="12" width="11.77734375" style="186" hidden="1" customWidth="1"/>
    <col min="13" max="13" width="9.5546875" style="186" hidden="1" customWidth="1"/>
    <col min="14" max="14" width="12.21875" style="186" hidden="1" customWidth="1"/>
    <col min="15" max="16" width="11.77734375" style="186" hidden="1" customWidth="1"/>
    <col min="17" max="18" width="2.77734375" style="187" hidden="1" customWidth="1"/>
    <col min="19" max="19" width="13.77734375" style="187" bestFit="1" customWidth="1"/>
    <col min="20" max="20" width="14.44140625" style="186" bestFit="1" customWidth="1"/>
    <col min="21" max="21" width="14.21875" style="186" bestFit="1" customWidth="1"/>
    <col min="22" max="22" width="12.44140625" style="186" customWidth="1"/>
    <col min="23" max="23" width="15.44140625" style="186" bestFit="1" customWidth="1"/>
    <col min="24" max="24" width="12.44140625" style="186" hidden="1" customWidth="1"/>
    <col min="25" max="25" width="16.21875" style="186" bestFit="1" customWidth="1"/>
    <col min="26" max="27" width="13.44140625" style="186" customWidth="1"/>
    <col min="28" max="29" width="13.77734375" style="186" customWidth="1"/>
    <col min="30" max="16384" width="11.44140625" style="186" hidden="1"/>
  </cols>
  <sheetData>
    <row r="1" spans="1:29" ht="15" customHeight="1" x14ac:dyDescent="0.3">
      <c r="S1" s="246" t="s">
        <v>200</v>
      </c>
      <c r="T1" s="254"/>
      <c r="U1" s="254"/>
      <c r="V1" s="254"/>
      <c r="W1" s="254"/>
      <c r="X1" s="254"/>
      <c r="Y1" s="254"/>
      <c r="Z1" s="254"/>
      <c r="AA1" s="254"/>
      <c r="AB1" s="254"/>
      <c r="AC1" s="254"/>
    </row>
    <row r="2" spans="1:29" ht="15.75" customHeight="1" x14ac:dyDescent="0.3">
      <c r="A2" s="277" t="s">
        <v>0</v>
      </c>
      <c r="B2" s="278"/>
      <c r="C2" s="278"/>
      <c r="D2" s="278"/>
      <c r="E2" s="278"/>
      <c r="F2" s="278"/>
      <c r="G2" s="278"/>
      <c r="H2" s="278"/>
      <c r="I2" s="279"/>
      <c r="J2" s="188"/>
      <c r="K2" s="280" t="s">
        <v>0</v>
      </c>
      <c r="L2" s="281"/>
      <c r="M2" s="281"/>
      <c r="N2" s="281"/>
      <c r="O2" s="281"/>
      <c r="P2" s="281"/>
      <c r="Q2" s="282"/>
      <c r="R2" s="189"/>
      <c r="S2" s="286" t="s">
        <v>147</v>
      </c>
      <c r="T2" s="287"/>
      <c r="U2" s="287"/>
      <c r="V2" s="287"/>
      <c r="W2" s="287"/>
      <c r="X2" s="287"/>
      <c r="Y2" s="287"/>
      <c r="Z2" s="287"/>
      <c r="AA2" s="287"/>
      <c r="AB2" s="287"/>
      <c r="AC2" s="288"/>
    </row>
    <row r="3" spans="1:29" s="187" customFormat="1" ht="15.6" x14ac:dyDescent="0.25">
      <c r="A3" s="283" t="s">
        <v>1</v>
      </c>
      <c r="B3" s="284"/>
      <c r="C3" s="285" t="s">
        <v>2</v>
      </c>
      <c r="D3" s="285"/>
      <c r="E3" s="285"/>
      <c r="F3" s="285"/>
      <c r="G3" s="285"/>
      <c r="H3" s="285"/>
      <c r="I3" s="285"/>
      <c r="J3" s="190"/>
      <c r="K3" s="283" t="s">
        <v>1</v>
      </c>
      <c r="L3" s="284"/>
      <c r="M3" s="280" t="s">
        <v>3</v>
      </c>
      <c r="N3" s="281"/>
      <c r="O3" s="281"/>
      <c r="P3" s="281"/>
      <c r="Q3" s="282"/>
      <c r="R3" s="191"/>
      <c r="S3" s="274" t="s">
        <v>4</v>
      </c>
      <c r="T3" s="275"/>
      <c r="U3" s="275"/>
      <c r="V3" s="275"/>
      <c r="W3" s="275"/>
      <c r="X3" s="275"/>
      <c r="Y3" s="275"/>
      <c r="Z3" s="275"/>
      <c r="AA3" s="275"/>
      <c r="AB3" s="275"/>
      <c r="AC3" s="276"/>
    </row>
    <row r="4" spans="1:29" s="197" customFormat="1" ht="186" customHeight="1" x14ac:dyDescent="0.3">
      <c r="A4" s="192" t="s">
        <v>5</v>
      </c>
      <c r="B4" s="192" t="s">
        <v>6</v>
      </c>
      <c r="C4" s="192" t="s">
        <v>7</v>
      </c>
      <c r="D4" s="192" t="s">
        <v>8</v>
      </c>
      <c r="E4" s="192" t="s">
        <v>9</v>
      </c>
      <c r="F4" s="192" t="s">
        <v>10</v>
      </c>
      <c r="G4" s="192" t="s">
        <v>11</v>
      </c>
      <c r="H4" s="192" t="s">
        <v>12</v>
      </c>
      <c r="I4" s="192" t="s">
        <v>13</v>
      </c>
      <c r="J4" s="193"/>
      <c r="K4" s="192" t="s">
        <v>5</v>
      </c>
      <c r="L4" s="192" t="s">
        <v>6</v>
      </c>
      <c r="M4" s="194" t="s">
        <v>7</v>
      </c>
      <c r="N4" s="195" t="s">
        <v>14</v>
      </c>
      <c r="O4" s="195" t="s">
        <v>15</v>
      </c>
      <c r="P4" s="195" t="s">
        <v>16</v>
      </c>
      <c r="Q4" s="196"/>
      <c r="R4" s="193"/>
      <c r="S4" s="247" t="s">
        <v>5</v>
      </c>
      <c r="T4" s="247" t="s">
        <v>159</v>
      </c>
      <c r="U4" s="247" t="s">
        <v>160</v>
      </c>
      <c r="V4" s="247" t="s">
        <v>17</v>
      </c>
      <c r="W4" s="247" t="s">
        <v>18</v>
      </c>
      <c r="X4" s="247" t="s">
        <v>19</v>
      </c>
      <c r="Y4" s="247" t="s">
        <v>20</v>
      </c>
      <c r="Z4" s="247" t="s">
        <v>21</v>
      </c>
      <c r="AA4" s="247" t="s">
        <v>22</v>
      </c>
      <c r="AB4" s="247" t="s">
        <v>23</v>
      </c>
      <c r="AC4" s="247" t="s">
        <v>24</v>
      </c>
    </row>
    <row r="5" spans="1:29" s="200" customFormat="1" x14ac:dyDescent="0.25">
      <c r="A5" s="198">
        <v>1</v>
      </c>
      <c r="B5" s="199">
        <v>2</v>
      </c>
      <c r="C5" s="199">
        <v>3</v>
      </c>
      <c r="D5" s="199">
        <v>4</v>
      </c>
      <c r="E5" s="199">
        <v>5</v>
      </c>
      <c r="F5" s="199">
        <v>6</v>
      </c>
      <c r="G5" s="199">
        <v>7</v>
      </c>
      <c r="H5" s="199">
        <v>8</v>
      </c>
      <c r="I5" s="199">
        <v>9</v>
      </c>
      <c r="K5" s="198">
        <v>1</v>
      </c>
      <c r="L5" s="199">
        <v>2</v>
      </c>
      <c r="M5" s="199">
        <v>3</v>
      </c>
      <c r="N5" s="201">
        <v>4</v>
      </c>
      <c r="O5" s="201">
        <v>5</v>
      </c>
      <c r="P5" s="199">
        <v>6</v>
      </c>
      <c r="Q5" s="202"/>
      <c r="S5" s="255"/>
      <c r="T5" s="248" t="s">
        <v>165</v>
      </c>
      <c r="U5" s="248" t="s">
        <v>166</v>
      </c>
      <c r="V5" s="248" t="s">
        <v>167</v>
      </c>
      <c r="W5" s="248" t="s">
        <v>168</v>
      </c>
      <c r="X5" s="248">
        <v>6</v>
      </c>
      <c r="Y5" s="248" t="s">
        <v>169</v>
      </c>
      <c r="Z5" s="248" t="s">
        <v>170</v>
      </c>
      <c r="AA5" s="248" t="s">
        <v>171</v>
      </c>
      <c r="AB5" s="248" t="s">
        <v>172</v>
      </c>
      <c r="AC5" s="248" t="s">
        <v>173</v>
      </c>
    </row>
    <row r="6" spans="1:29" s="187" customFormat="1" x14ac:dyDescent="0.25">
      <c r="A6" s="203"/>
      <c r="B6" s="204"/>
      <c r="C6" s="204"/>
      <c r="D6" s="204"/>
      <c r="E6" s="204" t="s">
        <v>27</v>
      </c>
      <c r="F6" s="204" t="s">
        <v>28</v>
      </c>
      <c r="G6" s="205" t="s">
        <v>29</v>
      </c>
      <c r="H6" s="205" t="s">
        <v>30</v>
      </c>
      <c r="I6" s="206" t="s">
        <v>31</v>
      </c>
      <c r="J6" s="207"/>
      <c r="K6" s="203"/>
      <c r="L6" s="204"/>
      <c r="M6" s="204"/>
      <c r="N6" s="208"/>
      <c r="O6" s="208" t="s">
        <v>32</v>
      </c>
      <c r="P6" s="209" t="s">
        <v>33</v>
      </c>
      <c r="Q6" s="210"/>
      <c r="R6" s="207"/>
      <c r="S6" s="256"/>
      <c r="T6" s="257"/>
      <c r="U6" s="257"/>
      <c r="V6" s="257"/>
      <c r="W6" s="249" t="s">
        <v>174</v>
      </c>
      <c r="X6" s="250" t="s">
        <v>35</v>
      </c>
      <c r="Y6" s="250" t="s">
        <v>175</v>
      </c>
      <c r="Z6" s="250" t="s">
        <v>176</v>
      </c>
      <c r="AA6" s="249" t="s">
        <v>177</v>
      </c>
      <c r="AB6" s="250" t="s">
        <v>178</v>
      </c>
      <c r="AC6" s="249" t="s">
        <v>179</v>
      </c>
    </row>
    <row r="7" spans="1:29" ht="15.6" x14ac:dyDescent="0.3">
      <c r="A7" s="211" t="s">
        <v>47</v>
      </c>
      <c r="B7" s="212">
        <f>'Self-Suff'!L8</f>
        <v>3.7177284663399833E-2</v>
      </c>
      <c r="C7" s="213">
        <f>Resources!L6</f>
        <v>4.5043335261527921E-2</v>
      </c>
      <c r="D7" s="214">
        <f>IF(B7&gt;C7,B7,0)</f>
        <v>0</v>
      </c>
      <c r="E7" s="214">
        <f>D7*0.2</f>
        <v>0</v>
      </c>
      <c r="F7" s="214">
        <f>D7-E7</f>
        <v>0</v>
      </c>
      <c r="G7" s="214">
        <f>IF(E7&gt;0,B7/C7,0)</f>
        <v>0</v>
      </c>
      <c r="H7" s="214">
        <f>G7*E7</f>
        <v>0</v>
      </c>
      <c r="I7" s="215">
        <f>ROUND(F7+H7,6)</f>
        <v>0</v>
      </c>
      <c r="J7" s="216"/>
      <c r="K7" s="211" t="s">
        <v>47</v>
      </c>
      <c r="L7" s="217">
        <f>B7</f>
        <v>3.7177284663399833E-2</v>
      </c>
      <c r="M7" s="218">
        <f>C7</f>
        <v>4.5043335261527921E-2</v>
      </c>
      <c r="N7" s="214">
        <f t="shared" ref="N7:N63" si="0">IF(C7/B7&gt;2,C7,0)</f>
        <v>0</v>
      </c>
      <c r="O7" s="214">
        <f>IF(N7&gt;0,0.2*L7,0)</f>
        <v>0</v>
      </c>
      <c r="P7" s="215">
        <f>ROUND(IF(N7&gt;0,(L7-O7),0),6)</f>
        <v>0</v>
      </c>
      <c r="Q7" s="219"/>
      <c r="R7" s="216"/>
      <c r="S7" s="251" t="s">
        <v>47</v>
      </c>
      <c r="T7" s="251">
        <f>[1]Allocation!I7</f>
        <v>3.928120045611587E-2</v>
      </c>
      <c r="U7" s="251">
        <f>[1]Allocation!J7</f>
        <v>4.3985717685214767E-2</v>
      </c>
      <c r="V7" s="252">
        <f>'[2]Adjusted Resources'!V6</f>
        <v>4.3985717685214767E-2</v>
      </c>
      <c r="W7" s="251">
        <f>IF(V7&gt;0,V7/T7,0)</f>
        <v>1.1197651083590148</v>
      </c>
      <c r="X7" s="251">
        <f t="shared" ref="X7:X63" si="1">IF(V7&gt;0,W7-1,0)</f>
        <v>0.11976510835901477</v>
      </c>
      <c r="Y7" s="251">
        <f>IF(V7&gt;0,1-X7,0)</f>
        <v>0.88023489164098523</v>
      </c>
      <c r="Z7" s="251">
        <f t="shared" ref="Z7:Z63" si="2">IF(V7&gt;0,T7*0.2,0)</f>
        <v>7.8562400912231736E-3</v>
      </c>
      <c r="AA7" s="251">
        <f>IF(V7&gt;0,Z7*Y7,0)</f>
        <v>6.9153366454033941E-3</v>
      </c>
      <c r="AB7" s="251">
        <f>IF(V7&gt;0,T7-Z7,0)</f>
        <v>3.1424960364892694E-2</v>
      </c>
      <c r="AC7" s="253">
        <f t="shared" ref="AC7:AC63" si="3">ROUND(AB7+AA7,6)</f>
        <v>3.8339999999999999E-2</v>
      </c>
    </row>
    <row r="8" spans="1:29" ht="15.6" x14ac:dyDescent="0.3">
      <c r="A8" s="222" t="s">
        <v>48</v>
      </c>
      <c r="B8" s="212">
        <f>'Self-Suff'!L9</f>
        <v>2.7703888450307419E-5</v>
      </c>
      <c r="C8" s="213">
        <f>Resources!L7</f>
        <v>5.0474974891914369E-4</v>
      </c>
      <c r="D8" s="223">
        <f t="shared" ref="D8:D63" si="4">IF(B8&gt;C8,B8,0)</f>
        <v>0</v>
      </c>
      <c r="E8" s="223">
        <f t="shared" ref="E8:E63" si="5">D8*0.2</f>
        <v>0</v>
      </c>
      <c r="F8" s="223">
        <f t="shared" ref="F8:F63" si="6">D8-E8</f>
        <v>0</v>
      </c>
      <c r="G8" s="223">
        <f t="shared" ref="G8:G63" si="7">IF(E8&gt;0,B8/C8,0)</f>
        <v>0</v>
      </c>
      <c r="H8" s="223">
        <f>G8*E8</f>
        <v>0</v>
      </c>
      <c r="I8" s="224">
        <f>ROUND(F8+H8,6)</f>
        <v>0</v>
      </c>
      <c r="J8" s="216"/>
      <c r="K8" s="222" t="s">
        <v>48</v>
      </c>
      <c r="L8" s="225">
        <f t="shared" ref="L8:M39" si="8">B8</f>
        <v>2.7703888450307419E-5</v>
      </c>
      <c r="M8" s="226">
        <f t="shared" si="8"/>
        <v>5.0474974891914369E-4</v>
      </c>
      <c r="N8" s="223">
        <f t="shared" si="0"/>
        <v>5.0474974891914369E-4</v>
      </c>
      <c r="O8" s="223">
        <f t="shared" ref="O8:O63" si="9">IF(N8&gt;0,0.2*L8,0)</f>
        <v>5.5407776900614841E-6</v>
      </c>
      <c r="P8" s="224">
        <f>ROUND(IF(N8&gt;0,(L8-O8),0),6)</f>
        <v>2.1999999999999999E-5</v>
      </c>
      <c r="Q8" s="219"/>
      <c r="R8" s="216"/>
      <c r="S8" s="251" t="s">
        <v>48</v>
      </c>
      <c r="T8" s="251">
        <f>[1]Allocation!I8</f>
        <v>2.9745114558379995E-5</v>
      </c>
      <c r="U8" s="251">
        <f>[1]Allocation!J8</f>
        <v>2.7669315329264258E-4</v>
      </c>
      <c r="V8" s="252">
        <f>'[2]Adjusted Resources'!V7</f>
        <v>0</v>
      </c>
      <c r="W8" s="251">
        <f t="shared" ref="W8:W63" si="10">IF(V8&gt;0,V8/T8,0)</f>
        <v>0</v>
      </c>
      <c r="X8" s="251">
        <f t="shared" si="1"/>
        <v>0</v>
      </c>
      <c r="Y8" s="251">
        <f t="shared" ref="Y8:Y63" si="11">IF(V8&gt;0,1-X8,0)</f>
        <v>0</v>
      </c>
      <c r="Z8" s="251">
        <f t="shared" si="2"/>
        <v>0</v>
      </c>
      <c r="AA8" s="251">
        <f t="shared" ref="AA8:AA63" si="12">IF(V8&gt;0,Z8*Y8,0)</f>
        <v>0</v>
      </c>
      <c r="AB8" s="251">
        <f>IF(V8&gt;0,T8-Z8,0)</f>
        <v>0</v>
      </c>
      <c r="AC8" s="253">
        <f t="shared" si="3"/>
        <v>0</v>
      </c>
    </row>
    <row r="9" spans="1:29" ht="15.6" x14ac:dyDescent="0.3">
      <c r="A9" s="222" t="s">
        <v>49</v>
      </c>
      <c r="B9" s="212">
        <f>'Self-Suff'!L10</f>
        <v>8.0029261092081445E-4</v>
      </c>
      <c r="C9" s="213">
        <f>Resources!L8</f>
        <v>1.1536803525197747E-3</v>
      </c>
      <c r="D9" s="223">
        <f t="shared" si="4"/>
        <v>0</v>
      </c>
      <c r="E9" s="223">
        <f t="shared" si="5"/>
        <v>0</v>
      </c>
      <c r="F9" s="223">
        <f t="shared" si="6"/>
        <v>0</v>
      </c>
      <c r="G9" s="223">
        <f t="shared" si="7"/>
        <v>0</v>
      </c>
      <c r="H9" s="223">
        <f>G9*E9</f>
        <v>0</v>
      </c>
      <c r="I9" s="224">
        <f t="shared" ref="I9:I63" si="13">ROUND(F9+H9,6)</f>
        <v>0</v>
      </c>
      <c r="J9" s="216"/>
      <c r="K9" s="222" t="s">
        <v>49</v>
      </c>
      <c r="L9" s="225">
        <f t="shared" si="8"/>
        <v>8.0029261092081445E-4</v>
      </c>
      <c r="M9" s="226">
        <f t="shared" si="8"/>
        <v>1.1536803525197747E-3</v>
      </c>
      <c r="N9" s="223">
        <f t="shared" si="0"/>
        <v>0</v>
      </c>
      <c r="O9" s="223">
        <f t="shared" si="9"/>
        <v>0</v>
      </c>
      <c r="P9" s="224">
        <f t="shared" ref="P9:P63" si="14">ROUND(IF(N9&gt;0,(L9-O9),0),6)</f>
        <v>0</v>
      </c>
      <c r="Q9" s="219"/>
      <c r="R9" s="216"/>
      <c r="S9" s="251" t="s">
        <v>49</v>
      </c>
      <c r="T9" s="251">
        <f>[1]Allocation!I9</f>
        <v>7.6989639100694227E-4</v>
      </c>
      <c r="U9" s="251">
        <f>[1]Allocation!J9</f>
        <v>8.9991872930079834E-4</v>
      </c>
      <c r="V9" s="252">
        <f>'[2]Adjusted Resources'!V8</f>
        <v>8.9991872930079834E-4</v>
      </c>
      <c r="W9" s="251">
        <f t="shared" si="10"/>
        <v>1.1688829040019277</v>
      </c>
      <c r="X9" s="251">
        <f t="shared" si="1"/>
        <v>0.16888290400192774</v>
      </c>
      <c r="Y9" s="251">
        <f t="shared" si="11"/>
        <v>0.83111709599807226</v>
      </c>
      <c r="Z9" s="251">
        <f t="shared" si="2"/>
        <v>1.5397927820138846E-4</v>
      </c>
      <c r="AA9" s="251">
        <f t="shared" si="12"/>
        <v>1.2797481054261726E-4</v>
      </c>
      <c r="AB9" s="251">
        <f t="shared" ref="AB9:AB63" si="15">IF(V9&gt;0,T9-Z9,0)</f>
        <v>6.1591711280555386E-4</v>
      </c>
      <c r="AC9" s="253">
        <f t="shared" si="3"/>
        <v>7.4399999999999998E-4</v>
      </c>
    </row>
    <row r="10" spans="1:29" ht="15.6" x14ac:dyDescent="0.3">
      <c r="A10" s="227" t="s">
        <v>50</v>
      </c>
      <c r="B10" s="212">
        <f>'Self-Suff'!L11</f>
        <v>5.8267915657284593E-3</v>
      </c>
      <c r="C10" s="213">
        <f>Resources!L10</f>
        <v>7.8361740798226567E-3</v>
      </c>
      <c r="D10" s="223">
        <f t="shared" si="4"/>
        <v>0</v>
      </c>
      <c r="E10" s="223">
        <f t="shared" si="5"/>
        <v>0</v>
      </c>
      <c r="F10" s="223">
        <f t="shared" si="6"/>
        <v>0</v>
      </c>
      <c r="G10" s="223">
        <f t="shared" si="7"/>
        <v>0</v>
      </c>
      <c r="H10" s="223">
        <f t="shared" ref="H10:H63" si="16">G10*E10</f>
        <v>0</v>
      </c>
      <c r="I10" s="224">
        <f t="shared" si="13"/>
        <v>0</v>
      </c>
      <c r="J10" s="216"/>
      <c r="K10" s="227" t="s">
        <v>50</v>
      </c>
      <c r="L10" s="225">
        <f t="shared" si="8"/>
        <v>5.8267915657284593E-3</v>
      </c>
      <c r="M10" s="226">
        <f t="shared" si="8"/>
        <v>7.8361740798226567E-3</v>
      </c>
      <c r="N10" s="223">
        <f t="shared" si="0"/>
        <v>0</v>
      </c>
      <c r="O10" s="223">
        <f t="shared" si="9"/>
        <v>0</v>
      </c>
      <c r="P10" s="224">
        <f t="shared" si="14"/>
        <v>0</v>
      </c>
      <c r="Q10" s="219"/>
      <c r="R10" s="216"/>
      <c r="S10" s="251" t="s">
        <v>50</v>
      </c>
      <c r="T10" s="251">
        <f>[1]Allocation!I11</f>
        <v>5.4059813089823716E-3</v>
      </c>
      <c r="U10" s="251">
        <f>[1]Allocation!J11</f>
        <v>7.3011220801425603E-3</v>
      </c>
      <c r="V10" s="252">
        <f>'[2]Adjusted Resources'!V9</f>
        <v>7.3011220801425603E-3</v>
      </c>
      <c r="W10" s="251">
        <f t="shared" si="10"/>
        <v>1.3505636928509714</v>
      </c>
      <c r="X10" s="251">
        <f t="shared" si="1"/>
        <v>0.35056369285097144</v>
      </c>
      <c r="Y10" s="251">
        <f t="shared" si="11"/>
        <v>0.64943630714902856</v>
      </c>
      <c r="Z10" s="251">
        <f t="shared" si="2"/>
        <v>1.0811962617964745E-3</v>
      </c>
      <c r="AA10" s="251">
        <f t="shared" si="12"/>
        <v>7.0216810756443672E-4</v>
      </c>
      <c r="AB10" s="251">
        <f t="shared" si="15"/>
        <v>4.3247850471858969E-3</v>
      </c>
      <c r="AC10" s="253">
        <f t="shared" si="3"/>
        <v>5.0270000000000002E-3</v>
      </c>
    </row>
    <row r="11" spans="1:29" ht="15.6" x14ac:dyDescent="0.3">
      <c r="A11" s="227" t="s">
        <v>51</v>
      </c>
      <c r="B11" s="212">
        <f>'Self-Suff'!L12</f>
        <v>9.7521672935111531E-4</v>
      </c>
      <c r="C11" s="213">
        <f>Resources!L11</f>
        <v>1.3421970467523089E-3</v>
      </c>
      <c r="D11" s="223">
        <f t="shared" si="4"/>
        <v>0</v>
      </c>
      <c r="E11" s="223">
        <f t="shared" si="5"/>
        <v>0</v>
      </c>
      <c r="F11" s="223">
        <f t="shared" si="6"/>
        <v>0</v>
      </c>
      <c r="G11" s="223">
        <f t="shared" si="7"/>
        <v>0</v>
      </c>
      <c r="H11" s="223">
        <f t="shared" si="16"/>
        <v>0</v>
      </c>
      <c r="I11" s="224">
        <f t="shared" si="13"/>
        <v>0</v>
      </c>
      <c r="J11" s="216"/>
      <c r="K11" s="227" t="s">
        <v>51</v>
      </c>
      <c r="L11" s="225">
        <f t="shared" si="8"/>
        <v>9.7521672935111531E-4</v>
      </c>
      <c r="M11" s="226">
        <f t="shared" si="8"/>
        <v>1.3421970467523089E-3</v>
      </c>
      <c r="N11" s="223">
        <f t="shared" si="0"/>
        <v>0</v>
      </c>
      <c r="O11" s="223">
        <f t="shared" si="9"/>
        <v>0</v>
      </c>
      <c r="P11" s="224">
        <f t="shared" si="14"/>
        <v>0</v>
      </c>
      <c r="Q11" s="219"/>
      <c r="R11" s="216"/>
      <c r="S11" s="251" t="s">
        <v>51</v>
      </c>
      <c r="T11" s="251">
        <f>[1]Allocation!I12</f>
        <v>1.0120493008780802E-3</v>
      </c>
      <c r="U11" s="251">
        <f>[1]Allocation!J12</f>
        <v>1.156828435730793E-3</v>
      </c>
      <c r="V11" s="252">
        <f>'[2]Adjusted Resources'!V10</f>
        <v>1.156828435730793E-3</v>
      </c>
      <c r="W11" s="251">
        <f t="shared" si="10"/>
        <v>1.1430554170899567</v>
      </c>
      <c r="X11" s="251">
        <f t="shared" si="1"/>
        <v>0.14305541708995673</v>
      </c>
      <c r="Y11" s="251">
        <f t="shared" si="11"/>
        <v>0.85694458291004327</v>
      </c>
      <c r="Z11" s="251">
        <f t="shared" si="2"/>
        <v>2.0240986017561603E-4</v>
      </c>
      <c r="AA11" s="251">
        <f t="shared" si="12"/>
        <v>1.7345403320507345E-4</v>
      </c>
      <c r="AB11" s="251">
        <f t="shared" si="15"/>
        <v>8.0963944070246412E-4</v>
      </c>
      <c r="AC11" s="253">
        <f t="shared" si="3"/>
        <v>9.8299999999999993E-4</v>
      </c>
    </row>
    <row r="12" spans="1:29" ht="15.6" x14ac:dyDescent="0.3">
      <c r="A12" s="227" t="s">
        <v>52</v>
      </c>
      <c r="B12" s="212">
        <f>'Self-Suff'!L13</f>
        <v>5.5615141821579279E-4</v>
      </c>
      <c r="C12" s="213">
        <f>Resources!L12</f>
        <v>1.1506299712367228E-3</v>
      </c>
      <c r="D12" s="223">
        <f t="shared" si="4"/>
        <v>0</v>
      </c>
      <c r="E12" s="223">
        <f t="shared" si="5"/>
        <v>0</v>
      </c>
      <c r="F12" s="223">
        <f t="shared" si="6"/>
        <v>0</v>
      </c>
      <c r="G12" s="223">
        <f t="shared" si="7"/>
        <v>0</v>
      </c>
      <c r="H12" s="223">
        <f t="shared" si="16"/>
        <v>0</v>
      </c>
      <c r="I12" s="224">
        <f t="shared" si="13"/>
        <v>0</v>
      </c>
      <c r="J12" s="216"/>
      <c r="K12" s="227" t="s">
        <v>52</v>
      </c>
      <c r="L12" s="225">
        <f t="shared" si="8"/>
        <v>5.5615141821579279E-4</v>
      </c>
      <c r="M12" s="226">
        <f t="shared" si="8"/>
        <v>1.1506299712367228E-3</v>
      </c>
      <c r="N12" s="223">
        <f t="shared" si="0"/>
        <v>1.1506299712367228E-3</v>
      </c>
      <c r="O12" s="223">
        <f t="shared" si="9"/>
        <v>1.1123028364315857E-4</v>
      </c>
      <c r="P12" s="224">
        <f t="shared" si="14"/>
        <v>4.4499999999999997E-4</v>
      </c>
      <c r="Q12" s="219"/>
      <c r="R12" s="216"/>
      <c r="S12" s="251" t="s">
        <v>52</v>
      </c>
      <c r="T12" s="251">
        <f>[1]Allocation!I13</f>
        <v>5.2828298613590366E-4</v>
      </c>
      <c r="U12" s="251">
        <f>[1]Allocation!J13</f>
        <v>9.5205270069340629E-4</v>
      </c>
      <c r="V12" s="252">
        <f>'[2]Adjusted Resources'!V11</f>
        <v>9.5205270069340629E-4</v>
      </c>
      <c r="W12" s="251">
        <f t="shared" si="10"/>
        <v>1.8021642295489062</v>
      </c>
      <c r="X12" s="251">
        <f t="shared" si="1"/>
        <v>0.8021642295489062</v>
      </c>
      <c r="Y12" s="251">
        <f t="shared" si="11"/>
        <v>0.1978357704510938</v>
      </c>
      <c r="Z12" s="251">
        <f t="shared" si="2"/>
        <v>1.0565659722718073E-4</v>
      </c>
      <c r="AA12" s="251">
        <f t="shared" si="12"/>
        <v>2.0902654315680201E-5</v>
      </c>
      <c r="AB12" s="251">
        <f t="shared" si="15"/>
        <v>4.2262638890872294E-4</v>
      </c>
      <c r="AC12" s="253">
        <f t="shared" si="3"/>
        <v>4.44E-4</v>
      </c>
    </row>
    <row r="13" spans="1:29" ht="15.6" x14ac:dyDescent="0.3">
      <c r="A13" s="227" t="s">
        <v>53</v>
      </c>
      <c r="B13" s="212">
        <f>'Self-Suff'!L14</f>
        <v>2.4228108088997946E-2</v>
      </c>
      <c r="C13" s="213">
        <f>Resources!L13</f>
        <v>2.4153365100820379E-2</v>
      </c>
      <c r="D13" s="223">
        <f t="shared" si="4"/>
        <v>2.4228108088997946E-2</v>
      </c>
      <c r="E13" s="223">
        <f t="shared" si="5"/>
        <v>4.8456216177995897E-3</v>
      </c>
      <c r="F13" s="223">
        <f t="shared" si="6"/>
        <v>1.9382486471198355E-2</v>
      </c>
      <c r="G13" s="223">
        <f t="shared" si="7"/>
        <v>1.0030945165555845</v>
      </c>
      <c r="H13" s="223">
        <f t="shared" si="16"/>
        <v>4.8606164741179687E-3</v>
      </c>
      <c r="I13" s="224">
        <f t="shared" si="13"/>
        <v>2.4243000000000001E-2</v>
      </c>
      <c r="J13" s="216"/>
      <c r="K13" s="227" t="s">
        <v>53</v>
      </c>
      <c r="L13" s="225">
        <f t="shared" si="8"/>
        <v>2.4228108088997946E-2</v>
      </c>
      <c r="M13" s="226">
        <f t="shared" si="8"/>
        <v>2.4153365100820379E-2</v>
      </c>
      <c r="N13" s="223">
        <f t="shared" si="0"/>
        <v>0</v>
      </c>
      <c r="O13" s="223">
        <f t="shared" si="9"/>
        <v>0</v>
      </c>
      <c r="P13" s="224">
        <f t="shared" si="14"/>
        <v>0</v>
      </c>
      <c r="Q13" s="219"/>
      <c r="R13" s="216"/>
      <c r="S13" s="251" t="s">
        <v>53</v>
      </c>
      <c r="T13" s="251">
        <f>[1]Allocation!I14</f>
        <v>2.6888409027702238E-2</v>
      </c>
      <c r="U13" s="251">
        <f>[1]Allocation!J14</f>
        <v>2.5621714478438896E-2</v>
      </c>
      <c r="V13" s="252">
        <f>'[2]Adjusted Resources'!V12</f>
        <v>0</v>
      </c>
      <c r="W13" s="251">
        <f t="shared" si="10"/>
        <v>0</v>
      </c>
      <c r="X13" s="251">
        <f t="shared" si="1"/>
        <v>0</v>
      </c>
      <c r="Y13" s="251">
        <f t="shared" si="11"/>
        <v>0</v>
      </c>
      <c r="Z13" s="251">
        <f t="shared" si="2"/>
        <v>0</v>
      </c>
      <c r="AA13" s="251">
        <f t="shared" si="12"/>
        <v>0</v>
      </c>
      <c r="AB13" s="251">
        <f t="shared" si="15"/>
        <v>0</v>
      </c>
      <c r="AC13" s="253">
        <f t="shared" si="3"/>
        <v>0</v>
      </c>
    </row>
    <row r="14" spans="1:29" ht="15.6" x14ac:dyDescent="0.3">
      <c r="A14" s="227" t="s">
        <v>54</v>
      </c>
      <c r="B14" s="212">
        <f>'Self-Suff'!L15</f>
        <v>6.7623457237517065E-4</v>
      </c>
      <c r="C14" s="213">
        <f>Resources!L14</f>
        <v>1.3420511828897382E-3</v>
      </c>
      <c r="D14" s="223">
        <f t="shared" si="4"/>
        <v>0</v>
      </c>
      <c r="E14" s="223">
        <f t="shared" si="5"/>
        <v>0</v>
      </c>
      <c r="F14" s="223">
        <f t="shared" si="6"/>
        <v>0</v>
      </c>
      <c r="G14" s="223">
        <f t="shared" si="7"/>
        <v>0</v>
      </c>
      <c r="H14" s="223">
        <f t="shared" si="16"/>
        <v>0</v>
      </c>
      <c r="I14" s="224">
        <f t="shared" si="13"/>
        <v>0</v>
      </c>
      <c r="J14" s="216"/>
      <c r="K14" s="227" t="s">
        <v>54</v>
      </c>
      <c r="L14" s="225">
        <f t="shared" si="8"/>
        <v>6.7623457237517065E-4</v>
      </c>
      <c r="M14" s="226">
        <f t="shared" si="8"/>
        <v>1.3420511828897382E-3</v>
      </c>
      <c r="N14" s="223">
        <f t="shared" si="0"/>
        <v>0</v>
      </c>
      <c r="O14" s="223">
        <f t="shared" si="9"/>
        <v>0</v>
      </c>
      <c r="P14" s="224">
        <f t="shared" si="14"/>
        <v>0</v>
      </c>
      <c r="Q14" s="219"/>
      <c r="R14" s="216"/>
      <c r="S14" s="251" t="s">
        <v>54</v>
      </c>
      <c r="T14" s="251">
        <f>[1]Allocation!I15</f>
        <v>6.3180776299434996E-4</v>
      </c>
      <c r="U14" s="251">
        <f>[1]Allocation!J15</f>
        <v>1.1027862462313722E-3</v>
      </c>
      <c r="V14" s="252">
        <f>'[2]Adjusted Resources'!V13</f>
        <v>1.1027862462313722E-3</v>
      </c>
      <c r="W14" s="251">
        <f t="shared" si="10"/>
        <v>1.7454458631608079</v>
      </c>
      <c r="X14" s="251">
        <f t="shared" si="1"/>
        <v>0.74544586316080785</v>
      </c>
      <c r="Y14" s="251">
        <f t="shared" si="11"/>
        <v>0.25455413683919215</v>
      </c>
      <c r="Z14" s="251">
        <f t="shared" si="2"/>
        <v>1.2636155259887E-4</v>
      </c>
      <c r="AA14" s="251">
        <f t="shared" si="12"/>
        <v>3.216585595146553E-5</v>
      </c>
      <c r="AB14" s="251">
        <f t="shared" si="15"/>
        <v>5.0544621039548001E-4</v>
      </c>
      <c r="AC14" s="253">
        <f t="shared" si="3"/>
        <v>5.3799999999999996E-4</v>
      </c>
    </row>
    <row r="15" spans="1:29" ht="15.6" x14ac:dyDescent="0.3">
      <c r="A15" s="227" t="s">
        <v>55</v>
      </c>
      <c r="B15" s="212">
        <f>'Self-Suff'!L16</f>
        <v>3.7221885907859666E-3</v>
      </c>
      <c r="C15" s="213">
        <f>Resources!L15</f>
        <v>3.4605988904635276E-3</v>
      </c>
      <c r="D15" s="223">
        <f t="shared" si="4"/>
        <v>3.7221885907859666E-3</v>
      </c>
      <c r="E15" s="223">
        <f t="shared" si="5"/>
        <v>7.4443771815719336E-4</v>
      </c>
      <c r="F15" s="223">
        <f t="shared" si="6"/>
        <v>2.9777508726287734E-3</v>
      </c>
      <c r="G15" s="223">
        <f t="shared" si="7"/>
        <v>1.0755908756265598</v>
      </c>
      <c r="H15" s="223">
        <f t="shared" si="16"/>
        <v>8.0071041712213365E-4</v>
      </c>
      <c r="I15" s="224">
        <f t="shared" si="13"/>
        <v>3.7780000000000001E-3</v>
      </c>
      <c r="J15" s="216"/>
      <c r="K15" s="227" t="s">
        <v>55</v>
      </c>
      <c r="L15" s="225">
        <f t="shared" si="8"/>
        <v>3.7221885907859666E-3</v>
      </c>
      <c r="M15" s="226">
        <f t="shared" si="8"/>
        <v>3.4605988904635276E-3</v>
      </c>
      <c r="N15" s="223">
        <f t="shared" si="0"/>
        <v>0</v>
      </c>
      <c r="O15" s="223">
        <f t="shared" si="9"/>
        <v>0</v>
      </c>
      <c r="P15" s="224">
        <f t="shared" si="14"/>
        <v>0</v>
      </c>
      <c r="Q15" s="219"/>
      <c r="R15" s="216"/>
      <c r="S15" s="251" t="s">
        <v>55</v>
      </c>
      <c r="T15" s="251">
        <f>[1]Allocation!I16</f>
        <v>3.8293963092003512E-3</v>
      </c>
      <c r="U15" s="251">
        <f>[1]Allocation!J16</f>
        <v>3.2687943637365667E-3</v>
      </c>
      <c r="V15" s="252">
        <f>'[2]Adjusted Resources'!V14</f>
        <v>0</v>
      </c>
      <c r="W15" s="251">
        <f t="shared" si="10"/>
        <v>0</v>
      </c>
      <c r="X15" s="251">
        <f t="shared" si="1"/>
        <v>0</v>
      </c>
      <c r="Y15" s="251">
        <f t="shared" si="11"/>
        <v>0</v>
      </c>
      <c r="Z15" s="251">
        <f t="shared" si="2"/>
        <v>0</v>
      </c>
      <c r="AA15" s="251">
        <f t="shared" si="12"/>
        <v>0</v>
      </c>
      <c r="AB15" s="251">
        <f t="shared" si="15"/>
        <v>0</v>
      </c>
      <c r="AC15" s="253">
        <f t="shared" si="3"/>
        <v>0</v>
      </c>
    </row>
    <row r="16" spans="1:29" ht="15.6" x14ac:dyDescent="0.3">
      <c r="A16" s="227" t="s">
        <v>56</v>
      </c>
      <c r="B16" s="212">
        <f>'Self-Suff'!L17</f>
        <v>2.7299423504946019E-2</v>
      </c>
      <c r="C16" s="213">
        <f>Resources!L16</f>
        <v>2.7485977717543016E-2</v>
      </c>
      <c r="D16" s="223">
        <f t="shared" si="4"/>
        <v>0</v>
      </c>
      <c r="E16" s="223">
        <f t="shared" si="5"/>
        <v>0</v>
      </c>
      <c r="F16" s="223">
        <f t="shared" si="6"/>
        <v>0</v>
      </c>
      <c r="G16" s="223">
        <f t="shared" si="7"/>
        <v>0</v>
      </c>
      <c r="H16" s="223">
        <f t="shared" si="16"/>
        <v>0</v>
      </c>
      <c r="I16" s="224">
        <f t="shared" si="13"/>
        <v>0</v>
      </c>
      <c r="J16" s="216"/>
      <c r="K16" s="227" t="s">
        <v>56</v>
      </c>
      <c r="L16" s="225">
        <f t="shared" si="8"/>
        <v>2.7299423504946019E-2</v>
      </c>
      <c r="M16" s="226">
        <f t="shared" si="8"/>
        <v>2.7485977717543016E-2</v>
      </c>
      <c r="N16" s="223">
        <f t="shared" si="0"/>
        <v>0</v>
      </c>
      <c r="O16" s="223">
        <f t="shared" si="9"/>
        <v>0</v>
      </c>
      <c r="P16" s="224">
        <f t="shared" si="14"/>
        <v>0</v>
      </c>
      <c r="Q16" s="219"/>
      <c r="R16" s="216"/>
      <c r="S16" s="251" t="s">
        <v>56</v>
      </c>
      <c r="T16" s="251">
        <f>[1]Allocation!I17</f>
        <v>2.7496780833520858E-2</v>
      </c>
      <c r="U16" s="251">
        <f>[1]Allocation!J17</f>
        <v>2.7312038944038608E-2</v>
      </c>
      <c r="V16" s="252">
        <f>'[2]Adjusted Resources'!V15</f>
        <v>0</v>
      </c>
      <c r="W16" s="251">
        <f t="shared" si="10"/>
        <v>0</v>
      </c>
      <c r="X16" s="251">
        <f t="shared" si="1"/>
        <v>0</v>
      </c>
      <c r="Y16" s="251">
        <f t="shared" si="11"/>
        <v>0</v>
      </c>
      <c r="Z16" s="251">
        <f t="shared" si="2"/>
        <v>0</v>
      </c>
      <c r="AA16" s="251">
        <f t="shared" si="12"/>
        <v>0</v>
      </c>
      <c r="AB16" s="251">
        <f t="shared" si="15"/>
        <v>0</v>
      </c>
      <c r="AC16" s="253">
        <f t="shared" si="3"/>
        <v>0</v>
      </c>
    </row>
    <row r="17" spans="1:29" ht="15.6" x14ac:dyDescent="0.3">
      <c r="A17" s="227" t="s">
        <v>57</v>
      </c>
      <c r="B17" s="212">
        <f>'Self-Suff'!L18</f>
        <v>7.4671243210293445E-4</v>
      </c>
      <c r="C17" s="213">
        <f>Resources!L17</f>
        <v>1.2572252417849949E-3</v>
      </c>
      <c r="D17" s="223">
        <f t="shared" si="4"/>
        <v>0</v>
      </c>
      <c r="E17" s="223">
        <f t="shared" si="5"/>
        <v>0</v>
      </c>
      <c r="F17" s="223">
        <f t="shared" si="6"/>
        <v>0</v>
      </c>
      <c r="G17" s="223">
        <f t="shared" si="7"/>
        <v>0</v>
      </c>
      <c r="H17" s="223">
        <f t="shared" si="16"/>
        <v>0</v>
      </c>
      <c r="I17" s="224">
        <f t="shared" si="13"/>
        <v>0</v>
      </c>
      <c r="J17" s="216"/>
      <c r="K17" s="227" t="s">
        <v>57</v>
      </c>
      <c r="L17" s="225">
        <f t="shared" si="8"/>
        <v>7.4671243210293445E-4</v>
      </c>
      <c r="M17" s="226">
        <f t="shared" si="8"/>
        <v>1.2572252417849949E-3</v>
      </c>
      <c r="N17" s="223">
        <f t="shared" si="0"/>
        <v>0</v>
      </c>
      <c r="O17" s="223">
        <f t="shared" si="9"/>
        <v>0</v>
      </c>
      <c r="P17" s="224">
        <f t="shared" si="14"/>
        <v>0</v>
      </c>
      <c r="Q17" s="219"/>
      <c r="R17" s="216"/>
      <c r="S17" s="251" t="s">
        <v>57</v>
      </c>
      <c r="T17" s="251">
        <f>[1]Allocation!I18</f>
        <v>7.3663317739671992E-4</v>
      </c>
      <c r="U17" s="251">
        <f>[1]Allocation!J18</f>
        <v>1.1035048766673407E-3</v>
      </c>
      <c r="V17" s="252">
        <f>'[2]Adjusted Resources'!V16</f>
        <v>1.1035048766673407E-3</v>
      </c>
      <c r="W17" s="251">
        <f t="shared" si="10"/>
        <v>1.4980385224667105</v>
      </c>
      <c r="X17" s="251">
        <f t="shared" si="1"/>
        <v>0.49803852246671054</v>
      </c>
      <c r="Y17" s="251">
        <f t="shared" si="11"/>
        <v>0.50196147753328946</v>
      </c>
      <c r="Z17" s="251">
        <f t="shared" si="2"/>
        <v>1.4732663547934398E-4</v>
      </c>
      <c r="AA17" s="251">
        <f t="shared" si="12"/>
        <v>7.3952295625219846E-5</v>
      </c>
      <c r="AB17" s="251">
        <f t="shared" si="15"/>
        <v>5.8930654191737594E-4</v>
      </c>
      <c r="AC17" s="253">
        <f t="shared" si="3"/>
        <v>6.6299999999999996E-4</v>
      </c>
    </row>
    <row r="18" spans="1:29" ht="15.6" x14ac:dyDescent="0.3">
      <c r="A18" s="227" t="s">
        <v>58</v>
      </c>
      <c r="B18" s="212">
        <f>'Self-Suff'!L19</f>
        <v>3.6134751851953002E-3</v>
      </c>
      <c r="C18" s="213">
        <f>Resources!L18</f>
        <v>4.5761451893605544E-3</v>
      </c>
      <c r="D18" s="223">
        <f t="shared" si="4"/>
        <v>0</v>
      </c>
      <c r="E18" s="223">
        <f t="shared" si="5"/>
        <v>0</v>
      </c>
      <c r="F18" s="223">
        <f t="shared" si="6"/>
        <v>0</v>
      </c>
      <c r="G18" s="223">
        <f t="shared" si="7"/>
        <v>0</v>
      </c>
      <c r="H18" s="223">
        <f t="shared" si="16"/>
        <v>0</v>
      </c>
      <c r="I18" s="224">
        <f t="shared" si="13"/>
        <v>0</v>
      </c>
      <c r="J18" s="216"/>
      <c r="K18" s="227" t="s">
        <v>58</v>
      </c>
      <c r="L18" s="225">
        <f t="shared" si="8"/>
        <v>3.6134751851953002E-3</v>
      </c>
      <c r="M18" s="226">
        <f t="shared" si="8"/>
        <v>4.5761451893605544E-3</v>
      </c>
      <c r="N18" s="223">
        <f t="shared" si="0"/>
        <v>0</v>
      </c>
      <c r="O18" s="223">
        <f t="shared" si="9"/>
        <v>0</v>
      </c>
      <c r="P18" s="224">
        <f t="shared" si="14"/>
        <v>0</v>
      </c>
      <c r="Q18" s="219"/>
      <c r="R18" s="216"/>
      <c r="S18" s="251" t="s">
        <v>58</v>
      </c>
      <c r="T18" s="251">
        <f>[1]Allocation!I19</f>
        <v>3.5333745228688161E-3</v>
      </c>
      <c r="U18" s="251">
        <f>[1]Allocation!J19</f>
        <v>4.5744608068345313E-3</v>
      </c>
      <c r="V18" s="252">
        <f>'[2]Adjusted Resources'!V17</f>
        <v>4.5744608068345313E-3</v>
      </c>
      <c r="W18" s="251">
        <f t="shared" si="10"/>
        <v>1.29464362671649</v>
      </c>
      <c r="X18" s="251">
        <f t="shared" si="1"/>
        <v>0.29464362671649003</v>
      </c>
      <c r="Y18" s="251">
        <f t="shared" si="11"/>
        <v>0.70535637328350997</v>
      </c>
      <c r="Z18" s="251">
        <f t="shared" si="2"/>
        <v>7.0667490457376324E-4</v>
      </c>
      <c r="AA18" s="251">
        <f t="shared" si="12"/>
        <v>4.9845764778062016E-4</v>
      </c>
      <c r="AB18" s="251">
        <f t="shared" si="15"/>
        <v>2.826699618295053E-3</v>
      </c>
      <c r="AC18" s="253">
        <f t="shared" si="3"/>
        <v>3.3249999999999998E-3</v>
      </c>
    </row>
    <row r="19" spans="1:29" ht="15.6" x14ac:dyDescent="0.3">
      <c r="A19" s="227" t="s">
        <v>59</v>
      </c>
      <c r="B19" s="212">
        <f>'Self-Suff'!L20</f>
        <v>4.9345281357976167E-3</v>
      </c>
      <c r="C19" s="213">
        <f>Resources!L19</f>
        <v>5.5216945773016481E-3</v>
      </c>
      <c r="D19" s="223">
        <f t="shared" si="4"/>
        <v>0</v>
      </c>
      <c r="E19" s="223">
        <f t="shared" si="5"/>
        <v>0</v>
      </c>
      <c r="F19" s="223">
        <f t="shared" si="6"/>
        <v>0</v>
      </c>
      <c r="G19" s="223">
        <f t="shared" si="7"/>
        <v>0</v>
      </c>
      <c r="H19" s="223">
        <f t="shared" si="16"/>
        <v>0</v>
      </c>
      <c r="I19" s="224">
        <f t="shared" si="13"/>
        <v>0</v>
      </c>
      <c r="J19" s="216"/>
      <c r="K19" s="227" t="s">
        <v>59</v>
      </c>
      <c r="L19" s="225">
        <f t="shared" si="8"/>
        <v>4.9345281357976167E-3</v>
      </c>
      <c r="M19" s="226">
        <f t="shared" si="8"/>
        <v>5.5216945773016481E-3</v>
      </c>
      <c r="N19" s="223">
        <f t="shared" si="0"/>
        <v>0</v>
      </c>
      <c r="O19" s="223">
        <f t="shared" si="9"/>
        <v>0</v>
      </c>
      <c r="P19" s="224">
        <f t="shared" si="14"/>
        <v>0</v>
      </c>
      <c r="Q19" s="219"/>
      <c r="R19" s="216"/>
      <c r="S19" s="251" t="s">
        <v>59</v>
      </c>
      <c r="T19" s="251">
        <f>[1]Allocation!I20</f>
        <v>5.0147416298577385E-3</v>
      </c>
      <c r="U19" s="251">
        <f>[1]Allocation!J20</f>
        <v>6.234299844774813E-3</v>
      </c>
      <c r="V19" s="252">
        <f>'[2]Adjusted Resources'!V18</f>
        <v>6.234299844774813E-3</v>
      </c>
      <c r="W19" s="251">
        <f t="shared" si="10"/>
        <v>1.2431946259515809</v>
      </c>
      <c r="X19" s="251">
        <f t="shared" si="1"/>
        <v>0.24319462595158092</v>
      </c>
      <c r="Y19" s="251">
        <f t="shared" si="11"/>
        <v>0.75680537404841908</v>
      </c>
      <c r="Z19" s="251">
        <f t="shared" si="2"/>
        <v>1.0029483259715477E-3</v>
      </c>
      <c r="AA19" s="251">
        <f t="shared" si="12"/>
        <v>7.5903668298813289E-4</v>
      </c>
      <c r="AB19" s="251">
        <f t="shared" si="15"/>
        <v>4.011793303886191E-3</v>
      </c>
      <c r="AC19" s="253">
        <f t="shared" si="3"/>
        <v>4.7710000000000001E-3</v>
      </c>
    </row>
    <row r="20" spans="1:29" ht="15.6" x14ac:dyDescent="0.3">
      <c r="A20" s="227" t="s">
        <v>60</v>
      </c>
      <c r="B20" s="212">
        <f>'Self-Suff'!L21</f>
        <v>4.3364171887545462E-4</v>
      </c>
      <c r="C20" s="213">
        <f>Resources!L20</f>
        <v>9.8525427133514237E-4</v>
      </c>
      <c r="D20" s="223">
        <f t="shared" si="4"/>
        <v>0</v>
      </c>
      <c r="E20" s="223">
        <f t="shared" si="5"/>
        <v>0</v>
      </c>
      <c r="F20" s="223">
        <f t="shared" si="6"/>
        <v>0</v>
      </c>
      <c r="G20" s="223">
        <f t="shared" si="7"/>
        <v>0</v>
      </c>
      <c r="H20" s="223">
        <f t="shared" si="16"/>
        <v>0</v>
      </c>
      <c r="I20" s="224">
        <f t="shared" si="13"/>
        <v>0</v>
      </c>
      <c r="J20" s="216"/>
      <c r="K20" s="227" t="s">
        <v>60</v>
      </c>
      <c r="L20" s="225">
        <f t="shared" si="8"/>
        <v>4.3364171887545462E-4</v>
      </c>
      <c r="M20" s="226">
        <f t="shared" si="8"/>
        <v>9.8525427133514237E-4</v>
      </c>
      <c r="N20" s="223">
        <f t="shared" si="0"/>
        <v>9.8525427133514237E-4</v>
      </c>
      <c r="O20" s="223">
        <f t="shared" si="9"/>
        <v>8.6728343775090928E-5</v>
      </c>
      <c r="P20" s="224">
        <f t="shared" si="14"/>
        <v>3.4699999999999998E-4</v>
      </c>
      <c r="Q20" s="219"/>
      <c r="R20" s="216"/>
      <c r="S20" s="251" t="s">
        <v>60</v>
      </c>
      <c r="T20" s="251">
        <f>[1]Allocation!I21</f>
        <v>4.2554499546004499E-4</v>
      </c>
      <c r="U20" s="251">
        <f>[1]Allocation!J21</f>
        <v>7.9667555021181247E-4</v>
      </c>
      <c r="V20" s="252">
        <f>'[2]Adjusted Resources'!V19</f>
        <v>7.9667555021181247E-4</v>
      </c>
      <c r="W20" s="251">
        <f t="shared" si="10"/>
        <v>1.8721299949739709</v>
      </c>
      <c r="X20" s="251">
        <f t="shared" si="1"/>
        <v>0.87212999497397092</v>
      </c>
      <c r="Y20" s="251">
        <f t="shared" si="11"/>
        <v>0.12787000502602908</v>
      </c>
      <c r="Z20" s="251">
        <f t="shared" si="2"/>
        <v>8.5108999092009006E-5</v>
      </c>
      <c r="AA20" s="251">
        <f t="shared" si="12"/>
        <v>1.0882888141655496E-5</v>
      </c>
      <c r="AB20" s="251">
        <f t="shared" si="15"/>
        <v>3.4043599636803597E-4</v>
      </c>
      <c r="AC20" s="253">
        <f t="shared" si="3"/>
        <v>3.5100000000000002E-4</v>
      </c>
    </row>
    <row r="21" spans="1:29" ht="15.6" x14ac:dyDescent="0.3">
      <c r="A21" s="227" t="s">
        <v>61</v>
      </c>
      <c r="B21" s="212">
        <f>'Self-Suff'!L22</f>
        <v>2.3227642730472134E-2</v>
      </c>
      <c r="C21" s="213">
        <f>Resources!L21</f>
        <v>2.0684871913761966E-2</v>
      </c>
      <c r="D21" s="223">
        <f t="shared" si="4"/>
        <v>2.3227642730472134E-2</v>
      </c>
      <c r="E21" s="223">
        <f t="shared" si="5"/>
        <v>4.645528546094427E-3</v>
      </c>
      <c r="F21" s="223">
        <f t="shared" si="6"/>
        <v>1.8582114184377708E-2</v>
      </c>
      <c r="G21" s="223">
        <f t="shared" si="7"/>
        <v>1.1229290095346649</v>
      </c>
      <c r="H21" s="223">
        <f t="shared" si="16"/>
        <v>5.2165987690308271E-3</v>
      </c>
      <c r="I21" s="224">
        <f t="shared" si="13"/>
        <v>2.3799000000000001E-2</v>
      </c>
      <c r="J21" s="216"/>
      <c r="K21" s="227" t="s">
        <v>61</v>
      </c>
      <c r="L21" s="225">
        <f t="shared" si="8"/>
        <v>2.3227642730472134E-2</v>
      </c>
      <c r="M21" s="226">
        <f t="shared" si="8"/>
        <v>2.0684871913761966E-2</v>
      </c>
      <c r="N21" s="223">
        <f t="shared" si="0"/>
        <v>0</v>
      </c>
      <c r="O21" s="223">
        <f t="shared" si="9"/>
        <v>0</v>
      </c>
      <c r="P21" s="224">
        <f t="shared" si="14"/>
        <v>0</v>
      </c>
      <c r="Q21" s="219"/>
      <c r="R21" s="216"/>
      <c r="S21" s="251" t="s">
        <v>61</v>
      </c>
      <c r="T21" s="251">
        <f>[1]Allocation!I22</f>
        <v>2.4112013255767648E-2</v>
      </c>
      <c r="U21" s="251">
        <f>[1]Allocation!J22</f>
        <v>2.3156300751267931E-2</v>
      </c>
      <c r="V21" s="252">
        <f>'[2]Adjusted Resources'!V20</f>
        <v>0</v>
      </c>
      <c r="W21" s="251">
        <f t="shared" si="10"/>
        <v>0</v>
      </c>
      <c r="X21" s="251">
        <f t="shared" si="1"/>
        <v>0</v>
      </c>
      <c r="Y21" s="251">
        <f t="shared" si="11"/>
        <v>0</v>
      </c>
      <c r="Z21" s="251">
        <f t="shared" si="2"/>
        <v>0</v>
      </c>
      <c r="AA21" s="251">
        <f t="shared" si="12"/>
        <v>0</v>
      </c>
      <c r="AB21" s="251">
        <f t="shared" si="15"/>
        <v>0</v>
      </c>
      <c r="AC21" s="253">
        <f t="shared" si="3"/>
        <v>0</v>
      </c>
    </row>
    <row r="22" spans="1:29" ht="15.6" x14ac:dyDescent="0.3">
      <c r="A22" s="227" t="s">
        <v>62</v>
      </c>
      <c r="B22" s="212">
        <f>'Self-Suff'!L23</f>
        <v>3.7525647727432733E-3</v>
      </c>
      <c r="C22" s="213">
        <f>Resources!L22</f>
        <v>3.2460823770250045E-3</v>
      </c>
      <c r="D22" s="223">
        <f t="shared" si="4"/>
        <v>3.7525647727432733E-3</v>
      </c>
      <c r="E22" s="223">
        <f t="shared" si="5"/>
        <v>7.5051295454865469E-4</v>
      </c>
      <c r="F22" s="223">
        <f t="shared" si="6"/>
        <v>3.0020518181946188E-3</v>
      </c>
      <c r="G22" s="223">
        <f t="shared" si="7"/>
        <v>1.1560288177844871</v>
      </c>
      <c r="H22" s="223">
        <f t="shared" si="16"/>
        <v>8.6761460357882381E-4</v>
      </c>
      <c r="I22" s="224">
        <f t="shared" si="13"/>
        <v>3.8700000000000002E-3</v>
      </c>
      <c r="J22" s="216"/>
      <c r="K22" s="227" t="s">
        <v>62</v>
      </c>
      <c r="L22" s="225">
        <f t="shared" si="8"/>
        <v>3.7525647727432733E-3</v>
      </c>
      <c r="M22" s="226">
        <f t="shared" si="8"/>
        <v>3.2460823770250045E-3</v>
      </c>
      <c r="N22" s="223">
        <f t="shared" si="0"/>
        <v>0</v>
      </c>
      <c r="O22" s="223">
        <f t="shared" si="9"/>
        <v>0</v>
      </c>
      <c r="P22" s="224">
        <f t="shared" si="14"/>
        <v>0</v>
      </c>
      <c r="Q22" s="219"/>
      <c r="R22" s="216"/>
      <c r="S22" s="251" t="s">
        <v>62</v>
      </c>
      <c r="T22" s="251">
        <f>[1]Allocation!I23</f>
        <v>3.8406216027072858E-3</v>
      </c>
      <c r="U22" s="251">
        <f>[1]Allocation!J23</f>
        <v>3.494459720228132E-3</v>
      </c>
      <c r="V22" s="252">
        <f>'[2]Adjusted Resources'!V21</f>
        <v>0</v>
      </c>
      <c r="W22" s="251">
        <f t="shared" si="10"/>
        <v>0</v>
      </c>
      <c r="X22" s="251">
        <f t="shared" si="1"/>
        <v>0</v>
      </c>
      <c r="Y22" s="251">
        <f t="shared" si="11"/>
        <v>0</v>
      </c>
      <c r="Z22" s="251">
        <f t="shared" si="2"/>
        <v>0</v>
      </c>
      <c r="AA22" s="251">
        <f t="shared" si="12"/>
        <v>0</v>
      </c>
      <c r="AB22" s="251">
        <f t="shared" si="15"/>
        <v>0</v>
      </c>
      <c r="AC22" s="253">
        <f t="shared" si="3"/>
        <v>0</v>
      </c>
    </row>
    <row r="23" spans="1:29" ht="15.6" x14ac:dyDescent="0.3">
      <c r="A23" s="227" t="s">
        <v>63</v>
      </c>
      <c r="B23" s="212">
        <f>'Self-Suff'!L24</f>
        <v>1.7756967195571597E-3</v>
      </c>
      <c r="C23" s="213">
        <f>Resources!L23</f>
        <v>2.2306795748087056E-3</v>
      </c>
      <c r="D23" s="223">
        <f t="shared" si="4"/>
        <v>0</v>
      </c>
      <c r="E23" s="223">
        <f t="shared" si="5"/>
        <v>0</v>
      </c>
      <c r="F23" s="223">
        <f t="shared" si="6"/>
        <v>0</v>
      </c>
      <c r="G23" s="223">
        <f t="shared" si="7"/>
        <v>0</v>
      </c>
      <c r="H23" s="223">
        <f t="shared" si="16"/>
        <v>0</v>
      </c>
      <c r="I23" s="224">
        <f t="shared" si="13"/>
        <v>0</v>
      </c>
      <c r="J23" s="216"/>
      <c r="K23" s="227" t="s">
        <v>63</v>
      </c>
      <c r="L23" s="225">
        <f t="shared" si="8"/>
        <v>1.7756967195571597E-3</v>
      </c>
      <c r="M23" s="226">
        <f t="shared" si="8"/>
        <v>2.2306795748087056E-3</v>
      </c>
      <c r="N23" s="223">
        <f t="shared" si="0"/>
        <v>0</v>
      </c>
      <c r="O23" s="223">
        <f t="shared" si="9"/>
        <v>0</v>
      </c>
      <c r="P23" s="224">
        <f t="shared" si="14"/>
        <v>0</v>
      </c>
      <c r="Q23" s="219"/>
      <c r="R23" s="216"/>
      <c r="S23" s="251" t="s">
        <v>63</v>
      </c>
      <c r="T23" s="251">
        <f>[1]Allocation!I24</f>
        <v>1.7438260653522882E-3</v>
      </c>
      <c r="U23" s="251">
        <f>[1]Allocation!J24</f>
        <v>2.1281068163502021E-3</v>
      </c>
      <c r="V23" s="252">
        <f>'[2]Adjusted Resources'!V22</f>
        <v>2.1281068163502021E-3</v>
      </c>
      <c r="W23" s="251">
        <f t="shared" si="10"/>
        <v>1.2203664451593579</v>
      </c>
      <c r="X23" s="251">
        <f t="shared" si="1"/>
        <v>0.22036644515935788</v>
      </c>
      <c r="Y23" s="251">
        <f t="shared" si="11"/>
        <v>0.77963355484064212</v>
      </c>
      <c r="Z23" s="251">
        <f t="shared" si="2"/>
        <v>3.4876521307045767E-4</v>
      </c>
      <c r="AA23" s="251">
        <f t="shared" si="12"/>
        <v>2.7190906287087488E-4</v>
      </c>
      <c r="AB23" s="251">
        <f t="shared" si="15"/>
        <v>1.3950608522818307E-3</v>
      </c>
      <c r="AC23" s="253">
        <f t="shared" si="3"/>
        <v>1.6670000000000001E-3</v>
      </c>
    </row>
    <row r="24" spans="1:29" ht="15.6" x14ac:dyDescent="0.3">
      <c r="A24" s="227" t="s">
        <v>64</v>
      </c>
      <c r="B24" s="212">
        <f>'Self-Suff'!L25</f>
        <v>6.2696207808056058E-4</v>
      </c>
      <c r="C24" s="213">
        <f>Resources!L24</f>
        <v>1.3491686593104923E-3</v>
      </c>
      <c r="D24" s="223">
        <f t="shared" si="4"/>
        <v>0</v>
      </c>
      <c r="E24" s="223">
        <f t="shared" si="5"/>
        <v>0</v>
      </c>
      <c r="F24" s="223">
        <f t="shared" si="6"/>
        <v>0</v>
      </c>
      <c r="G24" s="223">
        <f t="shared" si="7"/>
        <v>0</v>
      </c>
      <c r="H24" s="223">
        <f t="shared" si="16"/>
        <v>0</v>
      </c>
      <c r="I24" s="224">
        <f t="shared" si="13"/>
        <v>0</v>
      </c>
      <c r="J24" s="216"/>
      <c r="K24" s="227" t="s">
        <v>64</v>
      </c>
      <c r="L24" s="225">
        <f t="shared" si="8"/>
        <v>6.2696207808056058E-4</v>
      </c>
      <c r="M24" s="226">
        <f t="shared" si="8"/>
        <v>1.3491686593104923E-3</v>
      </c>
      <c r="N24" s="223">
        <f t="shared" si="0"/>
        <v>1.3491686593104923E-3</v>
      </c>
      <c r="O24" s="223">
        <f t="shared" si="9"/>
        <v>1.2539241561611213E-4</v>
      </c>
      <c r="P24" s="224">
        <f t="shared" si="14"/>
        <v>5.0199999999999995E-4</v>
      </c>
      <c r="Q24" s="219"/>
      <c r="R24" s="216"/>
      <c r="S24" s="251" t="s">
        <v>64</v>
      </c>
      <c r="T24" s="251">
        <f>[1]Allocation!I25</f>
        <v>6.0571291326684941E-4</v>
      </c>
      <c r="U24" s="251">
        <f>[1]Allocation!J25</f>
        <v>9.8053540074553814E-4</v>
      </c>
      <c r="V24" s="252">
        <f>'[2]Adjusted Resources'!V23</f>
        <v>9.8053540074553814E-4</v>
      </c>
      <c r="W24" s="251">
        <f t="shared" si="10"/>
        <v>1.6188121125850243</v>
      </c>
      <c r="X24" s="251">
        <f t="shared" si="1"/>
        <v>0.61881211258502433</v>
      </c>
      <c r="Y24" s="251">
        <f t="shared" si="11"/>
        <v>0.38118788741497567</v>
      </c>
      <c r="Z24" s="251">
        <f t="shared" si="2"/>
        <v>1.2114258265336989E-4</v>
      </c>
      <c r="AA24" s="251">
        <f t="shared" si="12"/>
        <v>4.6178085157632144E-5</v>
      </c>
      <c r="AB24" s="251">
        <f t="shared" si="15"/>
        <v>4.8457033061347955E-4</v>
      </c>
      <c r="AC24" s="253">
        <f t="shared" si="3"/>
        <v>5.31E-4</v>
      </c>
    </row>
    <row r="25" spans="1:29" ht="15.6" x14ac:dyDescent="0.3">
      <c r="A25" s="227" t="s">
        <v>65</v>
      </c>
      <c r="B25" s="212">
        <f>'Self-Suff'!L26</f>
        <v>0.28927527964381755</v>
      </c>
      <c r="C25" s="213">
        <f>Resources!L25</f>
        <v>0.32325926761659296</v>
      </c>
      <c r="D25" s="223">
        <f t="shared" si="4"/>
        <v>0</v>
      </c>
      <c r="E25" s="223">
        <f t="shared" si="5"/>
        <v>0</v>
      </c>
      <c r="F25" s="223">
        <f t="shared" si="6"/>
        <v>0</v>
      </c>
      <c r="G25" s="223">
        <f t="shared" si="7"/>
        <v>0</v>
      </c>
      <c r="H25" s="223">
        <f t="shared" si="16"/>
        <v>0</v>
      </c>
      <c r="I25" s="224">
        <f t="shared" si="13"/>
        <v>0</v>
      </c>
      <c r="J25" s="216"/>
      <c r="K25" s="227" t="s">
        <v>65</v>
      </c>
      <c r="L25" s="225">
        <f t="shared" si="8"/>
        <v>0.28927527964381755</v>
      </c>
      <c r="M25" s="226">
        <f t="shared" si="8"/>
        <v>0.32325926761659296</v>
      </c>
      <c r="N25" s="223">
        <f t="shared" si="0"/>
        <v>0</v>
      </c>
      <c r="O25" s="223">
        <f t="shared" si="9"/>
        <v>0</v>
      </c>
      <c r="P25" s="224">
        <f t="shared" si="14"/>
        <v>0</v>
      </c>
      <c r="Q25" s="219"/>
      <c r="R25" s="216"/>
      <c r="S25" s="251" t="s">
        <v>65</v>
      </c>
      <c r="T25" s="251">
        <f>[1]Allocation!I26</f>
        <v>0.27718590609932808</v>
      </c>
      <c r="U25" s="251">
        <f>[1]Allocation!J26</f>
        <v>0.30319694597896291</v>
      </c>
      <c r="V25" s="252">
        <f>'[2]Adjusted Resources'!V24</f>
        <v>0.30319694597896291</v>
      </c>
      <c r="W25" s="251">
        <f t="shared" si="10"/>
        <v>1.0938396913669699</v>
      </c>
      <c r="X25" s="251">
        <f t="shared" si="1"/>
        <v>9.3839691366969902E-2</v>
      </c>
      <c r="Y25" s="251">
        <f t="shared" si="11"/>
        <v>0.9061603086330301</v>
      </c>
      <c r="Z25" s="251">
        <f t="shared" si="2"/>
        <v>5.5437181219865621E-2</v>
      </c>
      <c r="AA25" s="251">
        <f t="shared" si="12"/>
        <v>5.0234973243938649E-2</v>
      </c>
      <c r="AB25" s="251">
        <f t="shared" si="15"/>
        <v>0.22174872487946246</v>
      </c>
      <c r="AC25" s="253">
        <f t="shared" si="3"/>
        <v>0.271984</v>
      </c>
    </row>
    <row r="26" spans="1:29" ht="15.6" x14ac:dyDescent="0.3">
      <c r="A26" s="227" t="s">
        <v>66</v>
      </c>
      <c r="B26" s="212">
        <f>'Self-Suff'!L27</f>
        <v>4.177125539631176E-3</v>
      </c>
      <c r="C26" s="213">
        <f>Resources!L26</f>
        <v>3.5473619182548005E-3</v>
      </c>
      <c r="D26" s="223">
        <f t="shared" si="4"/>
        <v>4.177125539631176E-3</v>
      </c>
      <c r="E26" s="223">
        <f t="shared" si="5"/>
        <v>8.3542510792623521E-4</v>
      </c>
      <c r="F26" s="223">
        <f t="shared" si="6"/>
        <v>3.3417004317049409E-3</v>
      </c>
      <c r="G26" s="223">
        <f t="shared" si="7"/>
        <v>1.1775301296818907</v>
      </c>
      <c r="H26" s="223">
        <f t="shared" si="16"/>
        <v>9.8373823567588729E-4</v>
      </c>
      <c r="I26" s="224">
        <f t="shared" si="13"/>
        <v>4.3249999999999999E-3</v>
      </c>
      <c r="J26" s="216"/>
      <c r="K26" s="227" t="s">
        <v>66</v>
      </c>
      <c r="L26" s="225">
        <f t="shared" si="8"/>
        <v>4.177125539631176E-3</v>
      </c>
      <c r="M26" s="226">
        <f t="shared" si="8"/>
        <v>3.5473619182548005E-3</v>
      </c>
      <c r="N26" s="223">
        <f t="shared" si="0"/>
        <v>0</v>
      </c>
      <c r="O26" s="223">
        <f t="shared" si="9"/>
        <v>0</v>
      </c>
      <c r="P26" s="224">
        <f t="shared" si="14"/>
        <v>0</v>
      </c>
      <c r="Q26" s="219"/>
      <c r="R26" s="216"/>
      <c r="S26" s="251" t="s">
        <v>66</v>
      </c>
      <c r="T26" s="251">
        <f>[1]Allocation!I27</f>
        <v>4.2376022555205015E-3</v>
      </c>
      <c r="U26" s="251">
        <f>[1]Allocation!J27</f>
        <v>3.7146662317410341E-3</v>
      </c>
      <c r="V26" s="252">
        <f>'[2]Adjusted Resources'!V25</f>
        <v>0</v>
      </c>
      <c r="W26" s="251">
        <f t="shared" si="10"/>
        <v>0</v>
      </c>
      <c r="X26" s="251">
        <f t="shared" si="1"/>
        <v>0</v>
      </c>
      <c r="Y26" s="251">
        <f t="shared" si="11"/>
        <v>0</v>
      </c>
      <c r="Z26" s="251">
        <f t="shared" si="2"/>
        <v>0</v>
      </c>
      <c r="AA26" s="251">
        <f t="shared" si="12"/>
        <v>0</v>
      </c>
      <c r="AB26" s="251">
        <f t="shared" si="15"/>
        <v>0</v>
      </c>
      <c r="AC26" s="253">
        <f t="shared" si="3"/>
        <v>0</v>
      </c>
    </row>
    <row r="27" spans="1:29" ht="15.6" x14ac:dyDescent="0.3">
      <c r="A27" s="227" t="s">
        <v>67</v>
      </c>
      <c r="B27" s="212">
        <f>'Self-Suff'!L28</f>
        <v>5.8396793624630036E-3</v>
      </c>
      <c r="C27" s="213">
        <f>Resources!L27</f>
        <v>6.415403799963683E-3</v>
      </c>
      <c r="D27" s="223">
        <f t="shared" si="4"/>
        <v>0</v>
      </c>
      <c r="E27" s="223">
        <f t="shared" si="5"/>
        <v>0</v>
      </c>
      <c r="F27" s="223">
        <f t="shared" si="6"/>
        <v>0</v>
      </c>
      <c r="G27" s="223">
        <f t="shared" si="7"/>
        <v>0</v>
      </c>
      <c r="H27" s="223">
        <f t="shared" si="16"/>
        <v>0</v>
      </c>
      <c r="I27" s="224">
        <f t="shared" si="13"/>
        <v>0</v>
      </c>
      <c r="J27" s="216"/>
      <c r="K27" s="227" t="s">
        <v>67</v>
      </c>
      <c r="L27" s="225">
        <f t="shared" si="8"/>
        <v>5.8396793624630036E-3</v>
      </c>
      <c r="M27" s="226">
        <f t="shared" si="8"/>
        <v>6.415403799963683E-3</v>
      </c>
      <c r="N27" s="223">
        <f t="shared" si="0"/>
        <v>0</v>
      </c>
      <c r="O27" s="223">
        <f t="shared" si="9"/>
        <v>0</v>
      </c>
      <c r="P27" s="224">
        <f t="shared" si="14"/>
        <v>0</v>
      </c>
      <c r="Q27" s="219"/>
      <c r="R27" s="216"/>
      <c r="S27" s="251" t="s">
        <v>67</v>
      </c>
      <c r="T27" s="251">
        <f>[1]Allocation!I28</f>
        <v>6.5815460911253518E-3</v>
      </c>
      <c r="U27" s="251">
        <f>[1]Allocation!J28</f>
        <v>6.4415290621787627E-3</v>
      </c>
      <c r="V27" s="252">
        <f>'[2]Adjusted Resources'!V26</f>
        <v>0</v>
      </c>
      <c r="W27" s="251">
        <f t="shared" si="10"/>
        <v>0</v>
      </c>
      <c r="X27" s="251">
        <f t="shared" si="1"/>
        <v>0</v>
      </c>
      <c r="Y27" s="251">
        <f t="shared" si="11"/>
        <v>0</v>
      </c>
      <c r="Z27" s="251">
        <f t="shared" si="2"/>
        <v>0</v>
      </c>
      <c r="AA27" s="251">
        <f t="shared" si="12"/>
        <v>0</v>
      </c>
      <c r="AB27" s="251">
        <f t="shared" si="15"/>
        <v>0</v>
      </c>
      <c r="AC27" s="253">
        <f t="shared" si="3"/>
        <v>0</v>
      </c>
    </row>
    <row r="28" spans="1:29" ht="15.6" x14ac:dyDescent="0.3">
      <c r="A28" s="227" t="s">
        <v>68</v>
      </c>
      <c r="B28" s="212">
        <f>'Self-Suff'!L29</f>
        <v>4.0426990123845383E-4</v>
      </c>
      <c r="C28" s="213">
        <f>Resources!L28</f>
        <v>8.6693744280502065E-4</v>
      </c>
      <c r="D28" s="223">
        <f t="shared" si="4"/>
        <v>0</v>
      </c>
      <c r="E28" s="223">
        <f t="shared" si="5"/>
        <v>0</v>
      </c>
      <c r="F28" s="223">
        <f t="shared" si="6"/>
        <v>0</v>
      </c>
      <c r="G28" s="223">
        <f t="shared" si="7"/>
        <v>0</v>
      </c>
      <c r="H28" s="223">
        <f t="shared" si="16"/>
        <v>0</v>
      </c>
      <c r="I28" s="224">
        <f t="shared" si="13"/>
        <v>0</v>
      </c>
      <c r="J28" s="216"/>
      <c r="K28" s="227" t="s">
        <v>68</v>
      </c>
      <c r="L28" s="225">
        <f t="shared" si="8"/>
        <v>4.0426990123845383E-4</v>
      </c>
      <c r="M28" s="226">
        <f t="shared" si="8"/>
        <v>8.6693744280502065E-4</v>
      </c>
      <c r="N28" s="223">
        <f t="shared" si="0"/>
        <v>8.6693744280502065E-4</v>
      </c>
      <c r="O28" s="223">
        <f t="shared" si="9"/>
        <v>8.0853980247690778E-5</v>
      </c>
      <c r="P28" s="224">
        <f t="shared" si="14"/>
        <v>3.2299999999999999E-4</v>
      </c>
      <c r="Q28" s="219"/>
      <c r="R28" s="216"/>
      <c r="S28" s="251" t="s">
        <v>68</v>
      </c>
      <c r="T28" s="251">
        <f>[1]Allocation!I29</f>
        <v>3.9368817253914053E-4</v>
      </c>
      <c r="U28" s="251">
        <f>[1]Allocation!J29</f>
        <v>7.0620112409258695E-4</v>
      </c>
      <c r="V28" s="252">
        <f>'[2]Adjusted Resources'!V27</f>
        <v>7.0620112409258695E-4</v>
      </c>
      <c r="W28" s="251">
        <f t="shared" si="10"/>
        <v>1.7938083319543372</v>
      </c>
      <c r="X28" s="251">
        <f t="shared" si="1"/>
        <v>0.7938083319543372</v>
      </c>
      <c r="Y28" s="251">
        <f t="shared" si="11"/>
        <v>0.2061916680456628</v>
      </c>
      <c r="Z28" s="251">
        <f t="shared" si="2"/>
        <v>7.8737634507828117E-5</v>
      </c>
      <c r="AA28" s="251">
        <f t="shared" si="12"/>
        <v>1.6235044197138821E-5</v>
      </c>
      <c r="AB28" s="251">
        <f t="shared" si="15"/>
        <v>3.1495053803131241E-4</v>
      </c>
      <c r="AC28" s="253">
        <f t="shared" si="3"/>
        <v>3.3100000000000002E-4</v>
      </c>
    </row>
    <row r="29" spans="1:29" ht="15.6" x14ac:dyDescent="0.3">
      <c r="A29" s="227" t="s">
        <v>69</v>
      </c>
      <c r="B29" s="212">
        <f>'Self-Suff'!L30</f>
        <v>2.3649452958787584E-3</v>
      </c>
      <c r="C29" s="213">
        <f>Resources!L29</f>
        <v>3.7869376817330504E-3</v>
      </c>
      <c r="D29" s="223">
        <f t="shared" si="4"/>
        <v>0</v>
      </c>
      <c r="E29" s="223">
        <f t="shared" si="5"/>
        <v>0</v>
      </c>
      <c r="F29" s="223">
        <f t="shared" si="6"/>
        <v>0</v>
      </c>
      <c r="G29" s="223">
        <f t="shared" si="7"/>
        <v>0</v>
      </c>
      <c r="H29" s="223">
        <f t="shared" si="16"/>
        <v>0</v>
      </c>
      <c r="I29" s="224">
        <f t="shared" si="13"/>
        <v>0</v>
      </c>
      <c r="J29" s="216"/>
      <c r="K29" s="227" t="s">
        <v>69</v>
      </c>
      <c r="L29" s="225">
        <f t="shared" si="8"/>
        <v>2.3649452958787584E-3</v>
      </c>
      <c r="M29" s="226">
        <f t="shared" si="8"/>
        <v>3.7869376817330504E-3</v>
      </c>
      <c r="N29" s="223">
        <f t="shared" si="0"/>
        <v>0</v>
      </c>
      <c r="O29" s="223">
        <f t="shared" si="9"/>
        <v>0</v>
      </c>
      <c r="P29" s="224">
        <f t="shared" si="14"/>
        <v>0</v>
      </c>
      <c r="Q29" s="219"/>
      <c r="R29" s="216"/>
      <c r="S29" s="251" t="s">
        <v>69</v>
      </c>
      <c r="T29" s="251">
        <f>[1]Allocation!I30</f>
        <v>2.2879488230754825E-3</v>
      </c>
      <c r="U29" s="251">
        <f>[1]Allocation!J30</f>
        <v>3.2583357293300605E-3</v>
      </c>
      <c r="V29" s="252">
        <f>'[2]Adjusted Resources'!V28</f>
        <v>3.2583357293300605E-3</v>
      </c>
      <c r="W29" s="251">
        <f t="shared" si="10"/>
        <v>1.4241296380703896</v>
      </c>
      <c r="X29" s="251">
        <f t="shared" si="1"/>
        <v>0.42412963807038961</v>
      </c>
      <c r="Y29" s="251">
        <f t="shared" si="11"/>
        <v>0.57587036192961039</v>
      </c>
      <c r="Z29" s="251">
        <f t="shared" si="2"/>
        <v>4.575897646150965E-4</v>
      </c>
      <c r="AA29" s="251">
        <f t="shared" si="12"/>
        <v>2.6351238336418082E-4</v>
      </c>
      <c r="AB29" s="251">
        <f t="shared" si="15"/>
        <v>1.830359058460386E-3</v>
      </c>
      <c r="AC29" s="253">
        <f t="shared" si="3"/>
        <v>2.0939999999999999E-3</v>
      </c>
    </row>
    <row r="30" spans="1:29" ht="15.6" x14ac:dyDescent="0.3">
      <c r="A30" s="227" t="s">
        <v>70</v>
      </c>
      <c r="B30" s="212">
        <f>'Self-Suff'!L31</f>
        <v>7.5703052510872094E-3</v>
      </c>
      <c r="C30" s="213">
        <f>Resources!L30</f>
        <v>7.0115939627733471E-3</v>
      </c>
      <c r="D30" s="223">
        <f t="shared" si="4"/>
        <v>7.5703052510872094E-3</v>
      </c>
      <c r="E30" s="223">
        <f t="shared" si="5"/>
        <v>1.5140610502174419E-3</v>
      </c>
      <c r="F30" s="223">
        <f t="shared" si="6"/>
        <v>6.0562442008697676E-3</v>
      </c>
      <c r="G30" s="223">
        <f t="shared" si="7"/>
        <v>1.0796839194169296</v>
      </c>
      <c r="H30" s="223">
        <f t="shared" si="16"/>
        <v>1.6347073689352803E-3</v>
      </c>
      <c r="I30" s="224">
        <f t="shared" si="13"/>
        <v>7.6909999999999999E-3</v>
      </c>
      <c r="J30" s="216"/>
      <c r="K30" s="227" t="s">
        <v>70</v>
      </c>
      <c r="L30" s="225">
        <f t="shared" si="8"/>
        <v>7.5703052510872094E-3</v>
      </c>
      <c r="M30" s="226">
        <f t="shared" si="8"/>
        <v>7.0115939627733471E-3</v>
      </c>
      <c r="N30" s="223">
        <f t="shared" si="0"/>
        <v>0</v>
      </c>
      <c r="O30" s="223">
        <f t="shared" si="9"/>
        <v>0</v>
      </c>
      <c r="P30" s="224">
        <f t="shared" si="14"/>
        <v>0</v>
      </c>
      <c r="Q30" s="219"/>
      <c r="R30" s="216"/>
      <c r="S30" s="251" t="s">
        <v>70</v>
      </c>
      <c r="T30" s="251">
        <f>[1]Allocation!I31</f>
        <v>7.9241657372421895E-3</v>
      </c>
      <c r="U30" s="251">
        <f>[1]Allocation!J31</f>
        <v>8.2457631868821241E-3</v>
      </c>
      <c r="V30" s="252">
        <f>'[2]Adjusted Resources'!V29</f>
        <v>8.2457631868821241E-3</v>
      </c>
      <c r="W30" s="251">
        <f t="shared" si="10"/>
        <v>1.0405843921371412</v>
      </c>
      <c r="X30" s="251">
        <f t="shared" si="1"/>
        <v>4.0584392137141156E-2</v>
      </c>
      <c r="Y30" s="251">
        <f t="shared" si="11"/>
        <v>0.95941560786285884</v>
      </c>
      <c r="Z30" s="251">
        <f t="shared" si="2"/>
        <v>1.5848331474484379E-3</v>
      </c>
      <c r="AA30" s="251">
        <f t="shared" si="12"/>
        <v>1.5205136575204509E-3</v>
      </c>
      <c r="AB30" s="251">
        <f t="shared" si="15"/>
        <v>6.3393325897937516E-3</v>
      </c>
      <c r="AC30" s="253">
        <f t="shared" si="3"/>
        <v>7.8600000000000007E-3</v>
      </c>
    </row>
    <row r="31" spans="1:29" ht="15.6" x14ac:dyDescent="0.3">
      <c r="A31" s="227" t="s">
        <v>71</v>
      </c>
      <c r="B31" s="212">
        <f>'Self-Suff'!L32</f>
        <v>2.3577777564895091E-4</v>
      </c>
      <c r="C31" s="213">
        <f>Resources!L31</f>
        <v>7.4844837349412926E-4</v>
      </c>
      <c r="D31" s="223">
        <f t="shared" si="4"/>
        <v>0</v>
      </c>
      <c r="E31" s="223">
        <f t="shared" si="5"/>
        <v>0</v>
      </c>
      <c r="F31" s="223">
        <f t="shared" si="6"/>
        <v>0</v>
      </c>
      <c r="G31" s="223">
        <f t="shared" si="7"/>
        <v>0</v>
      </c>
      <c r="H31" s="223">
        <f t="shared" si="16"/>
        <v>0</v>
      </c>
      <c r="I31" s="224">
        <f t="shared" si="13"/>
        <v>0</v>
      </c>
      <c r="J31" s="216"/>
      <c r="K31" s="227" t="s">
        <v>71</v>
      </c>
      <c r="L31" s="225">
        <f t="shared" si="8"/>
        <v>2.3577777564895091E-4</v>
      </c>
      <c r="M31" s="226">
        <f t="shared" si="8"/>
        <v>7.4844837349412926E-4</v>
      </c>
      <c r="N31" s="223">
        <f t="shared" si="0"/>
        <v>7.4844837349412926E-4</v>
      </c>
      <c r="O31" s="223">
        <f t="shared" si="9"/>
        <v>4.7155555129790184E-5</v>
      </c>
      <c r="P31" s="224">
        <f t="shared" si="14"/>
        <v>1.8900000000000001E-4</v>
      </c>
      <c r="Q31" s="219"/>
      <c r="R31" s="216"/>
      <c r="S31" s="251" t="s">
        <v>71</v>
      </c>
      <c r="T31" s="251">
        <f>[1]Allocation!I32</f>
        <v>2.1203275001025545E-4</v>
      </c>
      <c r="U31" s="251">
        <f>[1]Allocation!J32</f>
        <v>5.479022519827931E-4</v>
      </c>
      <c r="V31" s="252">
        <f>'[2]Adjusted Resources'!V30</f>
        <v>0</v>
      </c>
      <c r="W31" s="251">
        <f t="shared" si="10"/>
        <v>0</v>
      </c>
      <c r="X31" s="251">
        <f t="shared" si="1"/>
        <v>0</v>
      </c>
      <c r="Y31" s="251">
        <f t="shared" si="11"/>
        <v>0</v>
      </c>
      <c r="Z31" s="251">
        <f t="shared" si="2"/>
        <v>0</v>
      </c>
      <c r="AA31" s="251">
        <f t="shared" si="12"/>
        <v>0</v>
      </c>
      <c r="AB31" s="251">
        <f t="shared" si="15"/>
        <v>0</v>
      </c>
      <c r="AC31" s="253">
        <f t="shared" si="3"/>
        <v>0</v>
      </c>
    </row>
    <row r="32" spans="1:29" ht="15.6" x14ac:dyDescent="0.3">
      <c r="A32" s="227" t="s">
        <v>72</v>
      </c>
      <c r="B32" s="212">
        <f>'Self-Suff'!L33</f>
        <v>3.646048508127733E-4</v>
      </c>
      <c r="C32" s="213">
        <f>Resources!L32</f>
        <v>6.5582216561244284E-4</v>
      </c>
      <c r="D32" s="223">
        <f t="shared" si="4"/>
        <v>0</v>
      </c>
      <c r="E32" s="223">
        <f t="shared" si="5"/>
        <v>0</v>
      </c>
      <c r="F32" s="223">
        <f t="shared" si="6"/>
        <v>0</v>
      </c>
      <c r="G32" s="223">
        <f t="shared" si="7"/>
        <v>0</v>
      </c>
      <c r="H32" s="223">
        <f t="shared" si="16"/>
        <v>0</v>
      </c>
      <c r="I32" s="224">
        <f t="shared" si="13"/>
        <v>0</v>
      </c>
      <c r="J32" s="216"/>
      <c r="K32" s="227" t="s">
        <v>72</v>
      </c>
      <c r="L32" s="225">
        <f t="shared" si="8"/>
        <v>3.646048508127733E-4</v>
      </c>
      <c r="M32" s="226">
        <f t="shared" si="8"/>
        <v>6.5582216561244284E-4</v>
      </c>
      <c r="N32" s="223">
        <f t="shared" si="0"/>
        <v>0</v>
      </c>
      <c r="O32" s="223">
        <f t="shared" si="9"/>
        <v>0</v>
      </c>
      <c r="P32" s="224">
        <f t="shared" si="14"/>
        <v>0</v>
      </c>
      <c r="Q32" s="219"/>
      <c r="R32" s="216"/>
      <c r="S32" s="251" t="s">
        <v>72</v>
      </c>
      <c r="T32" s="251">
        <f>[1]Allocation!I33</f>
        <v>2.8466512133349205E-4</v>
      </c>
      <c r="U32" s="251">
        <f>[1]Allocation!J33</f>
        <v>4.496628312378505E-4</v>
      </c>
      <c r="V32" s="252">
        <f>'[2]Adjusted Resources'!V31</f>
        <v>4.496628312378505E-4</v>
      </c>
      <c r="W32" s="251">
        <f t="shared" si="10"/>
        <v>1.5796203944179716</v>
      </c>
      <c r="X32" s="251">
        <f t="shared" si="1"/>
        <v>0.57962039441797164</v>
      </c>
      <c r="Y32" s="251">
        <f t="shared" si="11"/>
        <v>0.42037960558202836</v>
      </c>
      <c r="Z32" s="251">
        <f t="shared" si="2"/>
        <v>5.6933024266698411E-5</v>
      </c>
      <c r="AA32" s="251">
        <f t="shared" si="12"/>
        <v>2.3933482285826726E-5</v>
      </c>
      <c r="AB32" s="251">
        <f t="shared" si="15"/>
        <v>2.2773209706679364E-4</v>
      </c>
      <c r="AC32" s="253">
        <f t="shared" si="3"/>
        <v>2.52E-4</v>
      </c>
    </row>
    <row r="33" spans="1:29" ht="15.6" x14ac:dyDescent="0.3">
      <c r="A33" s="227" t="s">
        <v>73</v>
      </c>
      <c r="B33" s="212">
        <f>'Self-Suff'!L34</f>
        <v>1.1682988561044301E-2</v>
      </c>
      <c r="C33" s="213">
        <f>Resources!L33</f>
        <v>1.0174595587632965E-2</v>
      </c>
      <c r="D33" s="223">
        <f t="shared" si="4"/>
        <v>1.1682988561044301E-2</v>
      </c>
      <c r="E33" s="223">
        <f t="shared" si="5"/>
        <v>2.3365977122088602E-3</v>
      </c>
      <c r="F33" s="223">
        <f t="shared" si="6"/>
        <v>9.3463908488354407E-3</v>
      </c>
      <c r="G33" s="223">
        <f t="shared" si="7"/>
        <v>1.1482509020058509</v>
      </c>
      <c r="H33" s="223">
        <f t="shared" si="16"/>
        <v>2.6830004306686315E-3</v>
      </c>
      <c r="I33" s="224">
        <f t="shared" si="13"/>
        <v>1.2029E-2</v>
      </c>
      <c r="J33" s="216"/>
      <c r="K33" s="227" t="s">
        <v>73</v>
      </c>
      <c r="L33" s="225">
        <f t="shared" si="8"/>
        <v>1.1682988561044301E-2</v>
      </c>
      <c r="M33" s="226">
        <f t="shared" si="8"/>
        <v>1.0174595587632965E-2</v>
      </c>
      <c r="N33" s="223">
        <f t="shared" si="0"/>
        <v>0</v>
      </c>
      <c r="O33" s="223">
        <f t="shared" si="9"/>
        <v>0</v>
      </c>
      <c r="P33" s="224">
        <f t="shared" si="14"/>
        <v>0</v>
      </c>
      <c r="Q33" s="219"/>
      <c r="R33" s="216"/>
      <c r="S33" s="251" t="s">
        <v>73</v>
      </c>
      <c r="T33" s="251">
        <f>[1]Allocation!I34</f>
        <v>1.160222020082817E-2</v>
      </c>
      <c r="U33" s="251">
        <f>[1]Allocation!J34</f>
        <v>1.1661999745361713E-2</v>
      </c>
      <c r="V33" s="252">
        <f>'[2]Adjusted Resources'!V32</f>
        <v>1.1661999745361713E-2</v>
      </c>
      <c r="W33" s="251">
        <f t="shared" si="10"/>
        <v>1.0051524228551769</v>
      </c>
      <c r="X33" s="251">
        <f t="shared" si="1"/>
        <v>5.1524228551769191E-3</v>
      </c>
      <c r="Y33" s="251">
        <f t="shared" si="11"/>
        <v>0.99484757714482308</v>
      </c>
      <c r="Z33" s="251">
        <f t="shared" si="2"/>
        <v>2.3204440401656339E-3</v>
      </c>
      <c r="AA33" s="251">
        <f t="shared" si="12"/>
        <v>2.3084881312589256E-3</v>
      </c>
      <c r="AB33" s="251">
        <f t="shared" si="15"/>
        <v>9.2817761606625356E-3</v>
      </c>
      <c r="AC33" s="253">
        <f t="shared" si="3"/>
        <v>1.159E-2</v>
      </c>
    </row>
    <row r="34" spans="1:29" ht="15.6" x14ac:dyDescent="0.3">
      <c r="A34" s="227" t="s">
        <v>74</v>
      </c>
      <c r="B34" s="212">
        <f>'Self-Suff'!L35</f>
        <v>3.1935012698726369E-3</v>
      </c>
      <c r="C34" s="213">
        <f>Resources!L34</f>
        <v>3.9912316137657028E-3</v>
      </c>
      <c r="D34" s="223">
        <f t="shared" si="4"/>
        <v>0</v>
      </c>
      <c r="E34" s="223">
        <f t="shared" si="5"/>
        <v>0</v>
      </c>
      <c r="F34" s="223">
        <f t="shared" si="6"/>
        <v>0</v>
      </c>
      <c r="G34" s="223">
        <f t="shared" si="7"/>
        <v>0</v>
      </c>
      <c r="H34" s="223">
        <f t="shared" si="16"/>
        <v>0</v>
      </c>
      <c r="I34" s="224">
        <f t="shared" si="13"/>
        <v>0</v>
      </c>
      <c r="J34" s="216"/>
      <c r="K34" s="227" t="s">
        <v>74</v>
      </c>
      <c r="L34" s="225">
        <f t="shared" si="8"/>
        <v>3.1935012698726369E-3</v>
      </c>
      <c r="M34" s="226">
        <f t="shared" si="8"/>
        <v>3.9912316137657028E-3</v>
      </c>
      <c r="N34" s="223">
        <f t="shared" si="0"/>
        <v>0</v>
      </c>
      <c r="O34" s="223">
        <f t="shared" si="9"/>
        <v>0</v>
      </c>
      <c r="P34" s="224">
        <f t="shared" si="14"/>
        <v>0</v>
      </c>
      <c r="Q34" s="219"/>
      <c r="R34" s="216"/>
      <c r="S34" s="251" t="s">
        <v>74</v>
      </c>
      <c r="T34" s="251">
        <f>[1]Allocation!I35</f>
        <v>3.0293880458058184E-3</v>
      </c>
      <c r="U34" s="251">
        <f>[1]Allocation!J35</f>
        <v>3.6565717129618358E-3</v>
      </c>
      <c r="V34" s="252">
        <f>'[2]Adjusted Resources'!V33</f>
        <v>3.6565717129618358E-3</v>
      </c>
      <c r="W34" s="251">
        <f t="shared" si="10"/>
        <v>1.2070331227537363</v>
      </c>
      <c r="X34" s="251">
        <f t="shared" si="1"/>
        <v>0.20703312275373631</v>
      </c>
      <c r="Y34" s="251">
        <f t="shared" si="11"/>
        <v>0.79296687724626369</v>
      </c>
      <c r="Z34" s="251">
        <f t="shared" si="2"/>
        <v>6.0587760916116368E-4</v>
      </c>
      <c r="AA34" s="251">
        <f t="shared" si="12"/>
        <v>4.8044087572996023E-4</v>
      </c>
      <c r="AB34" s="251">
        <f t="shared" si="15"/>
        <v>2.4235104366446547E-3</v>
      </c>
      <c r="AC34" s="253">
        <f t="shared" si="3"/>
        <v>2.9039999999999999E-3</v>
      </c>
    </row>
    <row r="35" spans="1:29" ht="15.6" x14ac:dyDescent="0.3">
      <c r="A35" s="227" t="s">
        <v>75</v>
      </c>
      <c r="B35" s="212">
        <f>'Self-Suff'!L36</f>
        <v>2.1621024488806722E-3</v>
      </c>
      <c r="C35" s="213">
        <f>Resources!L35</f>
        <v>2.6929819886604453E-3</v>
      </c>
      <c r="D35" s="223">
        <f t="shared" si="4"/>
        <v>0</v>
      </c>
      <c r="E35" s="223">
        <f t="shared" si="5"/>
        <v>0</v>
      </c>
      <c r="F35" s="223">
        <f t="shared" si="6"/>
        <v>0</v>
      </c>
      <c r="G35" s="223">
        <f t="shared" si="7"/>
        <v>0</v>
      </c>
      <c r="H35" s="223">
        <f t="shared" si="16"/>
        <v>0</v>
      </c>
      <c r="I35" s="224">
        <f t="shared" si="13"/>
        <v>0</v>
      </c>
      <c r="J35" s="216"/>
      <c r="K35" s="227" t="s">
        <v>75</v>
      </c>
      <c r="L35" s="225">
        <f t="shared" si="8"/>
        <v>2.1621024488806722E-3</v>
      </c>
      <c r="M35" s="226">
        <f t="shared" si="8"/>
        <v>2.6929819886604453E-3</v>
      </c>
      <c r="N35" s="223">
        <f t="shared" si="0"/>
        <v>0</v>
      </c>
      <c r="O35" s="223">
        <f t="shared" si="9"/>
        <v>0</v>
      </c>
      <c r="P35" s="224">
        <f t="shared" si="14"/>
        <v>0</v>
      </c>
      <c r="Q35" s="219"/>
      <c r="R35" s="216"/>
      <c r="S35" s="251" t="s">
        <v>75</v>
      </c>
      <c r="T35" s="251">
        <f>[1]Allocation!I36</f>
        <v>2.1947817048125233E-3</v>
      </c>
      <c r="U35" s="251">
        <f>[1]Allocation!J36</f>
        <v>2.5948953555512055E-3</v>
      </c>
      <c r="V35" s="252">
        <f>'[2]Adjusted Resources'!V34</f>
        <v>2.5948953555512055E-3</v>
      </c>
      <c r="W35" s="251">
        <f t="shared" si="10"/>
        <v>1.182302253504915</v>
      </c>
      <c r="X35" s="251">
        <f t="shared" si="1"/>
        <v>0.18230225350491502</v>
      </c>
      <c r="Y35" s="251">
        <f t="shared" si="11"/>
        <v>0.81769774649508498</v>
      </c>
      <c r="Z35" s="251">
        <f t="shared" si="2"/>
        <v>4.3895634096250465E-4</v>
      </c>
      <c r="AA35" s="251">
        <f t="shared" si="12"/>
        <v>3.589336108147682E-4</v>
      </c>
      <c r="AB35" s="251">
        <f t="shared" si="15"/>
        <v>1.7558253638500186E-3</v>
      </c>
      <c r="AC35" s="253">
        <f t="shared" si="3"/>
        <v>2.1150000000000001E-3</v>
      </c>
    </row>
    <row r="36" spans="1:29" ht="15.6" x14ac:dyDescent="0.3">
      <c r="A36" s="227" t="s">
        <v>76</v>
      </c>
      <c r="B36" s="212">
        <f>'Self-Suff'!L37</f>
        <v>7.9602597407336551E-2</v>
      </c>
      <c r="C36" s="213">
        <f>Resources!L36</f>
        <v>5.8665143124024495E-2</v>
      </c>
      <c r="D36" s="223">
        <f t="shared" si="4"/>
        <v>7.9602597407336551E-2</v>
      </c>
      <c r="E36" s="223">
        <f t="shared" si="5"/>
        <v>1.5920519481467311E-2</v>
      </c>
      <c r="F36" s="223">
        <f t="shared" si="6"/>
        <v>6.3682077925869246E-2</v>
      </c>
      <c r="G36" s="223">
        <f t="shared" si="7"/>
        <v>1.3568976937301251</v>
      </c>
      <c r="H36" s="223">
        <f t="shared" si="16"/>
        <v>2.1602516167388522E-2</v>
      </c>
      <c r="I36" s="224">
        <f t="shared" si="13"/>
        <v>8.5285E-2</v>
      </c>
      <c r="J36" s="216"/>
      <c r="K36" s="227" t="s">
        <v>76</v>
      </c>
      <c r="L36" s="225">
        <f t="shared" si="8"/>
        <v>7.9602597407336551E-2</v>
      </c>
      <c r="M36" s="226">
        <f t="shared" si="8"/>
        <v>5.8665143124024495E-2</v>
      </c>
      <c r="N36" s="223">
        <f t="shared" si="0"/>
        <v>0</v>
      </c>
      <c r="O36" s="223">
        <f t="shared" si="9"/>
        <v>0</v>
      </c>
      <c r="P36" s="224">
        <f t="shared" si="14"/>
        <v>0</v>
      </c>
      <c r="Q36" s="219"/>
      <c r="R36" s="216"/>
      <c r="S36" s="251" t="s">
        <v>76</v>
      </c>
      <c r="T36" s="251">
        <f>[1]Allocation!I37</f>
        <v>7.8276495574130467E-2</v>
      </c>
      <c r="U36" s="251">
        <f>[1]Allocation!J37</f>
        <v>5.9405674255347186E-2</v>
      </c>
      <c r="V36" s="252">
        <f>'[2]Adjusted Resources'!V35</f>
        <v>0</v>
      </c>
      <c r="W36" s="251">
        <f t="shared" si="10"/>
        <v>0</v>
      </c>
      <c r="X36" s="251">
        <f t="shared" si="1"/>
        <v>0</v>
      </c>
      <c r="Y36" s="251">
        <f t="shared" si="11"/>
        <v>0</v>
      </c>
      <c r="Z36" s="251">
        <f t="shared" si="2"/>
        <v>0</v>
      </c>
      <c r="AA36" s="251">
        <f t="shared" si="12"/>
        <v>0</v>
      </c>
      <c r="AB36" s="251">
        <f t="shared" si="15"/>
        <v>0</v>
      </c>
      <c r="AC36" s="253">
        <f t="shared" si="3"/>
        <v>0</v>
      </c>
    </row>
    <row r="37" spans="1:29" ht="15.6" x14ac:dyDescent="0.3">
      <c r="A37" s="227" t="s">
        <v>77</v>
      </c>
      <c r="B37" s="212">
        <f>'Self-Suff'!L38</f>
        <v>7.6470078788228946E-3</v>
      </c>
      <c r="C37" s="213">
        <f>Resources!L37</f>
        <v>5.2297806268976656E-3</v>
      </c>
      <c r="D37" s="223">
        <f t="shared" si="4"/>
        <v>7.6470078788228946E-3</v>
      </c>
      <c r="E37" s="223">
        <f t="shared" si="5"/>
        <v>1.5294015757645789E-3</v>
      </c>
      <c r="F37" s="223">
        <f t="shared" si="6"/>
        <v>6.1176063030583157E-3</v>
      </c>
      <c r="G37" s="223">
        <f t="shared" si="7"/>
        <v>1.4622043302338557</v>
      </c>
      <c r="H37" s="223">
        <f t="shared" si="16"/>
        <v>2.2362976067494497E-3</v>
      </c>
      <c r="I37" s="224">
        <f t="shared" si="13"/>
        <v>8.3540000000000003E-3</v>
      </c>
      <c r="J37" s="216"/>
      <c r="K37" s="227" t="s">
        <v>77</v>
      </c>
      <c r="L37" s="225">
        <f t="shared" si="8"/>
        <v>7.6470078788228946E-3</v>
      </c>
      <c r="M37" s="226">
        <f t="shared" si="8"/>
        <v>5.2297806268976656E-3</v>
      </c>
      <c r="N37" s="223">
        <f t="shared" si="0"/>
        <v>0</v>
      </c>
      <c r="O37" s="223">
        <f t="shared" si="9"/>
        <v>0</v>
      </c>
      <c r="P37" s="224">
        <f t="shared" si="14"/>
        <v>0</v>
      </c>
      <c r="Q37" s="219"/>
      <c r="R37" s="216"/>
      <c r="S37" s="251" t="s">
        <v>77</v>
      </c>
      <c r="T37" s="251">
        <f>[1]Allocation!I38</f>
        <v>7.9474388559692653E-3</v>
      </c>
      <c r="U37" s="251">
        <f>[1]Allocation!J38</f>
        <v>5.4015627456001358E-3</v>
      </c>
      <c r="V37" s="252">
        <f>'[2]Adjusted Resources'!V36</f>
        <v>0</v>
      </c>
      <c r="W37" s="251">
        <f t="shared" si="10"/>
        <v>0</v>
      </c>
      <c r="X37" s="251">
        <f t="shared" si="1"/>
        <v>0</v>
      </c>
      <c r="Y37" s="251">
        <f t="shared" si="11"/>
        <v>0</v>
      </c>
      <c r="Z37" s="251">
        <f t="shared" si="2"/>
        <v>0</v>
      </c>
      <c r="AA37" s="251">
        <f t="shared" si="12"/>
        <v>0</v>
      </c>
      <c r="AB37" s="251">
        <f t="shared" si="15"/>
        <v>0</v>
      </c>
      <c r="AC37" s="253">
        <f t="shared" si="3"/>
        <v>0</v>
      </c>
    </row>
    <row r="38" spans="1:29" ht="15.6" x14ac:dyDescent="0.3">
      <c r="A38" s="227" t="s">
        <v>78</v>
      </c>
      <c r="B38" s="212">
        <f>'Self-Suff'!L39</f>
        <v>4.6028671388233982E-4</v>
      </c>
      <c r="C38" s="213">
        <f>Resources!L38</f>
        <v>1.1682427173593394E-3</v>
      </c>
      <c r="D38" s="223">
        <f t="shared" si="4"/>
        <v>0</v>
      </c>
      <c r="E38" s="223">
        <f t="shared" si="5"/>
        <v>0</v>
      </c>
      <c r="F38" s="223">
        <f t="shared" si="6"/>
        <v>0</v>
      </c>
      <c r="G38" s="223">
        <f t="shared" si="7"/>
        <v>0</v>
      </c>
      <c r="H38" s="223">
        <f t="shared" si="16"/>
        <v>0</v>
      </c>
      <c r="I38" s="224">
        <f t="shared" si="13"/>
        <v>0</v>
      </c>
      <c r="J38" s="216"/>
      <c r="K38" s="227" t="s">
        <v>78</v>
      </c>
      <c r="L38" s="225">
        <f t="shared" si="8"/>
        <v>4.6028671388233982E-4</v>
      </c>
      <c r="M38" s="226">
        <f t="shared" si="8"/>
        <v>1.1682427173593394E-3</v>
      </c>
      <c r="N38" s="223">
        <f t="shared" si="0"/>
        <v>1.1682427173593394E-3</v>
      </c>
      <c r="O38" s="223">
        <f t="shared" si="9"/>
        <v>9.2057342776467966E-5</v>
      </c>
      <c r="P38" s="224">
        <f t="shared" si="14"/>
        <v>3.68E-4</v>
      </c>
      <c r="Q38" s="219"/>
      <c r="R38" s="216"/>
      <c r="S38" s="251" t="s">
        <v>78</v>
      </c>
      <c r="T38" s="251">
        <f>[1]Allocation!I39</f>
        <v>3.977213112343191E-4</v>
      </c>
      <c r="U38" s="251">
        <f>[1]Allocation!J39</f>
        <v>8.777524504939569E-4</v>
      </c>
      <c r="V38" s="252">
        <f>'[2]Adjusted Resources'!V37</f>
        <v>0</v>
      </c>
      <c r="W38" s="251">
        <f t="shared" si="10"/>
        <v>0</v>
      </c>
      <c r="X38" s="251">
        <f t="shared" si="1"/>
        <v>0</v>
      </c>
      <c r="Y38" s="251">
        <f t="shared" si="11"/>
        <v>0</v>
      </c>
      <c r="Z38" s="251">
        <f t="shared" si="2"/>
        <v>0</v>
      </c>
      <c r="AA38" s="251">
        <f t="shared" si="12"/>
        <v>0</v>
      </c>
      <c r="AB38" s="251">
        <f t="shared" si="15"/>
        <v>0</v>
      </c>
      <c r="AC38" s="253">
        <f t="shared" si="3"/>
        <v>0</v>
      </c>
    </row>
    <row r="39" spans="1:29" ht="15.6" x14ac:dyDescent="0.3">
      <c r="A39" s="227" t="s">
        <v>79</v>
      </c>
      <c r="B39" s="212">
        <f>'Self-Suff'!L40</f>
        <v>6.012278886312053E-2</v>
      </c>
      <c r="C39" s="213">
        <f>Resources!L39</f>
        <v>3.9019185211273275E-2</v>
      </c>
      <c r="D39" s="223">
        <f t="shared" si="4"/>
        <v>6.012278886312053E-2</v>
      </c>
      <c r="E39" s="223">
        <f t="shared" si="5"/>
        <v>1.2024557772624107E-2</v>
      </c>
      <c r="F39" s="223">
        <f t="shared" si="6"/>
        <v>4.8098231090496421E-2</v>
      </c>
      <c r="G39" s="223">
        <f t="shared" si="7"/>
        <v>1.5408519818540465</v>
      </c>
      <c r="H39" s="223">
        <f t="shared" si="16"/>
        <v>1.8528063674866334E-2</v>
      </c>
      <c r="I39" s="224">
        <f t="shared" si="13"/>
        <v>6.6626000000000005E-2</v>
      </c>
      <c r="J39" s="216"/>
      <c r="K39" s="227" t="s">
        <v>79</v>
      </c>
      <c r="L39" s="225">
        <f t="shared" si="8"/>
        <v>6.012278886312053E-2</v>
      </c>
      <c r="M39" s="226">
        <f t="shared" si="8"/>
        <v>3.9019185211273275E-2</v>
      </c>
      <c r="N39" s="223">
        <f t="shared" si="0"/>
        <v>0</v>
      </c>
      <c r="O39" s="223">
        <f t="shared" si="9"/>
        <v>0</v>
      </c>
      <c r="P39" s="224">
        <f t="shared" si="14"/>
        <v>0</v>
      </c>
      <c r="Q39" s="219"/>
      <c r="R39" s="216"/>
      <c r="S39" s="251" t="s">
        <v>79</v>
      </c>
      <c r="T39" s="251">
        <f>[1]Allocation!I40</f>
        <v>5.7646663004237417E-2</v>
      </c>
      <c r="U39" s="251">
        <f>[1]Allocation!J40</f>
        <v>4.4037193496855503E-2</v>
      </c>
      <c r="V39" s="252">
        <f>'[2]Adjusted Resources'!V38</f>
        <v>0</v>
      </c>
      <c r="W39" s="251">
        <f t="shared" si="10"/>
        <v>0</v>
      </c>
      <c r="X39" s="251">
        <f t="shared" si="1"/>
        <v>0</v>
      </c>
      <c r="Y39" s="251">
        <f t="shared" si="11"/>
        <v>0</v>
      </c>
      <c r="Z39" s="251">
        <f t="shared" si="2"/>
        <v>0</v>
      </c>
      <c r="AA39" s="251">
        <f t="shared" si="12"/>
        <v>0</v>
      </c>
      <c r="AB39" s="251">
        <f t="shared" si="15"/>
        <v>0</v>
      </c>
      <c r="AC39" s="253">
        <f t="shared" si="3"/>
        <v>0</v>
      </c>
    </row>
    <row r="40" spans="1:29" ht="15.6" x14ac:dyDescent="0.3">
      <c r="A40" s="227" t="s">
        <v>80</v>
      </c>
      <c r="B40" s="212">
        <f>'Self-Suff'!L41</f>
        <v>3.6945747959472454E-2</v>
      </c>
      <c r="C40" s="213">
        <f>Resources!L40</f>
        <v>4.0362905500949411E-2</v>
      </c>
      <c r="D40" s="223">
        <f t="shared" si="4"/>
        <v>0</v>
      </c>
      <c r="E40" s="223">
        <f t="shared" si="5"/>
        <v>0</v>
      </c>
      <c r="F40" s="223">
        <f t="shared" si="6"/>
        <v>0</v>
      </c>
      <c r="G40" s="223">
        <f t="shared" si="7"/>
        <v>0</v>
      </c>
      <c r="H40" s="223">
        <f t="shared" si="16"/>
        <v>0</v>
      </c>
      <c r="I40" s="224">
        <f t="shared" si="13"/>
        <v>0</v>
      </c>
      <c r="J40" s="216"/>
      <c r="K40" s="227" t="s">
        <v>80</v>
      </c>
      <c r="L40" s="225">
        <f t="shared" ref="L40:M63" si="17">B40</f>
        <v>3.6945747959472454E-2</v>
      </c>
      <c r="M40" s="226">
        <f t="shared" si="17"/>
        <v>4.0362905500949411E-2</v>
      </c>
      <c r="N40" s="223">
        <f t="shared" si="0"/>
        <v>0</v>
      </c>
      <c r="O40" s="223">
        <f t="shared" si="9"/>
        <v>0</v>
      </c>
      <c r="P40" s="224">
        <f t="shared" si="14"/>
        <v>0</v>
      </c>
      <c r="Q40" s="219"/>
      <c r="R40" s="216"/>
      <c r="S40" s="251" t="s">
        <v>80</v>
      </c>
      <c r="T40" s="251">
        <f>[1]Allocation!I41</f>
        <v>3.7881616298633153E-2</v>
      </c>
      <c r="U40" s="251">
        <f>[1]Allocation!J41</f>
        <v>4.14657463226457E-2</v>
      </c>
      <c r="V40" s="252">
        <f>'[2]Adjusted Resources'!V39</f>
        <v>4.14657463226457E-2</v>
      </c>
      <c r="W40" s="251">
        <f t="shared" si="10"/>
        <v>1.0946139677820945</v>
      </c>
      <c r="X40" s="251">
        <f t="shared" si="1"/>
        <v>9.4613967782094521E-2</v>
      </c>
      <c r="Y40" s="251">
        <f t="shared" si="11"/>
        <v>0.90538603221790548</v>
      </c>
      <c r="Z40" s="251">
        <f t="shared" si="2"/>
        <v>7.5763232597266311E-3</v>
      </c>
      <c r="AA40" s="251">
        <f t="shared" si="12"/>
        <v>6.8594972549241226E-3</v>
      </c>
      <c r="AB40" s="251">
        <f t="shared" si="15"/>
        <v>3.0305293038906521E-2</v>
      </c>
      <c r="AC40" s="253">
        <f t="shared" si="3"/>
        <v>3.7164999999999997E-2</v>
      </c>
    </row>
    <row r="41" spans="1:29" ht="15.6" x14ac:dyDescent="0.3">
      <c r="A41" s="227" t="s">
        <v>81</v>
      </c>
      <c r="B41" s="212">
        <f>'Self-Suff'!L42</f>
        <v>1.3757138372751407E-3</v>
      </c>
      <c r="C41" s="213">
        <f>Resources!L41</f>
        <v>1.3812260629820735E-3</v>
      </c>
      <c r="D41" s="223">
        <f t="shared" si="4"/>
        <v>0</v>
      </c>
      <c r="E41" s="223">
        <f t="shared" si="5"/>
        <v>0</v>
      </c>
      <c r="F41" s="223">
        <f t="shared" si="6"/>
        <v>0</v>
      </c>
      <c r="G41" s="223">
        <f t="shared" si="7"/>
        <v>0</v>
      </c>
      <c r="H41" s="223">
        <f t="shared" si="16"/>
        <v>0</v>
      </c>
      <c r="I41" s="224">
        <f t="shared" si="13"/>
        <v>0</v>
      </c>
      <c r="J41" s="216"/>
      <c r="K41" s="227" t="s">
        <v>81</v>
      </c>
      <c r="L41" s="225">
        <f t="shared" si="17"/>
        <v>1.3757138372751407E-3</v>
      </c>
      <c r="M41" s="226">
        <f t="shared" si="17"/>
        <v>1.3812260629820735E-3</v>
      </c>
      <c r="N41" s="223">
        <f t="shared" si="0"/>
        <v>0</v>
      </c>
      <c r="O41" s="223">
        <f t="shared" si="9"/>
        <v>0</v>
      </c>
      <c r="P41" s="224">
        <f t="shared" si="14"/>
        <v>0</v>
      </c>
      <c r="Q41" s="219"/>
      <c r="R41" s="216"/>
      <c r="S41" s="251" t="s">
        <v>81</v>
      </c>
      <c r="T41" s="251">
        <f>[1]Allocation!I42</f>
        <v>1.5022755198129797E-3</v>
      </c>
      <c r="U41" s="251">
        <f>[1]Allocation!J42</f>
        <v>1.2529844168805372E-3</v>
      </c>
      <c r="V41" s="252">
        <f>'[2]Adjusted Resources'!V40</f>
        <v>0</v>
      </c>
      <c r="W41" s="251">
        <f t="shared" si="10"/>
        <v>0</v>
      </c>
      <c r="X41" s="251">
        <f t="shared" si="1"/>
        <v>0</v>
      </c>
      <c r="Y41" s="251">
        <f t="shared" si="11"/>
        <v>0</v>
      </c>
      <c r="Z41" s="251">
        <f t="shared" si="2"/>
        <v>0</v>
      </c>
      <c r="AA41" s="251">
        <f t="shared" si="12"/>
        <v>0</v>
      </c>
      <c r="AB41" s="251">
        <f t="shared" si="15"/>
        <v>0</v>
      </c>
      <c r="AC41" s="253">
        <f t="shared" si="3"/>
        <v>0</v>
      </c>
    </row>
    <row r="42" spans="1:29" ht="15.6" x14ac:dyDescent="0.3">
      <c r="A42" s="227" t="s">
        <v>82</v>
      </c>
      <c r="B42" s="212">
        <f>'Self-Suff'!L43</f>
        <v>5.5801459679763091E-2</v>
      </c>
      <c r="C42" s="213">
        <f>Resources!L42</f>
        <v>4.5811781575791716E-2</v>
      </c>
      <c r="D42" s="223">
        <f t="shared" si="4"/>
        <v>5.5801459679763091E-2</v>
      </c>
      <c r="E42" s="223">
        <f t="shared" si="5"/>
        <v>1.1160291935952618E-2</v>
      </c>
      <c r="F42" s="223">
        <f t="shared" si="6"/>
        <v>4.4641167743810474E-2</v>
      </c>
      <c r="G42" s="223">
        <f t="shared" si="7"/>
        <v>1.218059148986474</v>
      </c>
      <c r="H42" s="223">
        <f t="shared" si="16"/>
        <v>1.3593895697947056E-2</v>
      </c>
      <c r="I42" s="224">
        <f t="shared" si="13"/>
        <v>5.8235000000000002E-2</v>
      </c>
      <c r="J42" s="216"/>
      <c r="K42" s="227" t="s">
        <v>82</v>
      </c>
      <c r="L42" s="225">
        <f t="shared" si="17"/>
        <v>5.5801459679763091E-2</v>
      </c>
      <c r="M42" s="226">
        <f t="shared" si="17"/>
        <v>4.5811781575791716E-2</v>
      </c>
      <c r="N42" s="223">
        <f t="shared" si="0"/>
        <v>0</v>
      </c>
      <c r="O42" s="223">
        <f t="shared" si="9"/>
        <v>0</v>
      </c>
      <c r="P42" s="224">
        <f t="shared" si="14"/>
        <v>0</v>
      </c>
      <c r="Q42" s="219"/>
      <c r="R42" s="216"/>
      <c r="S42" s="251" t="s">
        <v>82</v>
      </c>
      <c r="T42" s="251">
        <f>[1]Allocation!I43</f>
        <v>5.4157368903552168E-2</v>
      </c>
      <c r="U42" s="251">
        <f>[1]Allocation!J43</f>
        <v>4.9417110936655802E-2</v>
      </c>
      <c r="V42" s="252">
        <f>'[2]Adjusted Resources'!V41</f>
        <v>0</v>
      </c>
      <c r="W42" s="251">
        <f t="shared" si="10"/>
        <v>0</v>
      </c>
      <c r="X42" s="251">
        <f t="shared" si="1"/>
        <v>0</v>
      </c>
      <c r="Y42" s="251">
        <f t="shared" si="11"/>
        <v>0</v>
      </c>
      <c r="Z42" s="251">
        <f t="shared" si="2"/>
        <v>0</v>
      </c>
      <c r="AA42" s="251">
        <f t="shared" si="12"/>
        <v>0</v>
      </c>
      <c r="AB42" s="251">
        <f t="shared" si="15"/>
        <v>0</v>
      </c>
      <c r="AC42" s="253">
        <f t="shared" si="3"/>
        <v>0</v>
      </c>
    </row>
    <row r="43" spans="1:29" ht="15.6" x14ac:dyDescent="0.3">
      <c r="A43" s="227" t="s">
        <v>83</v>
      </c>
      <c r="B43" s="212">
        <f>'Self-Suff'!L44</f>
        <v>8.0764408914998767E-2</v>
      </c>
      <c r="C43" s="213">
        <f>Resources!L43</f>
        <v>6.8969119608601123E-2</v>
      </c>
      <c r="D43" s="223">
        <f t="shared" si="4"/>
        <v>8.0764408914998767E-2</v>
      </c>
      <c r="E43" s="223">
        <f t="shared" si="5"/>
        <v>1.6152881782999753E-2</v>
      </c>
      <c r="F43" s="223">
        <f t="shared" si="6"/>
        <v>6.4611527131999011E-2</v>
      </c>
      <c r="G43" s="223">
        <f t="shared" si="7"/>
        <v>1.1710227616842981</v>
      </c>
      <c r="H43" s="223">
        <f t="shared" si="16"/>
        <v>1.8915392234688359E-2</v>
      </c>
      <c r="I43" s="224">
        <f t="shared" si="13"/>
        <v>8.3527000000000004E-2</v>
      </c>
      <c r="J43" s="216"/>
      <c r="K43" s="227" t="s">
        <v>83</v>
      </c>
      <c r="L43" s="225">
        <f t="shared" si="17"/>
        <v>8.0764408914998767E-2</v>
      </c>
      <c r="M43" s="226">
        <f t="shared" si="17"/>
        <v>6.8969119608601123E-2</v>
      </c>
      <c r="N43" s="223">
        <f t="shared" si="0"/>
        <v>0</v>
      </c>
      <c r="O43" s="223">
        <f t="shared" si="9"/>
        <v>0</v>
      </c>
      <c r="P43" s="224">
        <f t="shared" si="14"/>
        <v>0</v>
      </c>
      <c r="Q43" s="219"/>
      <c r="R43" s="216"/>
      <c r="S43" s="251" t="s">
        <v>83</v>
      </c>
      <c r="T43" s="251">
        <f>[1]Allocation!I44</f>
        <v>8.0902090132213861E-2</v>
      </c>
      <c r="U43" s="251">
        <f>[1]Allocation!J44</f>
        <v>6.9681515286619575E-2</v>
      </c>
      <c r="V43" s="252">
        <f>'[2]Adjusted Resources'!V42</f>
        <v>0</v>
      </c>
      <c r="W43" s="251">
        <f t="shared" si="10"/>
        <v>0</v>
      </c>
      <c r="X43" s="251">
        <f t="shared" si="1"/>
        <v>0</v>
      </c>
      <c r="Y43" s="251">
        <f t="shared" si="11"/>
        <v>0</v>
      </c>
      <c r="Z43" s="251">
        <f t="shared" si="2"/>
        <v>0</v>
      </c>
      <c r="AA43" s="251">
        <f t="shared" si="12"/>
        <v>0</v>
      </c>
      <c r="AB43" s="251">
        <f t="shared" si="15"/>
        <v>0</v>
      </c>
      <c r="AC43" s="253">
        <f t="shared" si="3"/>
        <v>0</v>
      </c>
    </row>
    <row r="44" spans="1:29" ht="15.6" x14ac:dyDescent="0.3">
      <c r="A44" s="227" t="s">
        <v>84</v>
      </c>
      <c r="B44" s="212">
        <f>'Self-Suff'!L45</f>
        <v>2.1144149086922269E-2</v>
      </c>
      <c r="C44" s="213">
        <f>Resources!L44</f>
        <v>3.2000277277978773E-2</v>
      </c>
      <c r="D44" s="223">
        <f t="shared" si="4"/>
        <v>0</v>
      </c>
      <c r="E44" s="223">
        <f t="shared" si="5"/>
        <v>0</v>
      </c>
      <c r="F44" s="223">
        <f t="shared" si="6"/>
        <v>0</v>
      </c>
      <c r="G44" s="223">
        <f t="shared" si="7"/>
        <v>0</v>
      </c>
      <c r="H44" s="223">
        <f t="shared" si="16"/>
        <v>0</v>
      </c>
      <c r="I44" s="224">
        <f t="shared" si="13"/>
        <v>0</v>
      </c>
      <c r="J44" s="216"/>
      <c r="K44" s="227" t="s">
        <v>84</v>
      </c>
      <c r="L44" s="225">
        <f t="shared" si="17"/>
        <v>2.1144149086922269E-2</v>
      </c>
      <c r="M44" s="226">
        <f t="shared" si="17"/>
        <v>3.2000277277978773E-2</v>
      </c>
      <c r="N44" s="223">
        <f t="shared" si="0"/>
        <v>0</v>
      </c>
      <c r="O44" s="223">
        <f t="shared" si="9"/>
        <v>0</v>
      </c>
      <c r="P44" s="224">
        <f t="shared" si="14"/>
        <v>0</v>
      </c>
      <c r="Q44" s="219"/>
      <c r="R44" s="216"/>
      <c r="S44" s="251" t="s">
        <v>84</v>
      </c>
      <c r="T44" s="251">
        <f>[1]Allocation!I45</f>
        <v>2.3592231099104004E-2</v>
      </c>
      <c r="U44" s="251">
        <f>[1]Allocation!J45</f>
        <v>3.2788362357752003E-2</v>
      </c>
      <c r="V44" s="252">
        <f>'[2]Adjusted Resources'!V43</f>
        <v>3.2788362357752003E-2</v>
      </c>
      <c r="W44" s="251">
        <f t="shared" si="10"/>
        <v>1.3897948956170258</v>
      </c>
      <c r="X44" s="251">
        <f t="shared" si="1"/>
        <v>0.38979489561702585</v>
      </c>
      <c r="Y44" s="251">
        <f t="shared" si="11"/>
        <v>0.61020510438297415</v>
      </c>
      <c r="Z44" s="251">
        <f t="shared" si="2"/>
        <v>4.7184462198208016E-3</v>
      </c>
      <c r="AA44" s="251">
        <f t="shared" si="12"/>
        <v>2.879219968091202E-3</v>
      </c>
      <c r="AB44" s="251">
        <f t="shared" si="15"/>
        <v>1.8873784879283203E-2</v>
      </c>
      <c r="AC44" s="253">
        <f t="shared" si="3"/>
        <v>2.1753000000000002E-2</v>
      </c>
    </row>
    <row r="45" spans="1:29" ht="15.6" x14ac:dyDescent="0.3">
      <c r="A45" s="227" t="s">
        <v>85</v>
      </c>
      <c r="B45" s="212">
        <f>'Self-Suff'!L46</f>
        <v>1.8744558961131766E-2</v>
      </c>
      <c r="C45" s="213">
        <f>Resources!L45</f>
        <v>1.7310135838113219E-2</v>
      </c>
      <c r="D45" s="223">
        <f t="shared" si="4"/>
        <v>1.8744558961131766E-2</v>
      </c>
      <c r="E45" s="223">
        <f t="shared" si="5"/>
        <v>3.7489117922263533E-3</v>
      </c>
      <c r="F45" s="223">
        <f t="shared" si="6"/>
        <v>1.4995647168905413E-2</v>
      </c>
      <c r="G45" s="223">
        <f t="shared" si="7"/>
        <v>1.0828660812620692</v>
      </c>
      <c r="H45" s="223">
        <f t="shared" si="16"/>
        <v>4.0595694214453117E-3</v>
      </c>
      <c r="I45" s="224">
        <f t="shared" si="13"/>
        <v>1.9054999999999999E-2</v>
      </c>
      <c r="J45" s="216"/>
      <c r="K45" s="227" t="s">
        <v>85</v>
      </c>
      <c r="L45" s="225">
        <f t="shared" si="17"/>
        <v>1.8744558961131766E-2</v>
      </c>
      <c r="M45" s="226">
        <f t="shared" si="17"/>
        <v>1.7310135838113219E-2</v>
      </c>
      <c r="N45" s="223">
        <f t="shared" si="0"/>
        <v>0</v>
      </c>
      <c r="O45" s="223">
        <f t="shared" si="9"/>
        <v>0</v>
      </c>
      <c r="P45" s="224">
        <f t="shared" si="14"/>
        <v>0</v>
      </c>
      <c r="Q45" s="219"/>
      <c r="R45" s="216"/>
      <c r="S45" s="251" t="s">
        <v>85</v>
      </c>
      <c r="T45" s="251">
        <f>[1]Allocation!I46</f>
        <v>1.9199311934661428E-2</v>
      </c>
      <c r="U45" s="251">
        <f>[1]Allocation!J46</f>
        <v>1.8471963951756026E-2</v>
      </c>
      <c r="V45" s="252">
        <f>'[2]Adjusted Resources'!V44</f>
        <v>0</v>
      </c>
      <c r="W45" s="251">
        <f t="shared" si="10"/>
        <v>0</v>
      </c>
      <c r="X45" s="251">
        <f t="shared" si="1"/>
        <v>0</v>
      </c>
      <c r="Y45" s="251">
        <f t="shared" si="11"/>
        <v>0</v>
      </c>
      <c r="Z45" s="251">
        <f t="shared" si="2"/>
        <v>0</v>
      </c>
      <c r="AA45" s="251">
        <f t="shared" si="12"/>
        <v>0</v>
      </c>
      <c r="AB45" s="251">
        <f t="shared" si="15"/>
        <v>0</v>
      </c>
      <c r="AC45" s="253">
        <f t="shared" si="3"/>
        <v>0</v>
      </c>
    </row>
    <row r="46" spans="1:29" ht="15.6" x14ac:dyDescent="0.3">
      <c r="A46" s="227" t="s">
        <v>86</v>
      </c>
      <c r="B46" s="212">
        <f>'Self-Suff'!L47</f>
        <v>6.4842308586331018E-3</v>
      </c>
      <c r="C46" s="213">
        <f>Resources!L46</f>
        <v>6.4123979022079943E-3</v>
      </c>
      <c r="D46" s="223">
        <f t="shared" si="4"/>
        <v>6.4842308586331018E-3</v>
      </c>
      <c r="E46" s="223">
        <f t="shared" si="5"/>
        <v>1.2968461717266205E-3</v>
      </c>
      <c r="F46" s="223">
        <f t="shared" si="6"/>
        <v>5.1873846869064811E-3</v>
      </c>
      <c r="G46" s="223">
        <f t="shared" si="7"/>
        <v>1.011202198853002</v>
      </c>
      <c r="H46" s="223">
        <f t="shared" si="16"/>
        <v>1.3113737004240564E-3</v>
      </c>
      <c r="I46" s="224">
        <f t="shared" si="13"/>
        <v>6.4989999999999996E-3</v>
      </c>
      <c r="J46" s="216"/>
      <c r="K46" s="227" t="s">
        <v>86</v>
      </c>
      <c r="L46" s="225">
        <f t="shared" si="17"/>
        <v>6.4842308586331018E-3</v>
      </c>
      <c r="M46" s="226">
        <f t="shared" si="17"/>
        <v>6.4123979022079943E-3</v>
      </c>
      <c r="N46" s="223">
        <f t="shared" si="0"/>
        <v>0</v>
      </c>
      <c r="O46" s="223">
        <f t="shared" si="9"/>
        <v>0</v>
      </c>
      <c r="P46" s="224">
        <f t="shared" si="14"/>
        <v>0</v>
      </c>
      <c r="Q46" s="219"/>
      <c r="R46" s="216"/>
      <c r="S46" s="251" t="s">
        <v>86</v>
      </c>
      <c r="T46" s="251">
        <f>[1]Allocation!I47</f>
        <v>6.3145887438417498E-3</v>
      </c>
      <c r="U46" s="251">
        <f>[1]Allocation!J47</f>
        <v>6.2525589155027891E-3</v>
      </c>
      <c r="V46" s="252">
        <f>'[2]Adjusted Resources'!V45</f>
        <v>0</v>
      </c>
      <c r="W46" s="251">
        <f t="shared" si="10"/>
        <v>0</v>
      </c>
      <c r="X46" s="251">
        <f t="shared" si="1"/>
        <v>0</v>
      </c>
      <c r="Y46" s="251">
        <f t="shared" si="11"/>
        <v>0</v>
      </c>
      <c r="Z46" s="251">
        <f t="shared" si="2"/>
        <v>0</v>
      </c>
      <c r="AA46" s="251">
        <f t="shared" si="12"/>
        <v>0</v>
      </c>
      <c r="AB46" s="251">
        <f t="shared" si="15"/>
        <v>0</v>
      </c>
      <c r="AC46" s="253">
        <f t="shared" si="3"/>
        <v>0</v>
      </c>
    </row>
    <row r="47" spans="1:29" ht="15.6" x14ac:dyDescent="0.3">
      <c r="A47" s="227" t="s">
        <v>87</v>
      </c>
      <c r="B47" s="212">
        <f>'Self-Suff'!L48</f>
        <v>1.6894904526345077E-2</v>
      </c>
      <c r="C47" s="213">
        <f>Resources!L47</f>
        <v>1.6203300616117338E-2</v>
      </c>
      <c r="D47" s="223">
        <f t="shared" si="4"/>
        <v>1.6894904526345077E-2</v>
      </c>
      <c r="E47" s="223">
        <f t="shared" si="5"/>
        <v>3.3789809052690157E-3</v>
      </c>
      <c r="F47" s="223">
        <f t="shared" si="6"/>
        <v>1.3515923621076061E-2</v>
      </c>
      <c r="G47" s="223">
        <f t="shared" si="7"/>
        <v>1.0426829031080127</v>
      </c>
      <c r="H47" s="223">
        <f t="shared" si="16"/>
        <v>3.5232056198524382E-3</v>
      </c>
      <c r="I47" s="224">
        <f t="shared" si="13"/>
        <v>1.7038999999999999E-2</v>
      </c>
      <c r="J47" s="216"/>
      <c r="K47" s="227" t="s">
        <v>87</v>
      </c>
      <c r="L47" s="225">
        <f t="shared" si="17"/>
        <v>1.6894904526345077E-2</v>
      </c>
      <c r="M47" s="226">
        <f t="shared" si="17"/>
        <v>1.6203300616117338E-2</v>
      </c>
      <c r="N47" s="223">
        <f t="shared" si="0"/>
        <v>0</v>
      </c>
      <c r="O47" s="223">
        <f t="shared" si="9"/>
        <v>0</v>
      </c>
      <c r="P47" s="224">
        <f t="shared" si="14"/>
        <v>0</v>
      </c>
      <c r="Q47" s="219"/>
      <c r="R47" s="216"/>
      <c r="S47" s="251" t="s">
        <v>87</v>
      </c>
      <c r="T47" s="251">
        <f>[1]Allocation!I48</f>
        <v>1.9135652689545857E-2</v>
      </c>
      <c r="U47" s="251">
        <f>[1]Allocation!J48</f>
        <v>1.7232372964192652E-2</v>
      </c>
      <c r="V47" s="252">
        <f>'[2]Adjusted Resources'!V46</f>
        <v>0</v>
      </c>
      <c r="W47" s="251">
        <f t="shared" si="10"/>
        <v>0</v>
      </c>
      <c r="X47" s="251">
        <f t="shared" si="1"/>
        <v>0</v>
      </c>
      <c r="Y47" s="251">
        <f t="shared" si="11"/>
        <v>0</v>
      </c>
      <c r="Z47" s="251">
        <f t="shared" si="2"/>
        <v>0</v>
      </c>
      <c r="AA47" s="251">
        <f t="shared" si="12"/>
        <v>0</v>
      </c>
      <c r="AB47" s="251">
        <f t="shared" si="15"/>
        <v>0</v>
      </c>
      <c r="AC47" s="253">
        <f t="shared" si="3"/>
        <v>0</v>
      </c>
    </row>
    <row r="48" spans="1:29" ht="15.6" x14ac:dyDescent="0.3">
      <c r="A48" s="227" t="s">
        <v>88</v>
      </c>
      <c r="B48" s="212">
        <f>'Self-Suff'!L49</f>
        <v>1.1522291573913148E-2</v>
      </c>
      <c r="C48" s="213">
        <f>Resources!L48</f>
        <v>1.0272809144904317E-2</v>
      </c>
      <c r="D48" s="223">
        <f t="shared" si="4"/>
        <v>1.1522291573913148E-2</v>
      </c>
      <c r="E48" s="223">
        <f t="shared" si="5"/>
        <v>2.3044583147826298E-3</v>
      </c>
      <c r="F48" s="223">
        <f t="shared" si="6"/>
        <v>9.2178332591305191E-3</v>
      </c>
      <c r="G48" s="223">
        <f t="shared" si="7"/>
        <v>1.1216300635380363</v>
      </c>
      <c r="H48" s="223">
        <f t="shared" si="16"/>
        <v>2.5847497260303972E-3</v>
      </c>
      <c r="I48" s="224">
        <f t="shared" si="13"/>
        <v>1.1802999999999999E-2</v>
      </c>
      <c r="J48" s="216"/>
      <c r="K48" s="227" t="s">
        <v>88</v>
      </c>
      <c r="L48" s="225">
        <f t="shared" si="17"/>
        <v>1.1522291573913148E-2</v>
      </c>
      <c r="M48" s="226">
        <f t="shared" si="17"/>
        <v>1.0272809144904317E-2</v>
      </c>
      <c r="N48" s="223">
        <f t="shared" si="0"/>
        <v>0</v>
      </c>
      <c r="O48" s="223">
        <f t="shared" si="9"/>
        <v>0</v>
      </c>
      <c r="P48" s="224">
        <f t="shared" si="14"/>
        <v>0</v>
      </c>
      <c r="Q48" s="219"/>
      <c r="R48" s="216"/>
      <c r="S48" s="251" t="s">
        <v>88</v>
      </c>
      <c r="T48" s="251">
        <f>[1]Allocation!I49</f>
        <v>1.2820880496613358E-2</v>
      </c>
      <c r="U48" s="251">
        <f>[1]Allocation!J49</f>
        <v>1.0647460714999167E-2</v>
      </c>
      <c r="V48" s="252">
        <f>'[2]Adjusted Resources'!V47</f>
        <v>0</v>
      </c>
      <c r="W48" s="251">
        <f t="shared" si="10"/>
        <v>0</v>
      </c>
      <c r="X48" s="251">
        <f t="shared" si="1"/>
        <v>0</v>
      </c>
      <c r="Y48" s="251">
        <f t="shared" si="11"/>
        <v>0</v>
      </c>
      <c r="Z48" s="251">
        <f t="shared" si="2"/>
        <v>0</v>
      </c>
      <c r="AA48" s="251">
        <f t="shared" si="12"/>
        <v>0</v>
      </c>
      <c r="AB48" s="251">
        <f t="shared" si="15"/>
        <v>0</v>
      </c>
      <c r="AC48" s="253">
        <f t="shared" si="3"/>
        <v>0</v>
      </c>
    </row>
    <row r="49" spans="1:29" ht="15.6" x14ac:dyDescent="0.3">
      <c r="A49" s="227" t="s">
        <v>89</v>
      </c>
      <c r="B49" s="212">
        <f>'Self-Suff'!L50</f>
        <v>4.2982133710120364E-2</v>
      </c>
      <c r="C49" s="213">
        <f>Resources!L49</f>
        <v>4.2353369238825475E-2</v>
      </c>
      <c r="D49" s="223">
        <f t="shared" si="4"/>
        <v>4.2982133710120364E-2</v>
      </c>
      <c r="E49" s="223">
        <f t="shared" si="5"/>
        <v>8.5964267420240732E-3</v>
      </c>
      <c r="F49" s="223">
        <f t="shared" si="6"/>
        <v>3.4385706968096293E-2</v>
      </c>
      <c r="G49" s="223">
        <f t="shared" si="7"/>
        <v>1.0148456777487846</v>
      </c>
      <c r="H49" s="223">
        <f t="shared" si="16"/>
        <v>8.7240465232271969E-3</v>
      </c>
      <c r="I49" s="224">
        <f t="shared" si="13"/>
        <v>4.3110000000000002E-2</v>
      </c>
      <c r="J49" s="216"/>
      <c r="K49" s="227" t="s">
        <v>89</v>
      </c>
      <c r="L49" s="225">
        <f t="shared" si="17"/>
        <v>4.2982133710120364E-2</v>
      </c>
      <c r="M49" s="226">
        <f t="shared" si="17"/>
        <v>4.2353369238825475E-2</v>
      </c>
      <c r="N49" s="223">
        <f t="shared" si="0"/>
        <v>0</v>
      </c>
      <c r="O49" s="223">
        <f t="shared" si="9"/>
        <v>0</v>
      </c>
      <c r="P49" s="224">
        <f t="shared" si="14"/>
        <v>0</v>
      </c>
      <c r="Q49" s="219"/>
      <c r="R49" s="216"/>
      <c r="S49" s="251" t="s">
        <v>89</v>
      </c>
      <c r="T49" s="251">
        <f>[1]Allocation!I50</f>
        <v>4.619938315014633E-2</v>
      </c>
      <c r="U49" s="251">
        <f>[1]Allocation!J50</f>
        <v>5.0083671352947397E-2</v>
      </c>
      <c r="V49" s="252">
        <f>'[2]Adjusted Resources'!V48</f>
        <v>5.0083671352947397E-2</v>
      </c>
      <c r="W49" s="251">
        <f t="shared" si="10"/>
        <v>1.0840766247933933</v>
      </c>
      <c r="X49" s="251">
        <f t="shared" si="1"/>
        <v>8.4076624793393284E-2</v>
      </c>
      <c r="Y49" s="251">
        <f t="shared" si="11"/>
        <v>0.91592337520660672</v>
      </c>
      <c r="Z49" s="251">
        <f t="shared" si="2"/>
        <v>9.2398766300292659E-3</v>
      </c>
      <c r="AA49" s="251">
        <f t="shared" si="12"/>
        <v>8.4630189894690528E-3</v>
      </c>
      <c r="AB49" s="251">
        <f t="shared" si="15"/>
        <v>3.6959506520117064E-2</v>
      </c>
      <c r="AC49" s="253">
        <f t="shared" si="3"/>
        <v>4.5422999999999998E-2</v>
      </c>
    </row>
    <row r="50" spans="1:29" ht="15.6" x14ac:dyDescent="0.3">
      <c r="A50" s="227" t="s">
        <v>90</v>
      </c>
      <c r="B50" s="212">
        <f>'Self-Suff'!L51</f>
        <v>6.8708232902339192E-3</v>
      </c>
      <c r="C50" s="213">
        <f>Resources!L50</f>
        <v>7.7101885590351409E-3</v>
      </c>
      <c r="D50" s="223">
        <f t="shared" si="4"/>
        <v>0</v>
      </c>
      <c r="E50" s="223">
        <f t="shared" si="5"/>
        <v>0</v>
      </c>
      <c r="F50" s="223">
        <f t="shared" si="6"/>
        <v>0</v>
      </c>
      <c r="G50" s="223">
        <f t="shared" si="7"/>
        <v>0</v>
      </c>
      <c r="H50" s="223">
        <f t="shared" si="16"/>
        <v>0</v>
      </c>
      <c r="I50" s="224">
        <f t="shared" si="13"/>
        <v>0</v>
      </c>
      <c r="J50" s="216"/>
      <c r="K50" s="227" t="s">
        <v>90</v>
      </c>
      <c r="L50" s="225">
        <f t="shared" si="17"/>
        <v>6.8708232902339192E-3</v>
      </c>
      <c r="M50" s="226">
        <f t="shared" si="17"/>
        <v>7.7101885590351409E-3</v>
      </c>
      <c r="N50" s="223">
        <f t="shared" si="0"/>
        <v>0</v>
      </c>
      <c r="O50" s="223">
        <f t="shared" si="9"/>
        <v>0</v>
      </c>
      <c r="P50" s="224">
        <f t="shared" si="14"/>
        <v>0</v>
      </c>
      <c r="Q50" s="219"/>
      <c r="R50" s="216"/>
      <c r="S50" s="251" t="s">
        <v>90</v>
      </c>
      <c r="T50" s="251">
        <f>[1]Allocation!I51</f>
        <v>7.351701630923857E-3</v>
      </c>
      <c r="U50" s="251">
        <f>[1]Allocation!J51</f>
        <v>7.2584966139924365E-3</v>
      </c>
      <c r="V50" s="252">
        <f>'[2]Adjusted Resources'!V49</f>
        <v>0</v>
      </c>
      <c r="W50" s="251">
        <f t="shared" si="10"/>
        <v>0</v>
      </c>
      <c r="X50" s="251">
        <f t="shared" si="1"/>
        <v>0</v>
      </c>
      <c r="Y50" s="251">
        <f t="shared" si="11"/>
        <v>0</v>
      </c>
      <c r="Z50" s="251">
        <f t="shared" si="2"/>
        <v>0</v>
      </c>
      <c r="AA50" s="251">
        <f t="shared" si="12"/>
        <v>0</v>
      </c>
      <c r="AB50" s="251">
        <f t="shared" si="15"/>
        <v>0</v>
      </c>
      <c r="AC50" s="253">
        <f t="shared" si="3"/>
        <v>0</v>
      </c>
    </row>
    <row r="51" spans="1:29" ht="15.6" x14ac:dyDescent="0.3">
      <c r="A51" s="227" t="s">
        <v>91</v>
      </c>
      <c r="B51" s="212">
        <f>'Self-Suff'!L52</f>
        <v>4.5704788758985388E-3</v>
      </c>
      <c r="C51" s="213">
        <f>Resources!L51</f>
        <v>5.0802221978863164E-3</v>
      </c>
      <c r="D51" s="223">
        <f t="shared" si="4"/>
        <v>0</v>
      </c>
      <c r="E51" s="223">
        <f t="shared" si="5"/>
        <v>0</v>
      </c>
      <c r="F51" s="223">
        <f t="shared" si="6"/>
        <v>0</v>
      </c>
      <c r="G51" s="223">
        <f t="shared" si="7"/>
        <v>0</v>
      </c>
      <c r="H51" s="223">
        <f t="shared" si="16"/>
        <v>0</v>
      </c>
      <c r="I51" s="224">
        <f t="shared" si="13"/>
        <v>0</v>
      </c>
      <c r="J51" s="216"/>
      <c r="K51" s="227" t="s">
        <v>91</v>
      </c>
      <c r="L51" s="225">
        <f t="shared" si="17"/>
        <v>4.5704788758985388E-3</v>
      </c>
      <c r="M51" s="226">
        <f t="shared" si="17"/>
        <v>5.0802221978863164E-3</v>
      </c>
      <c r="N51" s="223">
        <f t="shared" si="0"/>
        <v>0</v>
      </c>
      <c r="O51" s="223">
        <f t="shared" si="9"/>
        <v>0</v>
      </c>
      <c r="P51" s="224">
        <f t="shared" si="14"/>
        <v>0</v>
      </c>
      <c r="Q51" s="219"/>
      <c r="R51" s="216"/>
      <c r="S51" s="251" t="s">
        <v>91</v>
      </c>
      <c r="T51" s="251">
        <f>[1]Allocation!I52</f>
        <v>4.3583901549103382E-3</v>
      </c>
      <c r="U51" s="251">
        <f>[1]Allocation!J52</f>
        <v>5.306908537514453E-3</v>
      </c>
      <c r="V51" s="252">
        <f>'[2]Adjusted Resources'!V50</f>
        <v>5.306908537514453E-3</v>
      </c>
      <c r="W51" s="251">
        <f t="shared" si="10"/>
        <v>1.2176304435562006</v>
      </c>
      <c r="X51" s="251">
        <f t="shared" si="1"/>
        <v>0.21763044355620065</v>
      </c>
      <c r="Y51" s="251">
        <f t="shared" si="11"/>
        <v>0.78236955644379935</v>
      </c>
      <c r="Z51" s="251">
        <f t="shared" si="2"/>
        <v>8.7167803098206769E-4</v>
      </c>
      <c r="AA51" s="251">
        <f t="shared" si="12"/>
        <v>6.8197435446124466E-4</v>
      </c>
      <c r="AB51" s="251">
        <f t="shared" si="15"/>
        <v>3.4867121239282707E-3</v>
      </c>
      <c r="AC51" s="253">
        <f t="shared" si="3"/>
        <v>4.169E-3</v>
      </c>
    </row>
    <row r="52" spans="1:29" ht="15.6" x14ac:dyDescent="0.3">
      <c r="A52" s="227" t="s">
        <v>92</v>
      </c>
      <c r="B52" s="212">
        <f>'Self-Suff'!L53</f>
        <v>7.2196190374937546E-5</v>
      </c>
      <c r="C52" s="213">
        <f>Resources!L52</f>
        <v>5.5894122507123614E-4</v>
      </c>
      <c r="D52" s="223">
        <f t="shared" si="4"/>
        <v>0</v>
      </c>
      <c r="E52" s="223">
        <f t="shared" si="5"/>
        <v>0</v>
      </c>
      <c r="F52" s="223">
        <f t="shared" si="6"/>
        <v>0</v>
      </c>
      <c r="G52" s="223">
        <f t="shared" si="7"/>
        <v>0</v>
      </c>
      <c r="H52" s="223">
        <f t="shared" si="16"/>
        <v>0</v>
      </c>
      <c r="I52" s="224">
        <f t="shared" si="13"/>
        <v>0</v>
      </c>
      <c r="J52" s="216"/>
      <c r="K52" s="227" t="s">
        <v>92</v>
      </c>
      <c r="L52" s="225">
        <f t="shared" si="17"/>
        <v>7.2196190374937546E-5</v>
      </c>
      <c r="M52" s="226">
        <f t="shared" si="17"/>
        <v>5.5894122507123614E-4</v>
      </c>
      <c r="N52" s="223">
        <f t="shared" si="0"/>
        <v>5.5894122507123614E-4</v>
      </c>
      <c r="O52" s="223">
        <f t="shared" si="9"/>
        <v>1.443923807498751E-5</v>
      </c>
      <c r="P52" s="224">
        <f t="shared" si="14"/>
        <v>5.8E-5</v>
      </c>
      <c r="Q52" s="219"/>
      <c r="R52" s="216"/>
      <c r="S52" s="251" t="s">
        <v>92</v>
      </c>
      <c r="T52" s="251">
        <f>[1]Allocation!I53</f>
        <v>6.5645368479848656E-5</v>
      </c>
      <c r="U52" s="251">
        <f>[1]Allocation!J53</f>
        <v>3.4847114627351348E-4</v>
      </c>
      <c r="V52" s="252">
        <f>'[2]Adjusted Resources'!V51</f>
        <v>0</v>
      </c>
      <c r="W52" s="251">
        <f t="shared" si="10"/>
        <v>0</v>
      </c>
      <c r="X52" s="251">
        <f t="shared" si="1"/>
        <v>0</v>
      </c>
      <c r="Y52" s="251">
        <f t="shared" si="11"/>
        <v>0</v>
      </c>
      <c r="Z52" s="251">
        <f t="shared" si="2"/>
        <v>0</v>
      </c>
      <c r="AA52" s="251">
        <f t="shared" si="12"/>
        <v>0</v>
      </c>
      <c r="AB52" s="251">
        <f t="shared" si="15"/>
        <v>0</v>
      </c>
      <c r="AC52" s="253">
        <f t="shared" si="3"/>
        <v>0</v>
      </c>
    </row>
    <row r="53" spans="1:29" ht="15.6" x14ac:dyDescent="0.3">
      <c r="A53" s="227" t="s">
        <v>93</v>
      </c>
      <c r="B53" s="212">
        <f>'Self-Suff'!L54</f>
        <v>1.1318290532635422E-3</v>
      </c>
      <c r="C53" s="213">
        <f>Resources!L53</f>
        <v>1.6581769841231306E-3</v>
      </c>
      <c r="D53" s="223">
        <f t="shared" si="4"/>
        <v>0</v>
      </c>
      <c r="E53" s="223">
        <f t="shared" si="5"/>
        <v>0</v>
      </c>
      <c r="F53" s="223">
        <f t="shared" si="6"/>
        <v>0</v>
      </c>
      <c r="G53" s="223">
        <f t="shared" si="7"/>
        <v>0</v>
      </c>
      <c r="H53" s="223">
        <f t="shared" si="16"/>
        <v>0</v>
      </c>
      <c r="I53" s="224">
        <f t="shared" si="13"/>
        <v>0</v>
      </c>
      <c r="J53" s="216"/>
      <c r="K53" s="227" t="s">
        <v>93</v>
      </c>
      <c r="L53" s="225">
        <f t="shared" si="17"/>
        <v>1.1318290532635422E-3</v>
      </c>
      <c r="M53" s="226">
        <f t="shared" si="17"/>
        <v>1.6581769841231306E-3</v>
      </c>
      <c r="N53" s="223">
        <f t="shared" si="0"/>
        <v>0</v>
      </c>
      <c r="O53" s="223">
        <f t="shared" si="9"/>
        <v>0</v>
      </c>
      <c r="P53" s="224">
        <f t="shared" si="14"/>
        <v>0</v>
      </c>
      <c r="Q53" s="219"/>
      <c r="R53" s="216"/>
      <c r="S53" s="251" t="s">
        <v>93</v>
      </c>
      <c r="T53" s="251">
        <f>[1]Allocation!I54</f>
        <v>1.082117435531798E-3</v>
      </c>
      <c r="U53" s="251">
        <f>[1]Allocation!J54</f>
        <v>1.4880217705189314E-3</v>
      </c>
      <c r="V53" s="252">
        <f>'[2]Adjusted Resources'!V52</f>
        <v>1.4880217705189314E-3</v>
      </c>
      <c r="W53" s="251">
        <f t="shared" si="10"/>
        <v>1.3751019267032278</v>
      </c>
      <c r="X53" s="251">
        <f t="shared" si="1"/>
        <v>0.37510192670322784</v>
      </c>
      <c r="Y53" s="251">
        <f t="shared" si="11"/>
        <v>0.62489807329677216</v>
      </c>
      <c r="Z53" s="251">
        <f t="shared" si="2"/>
        <v>2.164234871063596E-4</v>
      </c>
      <c r="AA53" s="251">
        <f t="shared" si="12"/>
        <v>1.3524262010893292E-4</v>
      </c>
      <c r="AB53" s="251">
        <f t="shared" si="15"/>
        <v>8.656939484254384E-4</v>
      </c>
      <c r="AC53" s="253">
        <f t="shared" si="3"/>
        <v>1.0009999999999999E-3</v>
      </c>
    </row>
    <row r="54" spans="1:29" ht="15.6" x14ac:dyDescent="0.3">
      <c r="A54" s="227" t="s">
        <v>94</v>
      </c>
      <c r="B54" s="212">
        <f>'Self-Suff'!L55</f>
        <v>9.4321153275013416E-3</v>
      </c>
      <c r="C54" s="213">
        <f>Resources!L54</f>
        <v>1.0135560263142905E-2</v>
      </c>
      <c r="D54" s="223">
        <f t="shared" si="4"/>
        <v>0</v>
      </c>
      <c r="E54" s="223">
        <f t="shared" si="5"/>
        <v>0</v>
      </c>
      <c r="F54" s="223">
        <f t="shared" si="6"/>
        <v>0</v>
      </c>
      <c r="G54" s="223">
        <f t="shared" si="7"/>
        <v>0</v>
      </c>
      <c r="H54" s="223">
        <f t="shared" si="16"/>
        <v>0</v>
      </c>
      <c r="I54" s="224">
        <f t="shared" si="13"/>
        <v>0</v>
      </c>
      <c r="J54" s="216"/>
      <c r="K54" s="227" t="s">
        <v>94</v>
      </c>
      <c r="L54" s="225">
        <f t="shared" si="17"/>
        <v>9.4321153275013416E-3</v>
      </c>
      <c r="M54" s="226">
        <f t="shared" si="17"/>
        <v>1.0135560263142905E-2</v>
      </c>
      <c r="N54" s="223">
        <f t="shared" si="0"/>
        <v>0</v>
      </c>
      <c r="O54" s="223">
        <f t="shared" si="9"/>
        <v>0</v>
      </c>
      <c r="P54" s="224">
        <f t="shared" si="14"/>
        <v>0</v>
      </c>
      <c r="Q54" s="219"/>
      <c r="R54" s="216"/>
      <c r="S54" s="251" t="s">
        <v>94</v>
      </c>
      <c r="T54" s="251">
        <f>[1]Allocation!I55</f>
        <v>9.5746406465534832E-3</v>
      </c>
      <c r="U54" s="251">
        <f>[1]Allocation!J55</f>
        <v>1.1176245862489999E-2</v>
      </c>
      <c r="V54" s="252">
        <f>'[2]Adjusted Resources'!V53</f>
        <v>1.1176245862489999E-2</v>
      </c>
      <c r="W54" s="251">
        <f t="shared" si="10"/>
        <v>1.1672757521728019</v>
      </c>
      <c r="X54" s="251">
        <f t="shared" si="1"/>
        <v>0.16727575217280188</v>
      </c>
      <c r="Y54" s="251">
        <f t="shared" si="11"/>
        <v>0.83272424782719812</v>
      </c>
      <c r="Z54" s="251">
        <f t="shared" si="2"/>
        <v>1.9149281293106967E-3</v>
      </c>
      <c r="AA54" s="251">
        <f t="shared" si="12"/>
        <v>1.5946070861233934E-3</v>
      </c>
      <c r="AB54" s="251">
        <f t="shared" si="15"/>
        <v>7.6597125172427867E-3</v>
      </c>
      <c r="AC54" s="253">
        <f t="shared" si="3"/>
        <v>9.2540000000000001E-3</v>
      </c>
    </row>
    <row r="55" spans="1:29" ht="15.6" x14ac:dyDescent="0.3">
      <c r="A55" s="227" t="s">
        <v>95</v>
      </c>
      <c r="B55" s="212">
        <f>'Self-Suff'!L56</f>
        <v>1.1132652439675166E-2</v>
      </c>
      <c r="C55" s="213">
        <f>Resources!L55</f>
        <v>1.0004844094319473E-2</v>
      </c>
      <c r="D55" s="223">
        <f t="shared" si="4"/>
        <v>1.1132652439675166E-2</v>
      </c>
      <c r="E55" s="223">
        <f t="shared" si="5"/>
        <v>2.2265304879350331E-3</v>
      </c>
      <c r="F55" s="223">
        <f t="shared" si="6"/>
        <v>8.9061219517401324E-3</v>
      </c>
      <c r="G55" s="223">
        <f t="shared" si="7"/>
        <v>1.1127262288870685</v>
      </c>
      <c r="H55" s="223">
        <f t="shared" si="16"/>
        <v>2.4775188733420338E-3</v>
      </c>
      <c r="I55" s="224">
        <f t="shared" si="13"/>
        <v>1.1384E-2</v>
      </c>
      <c r="J55" s="216"/>
      <c r="K55" s="227" t="s">
        <v>95</v>
      </c>
      <c r="L55" s="225">
        <f t="shared" si="17"/>
        <v>1.1132652439675166E-2</v>
      </c>
      <c r="M55" s="226">
        <f t="shared" si="17"/>
        <v>1.0004844094319473E-2</v>
      </c>
      <c r="N55" s="223">
        <f t="shared" si="0"/>
        <v>0</v>
      </c>
      <c r="O55" s="223">
        <f t="shared" si="9"/>
        <v>0</v>
      </c>
      <c r="P55" s="224">
        <f t="shared" si="14"/>
        <v>0</v>
      </c>
      <c r="Q55" s="219"/>
      <c r="R55" s="216"/>
      <c r="S55" s="251" t="s">
        <v>95</v>
      </c>
      <c r="T55" s="251">
        <f>[1]Allocation!I56</f>
        <v>1.0546864204021806E-2</v>
      </c>
      <c r="U55" s="251">
        <f>[1]Allocation!J56</f>
        <v>9.5105688172397937E-3</v>
      </c>
      <c r="V55" s="252">
        <f>'[2]Adjusted Resources'!V54</f>
        <v>0</v>
      </c>
      <c r="W55" s="251">
        <f t="shared" si="10"/>
        <v>0</v>
      </c>
      <c r="X55" s="251">
        <f t="shared" si="1"/>
        <v>0</v>
      </c>
      <c r="Y55" s="251">
        <f t="shared" si="11"/>
        <v>0</v>
      </c>
      <c r="Z55" s="251">
        <f t="shared" si="2"/>
        <v>0</v>
      </c>
      <c r="AA55" s="251">
        <f t="shared" si="12"/>
        <v>0</v>
      </c>
      <c r="AB55" s="251">
        <f t="shared" si="15"/>
        <v>0</v>
      </c>
      <c r="AC55" s="253">
        <f t="shared" si="3"/>
        <v>0</v>
      </c>
    </row>
    <row r="56" spans="1:29" ht="15.6" x14ac:dyDescent="0.3">
      <c r="A56" s="227" t="s">
        <v>96</v>
      </c>
      <c r="B56" s="212">
        <f>'Self-Suff'!L57</f>
        <v>1.3885532880024564E-2</v>
      </c>
      <c r="C56" s="213">
        <f>Resources!L56</f>
        <v>1.2880923283307366E-2</v>
      </c>
      <c r="D56" s="223">
        <f t="shared" si="4"/>
        <v>1.3885532880024564E-2</v>
      </c>
      <c r="E56" s="223">
        <f t="shared" si="5"/>
        <v>2.7771065760049131E-3</v>
      </c>
      <c r="F56" s="223">
        <f t="shared" si="6"/>
        <v>1.1108426304019651E-2</v>
      </c>
      <c r="G56" s="223">
        <f t="shared" si="7"/>
        <v>1.0779920487546952</v>
      </c>
      <c r="H56" s="223">
        <f t="shared" si="16"/>
        <v>2.9936988074776732E-3</v>
      </c>
      <c r="I56" s="224">
        <f t="shared" si="13"/>
        <v>1.4102E-2</v>
      </c>
      <c r="J56" s="216"/>
      <c r="K56" s="227" t="s">
        <v>96</v>
      </c>
      <c r="L56" s="225">
        <f t="shared" si="17"/>
        <v>1.3885532880024564E-2</v>
      </c>
      <c r="M56" s="226">
        <f t="shared" si="17"/>
        <v>1.2880923283307366E-2</v>
      </c>
      <c r="N56" s="223">
        <f t="shared" si="0"/>
        <v>0</v>
      </c>
      <c r="O56" s="223">
        <f t="shared" si="9"/>
        <v>0</v>
      </c>
      <c r="P56" s="224">
        <f t="shared" si="14"/>
        <v>0</v>
      </c>
      <c r="Q56" s="219"/>
      <c r="R56" s="216"/>
      <c r="S56" s="251" t="s">
        <v>96</v>
      </c>
      <c r="T56" s="251">
        <f>[1]Allocation!I57</f>
        <v>1.364377329521522E-2</v>
      </c>
      <c r="U56" s="251">
        <f>[1]Allocation!J57</f>
        <v>1.347441762502222E-2</v>
      </c>
      <c r="V56" s="252">
        <f>'[2]Adjusted Resources'!V55</f>
        <v>0</v>
      </c>
      <c r="W56" s="251">
        <f t="shared" si="10"/>
        <v>0</v>
      </c>
      <c r="X56" s="251">
        <f t="shared" si="1"/>
        <v>0</v>
      </c>
      <c r="Y56" s="251">
        <f t="shared" si="11"/>
        <v>0</v>
      </c>
      <c r="Z56" s="251">
        <f t="shared" si="2"/>
        <v>0</v>
      </c>
      <c r="AA56" s="251">
        <f t="shared" si="12"/>
        <v>0</v>
      </c>
      <c r="AB56" s="251">
        <f t="shared" si="15"/>
        <v>0</v>
      </c>
      <c r="AC56" s="253">
        <f t="shared" si="3"/>
        <v>0</v>
      </c>
    </row>
    <row r="57" spans="1:29" ht="15.6" x14ac:dyDescent="0.3">
      <c r="A57" s="228" t="s">
        <v>103</v>
      </c>
      <c r="B57" s="212">
        <f>'Self-Suff'!L64</f>
        <v>5.622648367795564E-3</v>
      </c>
      <c r="C57" s="213">
        <f>Resources!L57</f>
        <v>5.4033518929818116E-3</v>
      </c>
      <c r="D57" s="229">
        <f>IF(B57&gt;C57,B57,0)</f>
        <v>5.622648367795564E-3</v>
      </c>
      <c r="E57" s="229">
        <f>D57*0.2</f>
        <v>1.1245296735591128E-3</v>
      </c>
      <c r="F57" s="229">
        <f>D57-E57</f>
        <v>4.498118694236451E-3</v>
      </c>
      <c r="G57" s="229">
        <f>IF(E57&gt;0,B57/C57,0)</f>
        <v>1.0405852661749806</v>
      </c>
      <c r="H57" s="229">
        <f>G57*E57</f>
        <v>1.1701690096821734E-3</v>
      </c>
      <c r="I57" s="224">
        <f>ROUND(F57+H57,6)</f>
        <v>5.6680000000000003E-3</v>
      </c>
      <c r="J57" s="216"/>
      <c r="K57" s="228" t="s">
        <v>103</v>
      </c>
      <c r="L57" s="230">
        <f>B57</f>
        <v>5.622648367795564E-3</v>
      </c>
      <c r="M57" s="231">
        <f>C57</f>
        <v>5.4033518929818116E-3</v>
      </c>
      <c r="N57" s="232">
        <f>IF(C57/B57&gt;2,C57,0)</f>
        <v>0</v>
      </c>
      <c r="O57" s="232">
        <f>IF(N57&gt;0,0.2*L57,0)</f>
        <v>0</v>
      </c>
      <c r="P57" s="224">
        <f>ROUND(IF(N57&gt;0,(L57-O57),0),6)</f>
        <v>0</v>
      </c>
      <c r="Q57" s="219"/>
      <c r="R57" s="216"/>
      <c r="S57" s="251" t="s">
        <v>103</v>
      </c>
      <c r="T57" s="251">
        <f>[1]Allocation!I58</f>
        <v>4.5645090991239447E-3</v>
      </c>
      <c r="U57" s="251">
        <f>[1]Allocation!J58</f>
        <v>5.058434383471656E-3</v>
      </c>
      <c r="V57" s="252">
        <f>'[2]Adjusted Resources'!V56</f>
        <v>5.058434383471656E-3</v>
      </c>
      <c r="W57" s="251">
        <f>IF(V57&gt;0,V57/T57,0)</f>
        <v>1.1082099462661843</v>
      </c>
      <c r="X57" s="251">
        <f>IF(V57&gt;0,W57-1,0)</f>
        <v>0.1082099462661843</v>
      </c>
      <c r="Y57" s="251">
        <f>IF(V57&gt;0,1-X57,0)</f>
        <v>0.8917900537338157</v>
      </c>
      <c r="Z57" s="251">
        <f>IF(V57&gt;0,T57*0.2,0)</f>
        <v>9.1290181982478904E-4</v>
      </c>
      <c r="AA57" s="251">
        <f>IF(V57&gt;0,Z57*Y57,0)</f>
        <v>8.1411676295524676E-4</v>
      </c>
      <c r="AB57" s="251">
        <f>IF(V57&gt;0,T57-Z57,0)</f>
        <v>3.6516072792991557E-3</v>
      </c>
      <c r="AC57" s="253">
        <f>ROUND(AB57+AA57,6)</f>
        <v>4.4660000000000004E-3</v>
      </c>
    </row>
    <row r="58" spans="1:29" ht="15.6" x14ac:dyDescent="0.3">
      <c r="A58" s="227" t="s">
        <v>97</v>
      </c>
      <c r="B58" s="212">
        <f>'Self-Suff'!L58</f>
        <v>3.117952557180185E-3</v>
      </c>
      <c r="C58" s="213">
        <f>Resources!L58</f>
        <v>1.9382460567008947E-3</v>
      </c>
      <c r="D58" s="223">
        <f t="shared" si="4"/>
        <v>3.117952557180185E-3</v>
      </c>
      <c r="E58" s="223">
        <f t="shared" si="5"/>
        <v>6.2359051143603701E-4</v>
      </c>
      <c r="F58" s="223">
        <f t="shared" si="6"/>
        <v>2.494362045744148E-3</v>
      </c>
      <c r="G58" s="223">
        <f t="shared" si="7"/>
        <v>1.6086464081280161</v>
      </c>
      <c r="H58" s="223">
        <f t="shared" si="16"/>
        <v>1.0031366363642935E-3</v>
      </c>
      <c r="I58" s="224">
        <f t="shared" si="13"/>
        <v>3.4970000000000001E-3</v>
      </c>
      <c r="J58" s="216"/>
      <c r="K58" s="227" t="s">
        <v>97</v>
      </c>
      <c r="L58" s="225">
        <f t="shared" si="17"/>
        <v>3.117952557180185E-3</v>
      </c>
      <c r="M58" s="226">
        <f t="shared" si="17"/>
        <v>1.9382460567008947E-3</v>
      </c>
      <c r="N58" s="223">
        <f t="shared" si="0"/>
        <v>0</v>
      </c>
      <c r="O58" s="223">
        <f t="shared" si="9"/>
        <v>0</v>
      </c>
      <c r="P58" s="224">
        <f t="shared" si="14"/>
        <v>0</v>
      </c>
      <c r="Q58" s="219"/>
      <c r="R58" s="216"/>
      <c r="S58" s="251" t="s">
        <v>97</v>
      </c>
      <c r="T58" s="251">
        <f>[1]Allocation!I59</f>
        <v>1.6329142502974506E-3</v>
      </c>
      <c r="U58" s="251">
        <f>[1]Allocation!J59</f>
        <v>1.8397426268868321E-3</v>
      </c>
      <c r="V58" s="252">
        <f>'[2]Adjusted Resources'!V57</f>
        <v>1.8397426268868321E-3</v>
      </c>
      <c r="W58" s="251">
        <f t="shared" si="10"/>
        <v>1.1266621174698583</v>
      </c>
      <c r="X58" s="251">
        <f t="shared" si="1"/>
        <v>0.12666211746985834</v>
      </c>
      <c r="Y58" s="251">
        <f t="shared" si="11"/>
        <v>0.87333788253014166</v>
      </c>
      <c r="Z58" s="251">
        <f t="shared" si="2"/>
        <v>3.2658285005949015E-4</v>
      </c>
      <c r="AA58" s="251">
        <f t="shared" si="12"/>
        <v>2.8521717474161386E-4</v>
      </c>
      <c r="AB58" s="251">
        <f t="shared" si="15"/>
        <v>1.3063314002379604E-3</v>
      </c>
      <c r="AC58" s="253">
        <f t="shared" si="3"/>
        <v>1.5920000000000001E-3</v>
      </c>
    </row>
    <row r="59" spans="1:29" ht="15.6" x14ac:dyDescent="0.3">
      <c r="A59" s="227" t="s">
        <v>98</v>
      </c>
      <c r="B59" s="212">
        <f>'Self-Suff'!L59</f>
        <v>1.6441359359285238E-3</v>
      </c>
      <c r="C59" s="213">
        <f>Resources!L60</f>
        <v>8.5896221495662358E-4</v>
      </c>
      <c r="D59" s="223">
        <f t="shared" si="4"/>
        <v>1.6441359359285238E-3</v>
      </c>
      <c r="E59" s="223">
        <f t="shared" si="5"/>
        <v>3.2882718718570478E-4</v>
      </c>
      <c r="F59" s="223">
        <f t="shared" si="6"/>
        <v>1.3153087487428191E-3</v>
      </c>
      <c r="G59" s="223">
        <f t="shared" si="7"/>
        <v>1.9140957626541819</v>
      </c>
      <c r="H59" s="223">
        <f t="shared" si="16"/>
        <v>6.2940672563765098E-4</v>
      </c>
      <c r="I59" s="224">
        <f t="shared" si="13"/>
        <v>1.9449999999999999E-3</v>
      </c>
      <c r="J59" s="216"/>
      <c r="K59" s="227" t="s">
        <v>98</v>
      </c>
      <c r="L59" s="225">
        <f t="shared" si="17"/>
        <v>1.6441359359285238E-3</v>
      </c>
      <c r="M59" s="226">
        <f t="shared" si="17"/>
        <v>8.5896221495662358E-4</v>
      </c>
      <c r="N59" s="223">
        <f t="shared" si="0"/>
        <v>0</v>
      </c>
      <c r="O59" s="223">
        <f t="shared" si="9"/>
        <v>0</v>
      </c>
      <c r="P59" s="224">
        <f t="shared" si="14"/>
        <v>0</v>
      </c>
      <c r="Q59" s="219"/>
      <c r="R59" s="216"/>
      <c r="S59" s="251" t="s">
        <v>98</v>
      </c>
      <c r="T59" s="251">
        <f>[1]Allocation!I61</f>
        <v>4.1121537546560396E-4</v>
      </c>
      <c r="U59" s="251">
        <f>[1]Allocation!J61</f>
        <v>6.7881512793020596E-4</v>
      </c>
      <c r="V59" s="252">
        <f>'[2]Adjusted Resources'!V58</f>
        <v>6.7881512793020596E-4</v>
      </c>
      <c r="W59" s="251">
        <f t="shared" si="10"/>
        <v>1.650753275364786</v>
      </c>
      <c r="X59" s="251">
        <f t="shared" si="1"/>
        <v>0.650753275364786</v>
      </c>
      <c r="Y59" s="251">
        <f t="shared" si="11"/>
        <v>0.349246724635214</v>
      </c>
      <c r="Z59" s="251">
        <f t="shared" si="2"/>
        <v>8.22430750931208E-5</v>
      </c>
      <c r="AA59" s="251">
        <f t="shared" si="12"/>
        <v>2.8723124600200386E-5</v>
      </c>
      <c r="AB59" s="251">
        <f t="shared" si="15"/>
        <v>3.2897230037248315E-4</v>
      </c>
      <c r="AC59" s="253">
        <f t="shared" si="3"/>
        <v>3.5799999999999997E-4</v>
      </c>
    </row>
    <row r="60" spans="1:29" ht="15.6" x14ac:dyDescent="0.3">
      <c r="A60" s="227" t="s">
        <v>99</v>
      </c>
      <c r="B60" s="212">
        <f>'Self-Suff'!L60</f>
        <v>3.5148179655284712E-4</v>
      </c>
      <c r="C60" s="213">
        <f>Resources!L61</f>
        <v>1.424831632942479E-2</v>
      </c>
      <c r="D60" s="223">
        <f t="shared" si="4"/>
        <v>0</v>
      </c>
      <c r="E60" s="223">
        <f t="shared" si="5"/>
        <v>0</v>
      </c>
      <c r="F60" s="223">
        <f t="shared" si="6"/>
        <v>0</v>
      </c>
      <c r="G60" s="223">
        <f t="shared" si="7"/>
        <v>0</v>
      </c>
      <c r="H60" s="223">
        <f t="shared" si="16"/>
        <v>0</v>
      </c>
      <c r="I60" s="224">
        <f t="shared" si="13"/>
        <v>0</v>
      </c>
      <c r="J60" s="216"/>
      <c r="K60" s="227" t="s">
        <v>99</v>
      </c>
      <c r="L60" s="225">
        <f t="shared" si="17"/>
        <v>3.5148179655284712E-4</v>
      </c>
      <c r="M60" s="226">
        <f t="shared" si="17"/>
        <v>1.424831632942479E-2</v>
      </c>
      <c r="N60" s="223">
        <f t="shared" si="0"/>
        <v>1.424831632942479E-2</v>
      </c>
      <c r="O60" s="223">
        <f t="shared" si="9"/>
        <v>7.0296359310569422E-5</v>
      </c>
      <c r="P60" s="224">
        <f t="shared" si="14"/>
        <v>2.81E-4</v>
      </c>
      <c r="Q60" s="219"/>
      <c r="R60" s="216"/>
      <c r="S60" s="251" t="s">
        <v>99</v>
      </c>
      <c r="T60" s="251">
        <f>[1]Allocation!I62</f>
        <v>1.3237524854500282E-2</v>
      </c>
      <c r="U60" s="251">
        <f>[1]Allocation!J62</f>
        <v>1.4882653324900698E-2</v>
      </c>
      <c r="V60" s="252">
        <f>'[2]Adjusted Resources'!V59</f>
        <v>1.4882653324900698E-2</v>
      </c>
      <c r="W60" s="251">
        <f t="shared" si="10"/>
        <v>1.1242776492193804</v>
      </c>
      <c r="X60" s="251">
        <f t="shared" si="1"/>
        <v>0.12427764921938045</v>
      </c>
      <c r="Y60" s="251">
        <f t="shared" si="11"/>
        <v>0.87572235078061955</v>
      </c>
      <c r="Z60" s="251">
        <f t="shared" si="2"/>
        <v>2.6475049709000567E-3</v>
      </c>
      <c r="AA60" s="251">
        <f t="shared" si="12"/>
        <v>2.3184792768199732E-3</v>
      </c>
      <c r="AB60" s="251">
        <f t="shared" si="15"/>
        <v>1.0590019883600225E-2</v>
      </c>
      <c r="AC60" s="253">
        <f t="shared" si="3"/>
        <v>1.2907999999999999E-2</v>
      </c>
    </row>
    <row r="61" spans="1:29" ht="15.6" x14ac:dyDescent="0.3">
      <c r="A61" s="227" t="s">
        <v>100</v>
      </c>
      <c r="B61" s="212">
        <f>'Self-Suff'!L61</f>
        <v>1.3140271890215069E-2</v>
      </c>
      <c r="C61" s="213">
        <f>Resources!L62</f>
        <v>1.4874660437640555E-3</v>
      </c>
      <c r="D61" s="223">
        <f t="shared" si="4"/>
        <v>1.3140271890215069E-2</v>
      </c>
      <c r="E61" s="223">
        <f t="shared" si="5"/>
        <v>2.6280543780430139E-3</v>
      </c>
      <c r="F61" s="223">
        <f t="shared" si="6"/>
        <v>1.0512217512172056E-2</v>
      </c>
      <c r="G61" s="223">
        <f t="shared" si="7"/>
        <v>8.8339978887608144</v>
      </c>
      <c r="H61" s="223">
        <f t="shared" si="16"/>
        <v>2.3216226827180601E-2</v>
      </c>
      <c r="I61" s="224">
        <f t="shared" si="13"/>
        <v>3.3728000000000001E-2</v>
      </c>
      <c r="J61" s="216"/>
      <c r="K61" s="227" t="s">
        <v>100</v>
      </c>
      <c r="L61" s="225">
        <f t="shared" si="17"/>
        <v>1.3140271890215069E-2</v>
      </c>
      <c r="M61" s="226">
        <f t="shared" si="17"/>
        <v>1.4874660437640555E-3</v>
      </c>
      <c r="N61" s="223">
        <f t="shared" si="0"/>
        <v>0</v>
      </c>
      <c r="O61" s="223">
        <f t="shared" si="9"/>
        <v>0</v>
      </c>
      <c r="P61" s="224">
        <f t="shared" si="14"/>
        <v>0</v>
      </c>
      <c r="Q61" s="219"/>
      <c r="R61" s="216"/>
      <c r="S61" s="251" t="s">
        <v>100</v>
      </c>
      <c r="T61" s="251">
        <f>[1]Allocation!I63</f>
        <v>1.1619084284282776E-3</v>
      </c>
      <c r="U61" s="251">
        <f>[1]Allocation!J63</f>
        <v>1.2978393689505807E-3</v>
      </c>
      <c r="V61" s="252">
        <f>'[2]Adjusted Resources'!V60</f>
        <v>1.2978393689505807E-3</v>
      </c>
      <c r="W61" s="251">
        <f t="shared" si="10"/>
        <v>1.1169893747187787</v>
      </c>
      <c r="X61" s="251">
        <f t="shared" si="1"/>
        <v>0.11698937471877868</v>
      </c>
      <c r="Y61" s="251">
        <f t="shared" si="11"/>
        <v>0.88301062528122132</v>
      </c>
      <c r="Z61" s="251">
        <f t="shared" si="2"/>
        <v>2.3238168568565554E-4</v>
      </c>
      <c r="AA61" s="251">
        <f t="shared" si="12"/>
        <v>2.0519549758119492E-4</v>
      </c>
      <c r="AB61" s="251">
        <f t="shared" si="15"/>
        <v>9.2952674274262204E-4</v>
      </c>
      <c r="AC61" s="253">
        <f t="shared" si="3"/>
        <v>1.1349999999999999E-3</v>
      </c>
    </row>
    <row r="62" spans="1:29" ht="15.6" x14ac:dyDescent="0.3">
      <c r="A62" s="227" t="s">
        <v>101</v>
      </c>
      <c r="B62" s="212">
        <f>'Self-Suff'!L62</f>
        <v>1.2210101406293465E-3</v>
      </c>
      <c r="C62" s="213">
        <f>Resources!L63</f>
        <v>1.70944223368437E-2</v>
      </c>
      <c r="D62" s="223">
        <f t="shared" si="4"/>
        <v>0</v>
      </c>
      <c r="E62" s="223">
        <f t="shared" si="5"/>
        <v>0</v>
      </c>
      <c r="F62" s="223">
        <f t="shared" si="6"/>
        <v>0</v>
      </c>
      <c r="G62" s="223">
        <f t="shared" si="7"/>
        <v>0</v>
      </c>
      <c r="H62" s="223">
        <f t="shared" si="16"/>
        <v>0</v>
      </c>
      <c r="I62" s="224">
        <f t="shared" si="13"/>
        <v>0</v>
      </c>
      <c r="J62" s="216"/>
      <c r="K62" s="227" t="s">
        <v>101</v>
      </c>
      <c r="L62" s="225">
        <f t="shared" si="17"/>
        <v>1.2210101406293465E-3</v>
      </c>
      <c r="M62" s="226">
        <f t="shared" si="17"/>
        <v>1.70944223368437E-2</v>
      </c>
      <c r="N62" s="223">
        <f t="shared" si="0"/>
        <v>1.70944223368437E-2</v>
      </c>
      <c r="O62" s="223">
        <f t="shared" si="9"/>
        <v>2.4420202812586931E-4</v>
      </c>
      <c r="P62" s="224">
        <f t="shared" si="14"/>
        <v>9.77E-4</v>
      </c>
      <c r="Q62" s="219"/>
      <c r="R62" s="216"/>
      <c r="S62" s="251" t="s">
        <v>101</v>
      </c>
      <c r="T62" s="251">
        <f>[1]Allocation!I64</f>
        <v>1.8899504209689583E-2</v>
      </c>
      <c r="U62" s="251">
        <f>[1]Allocation!J64</f>
        <v>1.7314854528237878E-2</v>
      </c>
      <c r="V62" s="252">
        <f>'[2]Adjusted Resources'!V61</f>
        <v>0</v>
      </c>
      <c r="W62" s="251">
        <f t="shared" si="10"/>
        <v>0</v>
      </c>
      <c r="X62" s="251">
        <f t="shared" si="1"/>
        <v>0</v>
      </c>
      <c r="Y62" s="251">
        <f t="shared" si="11"/>
        <v>0</v>
      </c>
      <c r="Z62" s="251">
        <f t="shared" si="2"/>
        <v>0</v>
      </c>
      <c r="AA62" s="251">
        <f t="shared" si="12"/>
        <v>0</v>
      </c>
      <c r="AB62" s="251">
        <f t="shared" si="15"/>
        <v>0</v>
      </c>
      <c r="AC62" s="253">
        <f t="shared" si="3"/>
        <v>0</v>
      </c>
    </row>
    <row r="63" spans="1:29" ht="15.6" x14ac:dyDescent="0.3">
      <c r="A63" s="227" t="s">
        <v>102</v>
      </c>
      <c r="B63" s="212">
        <f>'Self-Suff'!L63</f>
        <v>1.9643391976617429E-2</v>
      </c>
      <c r="C63" s="213">
        <f>Resources!L64</f>
        <v>4.4850151804400286E-3</v>
      </c>
      <c r="D63" s="223">
        <f t="shared" si="4"/>
        <v>1.9643391976617429E-2</v>
      </c>
      <c r="E63" s="223">
        <f t="shared" si="5"/>
        <v>3.9286783953234863E-3</v>
      </c>
      <c r="F63" s="223">
        <f t="shared" si="6"/>
        <v>1.5714713581293942E-2</v>
      </c>
      <c r="G63" s="223">
        <f t="shared" si="7"/>
        <v>4.379782717856977</v>
      </c>
      <c r="H63" s="223">
        <f t="shared" si="16"/>
        <v>1.7206757739855884E-2</v>
      </c>
      <c r="I63" s="224">
        <f t="shared" si="13"/>
        <v>3.2920999999999999E-2</v>
      </c>
      <c r="J63" s="216"/>
      <c r="K63" s="227" t="s">
        <v>102</v>
      </c>
      <c r="L63" s="225">
        <f t="shared" si="17"/>
        <v>1.9643391976617429E-2</v>
      </c>
      <c r="M63" s="226">
        <f t="shared" si="17"/>
        <v>4.4850151804400286E-3</v>
      </c>
      <c r="N63" s="223">
        <f t="shared" si="0"/>
        <v>0</v>
      </c>
      <c r="O63" s="223">
        <f t="shared" si="9"/>
        <v>0</v>
      </c>
      <c r="P63" s="224">
        <f t="shared" si="14"/>
        <v>0</v>
      </c>
      <c r="Q63" s="219"/>
      <c r="R63" s="216"/>
      <c r="S63" s="251" t="s">
        <v>102</v>
      </c>
      <c r="T63" s="251">
        <f>[1]Allocation!I65</f>
        <v>5.6756106777683217E-3</v>
      </c>
      <c r="U63" s="251">
        <f>[1]Allocation!J65</f>
        <v>4.5281163041390885E-3</v>
      </c>
      <c r="V63" s="252">
        <f>'[2]Adjusted Resources'!V62</f>
        <v>0</v>
      </c>
      <c r="W63" s="251">
        <f t="shared" si="10"/>
        <v>0</v>
      </c>
      <c r="X63" s="251">
        <f t="shared" si="1"/>
        <v>0</v>
      </c>
      <c r="Y63" s="251">
        <f t="shared" si="11"/>
        <v>0</v>
      </c>
      <c r="Z63" s="251">
        <f t="shared" si="2"/>
        <v>0</v>
      </c>
      <c r="AA63" s="251">
        <f t="shared" si="12"/>
        <v>0</v>
      </c>
      <c r="AB63" s="251">
        <f t="shared" si="15"/>
        <v>0</v>
      </c>
      <c r="AC63" s="253">
        <f t="shared" si="3"/>
        <v>0</v>
      </c>
    </row>
    <row r="64" spans="1:29" ht="15.6" x14ac:dyDescent="0.3">
      <c r="A64" s="233" t="s">
        <v>104</v>
      </c>
      <c r="B64" s="212">
        <f>SUM(B7:B63)</f>
        <v>1</v>
      </c>
      <c r="C64" s="213">
        <f>SUM(C7:C63)</f>
        <v>0.99517877441649594</v>
      </c>
      <c r="D64" s="220"/>
      <c r="E64" s="220"/>
      <c r="F64" s="220"/>
      <c r="G64" s="220"/>
      <c r="H64" s="220"/>
      <c r="I64" s="221">
        <f>SUM(I7:I63)</f>
        <v>0.58251299999999984</v>
      </c>
      <c r="J64" s="216"/>
      <c r="K64" s="233" t="s">
        <v>104</v>
      </c>
      <c r="L64" s="234">
        <f>SUM(L7:L63)</f>
        <v>1</v>
      </c>
      <c r="M64" s="235">
        <f>SUM(M7:M63)</f>
        <v>0.99517877441649594</v>
      </c>
      <c r="N64" s="236"/>
      <c r="O64" s="237"/>
      <c r="P64" s="220"/>
      <c r="Q64" s="235"/>
      <c r="R64" s="216"/>
      <c r="S64" s="251" t="s">
        <v>104</v>
      </c>
      <c r="T64" s="251">
        <f>SUM(T7:T63)</f>
        <v>0.99999999999999989</v>
      </c>
      <c r="U64" s="251">
        <f>SUM(U7:U63)</f>
        <v>1.0000000000000002</v>
      </c>
      <c r="V64" s="258"/>
      <c r="W64" s="258"/>
      <c r="X64" s="258"/>
      <c r="Y64" s="258"/>
      <c r="Z64" s="258"/>
      <c r="AA64" s="258"/>
      <c r="AB64" s="258"/>
      <c r="AC64" s="253">
        <f>SUM(AC7:AC63)</f>
        <v>0.4957379999999999</v>
      </c>
    </row>
    <row r="65" spans="2:29" ht="15.6" hidden="1" x14ac:dyDescent="0.3">
      <c r="B65" s="212"/>
      <c r="C65" s="213"/>
    </row>
    <row r="66" spans="2:29" hidden="1" x14ac:dyDescent="0.25">
      <c r="C66" s="213"/>
      <c r="D66" s="238"/>
      <c r="E66" s="238"/>
      <c r="F66" s="238"/>
      <c r="G66" s="238"/>
      <c r="H66" s="238"/>
      <c r="I66" s="239"/>
      <c r="J66" s="239"/>
      <c r="K66" s="240"/>
      <c r="M66" s="238"/>
      <c r="N66" s="238"/>
      <c r="O66" s="238"/>
      <c r="P66" s="238"/>
      <c r="Q66" s="241"/>
      <c r="R66" s="241"/>
      <c r="S66" s="241"/>
      <c r="V66" s="238"/>
      <c r="W66" s="238"/>
      <c r="X66" s="238"/>
      <c r="Y66" s="238"/>
      <c r="Z66" s="238"/>
      <c r="AA66" s="238"/>
      <c r="AB66" s="238"/>
      <c r="AC66" s="239"/>
    </row>
    <row r="69" spans="2:29" hidden="1" x14ac:dyDescent="0.25">
      <c r="I69" s="187"/>
      <c r="J69" s="187"/>
      <c r="AC69" s="187"/>
    </row>
    <row r="70" spans="2:29" hidden="1" x14ac:dyDescent="0.25">
      <c r="I70" s="187"/>
      <c r="J70" s="187"/>
      <c r="AC70" s="187"/>
    </row>
    <row r="71" spans="2:29" hidden="1" x14ac:dyDescent="0.25">
      <c r="I71" s="187"/>
      <c r="J71" s="187"/>
      <c r="AC71" s="187"/>
    </row>
    <row r="72" spans="2:29" hidden="1" x14ac:dyDescent="0.25">
      <c r="I72" s="187"/>
      <c r="J72" s="187"/>
      <c r="AC72" s="187"/>
    </row>
    <row r="73" spans="2:29" hidden="1" x14ac:dyDescent="0.25">
      <c r="I73" s="187"/>
      <c r="J73" s="187"/>
      <c r="AC73" s="187"/>
    </row>
    <row r="74" spans="2:29" hidden="1" x14ac:dyDescent="0.25">
      <c r="I74" s="187"/>
      <c r="J74" s="187"/>
      <c r="AC74" s="187"/>
    </row>
    <row r="75" spans="2:29" hidden="1" x14ac:dyDescent="0.25">
      <c r="I75" s="187"/>
      <c r="J75" s="187"/>
      <c r="AC75" s="187"/>
    </row>
  </sheetData>
  <sheetProtection sheet="1" objects="1" scenarios="1" selectLockedCells="1" sort="0" autoFilter="0"/>
  <mergeCells count="8">
    <mergeCell ref="S3:AC3"/>
    <mergeCell ref="A2:I2"/>
    <mergeCell ref="K2:Q2"/>
    <mergeCell ref="A3:B3"/>
    <mergeCell ref="C3:I3"/>
    <mergeCell ref="K3:L3"/>
    <mergeCell ref="M3:Q3"/>
    <mergeCell ref="S2:AC2"/>
  </mergeCells>
  <pageMargins left="0.7" right="0.7" top="0.75" bottom="0.75" header="0.3" footer="0.3"/>
  <pageSetup scale="86"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40" ht="15" customHeight="1" x14ac:dyDescent="0.3"/>
    <row r="2" spans="1:40" ht="13.05" customHeight="1" x14ac:dyDescent="0.3">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68" t="s">
        <v>150</v>
      </c>
      <c r="AF2" s="268"/>
      <c r="AG2" s="268"/>
      <c r="AH2" s="268"/>
      <c r="AI2" s="268"/>
      <c r="AJ2" s="268"/>
      <c r="AK2" s="268"/>
      <c r="AL2" s="175"/>
    </row>
    <row r="3" spans="1:40" s="8" customFormat="1" ht="20.100000000000001" customHeight="1" x14ac:dyDescent="0.3">
      <c r="A3" s="269" t="s">
        <v>1</v>
      </c>
      <c r="B3" s="270"/>
      <c r="C3" s="271" t="s">
        <v>2</v>
      </c>
      <c r="D3" s="271"/>
      <c r="E3" s="271"/>
      <c r="F3" s="271"/>
      <c r="G3" s="271"/>
      <c r="H3" s="271"/>
      <c r="I3" s="271"/>
      <c r="J3" s="6"/>
      <c r="K3" s="269" t="s">
        <v>1</v>
      </c>
      <c r="L3" s="270"/>
      <c r="M3" s="265" t="s">
        <v>3</v>
      </c>
      <c r="N3" s="266"/>
      <c r="O3" s="266"/>
      <c r="P3" s="266"/>
      <c r="Q3" s="267"/>
      <c r="R3" s="7"/>
      <c r="S3" s="269" t="s">
        <v>1</v>
      </c>
      <c r="T3" s="270"/>
      <c r="U3" s="265" t="s">
        <v>4</v>
      </c>
      <c r="V3" s="266"/>
      <c r="W3" s="266"/>
      <c r="X3" s="266"/>
      <c r="Y3" s="266"/>
      <c r="Z3" s="266"/>
      <c r="AA3" s="266"/>
      <c r="AB3" s="266"/>
      <c r="AC3" s="267"/>
      <c r="AD3" s="141"/>
      <c r="AE3" s="268"/>
      <c r="AF3" s="268"/>
      <c r="AG3" s="268"/>
      <c r="AH3" s="268"/>
      <c r="AI3" s="268"/>
      <c r="AJ3" s="268"/>
      <c r="AK3" s="268"/>
      <c r="AL3" s="175"/>
    </row>
    <row r="4" spans="1:40" s="15" customFormat="1" ht="97.05" customHeight="1" x14ac:dyDescent="0.3">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89" t="s">
        <v>25</v>
      </c>
      <c r="AG4" s="289"/>
      <c r="AH4" s="289"/>
      <c r="AI4" s="289"/>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4140625" defaultRowHeight="13.8" x14ac:dyDescent="0.3"/>
  <cols>
    <col min="1" max="1" width="13.77734375" style="5" hidden="1" customWidth="1"/>
    <col min="2" max="2" width="11.77734375" style="5" hidden="1" customWidth="1"/>
    <col min="3" max="3" width="10.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39" ht="13.05" customHeight="1" x14ac:dyDescent="0.3">
      <c r="A1" s="262" t="s">
        <v>0</v>
      </c>
      <c r="B1" s="263"/>
      <c r="C1" s="263"/>
      <c r="D1" s="263"/>
      <c r="E1" s="263"/>
      <c r="F1" s="263"/>
      <c r="G1" s="263"/>
      <c r="H1" s="263"/>
      <c r="I1" s="264"/>
      <c r="J1" s="2"/>
      <c r="K1" s="265" t="s">
        <v>0</v>
      </c>
      <c r="L1" s="266"/>
      <c r="M1" s="266"/>
      <c r="N1" s="266"/>
      <c r="O1" s="266"/>
      <c r="P1" s="266"/>
      <c r="Q1" s="267"/>
      <c r="R1" s="4"/>
      <c r="S1" s="262" t="s">
        <v>0</v>
      </c>
      <c r="T1" s="263"/>
      <c r="U1" s="263"/>
      <c r="V1" s="263"/>
      <c r="W1" s="263"/>
      <c r="X1" s="263"/>
      <c r="Y1" s="263"/>
      <c r="Z1" s="263"/>
      <c r="AA1" s="263"/>
      <c r="AB1" s="263"/>
      <c r="AC1" s="264"/>
      <c r="AD1" s="178"/>
      <c r="AE1" s="290" t="s">
        <v>158</v>
      </c>
      <c r="AF1" s="291"/>
      <c r="AG1" s="291"/>
      <c r="AH1" s="291"/>
      <c r="AI1" s="291"/>
      <c r="AJ1" s="291"/>
      <c r="AK1" s="291"/>
      <c r="AL1" s="291"/>
    </row>
    <row r="2" spans="1:39" s="8" customFormat="1" ht="20.100000000000001" customHeight="1" x14ac:dyDescent="0.3">
      <c r="A2" s="269" t="s">
        <v>1</v>
      </c>
      <c r="B2" s="270"/>
      <c r="C2" s="271" t="s">
        <v>2</v>
      </c>
      <c r="D2" s="271"/>
      <c r="E2" s="271"/>
      <c r="F2" s="271"/>
      <c r="G2" s="271"/>
      <c r="H2" s="271"/>
      <c r="I2" s="271"/>
      <c r="J2" s="6"/>
      <c r="K2" s="269" t="s">
        <v>1</v>
      </c>
      <c r="L2" s="270"/>
      <c r="M2" s="265" t="s">
        <v>3</v>
      </c>
      <c r="N2" s="266"/>
      <c r="O2" s="266"/>
      <c r="P2" s="266"/>
      <c r="Q2" s="267"/>
      <c r="R2" s="7"/>
      <c r="S2" s="269" t="s">
        <v>1</v>
      </c>
      <c r="T2" s="270"/>
      <c r="U2" s="265" t="s">
        <v>4</v>
      </c>
      <c r="V2" s="266"/>
      <c r="W2" s="266"/>
      <c r="X2" s="266"/>
      <c r="Y2" s="266"/>
      <c r="Z2" s="266"/>
      <c r="AA2" s="266"/>
      <c r="AB2" s="266"/>
      <c r="AC2" s="267"/>
      <c r="AD2" s="179"/>
      <c r="AE2" s="292"/>
      <c r="AF2" s="293"/>
      <c r="AG2" s="293"/>
      <c r="AH2" s="293"/>
      <c r="AI2" s="293"/>
      <c r="AJ2" s="293"/>
      <c r="AK2" s="293"/>
      <c r="AL2" s="293"/>
    </row>
    <row r="3" spans="1:39" s="15" customFormat="1" ht="97.05" customHeight="1" x14ac:dyDescent="0.3">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59" t="s">
        <v>25</v>
      </c>
      <c r="AG3" s="260"/>
      <c r="AH3" s="260"/>
      <c r="AI3" s="260"/>
      <c r="AJ3" s="260"/>
      <c r="AK3" s="260"/>
      <c r="AL3" s="261"/>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3">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4" x14ac:dyDescent="0.3"/>
  <cols>
    <col min="1" max="1" width="14.44140625" style="108" customWidth="1"/>
    <col min="2" max="2" width="12.5546875" style="108" hidden="1" customWidth="1"/>
    <col min="3" max="3" width="11.77734375" style="108" hidden="1" customWidth="1"/>
    <col min="4" max="4" width="12.5546875" style="108" hidden="1" customWidth="1"/>
    <col min="5" max="5" width="11.5546875" style="108" hidden="1" customWidth="1"/>
    <col min="6" max="6" width="11.21875" style="108" customWidth="1"/>
    <col min="7" max="10" width="10.77734375" style="108" customWidth="1"/>
    <col min="11" max="11" width="11.77734375" style="108" hidden="1" customWidth="1"/>
    <col min="12" max="12" width="12.5546875" style="108" customWidth="1"/>
    <col min="15" max="15" width="9.5546875" bestFit="1" customWidth="1"/>
  </cols>
  <sheetData>
    <row r="1" spans="1:15" x14ac:dyDescent="0.3">
      <c r="A1"/>
      <c r="B1"/>
      <c r="C1"/>
      <c r="D1"/>
      <c r="E1"/>
      <c r="F1"/>
      <c r="G1"/>
      <c r="H1"/>
      <c r="I1"/>
      <c r="J1"/>
      <c r="K1"/>
      <c r="L1"/>
    </row>
    <row r="2" spans="1:15" x14ac:dyDescent="0.3">
      <c r="A2"/>
      <c r="B2"/>
      <c r="C2"/>
      <c r="D2"/>
      <c r="E2"/>
      <c r="F2"/>
      <c r="G2"/>
      <c r="H2"/>
      <c r="I2"/>
      <c r="J2"/>
      <c r="K2"/>
      <c r="L2"/>
    </row>
    <row r="3" spans="1:15" x14ac:dyDescent="0.3">
      <c r="A3" s="294" t="s">
        <v>105</v>
      </c>
      <c r="B3" s="295"/>
      <c r="C3" s="295"/>
      <c r="D3" s="295"/>
      <c r="E3" s="295"/>
      <c r="F3" s="295"/>
      <c r="G3" s="295"/>
      <c r="H3" s="295"/>
      <c r="I3" s="295"/>
      <c r="J3" s="295"/>
      <c r="K3" s="295"/>
      <c r="L3" s="295"/>
    </row>
    <row r="4" spans="1:15" ht="96.6" x14ac:dyDescent="0.3">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
      <c r="A5" s="84" t="s">
        <v>118</v>
      </c>
      <c r="B5" s="29"/>
      <c r="C5" s="29">
        <v>0.5</v>
      </c>
      <c r="D5" s="29">
        <v>0.3</v>
      </c>
      <c r="E5" s="29">
        <f>1-C5-D5</f>
        <v>0.2</v>
      </c>
      <c r="F5" s="29"/>
      <c r="G5" s="29">
        <v>0.4</v>
      </c>
      <c r="H5" s="29"/>
      <c r="I5" s="29"/>
      <c r="J5" s="29"/>
      <c r="K5" s="29"/>
      <c r="L5" s="29"/>
    </row>
    <row r="6" spans="1:15" x14ac:dyDescent="0.3">
      <c r="A6" s="85"/>
      <c r="B6" s="17">
        <v>1</v>
      </c>
      <c r="C6" s="86">
        <v>2</v>
      </c>
      <c r="D6" s="17">
        <v>3</v>
      </c>
      <c r="E6" s="17">
        <v>4</v>
      </c>
      <c r="F6" s="17">
        <v>1</v>
      </c>
      <c r="G6" s="17">
        <v>2</v>
      </c>
      <c r="H6" s="17">
        <v>3</v>
      </c>
      <c r="I6" s="17">
        <v>4</v>
      </c>
      <c r="J6" s="17">
        <v>5</v>
      </c>
      <c r="K6" s="17">
        <v>3</v>
      </c>
      <c r="L6" s="17">
        <v>4</v>
      </c>
    </row>
    <row r="7" spans="1:15" x14ac:dyDescent="0.3">
      <c r="A7" s="85"/>
      <c r="B7" s="17"/>
      <c r="C7" s="86"/>
      <c r="D7" s="17"/>
      <c r="E7" s="17"/>
      <c r="F7" s="17"/>
      <c r="G7" s="17"/>
      <c r="H7" s="17" t="s">
        <v>119</v>
      </c>
      <c r="I7" s="17" t="s">
        <v>120</v>
      </c>
      <c r="J7" s="17" t="s">
        <v>121</v>
      </c>
      <c r="K7" s="17" t="s">
        <v>119</v>
      </c>
      <c r="L7" s="17" t="s">
        <v>122</v>
      </c>
    </row>
    <row r="8" spans="1:15" x14ac:dyDescent="0.3">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
      <c r="A65" s="87" t="s">
        <v>123</v>
      </c>
      <c r="B65" s="88"/>
      <c r="C65" s="89"/>
      <c r="D65" s="80"/>
      <c r="E65" s="89"/>
      <c r="F65" s="102"/>
      <c r="G65" s="103"/>
      <c r="H65" s="103"/>
      <c r="I65" s="103"/>
      <c r="J65" s="103"/>
      <c r="K65" s="102"/>
      <c r="L65" s="102"/>
    </row>
    <row r="66" spans="1:12" x14ac:dyDescent="0.3">
      <c r="A66" s="87" t="s">
        <v>124</v>
      </c>
      <c r="B66" s="81"/>
      <c r="C66" s="81"/>
      <c r="D66" s="81"/>
      <c r="E66" s="104"/>
      <c r="F66" s="81"/>
      <c r="G66" s="90"/>
      <c r="H66" s="90"/>
      <c r="I66" s="90"/>
      <c r="J66" s="90"/>
      <c r="K66" s="80"/>
      <c r="L66" s="81"/>
    </row>
    <row r="67" spans="1:12" x14ac:dyDescent="0.3">
      <c r="A67" s="87" t="s">
        <v>125</v>
      </c>
      <c r="B67" s="81"/>
      <c r="C67" s="81"/>
      <c r="D67" s="81"/>
      <c r="E67" s="104"/>
      <c r="F67" s="81"/>
      <c r="G67" s="90"/>
      <c r="H67" s="90"/>
      <c r="I67" s="90"/>
      <c r="J67" s="90"/>
      <c r="K67" s="80"/>
      <c r="L67" s="81"/>
    </row>
    <row r="68" spans="1:12" x14ac:dyDescent="0.3">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
      <c r="L70" s="109"/>
    </row>
    <row r="71" spans="1:12" x14ac:dyDescent="0.3">
      <c r="B71" s="110"/>
      <c r="L71" s="109"/>
    </row>
    <row r="72" spans="1:12" x14ac:dyDescent="0.3">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1875" defaultRowHeight="15.6" x14ac:dyDescent="0.3"/>
  <cols>
    <col min="1" max="1" width="16.44140625" style="113" customWidth="1"/>
    <col min="2" max="2" width="17.44140625" style="113" customWidth="1"/>
    <col min="3" max="3" width="17.44140625" style="137" customWidth="1"/>
    <col min="4" max="4" width="17.44140625" style="138" customWidth="1"/>
    <col min="5" max="6" width="17.44140625" style="113" customWidth="1"/>
    <col min="7" max="7" width="17.44140625" style="139" customWidth="1"/>
    <col min="8" max="8" width="17.44140625" style="139" hidden="1" customWidth="1"/>
    <col min="9" max="11" width="17.44140625" style="113" customWidth="1"/>
    <col min="12" max="12" width="13.44140625" style="111" customWidth="1"/>
    <col min="13" max="14" width="11.21875" style="111"/>
    <col min="15" max="15" width="31.21875" style="111" customWidth="1"/>
    <col min="16" max="16384" width="11.21875" style="111"/>
  </cols>
  <sheetData>
    <row r="1" spans="1:12" ht="14.25" customHeight="1" x14ac:dyDescent="0.3">
      <c r="A1" s="296" t="s">
        <v>126</v>
      </c>
      <c r="B1" s="296"/>
      <c r="C1" s="296"/>
      <c r="D1" s="296"/>
      <c r="E1" s="296"/>
      <c r="F1" s="296"/>
      <c r="G1" s="296"/>
      <c r="H1" s="296"/>
      <c r="I1" s="296"/>
      <c r="J1" s="296"/>
      <c r="K1" s="296"/>
      <c r="L1" s="296"/>
    </row>
    <row r="2" spans="1:12" s="113" customFormat="1" ht="14.4" x14ac:dyDescent="0.3">
      <c r="A2" s="112"/>
      <c r="B2" s="297"/>
      <c r="C2" s="297"/>
      <c r="D2" s="297"/>
      <c r="E2" s="297"/>
      <c r="F2" s="297"/>
      <c r="G2" s="297"/>
      <c r="H2" s="297"/>
      <c r="I2" s="297"/>
      <c r="J2" s="297"/>
      <c r="K2" s="297"/>
      <c r="L2" s="297"/>
    </row>
    <row r="3" spans="1:12" s="118" customFormat="1" ht="43.2" x14ac:dyDescent="0.3">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4" x14ac:dyDescent="0.3">
      <c r="A4" s="119"/>
      <c r="B4" s="120">
        <v>1</v>
      </c>
      <c r="C4" s="120">
        <v>2</v>
      </c>
      <c r="D4" s="120">
        <v>3</v>
      </c>
      <c r="E4" s="120">
        <v>4</v>
      </c>
      <c r="F4" s="120">
        <v>5</v>
      </c>
      <c r="G4" s="120">
        <v>6</v>
      </c>
      <c r="H4" s="120"/>
      <c r="I4" s="120">
        <v>7</v>
      </c>
      <c r="J4" s="120">
        <v>8</v>
      </c>
      <c r="K4" s="121">
        <v>9</v>
      </c>
      <c r="L4" s="112">
        <v>10</v>
      </c>
    </row>
    <row r="5" spans="1:12" s="118" customFormat="1" ht="14.4" x14ac:dyDescent="0.3">
      <c r="A5" s="119"/>
      <c r="B5" s="120"/>
      <c r="C5" s="120"/>
      <c r="D5" s="120"/>
      <c r="E5" s="120"/>
      <c r="F5" s="120"/>
      <c r="G5" s="120"/>
      <c r="H5" s="120"/>
      <c r="I5" s="120"/>
      <c r="J5" s="120"/>
      <c r="K5" s="121" t="s">
        <v>138</v>
      </c>
      <c r="L5" s="122" t="s">
        <v>139</v>
      </c>
    </row>
    <row r="6" spans="1:12" ht="14.25" customHeight="1" x14ac:dyDescent="0.3">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3">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3">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3">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3">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3">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3">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3">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3">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3">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3">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3">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3">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3">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3">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3">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3">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3">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3">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3">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3">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3">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3">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3">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3">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3">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3">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3">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3">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3">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3">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3">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3">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3">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3">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3">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3">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3">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3">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3">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3">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3">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3">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3">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3">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3">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3">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3">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3">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3">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3">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3">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3">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3">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3">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3">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3">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3">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3">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3">
      <c r="A65" s="132" t="s">
        <v>123</v>
      </c>
      <c r="B65" s="125"/>
      <c r="C65" s="124"/>
      <c r="D65" s="124"/>
      <c r="E65" s="125"/>
      <c r="F65" s="125"/>
      <c r="G65" s="126"/>
      <c r="H65" s="126"/>
      <c r="I65" s="125"/>
      <c r="J65" s="126">
        <v>0</v>
      </c>
      <c r="K65" s="127">
        <f t="shared" si="0"/>
        <v>0</v>
      </c>
      <c r="L65" s="128">
        <f t="shared" si="1"/>
        <v>0</v>
      </c>
    </row>
    <row r="66" spans="1:12" x14ac:dyDescent="0.3">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
      <c r="B68" s="136"/>
    </row>
    <row r="69" spans="1:12" x14ac:dyDescent="0.3">
      <c r="B69" s="136"/>
      <c r="G69" s="140"/>
      <c r="I69" s="136"/>
      <c r="J69" s="136"/>
    </row>
    <row r="70" spans="1:12" x14ac:dyDescent="0.3">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DHCSDOC-1797567310-8635</_dlc_DocId>
    <_dlc_DocIdUrl xmlns="69bc34b3-1921-46c7-8c7a-d18363374b4b">
      <Url>https://dhcscagovauthoring/_layouts/15/DocIdRedir.aspx?ID=DHCSDOC-1797567310-8635</Url>
      <Description>DHCSDOC-1797567310-8635</Description>
    </_dlc_DocIdUrl>
  </documentManagement>
</p:properties>
</file>

<file path=customXml/itemProps1.xml><?xml version="1.0" encoding="utf-8"?>
<ds:datastoreItem xmlns:ds="http://schemas.openxmlformats.org/officeDocument/2006/customXml" ds:itemID="{F7B6F923-5E91-4811-B331-BF4C1F251101}"/>
</file>

<file path=customXml/itemProps2.xml><?xml version="1.0" encoding="utf-8"?>
<ds:datastoreItem xmlns:ds="http://schemas.openxmlformats.org/officeDocument/2006/customXml" ds:itemID="{EB82B923-3E3D-425E-AD53-AE072232D73E}"/>
</file>

<file path=customXml/itemProps3.xml><?xml version="1.0" encoding="utf-8"?>
<ds:datastoreItem xmlns:ds="http://schemas.openxmlformats.org/officeDocument/2006/customXml" ds:itemID="{DB0534B6-E85C-4A2C-8406-D078C658B2E6}"/>
</file>

<file path=customXml/itemProps4.xml><?xml version="1.0" encoding="utf-8"?>
<ds:datastoreItem xmlns:ds="http://schemas.openxmlformats.org/officeDocument/2006/customXml" ds:itemID="{D3A87F52-8B17-4E34-89E4-2348771D8B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Adjustment #1 ENC 7</vt:lpstr>
      <vt:lpstr>Adjustment #2 ENC 8</vt:lpstr>
      <vt:lpstr>Information</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TitleRegion1.s4.ac64.2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Bell, Emily@DHCS</cp:lastModifiedBy>
  <cp:lastPrinted>2022-06-08T19:22:51Z</cp:lastPrinted>
  <dcterms:created xsi:type="dcterms:W3CDTF">2017-06-13T15:16:29Z</dcterms:created>
  <dcterms:modified xsi:type="dcterms:W3CDTF">2024-11-18T21:32:28Z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04781285-1dfc-4903-9ca4-28a76e37d0ec</vt:lpwstr>
  </property>
  <property fmtid="{D5CDD505-2E9C-101B-9397-08002B2CF9AE}" pid="4" name="Division">
    <vt:lpwstr>11;#Community Services|c23dee46-a4de-4c29-8bbc-79830d9e7d7c</vt:lpwstr>
  </property>
</Properties>
</file>