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600" firstSheet="1" activeTab="2"/>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2">'Adjustment #1 ENC 7'!$A$1:$I$64</definedName>
    <definedName name="_xlnm.Print_Area" localSheetId="4">'Adjustment #3 ENC 9'!$S$1:$AC$64</definedName>
    <definedName name="_xlnm.Print_Titles" localSheetId="2">'Adjustment #1 ENC 7'!$4:$6</definedName>
    <definedName name="_xlnm.Print_Titles" localSheetId="3">'Adjustment #2 ENC 8'!$3:$6</definedName>
    <definedName name="_xlnm.Print_Titles" localSheetId="4">'Adjustment #3 ENC 9'!$3:$6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7" l="1"/>
  <c r="C7" i="7"/>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U31" i="6" s="1"/>
  <c r="C31" i="4"/>
  <c r="M31" i="4" s="1"/>
  <c r="U31" i="4" s="1"/>
  <c r="C30" i="1"/>
  <c r="M30" i="1" s="1"/>
  <c r="U30" i="1" s="1"/>
  <c r="C48" i="8"/>
  <c r="M48" i="8" s="1"/>
  <c r="U48" i="8" s="1"/>
  <c r="C49" i="4"/>
  <c r="M49" i="4" s="1"/>
  <c r="U49" i="4" s="1"/>
  <c r="C49" i="5"/>
  <c r="M49" i="5" s="1"/>
  <c r="T49" i="5" s="1"/>
  <c r="C49" i="6"/>
  <c r="M49" i="6" s="1"/>
  <c r="U49" i="6" s="1"/>
  <c r="C48" i="1"/>
  <c r="M48" i="1" s="1"/>
  <c r="U48" i="1" s="1"/>
  <c r="C34" i="8"/>
  <c r="M34" i="8" s="1"/>
  <c r="U34" i="8" s="1"/>
  <c r="C35" i="6"/>
  <c r="M35" i="6" s="1"/>
  <c r="U35" i="6" s="1"/>
  <c r="C35" i="4"/>
  <c r="M35" i="4" s="1"/>
  <c r="U35"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8"/>
  <c r="M25" i="8" s="1"/>
  <c r="U25" i="8" s="1"/>
  <c r="C26" i="4"/>
  <c r="M26" i="4" s="1"/>
  <c r="U26" i="4" s="1"/>
  <c r="C26" i="5"/>
  <c r="M26" i="5" s="1"/>
  <c r="T26" i="5" s="1"/>
  <c r="C26" i="6"/>
  <c r="M26" i="6" s="1"/>
  <c r="U26" i="6" s="1"/>
  <c r="C25" i="1"/>
  <c r="M25" i="1" s="1"/>
  <c r="U25" i="1" s="1"/>
  <c r="C56" i="8"/>
  <c r="M56" i="8" s="1"/>
  <c r="U56" i="8" s="1"/>
  <c r="C57" i="4"/>
  <c r="M57" i="4" s="1"/>
  <c r="U57" i="4" s="1"/>
  <c r="C57" i="5"/>
  <c r="M57" i="5" s="1"/>
  <c r="T57" i="5" s="1"/>
  <c r="C57" i="6"/>
  <c r="M57" i="6" s="1"/>
  <c r="U57" i="6" s="1"/>
  <c r="C56" i="1"/>
  <c r="M56" i="1" s="1"/>
  <c r="U56" i="1" s="1"/>
  <c r="C60" i="8"/>
  <c r="M60" i="8" s="1"/>
  <c r="U60" i="8" s="1"/>
  <c r="C61" i="5"/>
  <c r="M61" i="5" s="1"/>
  <c r="T61" i="5" s="1"/>
  <c r="C61" i="6"/>
  <c r="M61" i="6" s="1"/>
  <c r="U61" i="6" s="1"/>
  <c r="C61" i="4"/>
  <c r="M61" i="4" s="1"/>
  <c r="U61" i="4" s="1"/>
  <c r="C60" i="1"/>
  <c r="M60" i="1" s="1"/>
  <c r="U60" i="1"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7" i="8"/>
  <c r="M7" i="8" s="1"/>
  <c r="U7" i="8" s="1"/>
  <c r="C8" i="4"/>
  <c r="M8" i="4" s="1"/>
  <c r="U8" i="4" s="1"/>
  <c r="C8" i="6"/>
  <c r="M8" i="6" s="1"/>
  <c r="U8" i="6" s="1"/>
  <c r="C8" i="5"/>
  <c r="M8" i="5" s="1"/>
  <c r="T8" i="5" s="1"/>
  <c r="C7" i="1"/>
  <c r="M7" i="1" s="1"/>
  <c r="U7"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0" i="8"/>
  <c r="M20" i="8" s="1"/>
  <c r="U20" i="8" s="1"/>
  <c r="C21" i="6"/>
  <c r="M21" i="6" s="1"/>
  <c r="U21" i="6" s="1"/>
  <c r="C21" i="4"/>
  <c r="M21" i="4" s="1"/>
  <c r="U21" i="4" s="1"/>
  <c r="C21" i="5"/>
  <c r="M21" i="5" s="1"/>
  <c r="T21" i="5" s="1"/>
  <c r="C20" i="1"/>
  <c r="M20" i="1" s="1"/>
  <c r="U20" i="1"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26" i="8"/>
  <c r="M26" i="8" s="1"/>
  <c r="U26" i="8" s="1"/>
  <c r="C27" i="6"/>
  <c r="M27" i="6" s="1"/>
  <c r="U27" i="6" s="1"/>
  <c r="C27" i="4"/>
  <c r="M27" i="4" s="1"/>
  <c r="U27" i="4" s="1"/>
  <c r="C27" i="5"/>
  <c r="M27" i="5" s="1"/>
  <c r="T27" i="5" s="1"/>
  <c r="C26" i="1"/>
  <c r="M26" i="1" s="1"/>
  <c r="U26"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2" i="8"/>
  <c r="M12" i="8" s="1"/>
  <c r="U12" i="8" s="1"/>
  <c r="C13" i="6"/>
  <c r="M13" i="6" s="1"/>
  <c r="U13" i="6" s="1"/>
  <c r="C13" i="5"/>
  <c r="M13" i="5" s="1"/>
  <c r="T13" i="5" s="1"/>
  <c r="C13" i="4"/>
  <c r="M13" i="4" s="1"/>
  <c r="U13" i="4" s="1"/>
  <c r="C12" i="1"/>
  <c r="M12" i="1" s="1"/>
  <c r="U12" i="1"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3" i="7"/>
  <c r="B62" i="4"/>
  <c r="D39" i="7"/>
  <c r="B39" i="4"/>
  <c r="D31" i="7"/>
  <c r="B31" i="4"/>
  <c r="D26" i="7"/>
  <c r="B26" i="4"/>
  <c r="B7" i="4"/>
  <c r="D16" i="7"/>
  <c r="B16" i="4"/>
  <c r="D11" i="7"/>
  <c r="B11" i="4"/>
  <c r="D24" i="7"/>
  <c r="B24" i="4"/>
  <c r="D61" i="7"/>
  <c r="B60" i="4"/>
  <c r="D40" i="7"/>
  <c r="B40" i="4"/>
  <c r="D43" i="7"/>
  <c r="B43" i="4"/>
  <c r="D44" i="7"/>
  <c r="B44" i="4"/>
  <c r="D15" i="7"/>
  <c r="B15" i="4"/>
  <c r="D57" i="7"/>
  <c r="B63" i="4"/>
  <c r="D30" i="7"/>
  <c r="B30" i="4"/>
  <c r="D35" i="7"/>
  <c r="B35" i="4"/>
  <c r="D20" i="7"/>
  <c r="B20" i="4"/>
  <c r="D52" i="7"/>
  <c r="B52" i="4"/>
  <c r="D9" i="7"/>
  <c r="B9" i="4"/>
  <c r="D45" i="7"/>
  <c r="B45" i="4"/>
  <c r="D12" i="7"/>
  <c r="B12" i="4"/>
  <c r="D21" i="7"/>
  <c r="B21" i="4"/>
  <c r="D27" i="7"/>
  <c r="B27" i="4"/>
  <c r="D53" i="7"/>
  <c r="B53" i="4"/>
  <c r="D22" i="7"/>
  <c r="B22" i="4"/>
  <c r="D37" i="7"/>
  <c r="B37" i="4"/>
  <c r="D46" i="7"/>
  <c r="B46" i="4"/>
  <c r="D18" i="7"/>
  <c r="B18" i="4"/>
  <c r="D50" i="7"/>
  <c r="B50" i="4"/>
  <c r="D13" i="7"/>
  <c r="B13" i="4"/>
  <c r="D38" i="7"/>
  <c r="B38" i="4"/>
  <c r="D42" i="7"/>
  <c r="B42" i="4"/>
  <c r="D14" i="7"/>
  <c r="B14" i="4"/>
  <c r="D62" i="7"/>
  <c r="B61" i="4"/>
  <c r="D28" i="7"/>
  <c r="B28" i="4"/>
  <c r="D25" i="7"/>
  <c r="B25" i="4"/>
  <c r="D23" i="7"/>
  <c r="B23" i="4"/>
  <c r="D10" i="7"/>
  <c r="B10" i="4"/>
  <c r="D41" i="7"/>
  <c r="B41" i="4"/>
  <c r="D32" i="7"/>
  <c r="B32" i="4"/>
  <c r="D51" i="7"/>
  <c r="B51" i="4"/>
  <c r="D58" i="7"/>
  <c r="B57" i="4"/>
  <c r="D56" i="7"/>
  <c r="B56" i="4"/>
  <c r="D48" i="7"/>
  <c r="B48" i="4"/>
  <c r="D29" i="7"/>
  <c r="B29" i="4"/>
  <c r="D47" i="7"/>
  <c r="B47" i="4"/>
  <c r="D17" i="7"/>
  <c r="B17" i="4"/>
  <c r="D34" i="7"/>
  <c r="B34" i="4"/>
  <c r="D59" i="7"/>
  <c r="B58" i="4"/>
  <c r="D54" i="7"/>
  <c r="B54" i="4"/>
  <c r="D60" i="7"/>
  <c r="B59" i="4"/>
  <c r="D55" i="7"/>
  <c r="B55" i="4"/>
  <c r="D8" i="7"/>
  <c r="B8" i="4"/>
  <c r="D36" i="7"/>
  <c r="B36" i="4"/>
  <c r="D49" i="7"/>
  <c r="B49" i="4"/>
  <c r="D33" i="7"/>
  <c r="B33" i="4"/>
  <c r="D19"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60" i="7"/>
  <c r="G60" i="7" s="1"/>
  <c r="H60"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8" i="7"/>
  <c r="G58" i="7" s="1"/>
  <c r="H58" i="7" s="1"/>
  <c r="E10" i="7"/>
  <c r="G10" i="7" s="1"/>
  <c r="H10" i="7" s="1"/>
  <c r="E62" i="7"/>
  <c r="G62" i="7" s="1"/>
  <c r="H62" i="7" s="1"/>
  <c r="E13" i="7"/>
  <c r="G13" i="7" s="1"/>
  <c r="H13" i="7" s="1"/>
  <c r="E37" i="7"/>
  <c r="G37" i="7" s="1"/>
  <c r="H37" i="7" s="1"/>
  <c r="E21" i="7"/>
  <c r="G21" i="7" s="1"/>
  <c r="H21" i="7" s="1"/>
  <c r="E52" i="7"/>
  <c r="G52" i="7" s="1"/>
  <c r="H52" i="7" s="1"/>
  <c r="E57" i="7"/>
  <c r="G57" i="7" s="1"/>
  <c r="H57"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9" i="7"/>
  <c r="G59" i="7" s="1"/>
  <c r="H59"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1" i="7"/>
  <c r="G61" i="7" s="1"/>
  <c r="H61" i="7" s="1"/>
  <c r="D7" i="7"/>
  <c r="E63" i="7"/>
  <c r="G63" i="7" s="1"/>
  <c r="H63"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57" i="7"/>
  <c r="I57" i="7" s="1"/>
  <c r="P12" i="1"/>
  <c r="AG12" i="1" s="1"/>
  <c r="O19" i="1"/>
  <c r="P19" i="1" s="1"/>
  <c r="AG19" i="1" s="1"/>
  <c r="F52" i="7"/>
  <c r="I52" i="7" s="1"/>
  <c r="F30" i="7"/>
  <c r="I30" i="7" s="1"/>
  <c r="F60" i="7"/>
  <c r="I60"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2" i="7"/>
  <c r="I62" i="7" s="1"/>
  <c r="F27" i="7"/>
  <c r="I27" i="7" s="1"/>
  <c r="P39" i="1"/>
  <c r="AG39" i="1" s="1"/>
  <c r="F61" i="7"/>
  <c r="I61" i="7" s="1"/>
  <c r="F26" i="7"/>
  <c r="I26" i="7" s="1"/>
  <c r="O23" i="1"/>
  <c r="P23" i="1" s="1"/>
  <c r="AG23" i="1" s="1"/>
  <c r="O39" i="1"/>
  <c r="F15" i="7"/>
  <c r="I15" i="7" s="1"/>
  <c r="F14" i="7"/>
  <c r="I14" i="7" s="1"/>
  <c r="F8" i="7"/>
  <c r="I8" i="7" s="1"/>
  <c r="F58" i="7"/>
  <c r="I58"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3" i="7"/>
  <c r="I63" i="7" s="1"/>
  <c r="F59" i="7"/>
  <c r="I59"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X19"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F33" i="1" l="1"/>
  <c r="I33" i="1" s="1"/>
  <c r="AF33" i="1" s="1"/>
  <c r="AA28" i="8"/>
  <c r="AC28" i="8" s="1"/>
  <c r="AH28" i="8" s="1"/>
  <c r="AI28" i="8" s="1"/>
  <c r="AA26" i="8"/>
  <c r="AC26" i="8" s="1"/>
  <c r="AH26" i="8" s="1"/>
  <c r="AI26" i="8" s="1"/>
  <c r="F41" i="1"/>
  <c r="I41" i="1" s="1"/>
  <c r="AF41" i="1" s="1"/>
  <c r="AA40" i="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C40" i="1"/>
  <c r="AH40"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<sst xmlns="http://schemas.openxmlformats.org/spreadsheetml/2006/main" count="1727" uniqueCount="197">
  <si>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</si>
  <si>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</si>
  <si>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</si>
  <si>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</si>
  <si>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</si>
  <si>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</si>
  <si>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</si>
  <si>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</si>
  <si>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</si>
  <si>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</si>
  <si>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</si>
  <si>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</si>
  <si>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</si>
  <si>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</si>
  <si>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</si>
  <si>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</si>
  <si>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</si>
  <si>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</si>
  <si>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</si>
  <si>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</si>
  <si>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</si>
  <si>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</si>
  <si>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</si>
  <si>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</si>
  <si>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</si>
  <si>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</si>
  <si>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</si>
  <si>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</si>
  <si>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</si>
  <si>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</si>
  <si>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</si>
  <si>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</si>
  <si>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</si>
  <si>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</si>
  <si>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</si>
  <si>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</si>
  <si>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</si>
  <si>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</si>
  <si>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</si>
  <si>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</si>
  <si>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</si>
  <si>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</si>
  <si>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</si>
  <si>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</si>
  <si>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</si>
  <si>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</si>
  <si>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</si>
  <si>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</si>
  <si>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</si>
  <si>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</si>
  <si>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</si>
  <si>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</si>
  <si>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</si>
  <si>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</si>
  <si>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</si>
  <si>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</si>
  <si>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</si>
  <si>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</si>
  <si>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</si>
  <si>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</si>
  <si>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</si>
  <si>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</si>
  <si>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</si>
  <si>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</si>
  <si>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</si>
  <si>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</si>
  <si>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</si>
  <si>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</si>
  <si>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</si>
  <si>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</si>
  <si>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</si>
  <si>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</si>
  <si>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</si>
  <si>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</si>
  <si>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</si>
  <si>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</si>
  <si>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</si>
  <si>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</si>
  <si>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</si>
  <si>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</si>
  <si>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</si>
  <si>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</si>
  <si>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</si>
  <si>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</si>
  <si>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</si>
  <si>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</si>
  <si>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</si>
  <si>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</si>
  <si>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</si>
  <si>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</si>
  <si>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</si>
  <si>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</si>
  <si>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</si>
  <si>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</si>
  <si>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</si>
  <si>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</si>
  <si>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</si>
  <si>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</si>
  <si>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</si>
  <si>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</si>
  <si>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</si>
  <si>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</si>
  <si>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</si>
  <si>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</si>
  <si>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</si>
  <si>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</si>
  <si>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</si>
  <si>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</si>
  <si>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</si>
  <si>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</si>
  <si>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</si>
  <si>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</si>
  <si>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</si>
  <si>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</si>
  <si>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</si>
  <si>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</si>
  <si>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</si>
  <si>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</si>
  <si>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</si>
  <si>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</si>
  <si>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</si>
  <si>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</si>
  <si>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</si>
  <si>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</si>
  <si>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</si>
  <si>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</si>
  <si>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</si>
  <si>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</si>
  <si>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</si>
  <si>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</si>
  <si>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</si>
  <si>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</si>
  <si>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</si>
  <si>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</si>
  <si>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</si>
  <si>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</si>
  <si>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</si>
  <si>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</si>
  <si>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</si>
  <si>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</si>
  <si>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</si>
  <si>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</si>
  <si>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</si>
  <si>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</si>
  <si>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</si>
  <si>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</si>
  <si>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</si>
  <si>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</si>
  <si>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</si>
  <si>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</si>
  <si>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</si>
  <si>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</si>
  <si>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</si>
  <si>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</si>
  <si>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</si>
  <si>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</si>
  <si>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</si>
  <si>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</si>
  <si>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</si>
  <si>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</si>
  <si>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</si>
  <si>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</si>
  <si>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</si>
  <si>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</si>
  <si>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</si>
  <si>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</si>
  <si>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</si>
  <si>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</si>
  <si>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</si>
  <si>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</si>
  <si>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</si>
  <si>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</si>
  <si>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</si>
  <si>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</si>
  <si>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</si>
  <si>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</si>
  <si>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</si>
  <si>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</si>
  <si>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</si>
  <si>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</si>
  <si>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</si>
  <si>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</si>
  <si>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</si>
  <si>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</si>
  <si>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</si>
  <si>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</si>
  <si>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</si>
  <si>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</si>
  <si>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</si>
  <si>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</si>
  <si>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</si>
  <si>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</si>
  <si>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</si>
  <si>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</si>
  <si>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</si>
  <si>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</si>
  <si>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 xml:space="preserve">Column B displays the FY 2019-20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</si>
</sst>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37">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14" fillId="0" borderId="4" xfId="3" applyFont="1" applyFill="1" applyBorder="1" applyAlignment="1">
      <alignment horizontal="center" vertical="center" wrapText="1"/>
    </xf>
    <xf numFmtId="0" fontId="3" fillId="0" borderId="4" xfId="3" applyNumberFormat="1" applyFont="1" applyFill="1" applyBorder="1" applyAlignment="1">
      <alignment horizontal="center"/>
    </xf>
    <xf numFmtId="0" fontId="3" fillId="0" borderId="4" xfId="3" applyFont="1" applyFill="1" applyBorder="1"/>
    <xf numFmtId="9" fontId="3" fillId="0" borderId="4" xfId="3" applyNumberFormat="1" applyFont="1" applyFill="1" applyBorder="1" applyAlignment="1">
      <alignment horizontal="center"/>
    </xf>
    <xf numFmtId="49" fontId="3" fillId="0" borderId="4" xfId="3" applyNumberFormat="1" applyFont="1" applyFill="1" applyBorder="1" applyAlignment="1">
      <alignment horizontal="center"/>
    </xf>
    <xf numFmtId="164" fontId="3" fillId="0" borderId="4" xfId="3" applyNumberFormat="1" applyFont="1" applyFill="1" applyBorder="1"/>
    <xf numFmtId="165" fontId="3" fillId="0" borderId="4" xfId="2" applyNumberFormat="1" applyFont="1" applyFill="1" applyBorder="1"/>
    <xf numFmtId="0" fontId="3" fillId="0" borderId="4" xfId="3" applyFont="1" applyFill="1" applyBorder="1" applyAlignment="1">
      <alignment horizontal="left"/>
    </xf>
    <xf numFmtId="168" fontId="3" fillId="0" borderId="4" xfId="3" applyNumberFormat="1" applyFont="1" applyFill="1" applyBorder="1"/>
    <xf numFmtId="0" fontId="3" fillId="0" borderId="0" xfId="3" applyFont="1" applyFill="1"/>
    <xf numFmtId="164" fontId="14" fillId="0" borderId="13" xfId="3" applyNumberFormat="1" applyFont="1" applyFill="1" applyBorder="1"/>
    <xf numFmtId="164" fontId="3" fillId="0" borderId="14" xfId="3" applyNumberFormat="1" applyFont="1" applyFill="1" applyBorder="1"/>
    <xf numFmtId="4" fontId="3" fillId="0" borderId="0" xfId="3" applyNumberFormat="1" applyFont="1" applyFill="1"/>
    <xf numFmtId="167" fontId="3" fillId="0" borderId="0" xfId="1" applyNumberFormat="1" applyFont="1" applyFill="1"/>
    <xf numFmtId="0" fontId="3" fillId="0" borderId="0" xfId="3" applyFont="1" applyFill="1" applyBorder="1"/>
    <xf numFmtId="0" fontId="0" fillId="0" borderId="0" xfId="0" applyAlignment="1">
      <alignment wrapText="1"/>
    </xf>
    <xf numFmtId="0" fontId="15" fillId="0" borderId="0" xfId="0" applyFont="1" applyAlignment="1">
      <alignment vertical="top" wrapText="1"/>
    </xf>
    <xf numFmtId="0" fontId="16" fillId="0" borderId="0" xfId="0" applyFont="1" applyAlignment="1">
      <alignment vertical="top"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14" fillId="0" borderId="4"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3.%20Community%20Support%20Branch\3.%20PMF%20Section\2.%20Fiscal%20Unit\Allocation%20Methodology-SCO%20Distribution\2021-22%20Distribution\2021-22%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I7">
            <v>3.9222623836715723E-2</v>
          </cell>
          <cell r="J7">
            <v>4.4149598044596415E-2</v>
          </cell>
        </row>
        <row r="8">
          <cell r="I8">
            <v>2.7156407631255887E-5</v>
          </cell>
          <cell r="J8">
            <v>3.6283464150780481E-4</v>
          </cell>
        </row>
        <row r="9">
          <cell r="I9">
            <v>7.2864991129343768E-4</v>
          </cell>
          <cell r="J9">
            <v>9.6265325398831947E-4</v>
          </cell>
        </row>
        <row r="10">
          <cell r="I10">
            <v>5.3237055087543891E-3</v>
          </cell>
          <cell r="J10">
            <v>7.2920797965589073E-3</v>
          </cell>
        </row>
        <row r="11">
          <cell r="I11">
            <v>9.7957252723637192E-4</v>
          </cell>
          <cell r="J11">
            <v>1.1948050069823569E-3</v>
          </cell>
        </row>
        <row r="12">
          <cell r="I12">
            <v>5.3287432844705571E-4</v>
          </cell>
          <cell r="J12">
            <v>9.5511728564122878E-4</v>
          </cell>
        </row>
        <row r="13">
          <cell r="I13">
            <v>2.6809070628310425E-2</v>
          </cell>
          <cell r="J13">
            <v>2.5071803368910558E-2</v>
          </cell>
        </row>
        <row r="14">
          <cell r="I14">
            <v>6.7220413995985721E-4</v>
          </cell>
          <cell r="J14">
            <v>1.1724519476918177E-3</v>
          </cell>
        </row>
        <row r="15">
          <cell r="I15">
            <v>3.8796276177637174E-3</v>
          </cell>
          <cell r="J15">
            <v>3.2627370487291513E-3</v>
          </cell>
        </row>
        <row r="16">
          <cell r="I16">
            <v>2.7248206240268042E-2</v>
          </cell>
          <cell r="J16">
            <v>2.7044108487515942E-2</v>
          </cell>
        </row>
        <row r="17">
          <cell r="I17">
            <v>7.4447912499701094E-4</v>
          </cell>
          <cell r="J17">
            <v>1.1287996453163151E-3</v>
          </cell>
        </row>
        <row r="18">
          <cell r="I18">
            <v>3.4291654492664895E-3</v>
          </cell>
          <cell r="J18">
            <v>4.3611074865243888E-3</v>
          </cell>
        </row>
        <row r="19">
          <cell r="I19">
            <v>4.8311553621157542E-3</v>
          </cell>
          <cell r="J19">
            <v>5.9453511455427217E-3</v>
          </cell>
        </row>
        <row r="20">
          <cell r="I20">
            <v>3.9449263533012047E-4</v>
          </cell>
          <cell r="J20">
            <v>8.5891293076183531E-4</v>
          </cell>
        </row>
        <row r="21">
          <cell r="I21">
            <v>2.3594098252839216E-2</v>
          </cell>
          <cell r="J21">
            <v>2.1766623925741829E-2</v>
          </cell>
        </row>
        <row r="22">
          <cell r="I22">
            <v>3.7374740547042066E-3</v>
          </cell>
          <cell r="J22">
            <v>3.378931170794945E-3</v>
          </cell>
        </row>
        <row r="23">
          <cell r="I23">
            <v>1.6506396487107114E-3</v>
          </cell>
          <cell r="J23">
            <v>2.307264447147558E-3</v>
          </cell>
        </row>
        <row r="24">
          <cell r="I24">
            <v>5.3125799299198512E-4</v>
          </cell>
          <cell r="J24">
            <v>1.1017275792323006E-3</v>
          </cell>
        </row>
        <row r="25">
          <cell r="I25">
            <v>0.28019536870554357</v>
          </cell>
          <cell r="J25">
            <v>0.30996702249989194</v>
          </cell>
        </row>
        <row r="26">
          <cell r="I26">
            <v>4.0687168901473681E-3</v>
          </cell>
          <cell r="J26">
            <v>3.6627625550860092E-3</v>
          </cell>
        </row>
        <row r="27">
          <cell r="I27">
            <v>6.6056701151178477E-3</v>
          </cell>
          <cell r="J27">
            <v>6.4718670401347498E-3</v>
          </cell>
        </row>
        <row r="28">
          <cell r="I28">
            <v>4.0848245767560829E-4</v>
          </cell>
          <cell r="J28">
            <v>7.7591177006405777E-4</v>
          </cell>
        </row>
        <row r="29">
          <cell r="I29">
            <v>2.2012317603524786E-3</v>
          </cell>
          <cell r="J29">
            <v>3.3189015535306974E-3</v>
          </cell>
        </row>
        <row r="30">
          <cell r="I30">
            <v>7.7518125374712588E-3</v>
          </cell>
          <cell r="J30">
            <v>8.0305364956872495E-3</v>
          </cell>
        </row>
        <row r="31">
          <cell r="I31">
            <v>2.2868303928897914E-4</v>
          </cell>
          <cell r="J31">
            <v>6.1517978290906233E-4</v>
          </cell>
        </row>
        <row r="32">
          <cell r="I32">
            <v>3.0850539126182393E-4</v>
          </cell>
          <cell r="J32">
            <v>5.4091241640437306E-4</v>
          </cell>
        </row>
        <row r="33">
          <cell r="I33">
            <v>1.1501006489127732E-2</v>
          </cell>
          <cell r="J33">
            <v>1.1728905454285414E-2</v>
          </cell>
        </row>
        <row r="34">
          <cell r="I34">
            <v>3.0294879213007284E-3</v>
          </cell>
          <cell r="J34">
            <v>3.7640377056161363E-3</v>
          </cell>
        </row>
        <row r="35">
          <cell r="I35">
            <v>2.1083289766352814E-3</v>
          </cell>
          <cell r="J35">
            <v>2.6240656132855453E-3</v>
          </cell>
        </row>
        <row r="36">
          <cell r="I36">
            <v>7.7809106026298661E-2</v>
          </cell>
          <cell r="J36">
            <v>6.0434793985042243E-2</v>
          </cell>
        </row>
        <row r="37">
          <cell r="I37">
            <v>7.7275494686495881E-3</v>
          </cell>
          <cell r="J37">
            <v>5.2214071380274254E-3</v>
          </cell>
        </row>
        <row r="38">
          <cell r="I38">
            <v>3.7245449098788878E-4</v>
          </cell>
          <cell r="J38">
            <v>1.0167529100259798E-3</v>
          </cell>
        </row>
        <row r="39">
          <cell r="I39">
            <v>5.817224390648907E-2</v>
          </cell>
          <cell r="J39">
            <v>4.2356002042303623E-2</v>
          </cell>
        </row>
        <row r="40">
          <cell r="I40">
            <v>3.7323217799412632E-2</v>
          </cell>
          <cell r="J40">
            <v>3.9470679724559303E-2</v>
          </cell>
        </row>
        <row r="41">
          <cell r="I41">
            <v>1.4565831359181166E-3</v>
          </cell>
          <cell r="J41">
            <v>1.2971430218274682E-3</v>
          </cell>
        </row>
        <row r="42">
          <cell r="I42">
            <v>5.3374148384825265E-2</v>
          </cell>
          <cell r="J42">
            <v>4.8678995938940067E-2</v>
          </cell>
        </row>
        <row r="43">
          <cell r="I43">
            <v>8.1636188000648785E-2</v>
          </cell>
          <cell r="J43">
            <v>7.0656300165512012E-2</v>
          </cell>
        </row>
        <row r="44">
          <cell r="I44">
            <v>2.3744868370671534E-2</v>
          </cell>
          <cell r="J44">
            <v>3.3178857587642094E-2</v>
          </cell>
        </row>
        <row r="45">
          <cell r="I45">
            <v>1.8892515510586357E-2</v>
          </cell>
          <cell r="J45">
            <v>1.7943185989093426E-2</v>
          </cell>
        </row>
        <row r="46">
          <cell r="I46">
            <v>6.0633361719953285E-3</v>
          </cell>
          <cell r="J46">
            <v>6.3655444118921956E-3</v>
          </cell>
        </row>
        <row r="47">
          <cell r="I47">
            <v>1.9679682830293282E-2</v>
          </cell>
          <cell r="J47">
            <v>1.7184284122086953E-2</v>
          </cell>
        </row>
        <row r="48">
          <cell r="I48">
            <v>1.2498573249769891E-2</v>
          </cell>
          <cell r="J48">
            <v>1.0026353171806553E-2</v>
          </cell>
        </row>
        <row r="49">
          <cell r="I49">
            <v>4.6811407190174376E-2</v>
          </cell>
          <cell r="J49">
            <v>4.9518195513429439E-2</v>
          </cell>
        </row>
        <row r="50">
          <cell r="I50">
            <v>7.3334122553489201E-3</v>
          </cell>
          <cell r="J50">
            <v>7.0309097877167314E-3</v>
          </cell>
        </row>
        <row r="51">
          <cell r="I51">
            <v>4.333446964538008E-3</v>
          </cell>
          <cell r="J51">
            <v>5.109454850184692E-3</v>
          </cell>
        </row>
        <row r="52">
          <cell r="I52">
            <v>6.9105169974404557E-5</v>
          </cell>
          <cell r="J52">
            <v>4.3452038343492442E-4</v>
          </cell>
        </row>
        <row r="53">
          <cell r="I53">
            <v>1.0858042880184965E-3</v>
          </cell>
          <cell r="J53">
            <v>1.5753522356484126E-3</v>
          </cell>
        </row>
        <row r="54">
          <cell r="I54">
            <v>9.3524395109089338E-3</v>
          </cell>
          <cell r="J54">
            <v>1.0134609694547948E-2</v>
          </cell>
        </row>
        <row r="55">
          <cell r="I55">
            <v>1.071395521120941E-2</v>
          </cell>
          <cell r="J55">
            <v>9.7302250127795382E-3</v>
          </cell>
        </row>
        <row r="56">
          <cell r="I56">
            <v>1.3675332676053182E-2</v>
          </cell>
          <cell r="J56">
            <v>1.3353121102561044E-2</v>
          </cell>
        </row>
        <row r="57">
          <cell r="I57">
            <v>4.3714253786283786E-3</v>
          </cell>
          <cell r="J57">
            <v>5.0924586226489665E-3</v>
          </cell>
        </row>
        <row r="58">
          <cell r="I58">
            <v>1.6653872196293407E-3</v>
          </cell>
          <cell r="J58">
            <v>1.925385008185243E-3</v>
          </cell>
        </row>
        <row r="59">
          <cell r="I59">
            <v>3.1988454441567659E-4</v>
          </cell>
          <cell r="J59">
            <v>7.3121549846163656E-4</v>
          </cell>
        </row>
        <row r="60">
          <cell r="I60">
            <v>1.3334830344366133E-2</v>
          </cell>
          <cell r="J60">
            <v>1.4837449297279835E-2</v>
          </cell>
        </row>
        <row r="61">
          <cell r="I61">
            <v>1.1178568974729909E-3</v>
          </cell>
          <cell r="J61">
            <v>1.3426260353713298E-3</v>
          </cell>
        </row>
        <row r="62">
          <cell r="I62">
            <v>1.8786908974015741E-2</v>
          </cell>
          <cell r="J62">
            <v>1.7087925839530029E-2</v>
          </cell>
        </row>
        <row r="63">
          <cell r="I63">
            <v>5.5345880774412878E-3</v>
          </cell>
          <cell r="J63">
            <v>4.4492408093817042E-3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
      <c r="AE1" s="217" t="s">
        <v>141</v>
      </c>
      <c r="AF1" s="217"/>
      <c r="AG1" s="217"/>
      <c r="AH1" s="217"/>
      <c r="AI1" s="217"/>
      <c r="AJ1" s="217"/>
      <c r="AK1" s="217"/>
    </row>
    <row r="2" spans="1:37" s="8" customFormat="1" ht="20.100000000000001" customHeight="1" x14ac:dyDescent="0.2">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3"/>
      <c r="AE2" s="217"/>
      <c r="AF2" s="217"/>
      <c r="AG2" s="217"/>
      <c r="AH2" s="217"/>
      <c r="AI2" s="217"/>
      <c r="AJ2" s="217"/>
      <c r="AK2" s="217"/>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8" t="s">
        <v>25</v>
      </c>
      <c r="AG3" s="209"/>
      <c r="AH3" s="209"/>
      <c r="AI3" s="210"/>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207" t="s">
        <v>188</v>
      </c>
    </row>
    <row r="2" spans="1:1" ht="60" x14ac:dyDescent="0.25">
      <c r="A2" s="206" t="s">
        <v>187</v>
      </c>
    </row>
    <row r="3" spans="1:1" ht="30" x14ac:dyDescent="0.25">
      <c r="A3" s="206" t="s">
        <v>189</v>
      </c>
    </row>
    <row r="4" spans="1:1" ht="45" x14ac:dyDescent="0.25">
      <c r="A4" s="206" t="s">
        <v>196</v>
      </c>
    </row>
    <row r="5" spans="1:1" ht="60" x14ac:dyDescent="0.25">
      <c r="A5" s="206" t="s">
        <v>190</v>
      </c>
    </row>
    <row r="6" spans="1:1" ht="60" x14ac:dyDescent="0.25">
      <c r="A6" s="206" t="s">
        <v>191</v>
      </c>
    </row>
    <row r="7" spans="1:1" ht="45" x14ac:dyDescent="0.25">
      <c r="A7" s="206" t="s">
        <v>192</v>
      </c>
    </row>
    <row r="8" spans="1:1" ht="45" x14ac:dyDescent="0.25">
      <c r="A8" s="206" t="s">
        <v>193</v>
      </c>
    </row>
    <row r="9" spans="1:1" ht="45" x14ac:dyDescent="0.25">
      <c r="A9" s="206" t="s">
        <v>194</v>
      </c>
    </row>
    <row r="10" spans="1:1" ht="45" x14ac:dyDescent="0.25">
      <c r="A10" s="206" t="s">
        <v>195</v>
      </c>
    </row>
    <row r="11" spans="1:1" hidden="1" x14ac:dyDescent="0.25">
      <c r="A11" s="205"/>
    </row>
    <row r="12" spans="1:1" hidden="1" x14ac:dyDescent="0.25">
      <c r="A12" s="205"/>
    </row>
    <row r="13" spans="1:1" hidden="1" x14ac:dyDescent="0.25">
      <c r="A13" s="205"/>
    </row>
    <row r="14" spans="1:1" hidden="1" x14ac:dyDescent="0.25">
      <c r="A14" s="205"/>
    </row>
    <row r="15" spans="1:1" hidden="1" x14ac:dyDescent="0.25">
      <c r="A15" s="205"/>
    </row>
    <row r="16" spans="1:1" hidden="1" x14ac:dyDescent="0.25">
      <c r="A16" s="205"/>
    </row>
    <row r="17" spans="1:1" hidden="1" x14ac:dyDescent="0.25">
      <c r="A17" s="205"/>
    </row>
    <row r="18" spans="1:1" hidden="1" x14ac:dyDescent="0.25">
      <c r="A18" s="205"/>
    </row>
    <row r="19" spans="1:1" hidden="1" x14ac:dyDescent="0.25">
      <c r="A19" s="205"/>
    </row>
    <row r="20" spans="1:1" hidden="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tabSelected="1" zoomScale="80" zoomScaleNormal="80" workbookViewId="0">
      <selection activeCell="B5" sqref="B5:C5"/>
    </sheetView>
  </sheetViews>
  <sheetFormatPr defaultColWidth="0" defaultRowHeight="15" zeroHeight="1" x14ac:dyDescent="0.2"/>
  <cols>
    <col min="1" max="1" width="18.140625" style="199" bestFit="1" customWidth="1"/>
    <col min="2" max="2" width="14.42578125" style="199" bestFit="1" customWidth="1"/>
    <col min="3" max="3" width="14.140625" style="199" bestFit="1" customWidth="1"/>
    <col min="4" max="6" width="13" style="199" customWidth="1"/>
    <col min="7" max="7" width="15.42578125" style="199" bestFit="1" customWidth="1"/>
    <col min="8" max="9" width="13" style="199" customWidth="1"/>
    <col min="10" max="16384" width="13" style="189" hidden="1"/>
  </cols>
  <sheetData>
    <row r="1" spans="1:9" x14ac:dyDescent="0.2">
      <c r="A1" s="221" t="s">
        <v>145</v>
      </c>
      <c r="B1" s="221"/>
      <c r="C1" s="221"/>
      <c r="D1" s="221"/>
      <c r="E1" s="221"/>
      <c r="F1" s="221"/>
      <c r="G1" s="221"/>
      <c r="H1" s="221"/>
      <c r="I1" s="221"/>
    </row>
    <row r="2" spans="1:9" x14ac:dyDescent="0.2">
      <c r="A2" s="221"/>
      <c r="B2" s="221"/>
      <c r="C2" s="221"/>
      <c r="D2" s="221"/>
      <c r="E2" s="221"/>
      <c r="F2" s="221"/>
      <c r="G2" s="221"/>
      <c r="H2" s="221"/>
      <c r="I2" s="221"/>
    </row>
    <row r="3" spans="1:9" ht="15.75" x14ac:dyDescent="0.2">
      <c r="A3" s="222" t="s">
        <v>2</v>
      </c>
      <c r="B3" s="223"/>
      <c r="C3" s="223"/>
      <c r="D3" s="223"/>
      <c r="E3" s="223"/>
      <c r="F3" s="223"/>
      <c r="G3" s="223"/>
      <c r="H3" s="223"/>
      <c r="I3" s="224"/>
    </row>
    <row r="4" spans="1:9" ht="157.5" x14ac:dyDescent="0.2">
      <c r="A4" s="190" t="s">
        <v>5</v>
      </c>
      <c r="B4" s="190" t="s">
        <v>159</v>
      </c>
      <c r="C4" s="190" t="s">
        <v>160</v>
      </c>
      <c r="D4" s="190" t="s">
        <v>143</v>
      </c>
      <c r="E4" s="190" t="s">
        <v>144</v>
      </c>
      <c r="F4" s="190" t="s">
        <v>10</v>
      </c>
      <c r="G4" s="190" t="s">
        <v>11</v>
      </c>
      <c r="H4" s="190" t="s">
        <v>12</v>
      </c>
      <c r="I4" s="190" t="s">
        <v>13</v>
      </c>
    </row>
    <row r="5" spans="1:9" x14ac:dyDescent="0.2">
      <c r="A5" s="191"/>
      <c r="B5" s="191" t="s">
        <v>165</v>
      </c>
      <c r="C5" s="191" t="s">
        <v>166</v>
      </c>
      <c r="D5" s="191" t="s">
        <v>167</v>
      </c>
      <c r="E5" s="191" t="s">
        <v>168</v>
      </c>
      <c r="F5" s="191" t="s">
        <v>169</v>
      </c>
      <c r="G5" s="191" t="s">
        <v>170</v>
      </c>
      <c r="H5" s="191" t="s">
        <v>171</v>
      </c>
      <c r="I5" s="191" t="s">
        <v>172</v>
      </c>
    </row>
    <row r="6" spans="1:9" x14ac:dyDescent="0.2">
      <c r="A6" s="192"/>
      <c r="B6" s="193"/>
      <c r="C6" s="193"/>
      <c r="D6" s="193"/>
      <c r="E6" s="193" t="s">
        <v>182</v>
      </c>
      <c r="F6" s="193" t="s">
        <v>183</v>
      </c>
      <c r="G6" s="194" t="s">
        <v>184</v>
      </c>
      <c r="H6" s="194" t="s">
        <v>185</v>
      </c>
      <c r="I6" s="194" t="s">
        <v>186</v>
      </c>
    </row>
    <row r="7" spans="1:9" x14ac:dyDescent="0.2">
      <c r="A7" s="192" t="s">
        <v>47</v>
      </c>
      <c r="B7" s="195">
        <f>'[1]Allocation 2021-22'!I7</f>
        <v>3.9222623836715723E-2</v>
      </c>
      <c r="C7" s="195">
        <f>'[1]Allocation 2021-22'!J7</f>
        <v>4.4149598044596415E-2</v>
      </c>
      <c r="D7" s="195">
        <f>IF(B7&gt;C7,B7,0)</f>
        <v>0</v>
      </c>
      <c r="E7" s="195">
        <f>D7*0.2</f>
        <v>0</v>
      </c>
      <c r="F7" s="195">
        <f>D7-E7</f>
        <v>0</v>
      </c>
      <c r="G7" s="195">
        <f>IF(E7&gt;0,B7/C7,0)</f>
        <v>0</v>
      </c>
      <c r="H7" s="195">
        <f>G7*E7</f>
        <v>0</v>
      </c>
      <c r="I7" s="196">
        <f>ROUND(F7+H7,6)</f>
        <v>0</v>
      </c>
    </row>
    <row r="8" spans="1:9" x14ac:dyDescent="0.2">
      <c r="A8" s="197" t="s">
        <v>48</v>
      </c>
      <c r="B8" s="195">
        <f>'[1]Allocation 2021-22'!I8</f>
        <v>2.7156407631255887E-5</v>
      </c>
      <c r="C8" s="195">
        <f>'[1]Allocation 2021-22'!J8</f>
        <v>3.6283464150780481E-4</v>
      </c>
      <c r="D8" s="195">
        <f t="shared" ref="D8:D63" si="0">IF(B8&gt;C8,B8,0)</f>
        <v>0</v>
      </c>
      <c r="E8" s="195">
        <f t="shared" ref="E8:E63" si="1">D8*0.2</f>
        <v>0</v>
      </c>
      <c r="F8" s="195">
        <f t="shared" ref="F8:F63" si="2">D8-E8</f>
        <v>0</v>
      </c>
      <c r="G8" s="195">
        <f t="shared" ref="G8:G63" si="3">IF(E8&gt;0,B8/C8,0)</f>
        <v>0</v>
      </c>
      <c r="H8" s="195">
        <f>G8*E8</f>
        <v>0</v>
      </c>
      <c r="I8" s="196">
        <f>ROUND(F8+H8,6)</f>
        <v>0</v>
      </c>
    </row>
    <row r="9" spans="1:9" x14ac:dyDescent="0.2">
      <c r="A9" s="197" t="s">
        <v>49</v>
      </c>
      <c r="B9" s="195">
        <f>'[1]Allocation 2021-22'!I9</f>
        <v>7.2864991129343768E-4</v>
      </c>
      <c r="C9" s="195">
        <f>'[1]Allocation 2021-22'!J9</f>
        <v>9.6265325398831947E-4</v>
      </c>
      <c r="D9" s="195">
        <f t="shared" si="0"/>
        <v>0</v>
      </c>
      <c r="E9" s="195">
        <f t="shared" si="1"/>
        <v>0</v>
      </c>
      <c r="F9" s="195">
        <f t="shared" si="2"/>
        <v>0</v>
      </c>
      <c r="G9" s="195">
        <f t="shared" si="3"/>
        <v>0</v>
      </c>
      <c r="H9" s="195">
        <f>G9*E9</f>
        <v>0</v>
      </c>
      <c r="I9" s="196">
        <f t="shared" ref="I9:I63" si="4">ROUND(F9+H9,6)</f>
        <v>0</v>
      </c>
    </row>
    <row r="10" spans="1:9" x14ac:dyDescent="0.2">
      <c r="A10" s="192" t="s">
        <v>50</v>
      </c>
      <c r="B10" s="195">
        <f>'[1]Allocation 2021-22'!I10</f>
        <v>5.3237055087543891E-3</v>
      </c>
      <c r="C10" s="195">
        <f>'[1]Allocation 2021-22'!J10</f>
        <v>7.2920797965589073E-3</v>
      </c>
      <c r="D10" s="195">
        <f t="shared" si="0"/>
        <v>0</v>
      </c>
      <c r="E10" s="195">
        <f t="shared" si="1"/>
        <v>0</v>
      </c>
      <c r="F10" s="195">
        <f t="shared" si="2"/>
        <v>0</v>
      </c>
      <c r="G10" s="195">
        <f t="shared" si="3"/>
        <v>0</v>
      </c>
      <c r="H10" s="195">
        <f t="shared" ref="H10:H63" si="5">G10*E10</f>
        <v>0</v>
      </c>
      <c r="I10" s="196">
        <f t="shared" si="4"/>
        <v>0</v>
      </c>
    </row>
    <row r="11" spans="1:9" x14ac:dyDescent="0.2">
      <c r="A11" s="192" t="s">
        <v>51</v>
      </c>
      <c r="B11" s="195">
        <f>'[1]Allocation 2021-22'!I11</f>
        <v>9.7957252723637192E-4</v>
      </c>
      <c r="C11" s="195">
        <f>'[1]Allocation 2021-22'!J11</f>
        <v>1.1948050069823569E-3</v>
      </c>
      <c r="D11" s="195">
        <f t="shared" si="0"/>
        <v>0</v>
      </c>
      <c r="E11" s="195">
        <f t="shared" si="1"/>
        <v>0</v>
      </c>
      <c r="F11" s="195">
        <f t="shared" si="2"/>
        <v>0</v>
      </c>
      <c r="G11" s="195">
        <f t="shared" si="3"/>
        <v>0</v>
      </c>
      <c r="H11" s="195">
        <f t="shared" si="5"/>
        <v>0</v>
      </c>
      <c r="I11" s="196">
        <f t="shared" si="4"/>
        <v>0</v>
      </c>
    </row>
    <row r="12" spans="1:9" x14ac:dyDescent="0.2">
      <c r="A12" s="192" t="s">
        <v>52</v>
      </c>
      <c r="B12" s="195">
        <f>'[1]Allocation 2021-22'!I12</f>
        <v>5.3287432844705571E-4</v>
      </c>
      <c r="C12" s="195">
        <f>'[1]Allocation 2021-22'!J12</f>
        <v>9.5511728564122878E-4</v>
      </c>
      <c r="D12" s="195">
        <f t="shared" si="0"/>
        <v>0</v>
      </c>
      <c r="E12" s="195">
        <f t="shared" si="1"/>
        <v>0</v>
      </c>
      <c r="F12" s="195">
        <f t="shared" si="2"/>
        <v>0</v>
      </c>
      <c r="G12" s="195">
        <f t="shared" si="3"/>
        <v>0</v>
      </c>
      <c r="H12" s="195">
        <f t="shared" si="5"/>
        <v>0</v>
      </c>
      <c r="I12" s="196">
        <f t="shared" si="4"/>
        <v>0</v>
      </c>
    </row>
    <row r="13" spans="1:9" x14ac:dyDescent="0.2">
      <c r="A13" s="192" t="s">
        <v>53</v>
      </c>
      <c r="B13" s="195">
        <f>'[1]Allocation 2021-22'!I13</f>
        <v>2.6809070628310425E-2</v>
      </c>
      <c r="C13" s="195">
        <f>'[1]Allocation 2021-22'!J13</f>
        <v>2.5071803368910558E-2</v>
      </c>
      <c r="D13" s="195">
        <f t="shared" si="0"/>
        <v>2.6809070628310425E-2</v>
      </c>
      <c r="E13" s="195">
        <f t="shared" si="1"/>
        <v>5.3618141256620852E-3</v>
      </c>
      <c r="F13" s="195">
        <f t="shared" si="2"/>
        <v>2.1447256502648341E-2</v>
      </c>
      <c r="G13" s="195">
        <f t="shared" si="3"/>
        <v>1.0692916753469002</v>
      </c>
      <c r="H13" s="195">
        <f t="shared" si="5"/>
        <v>5.7333432093278859E-3</v>
      </c>
      <c r="I13" s="196">
        <f t="shared" si="4"/>
        <v>2.7181E-2</v>
      </c>
    </row>
    <row r="14" spans="1:9" x14ac:dyDescent="0.2">
      <c r="A14" s="192" t="s">
        <v>54</v>
      </c>
      <c r="B14" s="195">
        <f>'[1]Allocation 2021-22'!I14</f>
        <v>6.7220413995985721E-4</v>
      </c>
      <c r="C14" s="195">
        <f>'[1]Allocation 2021-22'!J14</f>
        <v>1.1724519476918177E-3</v>
      </c>
      <c r="D14" s="195">
        <f t="shared" si="0"/>
        <v>0</v>
      </c>
      <c r="E14" s="195">
        <f t="shared" si="1"/>
        <v>0</v>
      </c>
      <c r="F14" s="195">
        <f t="shared" si="2"/>
        <v>0</v>
      </c>
      <c r="G14" s="195">
        <f t="shared" si="3"/>
        <v>0</v>
      </c>
      <c r="H14" s="195">
        <f t="shared" si="5"/>
        <v>0</v>
      </c>
      <c r="I14" s="196">
        <f t="shared" si="4"/>
        <v>0</v>
      </c>
    </row>
    <row r="15" spans="1:9" x14ac:dyDescent="0.2">
      <c r="A15" s="192" t="s">
        <v>55</v>
      </c>
      <c r="B15" s="195">
        <f>'[1]Allocation 2021-22'!I15</f>
        <v>3.8796276177637174E-3</v>
      </c>
      <c r="C15" s="195">
        <f>'[1]Allocation 2021-22'!J15</f>
        <v>3.2627370487291513E-3</v>
      </c>
      <c r="D15" s="195">
        <f t="shared" si="0"/>
        <v>3.8796276177637174E-3</v>
      </c>
      <c r="E15" s="195">
        <f t="shared" si="1"/>
        <v>7.7592552355274349E-4</v>
      </c>
      <c r="F15" s="195">
        <f t="shared" si="2"/>
        <v>3.1037020942109739E-3</v>
      </c>
      <c r="G15" s="195">
        <f t="shared" si="3"/>
        <v>1.1890714942152165</v>
      </c>
      <c r="H15" s="195">
        <f t="shared" si="5"/>
        <v>9.2263092169058488E-4</v>
      </c>
      <c r="I15" s="196">
        <f t="shared" si="4"/>
        <v>4.0260000000000001E-3</v>
      </c>
    </row>
    <row r="16" spans="1:9" x14ac:dyDescent="0.2">
      <c r="A16" s="192" t="s">
        <v>56</v>
      </c>
      <c r="B16" s="195">
        <f>'[1]Allocation 2021-22'!I16</f>
        <v>2.7248206240268042E-2</v>
      </c>
      <c r="C16" s="195">
        <f>'[1]Allocation 2021-22'!J16</f>
        <v>2.7044108487515942E-2</v>
      </c>
      <c r="D16" s="195">
        <f t="shared" si="0"/>
        <v>2.7248206240268042E-2</v>
      </c>
      <c r="E16" s="195">
        <f t="shared" si="1"/>
        <v>5.4496412480536088E-3</v>
      </c>
      <c r="F16" s="195">
        <f t="shared" si="2"/>
        <v>2.1798564992214435E-2</v>
      </c>
      <c r="G16" s="195">
        <f t="shared" si="3"/>
        <v>1.007546847138493</v>
      </c>
      <c r="H16" s="195">
        <f t="shared" si="5"/>
        <v>5.4907688575122956E-3</v>
      </c>
      <c r="I16" s="196">
        <f t="shared" si="4"/>
        <v>2.7289000000000001E-2</v>
      </c>
    </row>
    <row r="17" spans="1:9" x14ac:dyDescent="0.2">
      <c r="A17" s="192" t="s">
        <v>57</v>
      </c>
      <c r="B17" s="195">
        <f>'[1]Allocation 2021-22'!I17</f>
        <v>7.4447912499701094E-4</v>
      </c>
      <c r="C17" s="195">
        <f>'[1]Allocation 2021-22'!J17</f>
        <v>1.1287996453163151E-3</v>
      </c>
      <c r="D17" s="195">
        <f t="shared" si="0"/>
        <v>0</v>
      </c>
      <c r="E17" s="195">
        <f t="shared" si="1"/>
        <v>0</v>
      </c>
      <c r="F17" s="195">
        <f t="shared" si="2"/>
        <v>0</v>
      </c>
      <c r="G17" s="195">
        <f t="shared" si="3"/>
        <v>0</v>
      </c>
      <c r="H17" s="195">
        <f t="shared" si="5"/>
        <v>0</v>
      </c>
      <c r="I17" s="196">
        <f t="shared" si="4"/>
        <v>0</v>
      </c>
    </row>
    <row r="18" spans="1:9" x14ac:dyDescent="0.2">
      <c r="A18" s="192" t="s">
        <v>58</v>
      </c>
      <c r="B18" s="195">
        <f>'[1]Allocation 2021-22'!I18</f>
        <v>3.4291654492664895E-3</v>
      </c>
      <c r="C18" s="195">
        <f>'[1]Allocation 2021-22'!J18</f>
        <v>4.3611074865243888E-3</v>
      </c>
      <c r="D18" s="195">
        <f t="shared" si="0"/>
        <v>0</v>
      </c>
      <c r="E18" s="195">
        <f t="shared" si="1"/>
        <v>0</v>
      </c>
      <c r="F18" s="195">
        <f t="shared" si="2"/>
        <v>0</v>
      </c>
      <c r="G18" s="195">
        <f t="shared" si="3"/>
        <v>0</v>
      </c>
      <c r="H18" s="195">
        <f t="shared" si="5"/>
        <v>0</v>
      </c>
      <c r="I18" s="196">
        <f t="shared" si="4"/>
        <v>0</v>
      </c>
    </row>
    <row r="19" spans="1:9" x14ac:dyDescent="0.2">
      <c r="A19" s="192" t="s">
        <v>59</v>
      </c>
      <c r="B19" s="195">
        <f>'[1]Allocation 2021-22'!I19</f>
        <v>4.8311553621157542E-3</v>
      </c>
      <c r="C19" s="195">
        <f>'[1]Allocation 2021-22'!J19</f>
        <v>5.9453511455427217E-3</v>
      </c>
      <c r="D19" s="195">
        <f t="shared" si="0"/>
        <v>0</v>
      </c>
      <c r="E19" s="195">
        <f t="shared" si="1"/>
        <v>0</v>
      </c>
      <c r="F19" s="195">
        <f t="shared" si="2"/>
        <v>0</v>
      </c>
      <c r="G19" s="195">
        <f t="shared" si="3"/>
        <v>0</v>
      </c>
      <c r="H19" s="195">
        <f t="shared" si="5"/>
        <v>0</v>
      </c>
      <c r="I19" s="196">
        <f t="shared" si="4"/>
        <v>0</v>
      </c>
    </row>
    <row r="20" spans="1:9" x14ac:dyDescent="0.2">
      <c r="A20" s="192" t="s">
        <v>60</v>
      </c>
      <c r="B20" s="195">
        <f>'[1]Allocation 2021-22'!I20</f>
        <v>3.9449263533012047E-4</v>
      </c>
      <c r="C20" s="195">
        <f>'[1]Allocation 2021-22'!J20</f>
        <v>8.5891293076183531E-4</v>
      </c>
      <c r="D20" s="195">
        <f t="shared" si="0"/>
        <v>0</v>
      </c>
      <c r="E20" s="195">
        <f t="shared" si="1"/>
        <v>0</v>
      </c>
      <c r="F20" s="195">
        <f t="shared" si="2"/>
        <v>0</v>
      </c>
      <c r="G20" s="195">
        <f t="shared" si="3"/>
        <v>0</v>
      </c>
      <c r="H20" s="195">
        <f t="shared" si="5"/>
        <v>0</v>
      </c>
      <c r="I20" s="196">
        <f t="shared" si="4"/>
        <v>0</v>
      </c>
    </row>
    <row r="21" spans="1:9" x14ac:dyDescent="0.2">
      <c r="A21" s="192" t="s">
        <v>61</v>
      </c>
      <c r="B21" s="195">
        <f>'[1]Allocation 2021-22'!I21</f>
        <v>2.3594098252839216E-2</v>
      </c>
      <c r="C21" s="195">
        <f>'[1]Allocation 2021-22'!J21</f>
        <v>2.1766623925741829E-2</v>
      </c>
      <c r="D21" s="195">
        <f t="shared" si="0"/>
        <v>2.3594098252839216E-2</v>
      </c>
      <c r="E21" s="195">
        <f t="shared" si="1"/>
        <v>4.7188196505678435E-3</v>
      </c>
      <c r="F21" s="195">
        <f t="shared" si="2"/>
        <v>1.8875278602271374E-2</v>
      </c>
      <c r="G21" s="195">
        <f t="shared" si="3"/>
        <v>1.0839576377729467</v>
      </c>
      <c r="H21" s="195">
        <f t="shared" si="5"/>
        <v>5.1150006015060817E-3</v>
      </c>
      <c r="I21" s="196">
        <f t="shared" si="4"/>
        <v>2.3990000000000001E-2</v>
      </c>
    </row>
    <row r="22" spans="1:9" x14ac:dyDescent="0.2">
      <c r="A22" s="192" t="s">
        <v>62</v>
      </c>
      <c r="B22" s="195">
        <f>'[1]Allocation 2021-22'!I22</f>
        <v>3.7374740547042066E-3</v>
      </c>
      <c r="C22" s="195">
        <f>'[1]Allocation 2021-22'!J22</f>
        <v>3.378931170794945E-3</v>
      </c>
      <c r="D22" s="195">
        <f t="shared" si="0"/>
        <v>3.7374740547042066E-3</v>
      </c>
      <c r="E22" s="195">
        <f t="shared" si="1"/>
        <v>7.4749481094084141E-4</v>
      </c>
      <c r="F22" s="195">
        <f t="shared" si="2"/>
        <v>2.9899792437633652E-3</v>
      </c>
      <c r="G22" s="195">
        <f t="shared" si="3"/>
        <v>1.1061113310055704</v>
      </c>
      <c r="H22" s="195">
        <f t="shared" si="5"/>
        <v>8.2681248024953123E-4</v>
      </c>
      <c r="I22" s="196">
        <f t="shared" si="4"/>
        <v>3.8170000000000001E-3</v>
      </c>
    </row>
    <row r="23" spans="1:9" x14ac:dyDescent="0.2">
      <c r="A23" s="192" t="s">
        <v>63</v>
      </c>
      <c r="B23" s="195">
        <f>'[1]Allocation 2021-22'!I23</f>
        <v>1.6506396487107114E-3</v>
      </c>
      <c r="C23" s="195">
        <f>'[1]Allocation 2021-22'!J23</f>
        <v>2.307264447147558E-3</v>
      </c>
      <c r="D23" s="195">
        <f t="shared" si="0"/>
        <v>0</v>
      </c>
      <c r="E23" s="195">
        <f t="shared" si="1"/>
        <v>0</v>
      </c>
      <c r="F23" s="195">
        <f t="shared" si="2"/>
        <v>0</v>
      </c>
      <c r="G23" s="195">
        <f t="shared" si="3"/>
        <v>0</v>
      </c>
      <c r="H23" s="195">
        <f t="shared" si="5"/>
        <v>0</v>
      </c>
      <c r="I23" s="196">
        <f t="shared" si="4"/>
        <v>0</v>
      </c>
    </row>
    <row r="24" spans="1:9" x14ac:dyDescent="0.2">
      <c r="A24" s="192" t="s">
        <v>64</v>
      </c>
      <c r="B24" s="195">
        <f>'[1]Allocation 2021-22'!I24</f>
        <v>5.3125799299198512E-4</v>
      </c>
      <c r="C24" s="195">
        <f>'[1]Allocation 2021-22'!J24</f>
        <v>1.1017275792323006E-3</v>
      </c>
      <c r="D24" s="195">
        <f t="shared" si="0"/>
        <v>0</v>
      </c>
      <c r="E24" s="195">
        <f t="shared" si="1"/>
        <v>0</v>
      </c>
      <c r="F24" s="195">
        <f t="shared" si="2"/>
        <v>0</v>
      </c>
      <c r="G24" s="195">
        <f t="shared" si="3"/>
        <v>0</v>
      </c>
      <c r="H24" s="195">
        <f t="shared" si="5"/>
        <v>0</v>
      </c>
      <c r="I24" s="196">
        <f t="shared" si="4"/>
        <v>0</v>
      </c>
    </row>
    <row r="25" spans="1:9" x14ac:dyDescent="0.2">
      <c r="A25" s="192" t="s">
        <v>65</v>
      </c>
      <c r="B25" s="195">
        <f>'[1]Allocation 2021-22'!I25</f>
        <v>0.28019536870554357</v>
      </c>
      <c r="C25" s="195">
        <f>'[1]Allocation 2021-22'!J25</f>
        <v>0.30996702249989194</v>
      </c>
      <c r="D25" s="195">
        <f t="shared" si="0"/>
        <v>0</v>
      </c>
      <c r="E25" s="195">
        <f t="shared" si="1"/>
        <v>0</v>
      </c>
      <c r="F25" s="195">
        <f t="shared" si="2"/>
        <v>0</v>
      </c>
      <c r="G25" s="195">
        <f t="shared" si="3"/>
        <v>0</v>
      </c>
      <c r="H25" s="195">
        <f t="shared" si="5"/>
        <v>0</v>
      </c>
      <c r="I25" s="196">
        <f t="shared" si="4"/>
        <v>0</v>
      </c>
    </row>
    <row r="26" spans="1:9" x14ac:dyDescent="0.2">
      <c r="A26" s="192" t="s">
        <v>66</v>
      </c>
      <c r="B26" s="195">
        <f>'[1]Allocation 2021-22'!I26</f>
        <v>4.0687168901473681E-3</v>
      </c>
      <c r="C26" s="195">
        <f>'[1]Allocation 2021-22'!J26</f>
        <v>3.6627625550860092E-3</v>
      </c>
      <c r="D26" s="195">
        <f t="shared" si="0"/>
        <v>4.0687168901473681E-3</v>
      </c>
      <c r="E26" s="195">
        <f t="shared" si="1"/>
        <v>8.1374337802947363E-4</v>
      </c>
      <c r="F26" s="195">
        <f t="shared" si="2"/>
        <v>3.2549735121178945E-3</v>
      </c>
      <c r="G26" s="195">
        <f t="shared" si="3"/>
        <v>1.1108328287613571</v>
      </c>
      <c r="H26" s="195">
        <f t="shared" si="5"/>
        <v>9.0393285850230254E-4</v>
      </c>
      <c r="I26" s="196">
        <f t="shared" si="4"/>
        <v>4.1590000000000004E-3</v>
      </c>
    </row>
    <row r="27" spans="1:9" x14ac:dyDescent="0.2">
      <c r="A27" s="192" t="s">
        <v>67</v>
      </c>
      <c r="B27" s="195">
        <f>'[1]Allocation 2021-22'!I27</f>
        <v>6.6056701151178477E-3</v>
      </c>
      <c r="C27" s="195">
        <f>'[1]Allocation 2021-22'!J27</f>
        <v>6.4718670401347498E-3</v>
      </c>
      <c r="D27" s="195">
        <f t="shared" si="0"/>
        <v>6.6056701151178477E-3</v>
      </c>
      <c r="E27" s="195">
        <f t="shared" si="1"/>
        <v>1.3211340230235697E-3</v>
      </c>
      <c r="F27" s="195">
        <f t="shared" si="2"/>
        <v>5.2845360920942778E-3</v>
      </c>
      <c r="G27" s="195">
        <f t="shared" si="3"/>
        <v>1.020674571055513</v>
      </c>
      <c r="H27" s="195">
        <f t="shared" si="5"/>
        <v>1.3484479022564261E-3</v>
      </c>
      <c r="I27" s="196">
        <f t="shared" si="4"/>
        <v>6.633E-3</v>
      </c>
    </row>
    <row r="28" spans="1:9" x14ac:dyDescent="0.2">
      <c r="A28" s="192" t="s">
        <v>68</v>
      </c>
      <c r="B28" s="195">
        <f>'[1]Allocation 2021-22'!I28</f>
        <v>4.0848245767560829E-4</v>
      </c>
      <c r="C28" s="195">
        <f>'[1]Allocation 2021-22'!J28</f>
        <v>7.7591177006405777E-4</v>
      </c>
      <c r="D28" s="195">
        <f t="shared" si="0"/>
        <v>0</v>
      </c>
      <c r="E28" s="195">
        <f t="shared" si="1"/>
        <v>0</v>
      </c>
      <c r="F28" s="195">
        <f t="shared" si="2"/>
        <v>0</v>
      </c>
      <c r="G28" s="195">
        <f t="shared" si="3"/>
        <v>0</v>
      </c>
      <c r="H28" s="195">
        <f t="shared" si="5"/>
        <v>0</v>
      </c>
      <c r="I28" s="196">
        <f t="shared" si="4"/>
        <v>0</v>
      </c>
    </row>
    <row r="29" spans="1:9" x14ac:dyDescent="0.2">
      <c r="A29" s="192" t="s">
        <v>69</v>
      </c>
      <c r="B29" s="195">
        <f>'[1]Allocation 2021-22'!I29</f>
        <v>2.2012317603524786E-3</v>
      </c>
      <c r="C29" s="195">
        <f>'[1]Allocation 2021-22'!J29</f>
        <v>3.3189015535306974E-3</v>
      </c>
      <c r="D29" s="195">
        <f t="shared" si="0"/>
        <v>0</v>
      </c>
      <c r="E29" s="195">
        <f t="shared" si="1"/>
        <v>0</v>
      </c>
      <c r="F29" s="195">
        <f t="shared" si="2"/>
        <v>0</v>
      </c>
      <c r="G29" s="195">
        <f t="shared" si="3"/>
        <v>0</v>
      </c>
      <c r="H29" s="195">
        <f t="shared" si="5"/>
        <v>0</v>
      </c>
      <c r="I29" s="196">
        <f t="shared" si="4"/>
        <v>0</v>
      </c>
    </row>
    <row r="30" spans="1:9" x14ac:dyDescent="0.2">
      <c r="A30" s="192" t="s">
        <v>70</v>
      </c>
      <c r="B30" s="195">
        <f>'[1]Allocation 2021-22'!I30</f>
        <v>7.7518125374712588E-3</v>
      </c>
      <c r="C30" s="195">
        <f>'[1]Allocation 2021-22'!J30</f>
        <v>8.0305364956872495E-3</v>
      </c>
      <c r="D30" s="195">
        <f t="shared" si="0"/>
        <v>0</v>
      </c>
      <c r="E30" s="195">
        <f t="shared" si="1"/>
        <v>0</v>
      </c>
      <c r="F30" s="195">
        <f t="shared" si="2"/>
        <v>0</v>
      </c>
      <c r="G30" s="195">
        <f t="shared" si="3"/>
        <v>0</v>
      </c>
      <c r="H30" s="195">
        <f t="shared" si="5"/>
        <v>0</v>
      </c>
      <c r="I30" s="196">
        <f t="shared" si="4"/>
        <v>0</v>
      </c>
    </row>
    <row r="31" spans="1:9" x14ac:dyDescent="0.2">
      <c r="A31" s="192" t="s">
        <v>71</v>
      </c>
      <c r="B31" s="195">
        <f>'[1]Allocation 2021-22'!I31</f>
        <v>2.2868303928897914E-4</v>
      </c>
      <c r="C31" s="195">
        <f>'[1]Allocation 2021-22'!J31</f>
        <v>6.1517978290906233E-4</v>
      </c>
      <c r="D31" s="195">
        <f t="shared" si="0"/>
        <v>0</v>
      </c>
      <c r="E31" s="195">
        <f t="shared" si="1"/>
        <v>0</v>
      </c>
      <c r="F31" s="195">
        <f t="shared" si="2"/>
        <v>0</v>
      </c>
      <c r="G31" s="195">
        <f t="shared" si="3"/>
        <v>0</v>
      </c>
      <c r="H31" s="195">
        <f t="shared" si="5"/>
        <v>0</v>
      </c>
      <c r="I31" s="196">
        <f t="shared" si="4"/>
        <v>0</v>
      </c>
    </row>
    <row r="32" spans="1:9" x14ac:dyDescent="0.2">
      <c r="A32" s="192" t="s">
        <v>72</v>
      </c>
      <c r="B32" s="195">
        <f>'[1]Allocation 2021-22'!I32</f>
        <v>3.0850539126182393E-4</v>
      </c>
      <c r="C32" s="195">
        <f>'[1]Allocation 2021-22'!J32</f>
        <v>5.4091241640437306E-4</v>
      </c>
      <c r="D32" s="195">
        <f t="shared" si="0"/>
        <v>0</v>
      </c>
      <c r="E32" s="195">
        <f t="shared" si="1"/>
        <v>0</v>
      </c>
      <c r="F32" s="195">
        <f t="shared" si="2"/>
        <v>0</v>
      </c>
      <c r="G32" s="195">
        <f t="shared" si="3"/>
        <v>0</v>
      </c>
      <c r="H32" s="195">
        <f t="shared" si="5"/>
        <v>0</v>
      </c>
      <c r="I32" s="196">
        <f t="shared" si="4"/>
        <v>0</v>
      </c>
    </row>
    <row r="33" spans="1:9" x14ac:dyDescent="0.2">
      <c r="A33" s="192" t="s">
        <v>73</v>
      </c>
      <c r="B33" s="195">
        <f>'[1]Allocation 2021-22'!I33</f>
        <v>1.1501006489127732E-2</v>
      </c>
      <c r="C33" s="195">
        <f>'[1]Allocation 2021-22'!J33</f>
        <v>1.1728905454285414E-2</v>
      </c>
      <c r="D33" s="195">
        <f t="shared" si="0"/>
        <v>0</v>
      </c>
      <c r="E33" s="195">
        <f t="shared" si="1"/>
        <v>0</v>
      </c>
      <c r="F33" s="195">
        <f t="shared" si="2"/>
        <v>0</v>
      </c>
      <c r="G33" s="195">
        <f t="shared" si="3"/>
        <v>0</v>
      </c>
      <c r="H33" s="195">
        <f t="shared" si="5"/>
        <v>0</v>
      </c>
      <c r="I33" s="196">
        <f t="shared" si="4"/>
        <v>0</v>
      </c>
    </row>
    <row r="34" spans="1:9" x14ac:dyDescent="0.2">
      <c r="A34" s="192" t="s">
        <v>74</v>
      </c>
      <c r="B34" s="195">
        <f>'[1]Allocation 2021-22'!I34</f>
        <v>3.0294879213007284E-3</v>
      </c>
      <c r="C34" s="195">
        <f>'[1]Allocation 2021-22'!J34</f>
        <v>3.7640377056161363E-3</v>
      </c>
      <c r="D34" s="195">
        <f t="shared" si="0"/>
        <v>0</v>
      </c>
      <c r="E34" s="195">
        <f t="shared" si="1"/>
        <v>0</v>
      </c>
      <c r="F34" s="195">
        <f t="shared" si="2"/>
        <v>0</v>
      </c>
      <c r="G34" s="195">
        <f t="shared" si="3"/>
        <v>0</v>
      </c>
      <c r="H34" s="195">
        <f t="shared" si="5"/>
        <v>0</v>
      </c>
      <c r="I34" s="196">
        <f t="shared" si="4"/>
        <v>0</v>
      </c>
    </row>
    <row r="35" spans="1:9" x14ac:dyDescent="0.2">
      <c r="A35" s="192" t="s">
        <v>75</v>
      </c>
      <c r="B35" s="195">
        <f>'[1]Allocation 2021-22'!I35</f>
        <v>2.1083289766352814E-3</v>
      </c>
      <c r="C35" s="195">
        <f>'[1]Allocation 2021-22'!J35</f>
        <v>2.6240656132855453E-3</v>
      </c>
      <c r="D35" s="195">
        <f t="shared" si="0"/>
        <v>0</v>
      </c>
      <c r="E35" s="195">
        <f t="shared" si="1"/>
        <v>0</v>
      </c>
      <c r="F35" s="195">
        <f t="shared" si="2"/>
        <v>0</v>
      </c>
      <c r="G35" s="195">
        <f t="shared" si="3"/>
        <v>0</v>
      </c>
      <c r="H35" s="195">
        <f t="shared" si="5"/>
        <v>0</v>
      </c>
      <c r="I35" s="196">
        <f t="shared" si="4"/>
        <v>0</v>
      </c>
    </row>
    <row r="36" spans="1:9" x14ac:dyDescent="0.2">
      <c r="A36" s="192" t="s">
        <v>76</v>
      </c>
      <c r="B36" s="195">
        <f>'[1]Allocation 2021-22'!I36</f>
        <v>7.7809106026298661E-2</v>
      </c>
      <c r="C36" s="195">
        <f>'[1]Allocation 2021-22'!J36</f>
        <v>6.0434793985042243E-2</v>
      </c>
      <c r="D36" s="195">
        <f t="shared" si="0"/>
        <v>7.7809106026298661E-2</v>
      </c>
      <c r="E36" s="195">
        <f t="shared" si="1"/>
        <v>1.5561821205259733E-2</v>
      </c>
      <c r="F36" s="195">
        <f t="shared" si="2"/>
        <v>6.2247284821038931E-2</v>
      </c>
      <c r="G36" s="195">
        <f t="shared" si="3"/>
        <v>1.2874885623926609</v>
      </c>
      <c r="H36" s="195">
        <f t="shared" si="5"/>
        <v>2.0035666811771477E-2</v>
      </c>
      <c r="I36" s="196">
        <f t="shared" si="4"/>
        <v>8.2282999999999995E-2</v>
      </c>
    </row>
    <row r="37" spans="1:9" x14ac:dyDescent="0.2">
      <c r="A37" s="192" t="s">
        <v>77</v>
      </c>
      <c r="B37" s="195">
        <f>'[1]Allocation 2021-22'!I37</f>
        <v>7.7275494686495881E-3</v>
      </c>
      <c r="C37" s="195">
        <f>'[1]Allocation 2021-22'!J37</f>
        <v>5.2214071380274254E-3</v>
      </c>
      <c r="D37" s="195">
        <f t="shared" si="0"/>
        <v>7.7275494686495881E-3</v>
      </c>
      <c r="E37" s="195">
        <f t="shared" si="1"/>
        <v>1.5455098937299178E-3</v>
      </c>
      <c r="F37" s="195">
        <f t="shared" si="2"/>
        <v>6.1820395749196703E-3</v>
      </c>
      <c r="G37" s="195">
        <f t="shared" si="3"/>
        <v>1.4799745096240375</v>
      </c>
      <c r="H37" s="195">
        <f t="shared" si="5"/>
        <v>2.2873152470920333E-3</v>
      </c>
      <c r="I37" s="196">
        <f t="shared" si="4"/>
        <v>8.4690000000000008E-3</v>
      </c>
    </row>
    <row r="38" spans="1:9" x14ac:dyDescent="0.2">
      <c r="A38" s="192" t="s">
        <v>78</v>
      </c>
      <c r="B38" s="195">
        <f>'[1]Allocation 2021-22'!I38</f>
        <v>3.7245449098788878E-4</v>
      </c>
      <c r="C38" s="195">
        <f>'[1]Allocation 2021-22'!J38</f>
        <v>1.0167529100259798E-3</v>
      </c>
      <c r="D38" s="195">
        <f t="shared" si="0"/>
        <v>0</v>
      </c>
      <c r="E38" s="195">
        <f t="shared" si="1"/>
        <v>0</v>
      </c>
      <c r="F38" s="195">
        <f t="shared" si="2"/>
        <v>0</v>
      </c>
      <c r="G38" s="195">
        <f t="shared" si="3"/>
        <v>0</v>
      </c>
      <c r="H38" s="195">
        <f t="shared" si="5"/>
        <v>0</v>
      </c>
      <c r="I38" s="196">
        <f t="shared" si="4"/>
        <v>0</v>
      </c>
    </row>
    <row r="39" spans="1:9" x14ac:dyDescent="0.2">
      <c r="A39" s="192" t="s">
        <v>79</v>
      </c>
      <c r="B39" s="195">
        <f>'[1]Allocation 2021-22'!I39</f>
        <v>5.817224390648907E-2</v>
      </c>
      <c r="C39" s="195">
        <f>'[1]Allocation 2021-22'!J39</f>
        <v>4.2356002042303623E-2</v>
      </c>
      <c r="D39" s="195">
        <f t="shared" si="0"/>
        <v>5.817224390648907E-2</v>
      </c>
      <c r="E39" s="195">
        <f t="shared" si="1"/>
        <v>1.1634448781297815E-2</v>
      </c>
      <c r="F39" s="195">
        <f t="shared" si="2"/>
        <v>4.6537795125191253E-2</v>
      </c>
      <c r="G39" s="195">
        <f t="shared" si="3"/>
        <v>1.3734120573605781</v>
      </c>
      <c r="H39" s="195">
        <f t="shared" si="5"/>
        <v>1.5978892236978504E-2</v>
      </c>
      <c r="I39" s="196">
        <f t="shared" si="4"/>
        <v>6.2517000000000003E-2</v>
      </c>
    </row>
    <row r="40" spans="1:9" x14ac:dyDescent="0.2">
      <c r="A40" s="192" t="s">
        <v>80</v>
      </c>
      <c r="B40" s="195">
        <f>'[1]Allocation 2021-22'!I40</f>
        <v>3.7323217799412632E-2</v>
      </c>
      <c r="C40" s="195">
        <f>'[1]Allocation 2021-22'!J40</f>
        <v>3.9470679724559303E-2</v>
      </c>
      <c r="D40" s="195">
        <f t="shared" si="0"/>
        <v>0</v>
      </c>
      <c r="E40" s="195">
        <f t="shared" si="1"/>
        <v>0</v>
      </c>
      <c r="F40" s="195">
        <f t="shared" si="2"/>
        <v>0</v>
      </c>
      <c r="G40" s="195">
        <f t="shared" si="3"/>
        <v>0</v>
      </c>
      <c r="H40" s="195">
        <f t="shared" si="5"/>
        <v>0</v>
      </c>
      <c r="I40" s="196">
        <f t="shared" si="4"/>
        <v>0</v>
      </c>
    </row>
    <row r="41" spans="1:9" x14ac:dyDescent="0.2">
      <c r="A41" s="192" t="s">
        <v>81</v>
      </c>
      <c r="B41" s="195">
        <f>'[1]Allocation 2021-22'!I41</f>
        <v>1.4565831359181166E-3</v>
      </c>
      <c r="C41" s="195">
        <f>'[1]Allocation 2021-22'!J41</f>
        <v>1.2971430218274682E-3</v>
      </c>
      <c r="D41" s="195">
        <f t="shared" si="0"/>
        <v>1.4565831359181166E-3</v>
      </c>
      <c r="E41" s="195">
        <f t="shared" si="1"/>
        <v>2.9131662718362336E-4</v>
      </c>
      <c r="F41" s="195">
        <f t="shared" si="2"/>
        <v>1.1652665087344932E-3</v>
      </c>
      <c r="G41" s="195">
        <f t="shared" si="3"/>
        <v>1.1229163719094157</v>
      </c>
      <c r="H41" s="195">
        <f t="shared" si="5"/>
        <v>3.2712421007392221E-4</v>
      </c>
      <c r="I41" s="196">
        <f t="shared" si="4"/>
        <v>1.4920000000000001E-3</v>
      </c>
    </row>
    <row r="42" spans="1:9" x14ac:dyDescent="0.2">
      <c r="A42" s="192" t="s">
        <v>82</v>
      </c>
      <c r="B42" s="195">
        <f>'[1]Allocation 2021-22'!I42</f>
        <v>5.3374148384825265E-2</v>
      </c>
      <c r="C42" s="195">
        <f>'[1]Allocation 2021-22'!J42</f>
        <v>4.8678995938940067E-2</v>
      </c>
      <c r="D42" s="195">
        <f t="shared" si="0"/>
        <v>5.3374148384825265E-2</v>
      </c>
      <c r="E42" s="195">
        <f t="shared" si="1"/>
        <v>1.0674829676965054E-2</v>
      </c>
      <c r="F42" s="195">
        <f t="shared" si="2"/>
        <v>4.2699318707860215E-2</v>
      </c>
      <c r="G42" s="195">
        <f t="shared" si="3"/>
        <v>1.0964513001002425</v>
      </c>
      <c r="H42" s="195">
        <f t="shared" si="5"/>
        <v>1.1704430877656985E-2</v>
      </c>
      <c r="I42" s="196">
        <f t="shared" si="4"/>
        <v>5.4404000000000001E-2</v>
      </c>
    </row>
    <row r="43" spans="1:9" x14ac:dyDescent="0.2">
      <c r="A43" s="192" t="s">
        <v>83</v>
      </c>
      <c r="B43" s="195">
        <f>'[1]Allocation 2021-22'!I43</f>
        <v>8.1636188000648785E-2</v>
      </c>
      <c r="C43" s="195">
        <f>'[1]Allocation 2021-22'!J43</f>
        <v>7.0656300165512012E-2</v>
      </c>
      <c r="D43" s="195">
        <f t="shared" si="0"/>
        <v>8.1636188000648785E-2</v>
      </c>
      <c r="E43" s="195">
        <f t="shared" si="1"/>
        <v>1.6327237600129756E-2</v>
      </c>
      <c r="F43" s="195">
        <f t="shared" si="2"/>
        <v>6.5308950400519025E-2</v>
      </c>
      <c r="G43" s="195">
        <f t="shared" si="3"/>
        <v>1.1553985675646254</v>
      </c>
      <c r="H43" s="195">
        <f t="shared" si="5"/>
        <v>1.8864466935477213E-2</v>
      </c>
      <c r="I43" s="196">
        <f t="shared" si="4"/>
        <v>8.4172999999999998E-2</v>
      </c>
    </row>
    <row r="44" spans="1:9" x14ac:dyDescent="0.2">
      <c r="A44" s="192" t="s">
        <v>84</v>
      </c>
      <c r="B44" s="195">
        <f>'[1]Allocation 2021-22'!I44</f>
        <v>2.3744868370671534E-2</v>
      </c>
      <c r="C44" s="195">
        <f>'[1]Allocation 2021-22'!J44</f>
        <v>3.3178857587642094E-2</v>
      </c>
      <c r="D44" s="195">
        <f t="shared" si="0"/>
        <v>0</v>
      </c>
      <c r="E44" s="195">
        <f t="shared" si="1"/>
        <v>0</v>
      </c>
      <c r="F44" s="195">
        <f t="shared" si="2"/>
        <v>0</v>
      </c>
      <c r="G44" s="195">
        <f t="shared" si="3"/>
        <v>0</v>
      </c>
      <c r="H44" s="195">
        <f t="shared" si="5"/>
        <v>0</v>
      </c>
      <c r="I44" s="196">
        <f t="shared" si="4"/>
        <v>0</v>
      </c>
    </row>
    <row r="45" spans="1:9" x14ac:dyDescent="0.2">
      <c r="A45" s="192" t="s">
        <v>85</v>
      </c>
      <c r="B45" s="195">
        <f>'[1]Allocation 2021-22'!I45</f>
        <v>1.8892515510586357E-2</v>
      </c>
      <c r="C45" s="195">
        <f>'[1]Allocation 2021-22'!J45</f>
        <v>1.7943185989093426E-2</v>
      </c>
      <c r="D45" s="195">
        <f t="shared" si="0"/>
        <v>1.8892515510586357E-2</v>
      </c>
      <c r="E45" s="195">
        <f t="shared" si="1"/>
        <v>3.7785031021172716E-3</v>
      </c>
      <c r="F45" s="195">
        <f t="shared" si="2"/>
        <v>1.5114012408469085E-2</v>
      </c>
      <c r="G45" s="195">
        <f t="shared" si="3"/>
        <v>1.0529075227816269</v>
      </c>
      <c r="H45" s="195">
        <f t="shared" si="5"/>
        <v>3.9784143410729889E-3</v>
      </c>
      <c r="I45" s="196">
        <f t="shared" si="4"/>
        <v>1.9092000000000001E-2</v>
      </c>
    </row>
    <row r="46" spans="1:9" x14ac:dyDescent="0.2">
      <c r="A46" s="192" t="s">
        <v>86</v>
      </c>
      <c r="B46" s="195">
        <f>'[1]Allocation 2021-22'!I46</f>
        <v>6.0633361719953285E-3</v>
      </c>
      <c r="C46" s="195">
        <f>'[1]Allocation 2021-22'!J46</f>
        <v>6.3655444118921956E-3</v>
      </c>
      <c r="D46" s="195">
        <f t="shared" si="0"/>
        <v>0</v>
      </c>
      <c r="E46" s="195">
        <f t="shared" si="1"/>
        <v>0</v>
      </c>
      <c r="F46" s="195">
        <f t="shared" si="2"/>
        <v>0</v>
      </c>
      <c r="G46" s="195">
        <f t="shared" si="3"/>
        <v>0</v>
      </c>
      <c r="H46" s="195">
        <f t="shared" si="5"/>
        <v>0</v>
      </c>
      <c r="I46" s="196">
        <f t="shared" si="4"/>
        <v>0</v>
      </c>
    </row>
    <row r="47" spans="1:9" x14ac:dyDescent="0.2">
      <c r="A47" s="192" t="s">
        <v>87</v>
      </c>
      <c r="B47" s="195">
        <f>'[1]Allocation 2021-22'!I47</f>
        <v>1.9679682830293282E-2</v>
      </c>
      <c r="C47" s="195">
        <f>'[1]Allocation 2021-22'!J47</f>
        <v>1.7184284122086953E-2</v>
      </c>
      <c r="D47" s="195">
        <f t="shared" si="0"/>
        <v>1.9679682830293282E-2</v>
      </c>
      <c r="E47" s="195">
        <f t="shared" si="1"/>
        <v>3.9359365660586567E-3</v>
      </c>
      <c r="F47" s="195">
        <f t="shared" si="2"/>
        <v>1.5743746264234627E-2</v>
      </c>
      <c r="G47" s="195">
        <f t="shared" si="3"/>
        <v>1.1452140042888952</v>
      </c>
      <c r="H47" s="195">
        <f t="shared" si="5"/>
        <v>4.507489675443118E-3</v>
      </c>
      <c r="I47" s="196">
        <f t="shared" si="4"/>
        <v>2.0251000000000002E-2</v>
      </c>
    </row>
    <row r="48" spans="1:9" x14ac:dyDescent="0.2">
      <c r="A48" s="192" t="s">
        <v>88</v>
      </c>
      <c r="B48" s="195">
        <f>'[1]Allocation 2021-22'!I48</f>
        <v>1.2498573249769891E-2</v>
      </c>
      <c r="C48" s="195">
        <f>'[1]Allocation 2021-22'!J48</f>
        <v>1.0026353171806553E-2</v>
      </c>
      <c r="D48" s="195">
        <f t="shared" si="0"/>
        <v>1.2498573249769891E-2</v>
      </c>
      <c r="E48" s="195">
        <f t="shared" si="1"/>
        <v>2.4997146499539783E-3</v>
      </c>
      <c r="F48" s="195">
        <f t="shared" si="2"/>
        <v>9.9988585998159133E-3</v>
      </c>
      <c r="G48" s="195">
        <f t="shared" si="3"/>
        <v>1.246572211810278</v>
      </c>
      <c r="H48" s="195">
        <f t="shared" si="5"/>
        <v>3.1160748200876856E-3</v>
      </c>
      <c r="I48" s="196">
        <f t="shared" si="4"/>
        <v>1.3115E-2</v>
      </c>
    </row>
    <row r="49" spans="1:9" x14ac:dyDescent="0.2">
      <c r="A49" s="192" t="s">
        <v>89</v>
      </c>
      <c r="B49" s="195">
        <f>'[1]Allocation 2021-22'!I49</f>
        <v>4.6811407190174376E-2</v>
      </c>
      <c r="C49" s="195">
        <f>'[1]Allocation 2021-22'!J49</f>
        <v>4.9518195513429439E-2</v>
      </c>
      <c r="D49" s="195">
        <f t="shared" si="0"/>
        <v>0</v>
      </c>
      <c r="E49" s="195">
        <f t="shared" si="1"/>
        <v>0</v>
      </c>
      <c r="F49" s="195">
        <f t="shared" si="2"/>
        <v>0</v>
      </c>
      <c r="G49" s="195">
        <f t="shared" si="3"/>
        <v>0</v>
      </c>
      <c r="H49" s="195">
        <f t="shared" si="5"/>
        <v>0</v>
      </c>
      <c r="I49" s="196">
        <f t="shared" si="4"/>
        <v>0</v>
      </c>
    </row>
    <row r="50" spans="1:9" x14ac:dyDescent="0.2">
      <c r="A50" s="192" t="s">
        <v>90</v>
      </c>
      <c r="B50" s="195">
        <f>'[1]Allocation 2021-22'!I50</f>
        <v>7.3334122553489201E-3</v>
      </c>
      <c r="C50" s="195">
        <f>'[1]Allocation 2021-22'!J50</f>
        <v>7.0309097877167314E-3</v>
      </c>
      <c r="D50" s="195">
        <f t="shared" si="0"/>
        <v>7.3334122553489201E-3</v>
      </c>
      <c r="E50" s="195">
        <f t="shared" si="1"/>
        <v>1.4666824510697841E-3</v>
      </c>
      <c r="F50" s="195">
        <f t="shared" si="2"/>
        <v>5.8667298042791357E-3</v>
      </c>
      <c r="G50" s="195">
        <f t="shared" si="3"/>
        <v>1.0430246549544231</v>
      </c>
      <c r="H50" s="195">
        <f t="shared" si="5"/>
        <v>1.5297859574547692E-3</v>
      </c>
      <c r="I50" s="196">
        <f t="shared" si="4"/>
        <v>7.3969999999999999E-3</v>
      </c>
    </row>
    <row r="51" spans="1:9" x14ac:dyDescent="0.2">
      <c r="A51" s="192" t="s">
        <v>91</v>
      </c>
      <c r="B51" s="195">
        <f>'[1]Allocation 2021-22'!I51</f>
        <v>4.333446964538008E-3</v>
      </c>
      <c r="C51" s="195">
        <f>'[1]Allocation 2021-22'!J51</f>
        <v>5.109454850184692E-3</v>
      </c>
      <c r="D51" s="195">
        <f t="shared" si="0"/>
        <v>0</v>
      </c>
      <c r="E51" s="195">
        <f t="shared" si="1"/>
        <v>0</v>
      </c>
      <c r="F51" s="195">
        <f>D51-E51</f>
        <v>0</v>
      </c>
      <c r="G51" s="195">
        <f t="shared" si="3"/>
        <v>0</v>
      </c>
      <c r="H51" s="195">
        <f t="shared" si="5"/>
        <v>0</v>
      </c>
      <c r="I51" s="196">
        <f>ROUND(F51+H51,6)</f>
        <v>0</v>
      </c>
    </row>
    <row r="52" spans="1:9" x14ac:dyDescent="0.2">
      <c r="A52" s="192" t="s">
        <v>92</v>
      </c>
      <c r="B52" s="195">
        <f>'[1]Allocation 2021-22'!I52</f>
        <v>6.9105169974404557E-5</v>
      </c>
      <c r="C52" s="195">
        <f>'[1]Allocation 2021-22'!J52</f>
        <v>4.3452038343492442E-4</v>
      </c>
      <c r="D52" s="195">
        <f t="shared" si="0"/>
        <v>0</v>
      </c>
      <c r="E52" s="195">
        <f t="shared" si="1"/>
        <v>0</v>
      </c>
      <c r="F52" s="195">
        <f t="shared" si="2"/>
        <v>0</v>
      </c>
      <c r="G52" s="195">
        <f t="shared" si="3"/>
        <v>0</v>
      </c>
      <c r="H52" s="195">
        <f t="shared" si="5"/>
        <v>0</v>
      </c>
      <c r="I52" s="196">
        <f t="shared" si="4"/>
        <v>0</v>
      </c>
    </row>
    <row r="53" spans="1:9" x14ac:dyDescent="0.2">
      <c r="A53" s="192" t="s">
        <v>93</v>
      </c>
      <c r="B53" s="195">
        <f>'[1]Allocation 2021-22'!I53</f>
        <v>1.0858042880184965E-3</v>
      </c>
      <c r="C53" s="195">
        <f>'[1]Allocation 2021-22'!J53</f>
        <v>1.5753522356484126E-3</v>
      </c>
      <c r="D53" s="195">
        <f t="shared" si="0"/>
        <v>0</v>
      </c>
      <c r="E53" s="195">
        <f t="shared" si="1"/>
        <v>0</v>
      </c>
      <c r="F53" s="195">
        <f t="shared" si="2"/>
        <v>0</v>
      </c>
      <c r="G53" s="195">
        <f t="shared" si="3"/>
        <v>0</v>
      </c>
      <c r="H53" s="195">
        <f t="shared" si="5"/>
        <v>0</v>
      </c>
      <c r="I53" s="196">
        <f t="shared" si="4"/>
        <v>0</v>
      </c>
    </row>
    <row r="54" spans="1:9" x14ac:dyDescent="0.2">
      <c r="A54" s="192" t="s">
        <v>94</v>
      </c>
      <c r="B54" s="195">
        <f>'[1]Allocation 2021-22'!I54</f>
        <v>9.3524395109089338E-3</v>
      </c>
      <c r="C54" s="195">
        <f>'[1]Allocation 2021-22'!J54</f>
        <v>1.0134609694547948E-2</v>
      </c>
      <c r="D54" s="195">
        <f t="shared" si="0"/>
        <v>0</v>
      </c>
      <c r="E54" s="195">
        <f t="shared" si="1"/>
        <v>0</v>
      </c>
      <c r="F54" s="195">
        <f t="shared" si="2"/>
        <v>0</v>
      </c>
      <c r="G54" s="195">
        <f t="shared" si="3"/>
        <v>0</v>
      </c>
      <c r="H54" s="195">
        <f t="shared" si="5"/>
        <v>0</v>
      </c>
      <c r="I54" s="196">
        <f t="shared" si="4"/>
        <v>0</v>
      </c>
    </row>
    <row r="55" spans="1:9" x14ac:dyDescent="0.2">
      <c r="A55" s="192" t="s">
        <v>95</v>
      </c>
      <c r="B55" s="195">
        <f>'[1]Allocation 2021-22'!I55</f>
        <v>1.071395521120941E-2</v>
      </c>
      <c r="C55" s="195">
        <f>'[1]Allocation 2021-22'!J55</f>
        <v>9.7302250127795382E-3</v>
      </c>
      <c r="D55" s="195">
        <f t="shared" si="0"/>
        <v>1.071395521120941E-2</v>
      </c>
      <c r="E55" s="195">
        <f t="shared" si="1"/>
        <v>2.1427910422418821E-3</v>
      </c>
      <c r="F55" s="195">
        <f t="shared" si="2"/>
        <v>8.5711641689675284E-3</v>
      </c>
      <c r="G55" s="195">
        <f t="shared" si="3"/>
        <v>1.1011004573006127</v>
      </c>
      <c r="H55" s="195">
        <f t="shared" si="5"/>
        <v>2.359428196512193E-3</v>
      </c>
      <c r="I55" s="196">
        <f t="shared" si="4"/>
        <v>1.0931E-2</v>
      </c>
    </row>
    <row r="56" spans="1:9" x14ac:dyDescent="0.2">
      <c r="A56" s="192" t="s">
        <v>96</v>
      </c>
      <c r="B56" s="195">
        <f>'[1]Allocation 2021-22'!I56</f>
        <v>1.3675332676053182E-2</v>
      </c>
      <c r="C56" s="195">
        <f>'[1]Allocation 2021-22'!J56</f>
        <v>1.3353121102561044E-2</v>
      </c>
      <c r="D56" s="195">
        <f t="shared" si="0"/>
        <v>1.3675332676053182E-2</v>
      </c>
      <c r="E56" s="195">
        <f t="shared" si="1"/>
        <v>2.7350665352106366E-3</v>
      </c>
      <c r="F56" s="195">
        <f t="shared" si="2"/>
        <v>1.0940266140842547E-2</v>
      </c>
      <c r="G56" s="195">
        <f t="shared" si="3"/>
        <v>1.02413005701194</v>
      </c>
      <c r="H56" s="195">
        <f t="shared" si="5"/>
        <v>2.8010638466367185E-3</v>
      </c>
      <c r="I56" s="196">
        <f t="shared" si="4"/>
        <v>1.3741E-2</v>
      </c>
    </row>
    <row r="57" spans="1:9" x14ac:dyDescent="0.2">
      <c r="A57" s="192" t="s">
        <v>103</v>
      </c>
      <c r="B57" s="195">
        <f>'[1]Allocation 2021-22'!I57</f>
        <v>4.3714253786283786E-3</v>
      </c>
      <c r="C57" s="195">
        <f>'[1]Allocation 2021-22'!J57</f>
        <v>5.0924586226489665E-3</v>
      </c>
      <c r="D57" s="195">
        <f>IF(B57&gt;C57,B57,0)</f>
        <v>0</v>
      </c>
      <c r="E57" s="195">
        <f>D57*0.2</f>
        <v>0</v>
      </c>
      <c r="F57" s="195">
        <f>D57-E57</f>
        <v>0</v>
      </c>
      <c r="G57" s="195">
        <f>IF(E57&gt;0,B57/C57,0)</f>
        <v>0</v>
      </c>
      <c r="H57" s="195">
        <f>G57*E57</f>
        <v>0</v>
      </c>
      <c r="I57" s="196">
        <f>ROUND(F57+H57,6)</f>
        <v>0</v>
      </c>
    </row>
    <row r="58" spans="1:9" x14ac:dyDescent="0.2">
      <c r="A58" s="192" t="s">
        <v>97</v>
      </c>
      <c r="B58" s="195">
        <f>'[1]Allocation 2021-22'!I58</f>
        <v>1.6653872196293407E-3</v>
      </c>
      <c r="C58" s="195">
        <f>'[1]Allocation 2021-22'!J58</f>
        <v>1.925385008185243E-3</v>
      </c>
      <c r="D58" s="195">
        <f t="shared" si="0"/>
        <v>0</v>
      </c>
      <c r="E58" s="195">
        <f t="shared" si="1"/>
        <v>0</v>
      </c>
      <c r="F58" s="195">
        <f t="shared" si="2"/>
        <v>0</v>
      </c>
      <c r="G58" s="195">
        <f t="shared" si="3"/>
        <v>0</v>
      </c>
      <c r="H58" s="195">
        <f t="shared" si="5"/>
        <v>0</v>
      </c>
      <c r="I58" s="196">
        <f t="shared" si="4"/>
        <v>0</v>
      </c>
    </row>
    <row r="59" spans="1:9" x14ac:dyDescent="0.2">
      <c r="A59" s="192" t="s">
        <v>98</v>
      </c>
      <c r="B59" s="195">
        <f>'[1]Allocation 2021-22'!I59</f>
        <v>3.1988454441567659E-4</v>
      </c>
      <c r="C59" s="195">
        <f>'[1]Allocation 2021-22'!J59</f>
        <v>7.3121549846163656E-4</v>
      </c>
      <c r="D59" s="195">
        <f t="shared" si="0"/>
        <v>0</v>
      </c>
      <c r="E59" s="195">
        <f t="shared" si="1"/>
        <v>0</v>
      </c>
      <c r="F59" s="195">
        <f t="shared" si="2"/>
        <v>0</v>
      </c>
      <c r="G59" s="195">
        <f t="shared" si="3"/>
        <v>0</v>
      </c>
      <c r="H59" s="195">
        <f t="shared" si="5"/>
        <v>0</v>
      </c>
      <c r="I59" s="196">
        <f t="shared" si="4"/>
        <v>0</v>
      </c>
    </row>
    <row r="60" spans="1:9" x14ac:dyDescent="0.2">
      <c r="A60" s="192" t="s">
        <v>99</v>
      </c>
      <c r="B60" s="195">
        <f>'[1]Allocation 2021-22'!I60</f>
        <v>1.3334830344366133E-2</v>
      </c>
      <c r="C60" s="195">
        <f>'[1]Allocation 2021-22'!J60</f>
        <v>1.4837449297279835E-2</v>
      </c>
      <c r="D60" s="195">
        <f t="shared" si="0"/>
        <v>0</v>
      </c>
      <c r="E60" s="195">
        <f t="shared" si="1"/>
        <v>0</v>
      </c>
      <c r="F60" s="195">
        <f t="shared" si="2"/>
        <v>0</v>
      </c>
      <c r="G60" s="195">
        <f t="shared" si="3"/>
        <v>0</v>
      </c>
      <c r="H60" s="195">
        <f t="shared" si="5"/>
        <v>0</v>
      </c>
      <c r="I60" s="196">
        <f t="shared" si="4"/>
        <v>0</v>
      </c>
    </row>
    <row r="61" spans="1:9" x14ac:dyDescent="0.2">
      <c r="A61" s="192" t="s">
        <v>100</v>
      </c>
      <c r="B61" s="195">
        <f>'[1]Allocation 2021-22'!I61</f>
        <v>1.1178568974729909E-3</v>
      </c>
      <c r="C61" s="195">
        <f>'[1]Allocation 2021-22'!J61</f>
        <v>1.3426260353713298E-3</v>
      </c>
      <c r="D61" s="195">
        <f t="shared" si="0"/>
        <v>0</v>
      </c>
      <c r="E61" s="195">
        <f t="shared" si="1"/>
        <v>0</v>
      </c>
      <c r="F61" s="195">
        <f t="shared" si="2"/>
        <v>0</v>
      </c>
      <c r="G61" s="195">
        <f t="shared" si="3"/>
        <v>0</v>
      </c>
      <c r="H61" s="195">
        <f t="shared" si="5"/>
        <v>0</v>
      </c>
      <c r="I61" s="196">
        <f t="shared" si="4"/>
        <v>0</v>
      </c>
    </row>
    <row r="62" spans="1:9" x14ac:dyDescent="0.2">
      <c r="A62" s="192" t="s">
        <v>101</v>
      </c>
      <c r="B62" s="195">
        <f>'[1]Allocation 2021-22'!I62</f>
        <v>1.8786908974015741E-2</v>
      </c>
      <c r="C62" s="195">
        <f>'[1]Allocation 2021-22'!J62</f>
        <v>1.7087925839530029E-2</v>
      </c>
      <c r="D62" s="195">
        <f t="shared" si="0"/>
        <v>1.8786908974015741E-2</v>
      </c>
      <c r="E62" s="195">
        <f t="shared" si="1"/>
        <v>3.7573817948031484E-3</v>
      </c>
      <c r="F62" s="195">
        <f t="shared" si="2"/>
        <v>1.5029527179212594E-2</v>
      </c>
      <c r="G62" s="195">
        <f t="shared" si="3"/>
        <v>1.0994259426474922</v>
      </c>
      <c r="H62" s="195">
        <f t="shared" si="5"/>
        <v>4.1309630216379775E-3</v>
      </c>
      <c r="I62" s="196">
        <f t="shared" si="4"/>
        <v>1.916E-2</v>
      </c>
    </row>
    <row r="63" spans="1:9" x14ac:dyDescent="0.2">
      <c r="A63" s="192" t="s">
        <v>102</v>
      </c>
      <c r="B63" s="195">
        <f>'[1]Allocation 2021-22'!I63</f>
        <v>5.5345880774412878E-3</v>
      </c>
      <c r="C63" s="195">
        <f>'[1]Allocation 2021-22'!J63</f>
        <v>4.4492408093817042E-3</v>
      </c>
      <c r="D63" s="195">
        <f t="shared" si="0"/>
        <v>5.5345880774412878E-3</v>
      </c>
      <c r="E63" s="195">
        <f t="shared" si="1"/>
        <v>1.1069176154882576E-3</v>
      </c>
      <c r="F63" s="195">
        <f t="shared" si="2"/>
        <v>4.4276704619530304E-3</v>
      </c>
      <c r="G63" s="195">
        <f t="shared" si="3"/>
        <v>1.2439398797590393</v>
      </c>
      <c r="H63" s="195">
        <f t="shared" si="5"/>
        <v>1.3769389655136257E-3</v>
      </c>
      <c r="I63" s="196">
        <f t="shared" si="4"/>
        <v>5.8050000000000003E-3</v>
      </c>
    </row>
    <row r="64" spans="1:9" x14ac:dyDescent="0.2">
      <c r="A64" s="198" t="s">
        <v>104</v>
      </c>
      <c r="B64" s="195">
        <f>SUM(B7:B63)</f>
        <v>1</v>
      </c>
      <c r="C64" s="195">
        <f>SUM(C7:C63)</f>
        <v>1.0000000000000002</v>
      </c>
      <c r="D64" s="195"/>
      <c r="E64" s="195"/>
      <c r="F64" s="195"/>
      <c r="G64" s="195"/>
      <c r="H64" s="195"/>
      <c r="I64" s="196">
        <f>SUM(I7:I63)</f>
        <v>0.49992500000000001</v>
      </c>
    </row>
    <row r="65" spans="2:9" ht="15.75" hidden="1" x14ac:dyDescent="0.25">
      <c r="B65" s="200"/>
      <c r="C65" s="201"/>
    </row>
    <row r="66" spans="2:9" hidden="1" x14ac:dyDescent="0.2">
      <c r="C66" s="201"/>
      <c r="D66" s="202"/>
      <c r="E66" s="202"/>
      <c r="F66" s="202"/>
      <c r="G66" s="202"/>
      <c r="H66" s="202"/>
      <c r="I66" s="203"/>
    </row>
    <row r="67" spans="2:9" hidden="1" x14ac:dyDescent="0.2"/>
    <row r="68" spans="2:9" hidden="1" x14ac:dyDescent="0.2"/>
    <row r="69" spans="2:9" hidden="1" x14ac:dyDescent="0.2">
      <c r="I69" s="204"/>
    </row>
    <row r="70" spans="2:9" hidden="1" x14ac:dyDescent="0.2">
      <c r="I70" s="204"/>
    </row>
    <row r="71" spans="2:9" hidden="1" x14ac:dyDescent="0.2">
      <c r="I71" s="204"/>
    </row>
    <row r="72" spans="2:9" hidden="1" x14ac:dyDescent="0.2">
      <c r="I72" s="204"/>
    </row>
    <row r="73" spans="2:9" hidden="1" x14ac:dyDescent="0.2">
      <c r="I73" s="204"/>
    </row>
    <row r="74" spans="2:9" hidden="1" x14ac:dyDescent="0.2">
      <c r="I74" s="204"/>
    </row>
    <row r="75" spans="2:9" hidden="1" x14ac:dyDescent="0.2">
      <c r="I75" s="204"/>
    </row>
  </sheetData>
  <mergeCells count="2">
    <mergeCell ref="A1:I2"/>
    <mergeCell ref="A3:I3"/>
  </mergeCells>
  <pageMargins left="0.7" right="0.7" top="0.75" bottom="0.75" header="0.3" footer="0.3"/>
  <pageSetup scale="74"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11" t="s">
        <v>0</v>
      </c>
      <c r="B1" s="212"/>
      <c r="C1" s="212"/>
      <c r="D1" s="212"/>
      <c r="E1" s="212"/>
      <c r="F1" s="212"/>
      <c r="G1" s="212"/>
      <c r="H1" s="212"/>
      <c r="I1" s="213"/>
      <c r="J1" s="2"/>
      <c r="K1" s="220" t="s">
        <v>146</v>
      </c>
      <c r="L1" s="220"/>
      <c r="M1" s="220"/>
      <c r="N1" s="220"/>
      <c r="O1" s="220"/>
      <c r="P1" s="220"/>
      <c r="Q1" s="220"/>
      <c r="R1" s="220"/>
      <c r="S1" s="220"/>
      <c r="T1" s="220"/>
      <c r="U1" s="220"/>
      <c r="V1" s="220"/>
      <c r="W1" s="220"/>
      <c r="X1" s="220"/>
      <c r="Y1" s="220"/>
      <c r="Z1" s="220"/>
      <c r="AA1" s="220"/>
      <c r="AB1" s="220"/>
      <c r="AC1" s="1"/>
      <c r="AD1" s="217" t="s">
        <v>141</v>
      </c>
      <c r="AE1" s="217"/>
      <c r="AF1" s="217"/>
      <c r="AG1" s="217"/>
      <c r="AH1" s="217"/>
      <c r="AI1" s="217"/>
      <c r="AJ1" s="217"/>
      <c r="AK1" s="23"/>
    </row>
    <row r="2" spans="1:37" ht="12.95" customHeight="1" x14ac:dyDescent="0.2">
      <c r="A2" s="146"/>
      <c r="B2" s="147"/>
      <c r="C2" s="147"/>
      <c r="D2" s="147"/>
      <c r="E2" s="147"/>
      <c r="F2" s="147"/>
      <c r="G2" s="147"/>
      <c r="H2" s="147"/>
      <c r="I2" s="148"/>
      <c r="J2" s="2"/>
      <c r="K2" s="220"/>
      <c r="L2" s="220"/>
      <c r="M2" s="220"/>
      <c r="N2" s="220"/>
      <c r="O2" s="220"/>
      <c r="P2" s="220"/>
      <c r="Q2" s="220"/>
      <c r="R2" s="220"/>
      <c r="S2" s="220"/>
      <c r="T2" s="220"/>
      <c r="U2" s="220"/>
      <c r="V2" s="220"/>
      <c r="W2" s="220"/>
      <c r="X2" s="220"/>
      <c r="Y2" s="220"/>
      <c r="Z2" s="220"/>
      <c r="AA2" s="220"/>
      <c r="AB2" s="220"/>
      <c r="AC2" s="148"/>
      <c r="AD2" s="217"/>
      <c r="AE2" s="217"/>
      <c r="AF2" s="217"/>
      <c r="AG2" s="217"/>
      <c r="AH2" s="217"/>
      <c r="AI2" s="217"/>
      <c r="AJ2" s="217"/>
      <c r="AK2" s="23"/>
    </row>
    <row r="3" spans="1:37" s="8" customFormat="1" ht="20.100000000000001" customHeight="1" x14ac:dyDescent="0.2">
      <c r="A3" s="218" t="s">
        <v>1</v>
      </c>
      <c r="B3" s="219"/>
      <c r="C3" s="220" t="s">
        <v>2</v>
      </c>
      <c r="D3" s="220"/>
      <c r="E3" s="220"/>
      <c r="F3" s="220"/>
      <c r="G3" s="220"/>
      <c r="H3" s="220"/>
      <c r="I3" s="220"/>
      <c r="J3" s="6"/>
      <c r="K3" s="214" t="s">
        <v>3</v>
      </c>
      <c r="L3" s="215"/>
      <c r="M3" s="215"/>
      <c r="N3" s="215"/>
      <c r="O3" s="215"/>
      <c r="P3" s="216"/>
      <c r="Q3" s="163"/>
      <c r="R3" s="225" t="s">
        <v>1</v>
      </c>
      <c r="S3" s="225"/>
      <c r="T3" s="220" t="s">
        <v>4</v>
      </c>
      <c r="U3" s="220"/>
      <c r="V3" s="220"/>
      <c r="W3" s="220"/>
      <c r="X3" s="220"/>
      <c r="Y3" s="220"/>
      <c r="Z3" s="220"/>
      <c r="AA3" s="220"/>
      <c r="AB3" s="220"/>
      <c r="AC3" s="3"/>
      <c r="AD3" s="217"/>
      <c r="AE3" s="217"/>
      <c r="AF3" s="217"/>
      <c r="AG3" s="217"/>
      <c r="AH3" s="217"/>
      <c r="AI3" s="217"/>
      <c r="AJ3" s="217"/>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08" t="s">
        <v>25</v>
      </c>
      <c r="AF4" s="209"/>
      <c r="AG4" s="209"/>
      <c r="AH4" s="210"/>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27" t="s">
        <v>147</v>
      </c>
      <c r="T1" s="227"/>
      <c r="U1" s="227"/>
      <c r="V1" s="227"/>
      <c r="W1" s="227"/>
      <c r="X1" s="227"/>
      <c r="Y1" s="227"/>
      <c r="Z1" s="227"/>
      <c r="AA1" s="227"/>
      <c r="AB1" s="227"/>
      <c r="AC1" s="227"/>
    </row>
    <row r="2" spans="1:39" ht="12.95" customHeight="1" x14ac:dyDescent="0.2">
      <c r="A2" s="211" t="s">
        <v>0</v>
      </c>
      <c r="B2" s="212"/>
      <c r="C2" s="212"/>
      <c r="D2" s="212"/>
      <c r="E2" s="212"/>
      <c r="F2" s="212"/>
      <c r="G2" s="212"/>
      <c r="H2" s="212"/>
      <c r="I2" s="213"/>
      <c r="J2" s="2"/>
      <c r="K2" s="214" t="s">
        <v>0</v>
      </c>
      <c r="L2" s="215"/>
      <c r="M2" s="215"/>
      <c r="N2" s="215"/>
      <c r="O2" s="215"/>
      <c r="P2" s="215"/>
      <c r="Q2" s="216"/>
      <c r="R2" s="4"/>
      <c r="S2" s="227"/>
      <c r="T2" s="227"/>
      <c r="U2" s="227"/>
      <c r="V2" s="227"/>
      <c r="W2" s="227"/>
      <c r="X2" s="227"/>
      <c r="Y2" s="227"/>
      <c r="Z2" s="227"/>
      <c r="AA2" s="227"/>
      <c r="AB2" s="227"/>
      <c r="AC2" s="227"/>
      <c r="AD2" s="160"/>
      <c r="AE2" s="217" t="s">
        <v>141</v>
      </c>
      <c r="AF2" s="217"/>
      <c r="AG2" s="217"/>
      <c r="AH2" s="217"/>
      <c r="AI2" s="217"/>
      <c r="AJ2" s="217"/>
      <c r="AK2" s="217"/>
      <c r="AM2" s="8"/>
    </row>
    <row r="3" spans="1:39" s="8" customFormat="1" ht="20.100000000000001" customHeight="1" x14ac:dyDescent="0.2">
      <c r="A3" s="218" t="s">
        <v>1</v>
      </c>
      <c r="B3" s="219"/>
      <c r="C3" s="220" t="s">
        <v>2</v>
      </c>
      <c r="D3" s="220"/>
      <c r="E3" s="220"/>
      <c r="F3" s="220"/>
      <c r="G3" s="220"/>
      <c r="H3" s="220"/>
      <c r="I3" s="220"/>
      <c r="J3" s="6"/>
      <c r="K3" s="218" t="s">
        <v>1</v>
      </c>
      <c r="L3" s="219"/>
      <c r="M3" s="214" t="s">
        <v>3</v>
      </c>
      <c r="N3" s="215"/>
      <c r="O3" s="215"/>
      <c r="P3" s="215"/>
      <c r="Q3" s="216"/>
      <c r="R3" s="7"/>
      <c r="S3" s="214" t="s">
        <v>4</v>
      </c>
      <c r="T3" s="215"/>
      <c r="U3" s="215"/>
      <c r="V3" s="215"/>
      <c r="W3" s="215"/>
      <c r="X3" s="215"/>
      <c r="Y3" s="215"/>
      <c r="Z3" s="215"/>
      <c r="AA3" s="215"/>
      <c r="AB3" s="215"/>
      <c r="AC3" s="216"/>
      <c r="AD3" s="155"/>
      <c r="AE3" s="226"/>
      <c r="AF3" s="217"/>
      <c r="AG3" s="217"/>
      <c r="AH3" s="217"/>
      <c r="AI3" s="217"/>
      <c r="AJ3" s="217"/>
      <c r="AK3" s="217"/>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08" t="s">
        <v>25</v>
      </c>
      <c r="AG4" s="209"/>
      <c r="AH4" s="209"/>
      <c r="AI4" s="210"/>
      <c r="AJ4" s="12" t="s">
        <v>26</v>
      </c>
      <c r="AK4" s="9" t="s">
        <v>142</v>
      </c>
      <c r="AM4" s="159"/>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17" t="s">
        <v>150</v>
      </c>
      <c r="AF2" s="217"/>
      <c r="AG2" s="217"/>
      <c r="AH2" s="217"/>
      <c r="AI2" s="217"/>
      <c r="AJ2" s="217"/>
      <c r="AK2" s="217"/>
      <c r="AL2" s="182"/>
    </row>
    <row r="3" spans="1:40" s="8" customFormat="1" ht="20.100000000000001" customHeight="1" x14ac:dyDescent="0.2">
      <c r="A3" s="218" t="s">
        <v>1</v>
      </c>
      <c r="B3" s="219"/>
      <c r="C3" s="220" t="s">
        <v>2</v>
      </c>
      <c r="D3" s="220"/>
      <c r="E3" s="220"/>
      <c r="F3" s="220"/>
      <c r="G3" s="220"/>
      <c r="H3" s="220"/>
      <c r="I3" s="220"/>
      <c r="J3" s="6"/>
      <c r="K3" s="218" t="s">
        <v>1</v>
      </c>
      <c r="L3" s="219"/>
      <c r="M3" s="214" t="s">
        <v>3</v>
      </c>
      <c r="N3" s="215"/>
      <c r="O3" s="215"/>
      <c r="P3" s="215"/>
      <c r="Q3" s="216"/>
      <c r="R3" s="7"/>
      <c r="S3" s="218" t="s">
        <v>1</v>
      </c>
      <c r="T3" s="219"/>
      <c r="U3" s="214" t="s">
        <v>4</v>
      </c>
      <c r="V3" s="215"/>
      <c r="W3" s="215"/>
      <c r="X3" s="215"/>
      <c r="Y3" s="215"/>
      <c r="Z3" s="215"/>
      <c r="AA3" s="215"/>
      <c r="AB3" s="215"/>
      <c r="AC3" s="216"/>
      <c r="AD3" s="141"/>
      <c r="AE3" s="217"/>
      <c r="AF3" s="217"/>
      <c r="AG3" s="217"/>
      <c r="AH3" s="217"/>
      <c r="AI3" s="217"/>
      <c r="AJ3" s="217"/>
      <c r="AK3" s="217"/>
      <c r="AL3" s="182"/>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28" t="s">
        <v>25</v>
      </c>
      <c r="AG4" s="228"/>
      <c r="AH4" s="228"/>
      <c r="AI4" s="228"/>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85"/>
      <c r="AE1" s="229" t="s">
        <v>158</v>
      </c>
      <c r="AF1" s="230"/>
      <c r="AG1" s="230"/>
      <c r="AH1" s="230"/>
      <c r="AI1" s="230"/>
      <c r="AJ1" s="230"/>
      <c r="AK1" s="230"/>
      <c r="AL1" s="230"/>
    </row>
    <row r="2" spans="1:39" s="8" customFormat="1" ht="20.100000000000001" customHeight="1" x14ac:dyDescent="0.2">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186"/>
      <c r="AE2" s="231"/>
      <c r="AF2" s="232"/>
      <c r="AG2" s="232"/>
      <c r="AH2" s="232"/>
      <c r="AI2" s="232"/>
      <c r="AJ2" s="232"/>
      <c r="AK2" s="232"/>
      <c r="AL2" s="232"/>
    </row>
    <row r="3" spans="1:39" s="15" customFormat="1" ht="96.95" customHeight="1" x14ac:dyDescent="0.2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08" t="s">
        <v>25</v>
      </c>
      <c r="AG3" s="209"/>
      <c r="AH3" s="209"/>
      <c r="AI3" s="209"/>
      <c r="AJ3" s="209"/>
      <c r="AK3" s="209"/>
      <c r="AL3" s="210"/>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233" t="s">
        <v>105</v>
      </c>
      <c r="B3" s="234"/>
      <c r="C3" s="234"/>
      <c r="D3" s="234"/>
      <c r="E3" s="234"/>
      <c r="F3" s="234"/>
      <c r="G3" s="234"/>
      <c r="H3" s="234"/>
      <c r="I3" s="234"/>
      <c r="J3" s="234"/>
      <c r="K3" s="234"/>
      <c r="L3" s="234"/>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235" t="s">
        <v>126</v>
      </c>
      <c r="B1" s="235"/>
      <c r="C1" s="235"/>
      <c r="D1" s="235"/>
      <c r="E1" s="235"/>
      <c r="F1" s="235"/>
      <c r="G1" s="235"/>
      <c r="H1" s="235"/>
      <c r="I1" s="235"/>
      <c r="J1" s="235"/>
      <c r="K1" s="235"/>
      <c r="L1" s="235"/>
    </row>
    <row r="2" spans="1:12" s="113" customFormat="1" ht="15" x14ac:dyDescent="0.25">
      <c r="A2" s="112"/>
      <c r="B2" s="236"/>
      <c r="C2" s="236"/>
      <c r="D2" s="236"/>
      <c r="E2" s="236"/>
      <c r="F2" s="236"/>
      <c r="G2" s="236"/>
      <c r="H2" s="236"/>
      <c r="I2" s="236"/>
      <c r="J2" s="236"/>
      <c r="K2" s="236"/>
      <c r="L2" s="236"/>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2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DHCSDOC-1797567310-4380</_dlc_DocId>
    <_dlc_DocIdUrl xmlns="69bc34b3-1921-46c7-8c7a-d18363374b4b">
      <Url>https://dhcscagovauthoring/_layouts/15/DocIdRedir.aspx?ID=DHCSDOC-1797567310-4380</Url>
      <Description>DHCSDOC-1797567310-4380</Description>
    </_dlc_DocIdUrl>
  </documentManagement>
</p:properties>
</file>

<file path=customXml/itemProps1.xml><?xml version="1.0" encoding="utf-8"?>
<ds:datastoreItem xmlns:ds="http://schemas.openxmlformats.org/officeDocument/2006/customXml" ds:itemID="{179934B0-A334-4CC7-A5F5-E4FF43457F1A}"/>
</file>

<file path=customXml/itemProps2.xml><?xml version="1.0" encoding="utf-8"?>
<ds:datastoreItem xmlns:ds="http://schemas.openxmlformats.org/officeDocument/2006/customXml" ds:itemID="{9C851F2B-0DC3-4372-A77E-ABF2E7B916E6}"/>
</file>

<file path=customXml/itemProps3.xml><?xml version="1.0" encoding="utf-8"?>
<ds:datastoreItem xmlns:ds="http://schemas.openxmlformats.org/officeDocument/2006/customXml" ds:itemID="{55F0EE93-1BFC-41AF-AFC3-C1A286A3FA69}"/>
</file>

<file path=customXml/itemProps4.xml><?xml version="1.0" encoding="utf-8"?>
<ds:datastoreItem xmlns:ds="http://schemas.openxmlformats.org/officeDocument/2006/customXml" ds:itemID="{88509E99-67A7-41EF-A88A-140EDA8382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Vue, Yee@DHCS</cp:lastModifiedBy>
  <cp:lastPrinted>2018-06-25T21:06:32Z</cp:lastPrinted>
  <dcterms:created xsi:type="dcterms:W3CDTF">2017-06-13T15:16:29Z</dcterms:created>
  <dcterms:modified xsi:type="dcterms:W3CDTF">2021-09-22T15:26:50Z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2a48d150-e4a1-4814-bc73-b64be53fb6dc</vt:lpwstr>
  </property>
  <property fmtid="{D5CDD505-2E9C-101B-9397-08002B2CF9AE}" pid="4" name="Division">
    <vt:lpwstr>11;#Community Services|c23dee46-a4de-4c29-8bbc-79830d9e7d7c</vt:lpwstr>
  </property>
</Properties>
</file>