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5pc3WgS8Mmy8mNbhkFif8ji152flI1hCm63IxbiZ6w+CZjrCIPPHugPOjO63ObE4THgOQixTQpFFwZ+Pi4nKew==" workbookSaltValue="rJ5zk9+jLb6/AdZ5NX5XcA==" workbookSpinCount="100000" lockStructure="1"/>
  <bookViews>
    <workbookView xWindow="0" yWindow="0" windowWidth="28800" windowHeight="11475"/>
  </bookViews>
  <sheets>
    <sheet name="Supplemental Chart 2" sheetId="2" r:id="rId1"/>
  </sheets>
  <definedNames>
    <definedName name="_xlnm.Print_Area" localSheetId="0">'Supplemental Chart 2'!$A$1:$R$102</definedName>
    <definedName name="_xlnm.Print_Titles" localSheetId="0">'Supplemental Chart 2'!$1:$4</definedName>
    <definedName name="TitleRegion1.a6.r43.1">'Supplemental Chart 2'!$A$6</definedName>
    <definedName name="TitleRegion2.a53.90.1">'Supplemental Chart 2'!$A$54</definedName>
    <definedName name="TitleRegion3.a99.r138.1">'Supplemental Chart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1" i="2" l="1"/>
  <c r="K91" i="2"/>
  <c r="J91" i="2"/>
  <c r="G91" i="2"/>
  <c r="F91" i="2"/>
  <c r="E91" i="2"/>
  <c r="M94" i="2" l="1"/>
  <c r="L94" i="2"/>
  <c r="K94" i="2"/>
  <c r="J94" i="2"/>
  <c r="I94" i="2"/>
  <c r="M93" i="2"/>
  <c r="L93" i="2"/>
  <c r="K93" i="2"/>
  <c r="J93" i="2"/>
  <c r="I93" i="2"/>
  <c r="M92" i="2"/>
  <c r="L92" i="2"/>
  <c r="K92" i="2"/>
  <c r="J92" i="2"/>
  <c r="I92" i="2"/>
  <c r="M91" i="2"/>
  <c r="I91" i="2"/>
  <c r="E92" i="2"/>
  <c r="F92" i="2"/>
  <c r="G92" i="2"/>
  <c r="H92" i="2"/>
  <c r="E93" i="2"/>
  <c r="F93" i="2"/>
  <c r="G93" i="2"/>
  <c r="H93" i="2"/>
  <c r="E94" i="2"/>
  <c r="F94" i="2"/>
  <c r="G94" i="2"/>
  <c r="H94" i="2"/>
  <c r="D94" i="2"/>
  <c r="D93" i="2"/>
  <c r="D92" i="2"/>
  <c r="D91" i="2"/>
  <c r="R82" i="2"/>
  <c r="Q82" i="2"/>
  <c r="P82" i="2"/>
  <c r="O82" i="2"/>
  <c r="I82" i="2"/>
  <c r="D82" i="2"/>
  <c r="R81" i="2"/>
  <c r="Q81" i="2"/>
  <c r="P81" i="2"/>
  <c r="O81" i="2"/>
  <c r="I81" i="2"/>
  <c r="D81" i="2"/>
  <c r="R80" i="2"/>
  <c r="Q80" i="2"/>
  <c r="P80" i="2"/>
  <c r="O80" i="2"/>
  <c r="I80" i="2"/>
  <c r="D80" i="2"/>
  <c r="R79" i="2"/>
  <c r="Q79" i="2"/>
  <c r="P79" i="2"/>
  <c r="O79" i="2"/>
  <c r="I79" i="2"/>
  <c r="D79" i="2"/>
  <c r="M78" i="2"/>
  <c r="L78" i="2"/>
  <c r="K78" i="2"/>
  <c r="J78" i="2"/>
  <c r="H78" i="2"/>
  <c r="G78" i="2"/>
  <c r="Q78" i="2" s="1"/>
  <c r="F78" i="2"/>
  <c r="P78" i="2" s="1"/>
  <c r="E78" i="2"/>
  <c r="O78" i="2" s="1"/>
  <c r="R74" i="2"/>
  <c r="Q74" i="2"/>
  <c r="P74" i="2"/>
  <c r="O74" i="2"/>
  <c r="I74" i="2"/>
  <c r="D74" i="2"/>
  <c r="D72" i="2" s="1"/>
  <c r="R73" i="2"/>
  <c r="Q73" i="2"/>
  <c r="P73" i="2"/>
  <c r="O73" i="2"/>
  <c r="I73" i="2"/>
  <c r="D73" i="2"/>
  <c r="M72" i="2"/>
  <c r="R72" i="2" s="1"/>
  <c r="L72" i="2"/>
  <c r="Q72" i="2" s="1"/>
  <c r="K72" i="2"/>
  <c r="J72" i="2"/>
  <c r="H72" i="2"/>
  <c r="G72" i="2"/>
  <c r="F72" i="2"/>
  <c r="E72" i="2"/>
  <c r="I89" i="2"/>
  <c r="D89" i="2"/>
  <c r="M46" i="2"/>
  <c r="L46" i="2"/>
  <c r="K46" i="2"/>
  <c r="J46" i="2"/>
  <c r="M45" i="2"/>
  <c r="L45" i="2"/>
  <c r="K45" i="2"/>
  <c r="J45" i="2"/>
  <c r="M44" i="2"/>
  <c r="L44" i="2"/>
  <c r="K44" i="2"/>
  <c r="J44" i="2"/>
  <c r="E46" i="2"/>
  <c r="F46" i="2"/>
  <c r="G46" i="2"/>
  <c r="H46" i="2"/>
  <c r="E45" i="2"/>
  <c r="F45" i="2"/>
  <c r="G45" i="2"/>
  <c r="H45" i="2"/>
  <c r="E44" i="2"/>
  <c r="F44" i="2"/>
  <c r="G44" i="2"/>
  <c r="H44" i="2"/>
  <c r="I41" i="2"/>
  <c r="D41" i="2"/>
  <c r="D46" i="2" s="1"/>
  <c r="D42" i="2"/>
  <c r="R34" i="2"/>
  <c r="Q34" i="2"/>
  <c r="P34" i="2"/>
  <c r="O34" i="2"/>
  <c r="I34" i="2"/>
  <c r="D34" i="2"/>
  <c r="R33" i="2"/>
  <c r="Q33" i="2"/>
  <c r="P33" i="2"/>
  <c r="O33" i="2"/>
  <c r="I33" i="2"/>
  <c r="D33" i="2"/>
  <c r="R32" i="2"/>
  <c r="Q32" i="2"/>
  <c r="P32" i="2"/>
  <c r="O32" i="2"/>
  <c r="I32" i="2"/>
  <c r="D32" i="2"/>
  <c r="R31" i="2"/>
  <c r="Q31" i="2"/>
  <c r="P31" i="2"/>
  <c r="O31" i="2"/>
  <c r="I31" i="2"/>
  <c r="D31" i="2"/>
  <c r="M30" i="2"/>
  <c r="L30" i="2"/>
  <c r="K30" i="2"/>
  <c r="J30" i="2"/>
  <c r="H30" i="2"/>
  <c r="G30" i="2"/>
  <c r="F30" i="2"/>
  <c r="E30" i="2"/>
  <c r="O30" i="2" s="1"/>
  <c r="M24" i="2"/>
  <c r="L24" i="2"/>
  <c r="K24" i="2"/>
  <c r="J24" i="2"/>
  <c r="I26" i="2"/>
  <c r="H24" i="2"/>
  <c r="G24" i="2"/>
  <c r="F24" i="2"/>
  <c r="E24" i="2"/>
  <c r="D26" i="2"/>
  <c r="O26" i="2"/>
  <c r="P26" i="2"/>
  <c r="Q26" i="2"/>
  <c r="R26" i="2"/>
  <c r="R78" i="2" l="1"/>
  <c r="I78" i="2"/>
  <c r="N78" i="2" s="1"/>
  <c r="N81" i="2"/>
  <c r="N79" i="2"/>
  <c r="D78" i="2"/>
  <c r="N80" i="2"/>
  <c r="N82" i="2"/>
  <c r="I72" i="2"/>
  <c r="N72" i="2" s="1"/>
  <c r="N74" i="2"/>
  <c r="N73" i="2"/>
  <c r="O72" i="2"/>
  <c r="P72" i="2"/>
  <c r="N33" i="2"/>
  <c r="D30" i="2"/>
  <c r="R30" i="2"/>
  <c r="Q30" i="2"/>
  <c r="P30" i="2"/>
  <c r="N34" i="2"/>
  <c r="N32" i="2"/>
  <c r="N31" i="2"/>
  <c r="I30" i="2"/>
  <c r="N26" i="2"/>
  <c r="N30" i="2" l="1"/>
  <c r="R90" i="2" l="1"/>
  <c r="Q90" i="2"/>
  <c r="P90" i="2"/>
  <c r="O90" i="2"/>
  <c r="I90" i="2"/>
  <c r="D90" i="2"/>
  <c r="R88" i="2"/>
  <c r="Q88" i="2"/>
  <c r="P88" i="2"/>
  <c r="O88" i="2"/>
  <c r="I88" i="2"/>
  <c r="D88" i="2"/>
  <c r="R87" i="2"/>
  <c r="Q87" i="2"/>
  <c r="P87" i="2"/>
  <c r="O87" i="2"/>
  <c r="I87" i="2"/>
  <c r="D87" i="2"/>
  <c r="M86" i="2"/>
  <c r="L86" i="2"/>
  <c r="K86" i="2"/>
  <c r="J86" i="2"/>
  <c r="H86" i="2"/>
  <c r="G86" i="2"/>
  <c r="F86" i="2"/>
  <c r="E86" i="2"/>
  <c r="R85" i="2"/>
  <c r="Q85" i="2"/>
  <c r="P85" i="2"/>
  <c r="O85" i="2"/>
  <c r="I85" i="2"/>
  <c r="D85" i="2"/>
  <c r="R84" i="2"/>
  <c r="Q84" i="2"/>
  <c r="P84" i="2"/>
  <c r="O84" i="2"/>
  <c r="I84" i="2"/>
  <c r="D84" i="2"/>
  <c r="M83" i="2"/>
  <c r="L83" i="2"/>
  <c r="K83" i="2"/>
  <c r="J83" i="2"/>
  <c r="H83" i="2"/>
  <c r="G83" i="2"/>
  <c r="F83" i="2"/>
  <c r="E83" i="2"/>
  <c r="R77" i="2"/>
  <c r="Q77" i="2"/>
  <c r="P77" i="2"/>
  <c r="O77" i="2"/>
  <c r="I77" i="2"/>
  <c r="D77" i="2"/>
  <c r="R76" i="2"/>
  <c r="Q76" i="2"/>
  <c r="P76" i="2"/>
  <c r="O76" i="2"/>
  <c r="I76" i="2"/>
  <c r="D76" i="2"/>
  <c r="M75" i="2"/>
  <c r="L75" i="2"/>
  <c r="K75" i="2"/>
  <c r="J75" i="2"/>
  <c r="H75" i="2"/>
  <c r="G75" i="2"/>
  <c r="F75" i="2"/>
  <c r="E75" i="2"/>
  <c r="I42" i="2"/>
  <c r="I46" i="2" s="1"/>
  <c r="R40" i="2"/>
  <c r="Q40" i="2"/>
  <c r="P40" i="2"/>
  <c r="O40" i="2"/>
  <c r="I40" i="2"/>
  <c r="D40" i="2"/>
  <c r="R39" i="2"/>
  <c r="Q39" i="2"/>
  <c r="P39" i="2"/>
  <c r="O39" i="2"/>
  <c r="I39" i="2"/>
  <c r="D39" i="2"/>
  <c r="M38" i="2"/>
  <c r="L38" i="2"/>
  <c r="K38" i="2"/>
  <c r="J38" i="2"/>
  <c r="H38" i="2"/>
  <c r="G38" i="2"/>
  <c r="F38" i="2"/>
  <c r="E38" i="2"/>
  <c r="R37" i="2"/>
  <c r="Q37" i="2"/>
  <c r="P37" i="2"/>
  <c r="O37" i="2"/>
  <c r="I37" i="2"/>
  <c r="D37" i="2"/>
  <c r="R36" i="2"/>
  <c r="Q36" i="2"/>
  <c r="P36" i="2"/>
  <c r="O36" i="2"/>
  <c r="I36" i="2"/>
  <c r="D36" i="2"/>
  <c r="M35" i="2"/>
  <c r="L35" i="2"/>
  <c r="K35" i="2"/>
  <c r="J35" i="2"/>
  <c r="H35" i="2"/>
  <c r="G35" i="2"/>
  <c r="F35" i="2"/>
  <c r="E35" i="2"/>
  <c r="R29" i="2"/>
  <c r="Q29" i="2"/>
  <c r="P29" i="2"/>
  <c r="O29" i="2"/>
  <c r="I29" i="2"/>
  <c r="D29" i="2"/>
  <c r="R28" i="2"/>
  <c r="Q28" i="2"/>
  <c r="P28" i="2"/>
  <c r="O28" i="2"/>
  <c r="I28" i="2"/>
  <c r="D28" i="2"/>
  <c r="M27" i="2"/>
  <c r="L27" i="2"/>
  <c r="K27" i="2"/>
  <c r="J27" i="2"/>
  <c r="H27" i="2"/>
  <c r="G27" i="2"/>
  <c r="F27" i="2"/>
  <c r="E27" i="2"/>
  <c r="P83" i="2" l="1"/>
  <c r="R83" i="2"/>
  <c r="R86" i="2"/>
  <c r="O45" i="2"/>
  <c r="O83" i="2"/>
  <c r="R46" i="2"/>
  <c r="I83" i="2"/>
  <c r="Q46" i="2"/>
  <c r="N87" i="2"/>
  <c r="D83" i="2"/>
  <c r="I86" i="2"/>
  <c r="O46" i="2"/>
  <c r="P46" i="2"/>
  <c r="Q86" i="2"/>
  <c r="D86" i="2"/>
  <c r="Q45" i="2"/>
  <c r="P45" i="2"/>
  <c r="R45" i="2"/>
  <c r="O44" i="2"/>
  <c r="P44" i="2"/>
  <c r="Q44" i="2"/>
  <c r="R44" i="2"/>
  <c r="Q83" i="2"/>
  <c r="R89" i="2"/>
  <c r="N90" i="2"/>
  <c r="P89" i="2"/>
  <c r="Q89" i="2"/>
  <c r="O89" i="2"/>
  <c r="O86" i="2"/>
  <c r="P86" i="2"/>
  <c r="N88" i="2"/>
  <c r="N85" i="2"/>
  <c r="N84" i="2"/>
  <c r="Q75" i="2"/>
  <c r="R75" i="2"/>
  <c r="N76" i="2"/>
  <c r="N77" i="2"/>
  <c r="D75" i="2"/>
  <c r="I75" i="2"/>
  <c r="O75" i="2"/>
  <c r="P75" i="2"/>
  <c r="O38" i="2"/>
  <c r="Q41" i="2"/>
  <c r="R41" i="2"/>
  <c r="R27" i="2"/>
  <c r="P38" i="2"/>
  <c r="O27" i="2"/>
  <c r="I38" i="2"/>
  <c r="O35" i="2"/>
  <c r="Q38" i="2"/>
  <c r="P35" i="2"/>
  <c r="R38" i="2"/>
  <c r="O41" i="2"/>
  <c r="Q27" i="2"/>
  <c r="Q35" i="2"/>
  <c r="P41" i="2"/>
  <c r="N39" i="2"/>
  <c r="N40" i="2"/>
  <c r="D38" i="2"/>
  <c r="I35" i="2"/>
  <c r="N37" i="2"/>
  <c r="N36" i="2"/>
  <c r="D35" i="2"/>
  <c r="P27" i="2"/>
  <c r="R35" i="2"/>
  <c r="I27" i="2"/>
  <c r="N28" i="2"/>
  <c r="N29" i="2"/>
  <c r="D27" i="2"/>
  <c r="I25" i="2"/>
  <c r="I24" i="2" s="1"/>
  <c r="D25" i="2"/>
  <c r="D24" i="2" s="1"/>
  <c r="I23" i="2"/>
  <c r="D23" i="2"/>
  <c r="I22" i="2"/>
  <c r="D22" i="2"/>
  <c r="I21" i="2"/>
  <c r="D21" i="2"/>
  <c r="I20" i="2"/>
  <c r="D20" i="2"/>
  <c r="I18" i="2"/>
  <c r="D18" i="2"/>
  <c r="I17" i="2"/>
  <c r="D17" i="2"/>
  <c r="I16" i="2"/>
  <c r="D16" i="2"/>
  <c r="I15" i="2"/>
  <c r="D15" i="2"/>
  <c r="I13" i="2"/>
  <c r="D13" i="2"/>
  <c r="I12" i="2"/>
  <c r="D12" i="2"/>
  <c r="I11" i="2"/>
  <c r="D11" i="2"/>
  <c r="I10" i="2"/>
  <c r="D10" i="2"/>
  <c r="D58" i="2"/>
  <c r="I71" i="2"/>
  <c r="D71" i="2"/>
  <c r="I70" i="2"/>
  <c r="D70" i="2"/>
  <c r="I69" i="2"/>
  <c r="D69" i="2"/>
  <c r="I68" i="2"/>
  <c r="D68" i="2"/>
  <c r="I64" i="2"/>
  <c r="I66" i="2"/>
  <c r="I65" i="2"/>
  <c r="I63" i="2"/>
  <c r="D66" i="2"/>
  <c r="D65" i="2"/>
  <c r="D64" i="2"/>
  <c r="D63" i="2"/>
  <c r="I61" i="2"/>
  <c r="I60" i="2"/>
  <c r="I59" i="2"/>
  <c r="I58" i="2"/>
  <c r="D61" i="2"/>
  <c r="D60" i="2"/>
  <c r="D59" i="2"/>
  <c r="R71" i="2"/>
  <c r="Q71" i="2"/>
  <c r="P71" i="2"/>
  <c r="O71" i="2"/>
  <c r="R70" i="2"/>
  <c r="Q70" i="2"/>
  <c r="P70" i="2"/>
  <c r="O70" i="2"/>
  <c r="R69" i="2"/>
  <c r="Q69" i="2"/>
  <c r="P69" i="2"/>
  <c r="O69" i="2"/>
  <c r="R68" i="2"/>
  <c r="Q68" i="2"/>
  <c r="P68" i="2"/>
  <c r="O68" i="2"/>
  <c r="R66" i="2"/>
  <c r="Q66" i="2"/>
  <c r="P66" i="2"/>
  <c r="O66" i="2"/>
  <c r="R65" i="2"/>
  <c r="Q65" i="2"/>
  <c r="P65" i="2"/>
  <c r="O65" i="2"/>
  <c r="R64" i="2"/>
  <c r="Q64" i="2"/>
  <c r="P64" i="2"/>
  <c r="O64" i="2"/>
  <c r="R63" i="2"/>
  <c r="Q63" i="2"/>
  <c r="P63" i="2"/>
  <c r="O63" i="2"/>
  <c r="R61" i="2"/>
  <c r="Q61" i="2"/>
  <c r="P61" i="2"/>
  <c r="O61" i="2"/>
  <c r="R60" i="2"/>
  <c r="Q60" i="2"/>
  <c r="P60" i="2"/>
  <c r="O60" i="2"/>
  <c r="R59" i="2"/>
  <c r="Q59" i="2"/>
  <c r="P59" i="2"/>
  <c r="O59" i="2"/>
  <c r="R58" i="2"/>
  <c r="Q58" i="2"/>
  <c r="P58" i="2"/>
  <c r="O58" i="2"/>
  <c r="R42" i="2"/>
  <c r="Q42" i="2"/>
  <c r="P42" i="2"/>
  <c r="O42"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44" i="2" l="1"/>
  <c r="D45" i="2"/>
  <c r="I45" i="2"/>
  <c r="D44" i="2"/>
  <c r="N86" i="2"/>
  <c r="N46" i="2"/>
  <c r="N89" i="2"/>
  <c r="N83" i="2"/>
  <c r="N75" i="2"/>
  <c r="N65" i="2"/>
  <c r="N59" i="2"/>
  <c r="N41" i="2"/>
  <c r="N38" i="2"/>
  <c r="N35" i="2"/>
  <c r="N60" i="2"/>
  <c r="N27" i="2"/>
  <c r="N63" i="2"/>
  <c r="N70" i="2"/>
  <c r="N21" i="2"/>
  <c r="N12" i="2"/>
  <c r="N66" i="2"/>
  <c r="N23" i="2"/>
  <c r="N58" i="2"/>
  <c r="N68" i="2"/>
  <c r="N17" i="2"/>
  <c r="N22" i="2"/>
  <c r="N20" i="2"/>
  <c r="N71" i="2"/>
  <c r="N15" i="2"/>
  <c r="N64" i="2"/>
  <c r="N61" i="2"/>
  <c r="N69" i="2"/>
  <c r="N25" i="2"/>
  <c r="N18" i="2"/>
  <c r="N13" i="2"/>
  <c r="N16" i="2"/>
  <c r="N44" i="2" l="1"/>
  <c r="N45" i="2"/>
  <c r="M67" i="2"/>
  <c r="L67" i="2"/>
  <c r="K67" i="2"/>
  <c r="J67" i="2"/>
  <c r="I67" i="2"/>
  <c r="H67" i="2"/>
  <c r="G67" i="2"/>
  <c r="F67" i="2"/>
  <c r="E67" i="2"/>
  <c r="D67" i="2"/>
  <c r="M62" i="2"/>
  <c r="L62" i="2"/>
  <c r="K62" i="2"/>
  <c r="J62" i="2"/>
  <c r="I62" i="2"/>
  <c r="H62" i="2"/>
  <c r="G62" i="2"/>
  <c r="F62" i="2"/>
  <c r="E62" i="2"/>
  <c r="D62" i="2"/>
  <c r="M57" i="2"/>
  <c r="L57" i="2"/>
  <c r="K57" i="2"/>
  <c r="J57" i="2"/>
  <c r="I57" i="2"/>
  <c r="H57" i="2"/>
  <c r="G57" i="2"/>
  <c r="F57" i="2"/>
  <c r="E57" i="2"/>
  <c r="D57" i="2"/>
  <c r="M19" i="2"/>
  <c r="L19" i="2"/>
  <c r="K19" i="2"/>
  <c r="J19" i="2"/>
  <c r="I19" i="2"/>
  <c r="H19" i="2"/>
  <c r="G19" i="2"/>
  <c r="F19" i="2"/>
  <c r="E19" i="2"/>
  <c r="D19" i="2"/>
  <c r="M14" i="2"/>
  <c r="L14" i="2"/>
  <c r="K14" i="2"/>
  <c r="J14" i="2"/>
  <c r="I14" i="2"/>
  <c r="H14" i="2"/>
  <c r="G14" i="2"/>
  <c r="F14" i="2"/>
  <c r="E14" i="2"/>
  <c r="D14" i="2"/>
  <c r="M9" i="2"/>
  <c r="L9" i="2"/>
  <c r="K9" i="2"/>
  <c r="J9" i="2"/>
  <c r="I9" i="2"/>
  <c r="H9" i="2"/>
  <c r="G9" i="2"/>
  <c r="F9" i="2"/>
  <c r="E9" i="2"/>
  <c r="H91" i="2" l="1"/>
  <c r="F43" i="2"/>
  <c r="E43" i="2"/>
  <c r="M43" i="2"/>
  <c r="G43" i="2"/>
  <c r="J43" i="2"/>
  <c r="K43" i="2"/>
  <c r="L43" i="2"/>
  <c r="O93" i="2"/>
  <c r="H43" i="2"/>
  <c r="R19" i="2"/>
  <c r="R94" i="2"/>
  <c r="O9" i="2"/>
  <c r="P9" i="2"/>
  <c r="R24" i="2"/>
  <c r="R9" i="2"/>
  <c r="Q14" i="2"/>
  <c r="O94" i="2"/>
  <c r="O62" i="2"/>
  <c r="Q9" i="2"/>
  <c r="P14" i="2"/>
  <c r="R14" i="2"/>
  <c r="P94" i="2"/>
  <c r="P62" i="2"/>
  <c r="N67" i="2"/>
  <c r="O14" i="2"/>
  <c r="P19" i="2"/>
  <c r="Q19" i="2"/>
  <c r="Q94" i="2"/>
  <c r="O57" i="2"/>
  <c r="Q62" i="2"/>
  <c r="P57" i="2"/>
  <c r="R62" i="2"/>
  <c r="P93" i="2"/>
  <c r="Q57" i="2"/>
  <c r="R57" i="2"/>
  <c r="O67" i="2"/>
  <c r="O92" i="2"/>
  <c r="P92" i="2"/>
  <c r="R93" i="2"/>
  <c r="P67" i="2"/>
  <c r="P24" i="2"/>
  <c r="Q92" i="2"/>
  <c r="Q67" i="2"/>
  <c r="Q93" i="2"/>
  <c r="O24" i="2"/>
  <c r="O19" i="2"/>
  <c r="Q24" i="2"/>
  <c r="R92" i="2"/>
  <c r="R67" i="2"/>
  <c r="N24" i="2"/>
  <c r="N93" i="2"/>
  <c r="N62" i="2"/>
  <c r="N57" i="2"/>
  <c r="N92" i="2"/>
  <c r="N14" i="2"/>
  <c r="N19" i="2"/>
  <c r="P43" i="2" l="1"/>
  <c r="Q43" i="2"/>
  <c r="O43" i="2"/>
  <c r="I43" i="2"/>
  <c r="R43" i="2"/>
  <c r="P91" i="2"/>
  <c r="R91" i="2"/>
  <c r="O91" i="2"/>
  <c r="Q91" i="2"/>
  <c r="N94" i="2"/>
  <c r="N91" i="2"/>
  <c r="N42" i="2" l="1"/>
  <c r="N11" i="2" l="1"/>
  <c r="D9" i="2"/>
  <c r="N10" i="2"/>
  <c r="D43" i="2" l="1"/>
  <c r="N43" i="2" s="1"/>
  <c r="N9" i="2"/>
</calcChain>
</file>

<file path=xl/sharedStrings.xml><?xml version="1.0" encoding="utf-8"?>
<sst xmlns="http://schemas.openxmlformats.org/spreadsheetml/2006/main" count="246" uniqueCount="75">
  <si>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</si>
  <si>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</si>
  <si>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</si>
  <si>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</si>
  <si>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</si>
  <si>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</si>
  <si>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</si>
  <si>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</si>
  <si>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</si>
  <si>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</si>
  <si>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</si>
  <si>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</si>
  <si>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</si>
  <si>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</si>
  <si>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</si>
  <si>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</si>
  <si>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</si>
  <si>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</si>
  <si>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</si>
  <si>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</si>
  <si>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</si>
  <si>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</si>
  <si>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</si>
  <si>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</si>
  <si>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</si>
  <si>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</si>
  <si>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</si>
  <si>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</si>
  <si>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</si>
  <si>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</si>
  <si>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OA 10</t>
  </si>
  <si>
    <t>OA 53</t>
  </si>
  <si>
    <t xml:space="preserve">OUTPATIENT DRUG FREE TREATMENT SERVICES </t>
  </si>
  <si>
    <t xml:space="preserve">Perinatal </t>
  </si>
  <si>
    <t>Amounts may differ due to rounding.</t>
  </si>
  <si>
    <t>Diff GF</t>
  </si>
  <si>
    <t>DRUG MEDI-CAL PROGRAM COST SETTLEMENT</t>
  </si>
  <si>
    <t>Diff FF</t>
  </si>
  <si>
    <t>Base 63</t>
  </si>
  <si>
    <t>Base 66</t>
  </si>
  <si>
    <t>RESIDENTIAL TREATMENT SERVICES EXPANSION</t>
  </si>
  <si>
    <t>ANNUAL RATE ADJUSTMENT</t>
  </si>
  <si>
    <t>RESIDENTIAL TREATMENT SERVICES EXPANSION*</t>
  </si>
  <si>
    <t>Fiscal Year 2016-17, November 2016 Estimate Compared to Appropriation</t>
  </si>
  <si>
    <t>November 2016 POLICY CHANGE</t>
  </si>
  <si>
    <t>May 2016 (M16) Appropriation Estimate for FY 2016-17</t>
  </si>
  <si>
    <t>Nov 2016 (N16) Estimate for FY 2016-17</t>
  </si>
  <si>
    <t>M16 TF</t>
  </si>
  <si>
    <t>M16 GF</t>
  </si>
  <si>
    <t>M16 FF</t>
  </si>
  <si>
    <t>M16 CF</t>
  </si>
  <si>
    <t xml:space="preserve">M16 CASELOAD </t>
  </si>
  <si>
    <t xml:space="preserve">N16 TF </t>
  </si>
  <si>
    <t>N16 GF</t>
  </si>
  <si>
    <t>N16 FF</t>
  </si>
  <si>
    <r>
      <t>N16 CF</t>
    </r>
    <r>
      <rPr>
        <b/>
        <vertAlign val="superscript"/>
        <sz val="12"/>
        <rFont val="Arial"/>
        <family val="2"/>
      </rPr>
      <t xml:space="preserve"> </t>
    </r>
  </si>
  <si>
    <t>N16 CASELOAD</t>
  </si>
  <si>
    <t>Base 65</t>
  </si>
  <si>
    <t>N/A</t>
  </si>
  <si>
    <t>Regular 64</t>
  </si>
  <si>
    <t>Base 68</t>
  </si>
  <si>
    <t>RESIDENTIAL TREATMENT SERVICES</t>
  </si>
  <si>
    <t>DRUG MEDI-CAL ORGANIZED DELIVERY SYSTEM WAIVER**</t>
  </si>
  <si>
    <t>Regular 67</t>
  </si>
  <si>
    <t>ANNUAL RATE ADJUSTMENT***</t>
  </si>
  <si>
    <t>OA 27</t>
  </si>
  <si>
    <t>OA 39</t>
  </si>
  <si>
    <t>*In the May 2016 Estimate, the Residential Treatment Services Expansion PC did not have caseload data.  The fiscal was based on available bed days. In the November 2016 Estimate, this PC has been inactivated.  RTS expansion costs are now included in the PC 64 DMC-ODS Waiver policy change.</t>
  </si>
  <si>
    <t>**The Drug Medi-Cal Organized Delivery System Waiver estimate does not include caseload data; the estimate is based on county specific rates and estimated utilization.</t>
  </si>
  <si>
    <t>***The Annual Rate Adjustment PC was inactivated in the November 2016 Estimate as there were no projected rate adjustments based on the updated CIP deflator.</t>
  </si>
  <si>
    <t>Fiscal Year 2016-17 compared to Fiscal Year 2017-18, November 2016 Estimate</t>
  </si>
  <si>
    <t>N16 TF</t>
  </si>
  <si>
    <t>N16 CF</t>
  </si>
  <si>
    <t xml:space="preserve">N16 CASELOAD </t>
  </si>
  <si>
    <t>Nov 2016 (N16) Estimate for FY 2017-18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</si>
</sst>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s>
  <borders count="30">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top style="thin">
        <color theme="4" tint="0.39997558519241921"/>
      </top>
      <bottom style="thin">
        <color theme="4" tint="0.39997558519241921"/>
      </bottom>
      <diagonal/>
    </border>
    <border>
      <left/>
      <right style="thin">
        <color auto="1"/>
      </right>
      <top style="thin">
        <color theme="4" tint="0.39997558519241921"/>
      </top>
      <bottom style="medium">
        <color indexed="64"/>
      </bottom>
      <diagonal/>
    </border>
    <border>
      <left/>
      <right style="thin">
        <color indexed="64"/>
      </right>
      <top style="thin">
        <color theme="4" tint="0.39997558519241921"/>
      </top>
      <bottom style="thin">
        <color theme="4" tint="0.39997558519241921"/>
      </bottom>
      <diagonal/>
    </border>
    <border>
      <left style="thin">
        <color indexed="64"/>
      </left>
      <right/>
      <top style="medium">
        <color indexed="64"/>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2">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49" fontId="2" fillId="0" borderId="0" xfId="1" applyNumberFormat="1" applyFont="1" applyFill="1" applyAlignment="1" applyProtection="1">
      <alignment horizontal="left"/>
    </xf>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5" fillId="0" borderId="8" xfId="1" applyFont="1" applyFill="1" applyBorder="1" applyAlignment="1" applyProtection="1">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4" fillId="0" borderId="0" xfId="1" applyNumberFormat="1" applyFont="1" applyFill="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13" xfId="1" applyFont="1" applyFill="1" applyBorder="1" applyAlignment="1" applyProtection="1">
      <alignment horizontal="left"/>
    </xf>
    <xf numFmtId="165" fontId="3" fillId="0" borderId="0" xfId="1" applyNumberFormat="1" applyFont="1" applyFill="1" applyBorder="1" applyAlignment="1" applyProtection="1">
      <alignment horizontal="left"/>
    </xf>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3" fillId="0" borderId="0" xfId="1" applyNumberFormat="1" applyFont="1" applyFill="1" applyBorder="1" applyAlignment="1"/>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5" xfId="1" applyNumberFormat="1" applyFont="1" applyFill="1" applyBorder="1" applyAlignment="1"/>
    <xf numFmtId="5" fontId="12" fillId="0" borderId="0" xfId="1" applyNumberFormat="1" applyFont="1" applyFill="1" applyBorder="1" applyAlignment="1"/>
    <xf numFmtId="164" fontId="12" fillId="0" borderId="4" xfId="3" applyNumberFormat="1" applyFont="1" applyFill="1" applyBorder="1" applyAlignment="1">
      <alignment horizontal="right" indent="1"/>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5" fontId="12" fillId="0" borderId="3" xfId="1" applyNumberFormat="1" applyFont="1" applyFill="1" applyBorder="1" applyAlignment="1"/>
    <xf numFmtId="5" fontId="12" fillId="0" borderId="2" xfId="1" applyNumberFormat="1" applyFont="1" applyFill="1" applyBorder="1" applyAlignment="1"/>
    <xf numFmtId="164" fontId="12" fillId="0" borderId="1" xfId="3" applyNumberFormat="1" applyFont="1" applyFill="1" applyBorder="1" applyAlignment="1">
      <alignment horizontal="right" indent="1"/>
    </xf>
    <xf numFmtId="0" fontId="3" fillId="0" borderId="14" xfId="1" applyFont="1" applyFill="1" applyBorder="1" applyAlignment="1" applyProtection="1">
      <alignment horizontal="left"/>
    </xf>
    <xf numFmtId="0" fontId="3" fillId="0" borderId="0" xfId="1" applyFont="1" applyFill="1" applyAlignment="1" applyProtection="1"/>
    <xf numFmtId="0" fontId="3" fillId="0" borderId="20" xfId="1" applyFont="1" applyFill="1" applyBorder="1" applyProtection="1"/>
    <xf numFmtId="0" fontId="4" fillId="0" borderId="14" xfId="1" applyFont="1" applyFill="1" applyBorder="1" applyProtection="1"/>
    <xf numFmtId="0" fontId="4" fillId="0" borderId="0" xfId="1" applyFont="1" applyFill="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2" fillId="0" borderId="4" xfId="1" applyFont="1" applyFill="1" applyBorder="1" applyProtection="1"/>
    <xf numFmtId="165" fontId="3" fillId="0" borderId="18" xfId="1" applyNumberFormat="1" applyFont="1" applyFill="1" applyBorder="1" applyAlignment="1" applyProtection="1">
      <alignment horizontal="left"/>
    </xf>
    <xf numFmtId="0" fontId="2" fillId="0" borderId="17" xfId="1" applyFont="1" applyFill="1" applyBorder="1" applyProtection="1"/>
    <xf numFmtId="0" fontId="4" fillId="0" borderId="16" xfId="1" applyFont="1" applyFill="1" applyBorder="1" applyProtection="1">
      <protection locked="0"/>
    </xf>
    <xf numFmtId="0" fontId="4" fillId="2" borderId="16" xfId="1" applyFont="1" applyFill="1" applyBorder="1" applyProtection="1">
      <protection locked="0"/>
    </xf>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164" fontId="2" fillId="0" borderId="13" xfId="5" applyNumberFormat="1" applyFont="1" applyFill="1" applyBorder="1" applyAlignment="1" applyProtection="1">
      <protection locked="0"/>
    </xf>
    <xf numFmtId="164" fontId="2" fillId="0" borderId="0" xfId="5" applyNumberFormat="1" applyFont="1" applyFill="1" applyBorder="1" applyAlignment="1" applyProtection="1">
      <protection locked="0"/>
    </xf>
    <xf numFmtId="0" fontId="1" fillId="0" borderId="0" xfId="1"/>
    <xf numFmtId="165" fontId="12" fillId="0" borderId="0" xfId="1" applyNumberFormat="1" applyFont="1" applyFill="1" applyAlignment="1">
      <alignment horizontal="left"/>
    </xf>
    <xf numFmtId="5" fontId="15" fillId="0" borderId="0" xfId="1" applyNumberFormat="1" applyFont="1" applyAlignment="1"/>
    <xf numFmtId="0" fontId="15" fillId="0" borderId="0" xfId="1" applyFont="1"/>
    <xf numFmtId="164" fontId="2" fillId="0" borderId="0" xfId="2" applyNumberFormat="1" applyFont="1"/>
    <xf numFmtId="0" fontId="4" fillId="4" borderId="0" xfId="1" applyFont="1" applyFill="1" applyProtection="1">
      <protection locked="0"/>
    </xf>
    <xf numFmtId="0" fontId="4" fillId="2" borderId="0"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164" fontId="3" fillId="3" borderId="16" xfId="2" applyNumberFormat="1" applyFont="1" applyFill="1" applyBorder="1" applyAlignment="1" applyProtection="1">
      <alignment horizontal="center"/>
      <protection locked="0"/>
    </xf>
    <xf numFmtId="164" fontId="2" fillId="0" borderId="16" xfId="5" applyNumberFormat="1" applyFont="1" applyFill="1" applyBorder="1" applyAlignment="1" applyProtection="1">
      <protection locked="0"/>
    </xf>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164" fontId="13" fillId="0" borderId="4" xfId="3" applyNumberFormat="1" applyFont="1" applyFill="1" applyBorder="1" applyAlignment="1" applyProtection="1">
      <alignment horizontal="right" indent="1"/>
      <protection locked="0"/>
    </xf>
    <xf numFmtId="5" fontId="13" fillId="0" borderId="5" xfId="1" applyNumberFormat="1" applyFont="1" applyFill="1" applyBorder="1" applyAlignment="1"/>
    <xf numFmtId="164" fontId="13" fillId="0" borderId="4" xfId="3" applyNumberFormat="1" applyFont="1" applyFill="1" applyBorder="1" applyAlignment="1">
      <alignment horizontal="right" indent="1"/>
    </xf>
    <xf numFmtId="165" fontId="10" fillId="0" borderId="0" xfId="1" applyNumberFormat="1" applyFont="1" applyFill="1" applyBorder="1" applyProtection="1"/>
    <xf numFmtId="164" fontId="3" fillId="0" borderId="0" xfId="5" applyNumberFormat="1" applyFont="1" applyFill="1" applyBorder="1" applyAlignment="1" applyProtection="1">
      <protection locked="0"/>
    </xf>
    <xf numFmtId="165" fontId="10" fillId="0" borderId="13" xfId="1" applyNumberFormat="1" applyFont="1" applyFill="1" applyBorder="1" applyProtection="1"/>
    <xf numFmtId="0" fontId="6" fillId="0" borderId="0" xfId="1" applyFont="1" applyFill="1" applyAlignment="1" applyProtection="1">
      <alignment horizontal="left"/>
      <protection locked="0"/>
    </xf>
    <xf numFmtId="5" fontId="4" fillId="0" borderId="0" xfId="1" applyNumberFormat="1" applyFont="1" applyFill="1" applyAlignment="1" applyProtection="1"/>
    <xf numFmtId="164" fontId="4" fillId="0" borderId="0" xfId="2" applyNumberFormat="1" applyFont="1" applyFill="1" applyProtection="1"/>
    <xf numFmtId="0" fontId="14" fillId="0" borderId="0" xfId="1" applyFont="1" applyFill="1" applyAlignment="1">
      <alignment horizontal="right"/>
    </xf>
    <xf numFmtId="0" fontId="14" fillId="0" borderId="0" xfId="1" applyFont="1" applyFill="1" applyProtection="1"/>
    <xf numFmtId="5" fontId="14" fillId="0" borderId="0" xfId="1" applyNumberFormat="1" applyFont="1" applyFill="1" applyAlignment="1" applyProtection="1"/>
    <xf numFmtId="5" fontId="11" fillId="0" borderId="0" xfId="1" applyNumberFormat="1" applyFont="1" applyFill="1" applyAlignment="1" applyProtection="1"/>
    <xf numFmtId="0" fontId="11" fillId="0" borderId="0" xfId="1" applyFont="1" applyFill="1" applyAlignment="1" applyProtection="1"/>
    <xf numFmtId="164" fontId="2" fillId="0" borderId="0" xfId="2" applyNumberFormat="1" applyFont="1" applyFill="1" applyAlignment="1" applyProtection="1"/>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164" fontId="8" fillId="0" borderId="1" xfId="2" applyNumberFormat="1" applyFont="1" applyFill="1" applyBorder="1" applyAlignment="1" applyProtection="1">
      <alignment horizontal="center"/>
      <protection locked="0"/>
    </xf>
    <xf numFmtId="0" fontId="2" fillId="0" borderId="21" xfId="1" applyNumberFormat="1" applyFont="1" applyFill="1" applyBorder="1" applyAlignment="1" applyProtection="1">
      <protection locked="0"/>
    </xf>
    <xf numFmtId="0" fontId="2" fillId="0" borderId="22" xfId="1" applyNumberFormat="1" applyFont="1" applyFill="1" applyBorder="1" applyAlignment="1" applyProtection="1">
      <protection locked="0"/>
    </xf>
    <xf numFmtId="0" fontId="3" fillId="0" borderId="13" xfId="1" applyNumberFormat="1" applyFont="1" applyFill="1" applyBorder="1" applyAlignment="1" applyProtection="1">
      <protection locked="0"/>
    </xf>
    <xf numFmtId="0" fontId="3" fillId="0" borderId="0" xfId="1" applyNumberFormat="1" applyFont="1" applyFill="1" applyBorder="1" applyAlignment="1" applyProtection="1">
      <protection locked="0"/>
    </xf>
    <xf numFmtId="0" fontId="2" fillId="0" borderId="0" xfId="1" applyNumberFormat="1" applyFont="1" applyFill="1" applyBorder="1" applyAlignment="1" applyProtection="1">
      <protection locked="0"/>
    </xf>
    <xf numFmtId="0" fontId="2" fillId="0" borderId="27" xfId="1" applyNumberFormat="1" applyFont="1" applyFill="1" applyBorder="1" applyAlignment="1">
      <alignment horizontal="left"/>
    </xf>
    <xf numFmtId="0" fontId="3" fillId="0" borderId="28" xfId="1" applyNumberFormat="1" applyFont="1" applyFill="1" applyBorder="1" applyAlignment="1">
      <alignment horizontal="left"/>
    </xf>
    <xf numFmtId="0" fontId="3" fillId="0" borderId="29" xfId="1" applyNumberFormat="1" applyFont="1" applyFill="1" applyBorder="1" applyAlignment="1">
      <alignment horizontal="left"/>
    </xf>
    <xf numFmtId="5" fontId="3" fillId="0" borderId="27" xfId="1" applyNumberFormat="1" applyFont="1" applyFill="1" applyBorder="1" applyAlignment="1"/>
    <xf numFmtId="5" fontId="3" fillId="0" borderId="28" xfId="1" applyNumberFormat="1" applyFont="1" applyFill="1" applyBorder="1" applyAlignment="1"/>
    <xf numFmtId="164" fontId="3" fillId="0" borderId="29" xfId="3" applyNumberFormat="1" applyFont="1" applyFill="1" applyBorder="1" applyAlignment="1">
      <alignment horizontal="right" indent="1"/>
    </xf>
    <xf numFmtId="0" fontId="2" fillId="0" borderId="24" xfId="1" applyNumberFormat="1" applyFont="1" applyFill="1" applyBorder="1" applyAlignment="1">
      <alignment horizontal="left"/>
    </xf>
    <xf numFmtId="0" fontId="2" fillId="0" borderId="21" xfId="1" applyNumberFormat="1" applyFont="1" applyFill="1" applyBorder="1" applyAlignment="1"/>
    <xf numFmtId="5" fontId="2" fillId="0" borderId="24" xfId="1" applyNumberFormat="1" applyFont="1" applyFill="1" applyBorder="1" applyAlignment="1"/>
    <xf numFmtId="5" fontId="2" fillId="0" borderId="21" xfId="1" applyNumberFormat="1" applyFont="1" applyFill="1" applyBorder="1" applyAlignment="1"/>
    <xf numFmtId="164" fontId="2" fillId="0" borderId="26" xfId="3" applyNumberFormat="1" applyFont="1" applyFill="1" applyBorder="1" applyAlignment="1">
      <alignment horizontal="right" indent="1"/>
    </xf>
    <xf numFmtId="0" fontId="2" fillId="0" borderId="23" xfId="1" applyNumberFormat="1" applyFont="1" applyFill="1" applyBorder="1" applyAlignment="1">
      <alignment horizontal="left"/>
    </xf>
    <xf numFmtId="0" fontId="2" fillId="0" borderId="22" xfId="1" applyNumberFormat="1" applyFont="1" applyFill="1" applyBorder="1" applyAlignment="1"/>
    <xf numFmtId="5" fontId="2" fillId="0" borderId="23" xfId="1" applyNumberFormat="1" applyFont="1" applyFill="1" applyBorder="1" applyAlignment="1"/>
    <xf numFmtId="5" fontId="2" fillId="0" borderId="22" xfId="1" applyNumberFormat="1" applyFont="1" applyFill="1" applyBorder="1" applyAlignment="1"/>
    <xf numFmtId="164" fontId="2" fillId="0" borderId="25" xfId="3" applyNumberFormat="1" applyFont="1" applyFill="1" applyBorder="1" applyAlignment="1">
      <alignment horizontal="right" indent="1"/>
    </xf>
    <xf numFmtId="165" fontId="10" fillId="0" borderId="19" xfId="1" applyNumberFormat="1" applyFont="1" applyFill="1" applyBorder="1" applyProtection="1"/>
    <xf numFmtId="164" fontId="3" fillId="0" borderId="0" xfId="1" applyNumberFormat="1" applyFont="1" applyFill="1" applyBorder="1" applyAlignment="1" applyProtection="1">
      <protection locked="0"/>
    </xf>
    <xf numFmtId="49" fontId="12" fillId="0" borderId="0" xfId="1" applyNumberFormat="1" applyFont="1" applyFill="1" applyAlignment="1">
      <alignment horizontal="left" wrapText="1"/>
    </xf>
  </cellXfs>
  <cellStyles count="6">
    <cellStyle name="Comma" xfId="5" builtinId="3"/>
    <cellStyle name="Comma 17 7 2" xfId="2"/>
    <cellStyle name="Comma 2" xfId="3"/>
    <cellStyle name="Currency 10 7 2" xfId="4"/>
    <cellStyle name="Normal" xfId="0" builtinId="0"/>
    <cellStyle name="Normal 16 7 2" xfId="1"/>
  </cellStyles>
  <dxfs count="22">
    <dxf>
      <numFmt numFmtId="164" formatCode="_(* #,##0_);_(* \(#,##0\);_(* &quot;-&quot;??_);_(@_)"/>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border outline="0">
        <left style="thin">
          <color indexed="64"/>
        </left>
        <right style="thin">
          <color auto="1"/>
        </right>
        <bottom style="medium">
          <color indexed="64"/>
        </bottom>
      </border>
    </dxf>
    <dxf>
      <fill>
        <patternFill patternType="none">
          <fgColor indexed="64"/>
          <bgColor auto="1"/>
        </patternFill>
      </fill>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6" totalsRowShown="0" headerRowDxfId="21" dataDxfId="19" headerRowBorderDxfId="20" tableBorderDxfId="18">
  <autoFilter ref="A8:R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6 TF" dataDxfId="14"/>
    <tableColumn id="5" name="M16 GF" dataDxfId="13"/>
    <tableColumn id="6" name="M16 FF" dataDxfId="12"/>
    <tableColumn id="7" name="M16 CF" dataDxfId="11"/>
    <tableColumn id="8" name="M16 CASELOAD " dataDxfId="10"/>
    <tableColumn id="9" name="N16 TF " dataDxfId="9"/>
    <tableColumn id="10" name="N16 GF" dataDxfId="8"/>
    <tableColumn id="11" name="N16 FF" dataDxfId="7"/>
    <tableColumn id="12" name="N16 CF " dataDxfId="6"/>
    <tableColumn id="13" name="N16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216"/>
  <sheetViews>
    <sheetView tabSelected="1" topLeftCell="A80" zoomScale="80" zoomScaleNormal="80" zoomScaleSheetLayoutView="80" zoomScalePageLayoutView="50" workbookViewId="0">
      <selection activeCell="A100" sqref="A100:XFD216"/>
    </sheetView>
  </sheetViews>
  <sheetFormatPr defaultColWidth="0" defaultRowHeight="15.75" zeroHeight="1" x14ac:dyDescent="0.25"/>
  <cols>
    <col min="1" max="1" width="12.7109375" style="120" customWidth="1"/>
    <col min="2" max="2" width="22.140625" style="121" customWidth="1"/>
    <col min="3" max="3" width="32.42578125" style="121" bestFit="1" customWidth="1"/>
    <col min="4" max="4" width="16.5703125" style="122" bestFit="1" customWidth="1"/>
    <col min="5" max="5" width="15.140625" style="122" bestFit="1" customWidth="1"/>
    <col min="6" max="6" width="16.5703125" style="122" bestFit="1" customWidth="1"/>
    <col min="7" max="7" width="16.7109375" style="122" bestFit="1" customWidth="1"/>
    <col min="8" max="8" width="18.42578125" style="121" bestFit="1" customWidth="1"/>
    <col min="9" max="9" width="16.5703125" style="122" bestFit="1" customWidth="1"/>
    <col min="10" max="10" width="16.5703125" style="122" customWidth="1"/>
    <col min="11" max="11" width="16.140625" style="122" bestFit="1" customWidth="1"/>
    <col min="12" max="12" width="15.140625" style="122" bestFit="1" customWidth="1"/>
    <col min="13" max="13" width="18.140625" style="121" bestFit="1" customWidth="1"/>
    <col min="14" max="14" width="17.5703125" style="122" bestFit="1" customWidth="1"/>
    <col min="15" max="15" width="16.7109375" style="122" bestFit="1" customWidth="1"/>
    <col min="16" max="17" width="16.140625" style="122" bestFit="1" customWidth="1"/>
    <col min="18" max="18" width="19.140625" style="123" bestFit="1" customWidth="1"/>
    <col min="19" max="20" width="9.140625" style="13" hidden="1" customWidth="1"/>
    <col min="21" max="21" width="12.140625" style="13" hidden="1" customWidth="1"/>
    <col min="22" max="59" width="0" style="13" hidden="1" customWidth="1"/>
    <col min="60" max="60" width="0" style="14" hidden="1" customWidth="1"/>
    <col min="61" max="16384" width="9.140625" style="14" hidden="1"/>
  </cols>
  <sheetData>
    <row r="1" spans="1:59" x14ac:dyDescent="0.25">
      <c r="A1" s="1" t="s">
        <v>19</v>
      </c>
      <c r="B1" s="1"/>
      <c r="C1" s="1"/>
      <c r="D1" s="1"/>
      <c r="E1" s="1"/>
      <c r="F1" s="1"/>
      <c r="G1" s="1"/>
      <c r="H1" s="1"/>
      <c r="I1" s="1"/>
      <c r="J1" s="1"/>
      <c r="K1" s="1"/>
      <c r="L1" s="1"/>
      <c r="M1" s="1"/>
      <c r="N1" s="1"/>
      <c r="O1" s="1"/>
      <c r="P1" s="1"/>
      <c r="Q1" s="1"/>
      <c r="R1" s="1"/>
    </row>
    <row r="2" spans="1:59" x14ac:dyDescent="0.25">
      <c r="A2" s="1" t="s">
        <v>18</v>
      </c>
      <c r="B2" s="1"/>
      <c r="C2" s="1"/>
      <c r="D2" s="1"/>
      <c r="E2" s="1"/>
      <c r="F2" s="1"/>
      <c r="G2" s="1"/>
      <c r="H2" s="1"/>
      <c r="I2" s="1"/>
      <c r="J2" s="1"/>
      <c r="K2" s="1"/>
      <c r="L2" s="1"/>
      <c r="M2" s="1"/>
      <c r="N2" s="1"/>
      <c r="O2" s="1"/>
      <c r="P2" s="1"/>
      <c r="Q2" s="1"/>
      <c r="R2" s="1"/>
    </row>
    <row r="3" spans="1:59" x14ac:dyDescent="0.25">
      <c r="A3" s="12" t="s">
        <v>17</v>
      </c>
      <c r="B3" s="1"/>
      <c r="C3" s="1"/>
      <c r="D3" s="1"/>
      <c r="E3" s="1"/>
      <c r="F3" s="1"/>
      <c r="G3" s="1"/>
      <c r="H3" s="1"/>
      <c r="I3" s="1"/>
      <c r="J3" s="1"/>
      <c r="K3" s="1"/>
      <c r="L3" s="1"/>
      <c r="M3" s="1"/>
      <c r="N3" s="1"/>
      <c r="O3" s="1"/>
      <c r="P3" s="1"/>
      <c r="Q3" s="1"/>
      <c r="R3" s="1"/>
    </row>
    <row r="4" spans="1:59" x14ac:dyDescent="0.25">
      <c r="A4" s="1" t="s">
        <v>16</v>
      </c>
      <c r="B4" s="1"/>
      <c r="C4" s="1"/>
      <c r="D4" s="1"/>
      <c r="E4" s="1"/>
      <c r="F4" s="1"/>
      <c r="G4" s="1"/>
      <c r="H4" s="1"/>
      <c r="I4" s="1"/>
      <c r="J4" s="1"/>
      <c r="K4" s="1"/>
      <c r="L4" s="1"/>
      <c r="M4" s="1"/>
      <c r="N4" s="1"/>
      <c r="O4" s="1"/>
      <c r="P4" s="1"/>
      <c r="Q4" s="1"/>
      <c r="R4" s="1"/>
    </row>
    <row r="5" spans="1:59" x14ac:dyDescent="0.25">
      <c r="A5" s="15" t="s">
        <v>12</v>
      </c>
      <c r="B5" s="2"/>
      <c r="C5" s="2"/>
      <c r="D5" s="3"/>
      <c r="E5" s="3"/>
      <c r="F5" s="3"/>
      <c r="G5" s="4"/>
      <c r="H5" s="2"/>
      <c r="I5" s="4"/>
      <c r="J5" s="4"/>
      <c r="K5" s="4"/>
      <c r="L5" s="4"/>
      <c r="M5" s="2"/>
      <c r="N5" s="4"/>
      <c r="O5" s="4"/>
      <c r="P5" s="4"/>
      <c r="Q5" s="4"/>
      <c r="R5" s="5"/>
    </row>
    <row r="6" spans="1:59" x14ac:dyDescent="0.25">
      <c r="A6" s="112" t="s">
        <v>43</v>
      </c>
      <c r="B6" s="113"/>
      <c r="C6" s="113"/>
      <c r="D6" s="113"/>
      <c r="E6" s="113"/>
      <c r="F6" s="113"/>
      <c r="G6" s="113"/>
      <c r="H6" s="113"/>
      <c r="I6" s="113"/>
      <c r="J6" s="113"/>
      <c r="K6" s="113"/>
      <c r="L6" s="113"/>
      <c r="M6" s="113"/>
      <c r="N6" s="113"/>
      <c r="O6" s="113"/>
      <c r="P6" s="113"/>
      <c r="Q6" s="113"/>
      <c r="R6" s="114"/>
    </row>
    <row r="7" spans="1:59" s="20" customFormat="1" x14ac:dyDescent="0.25">
      <c r="A7" s="16" t="s">
        <v>44</v>
      </c>
      <c r="B7" s="100"/>
      <c r="C7" s="101"/>
      <c r="D7" s="17" t="s">
        <v>45</v>
      </c>
      <c r="E7" s="102"/>
      <c r="F7" s="102"/>
      <c r="G7" s="102"/>
      <c r="H7" s="103"/>
      <c r="I7" s="17" t="s">
        <v>46</v>
      </c>
      <c r="J7" s="102"/>
      <c r="K7" s="102"/>
      <c r="L7" s="102"/>
      <c r="M7" s="103"/>
      <c r="N7" s="18" t="s">
        <v>20</v>
      </c>
      <c r="O7" s="104"/>
      <c r="P7" s="104"/>
      <c r="Q7" s="104"/>
      <c r="R7" s="105"/>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row>
    <row r="8" spans="1:59" s="20" customFormat="1" ht="16.5" thickBot="1" x14ac:dyDescent="0.3">
      <c r="A8" s="21" t="s">
        <v>11</v>
      </c>
      <c r="B8" s="21" t="s">
        <v>15</v>
      </c>
      <c r="C8" s="22" t="s">
        <v>10</v>
      </c>
      <c r="D8" s="170" t="s">
        <v>47</v>
      </c>
      <c r="E8" s="171" t="s">
        <v>48</v>
      </c>
      <c r="F8" s="171" t="s">
        <v>49</v>
      </c>
      <c r="G8" s="172" t="s">
        <v>50</v>
      </c>
      <c r="H8" s="173" t="s">
        <v>51</v>
      </c>
      <c r="I8" s="170" t="s">
        <v>52</v>
      </c>
      <c r="J8" s="171" t="s">
        <v>53</v>
      </c>
      <c r="K8" s="171" t="s">
        <v>54</v>
      </c>
      <c r="L8" s="172" t="s">
        <v>55</v>
      </c>
      <c r="M8" s="173" t="s">
        <v>56</v>
      </c>
      <c r="N8" s="170" t="s">
        <v>21</v>
      </c>
      <c r="O8" s="171" t="s">
        <v>35</v>
      </c>
      <c r="P8" s="171" t="s">
        <v>37</v>
      </c>
      <c r="Q8" s="172" t="s">
        <v>22</v>
      </c>
      <c r="R8" s="174" t="s">
        <v>23</v>
      </c>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row>
    <row r="9" spans="1:59" x14ac:dyDescent="0.25">
      <c r="A9" s="23" t="s">
        <v>38</v>
      </c>
      <c r="B9" s="24" t="s">
        <v>26</v>
      </c>
      <c r="C9" s="138"/>
      <c r="D9" s="176">
        <f>SUM(D10:D13)</f>
        <v>167988</v>
      </c>
      <c r="E9" s="177">
        <f t="shared" ref="E9:M9" si="0">SUM(E10:E13)</f>
        <v>115063</v>
      </c>
      <c r="F9" s="177">
        <f t="shared" si="0"/>
        <v>1204</v>
      </c>
      <c r="G9" s="177">
        <f t="shared" si="0"/>
        <v>51721</v>
      </c>
      <c r="H9" s="178">
        <f t="shared" si="0"/>
        <v>43120</v>
      </c>
      <c r="I9" s="176">
        <f t="shared" si="0"/>
        <v>183293</v>
      </c>
      <c r="J9" s="177">
        <f t="shared" si="0"/>
        <v>130461</v>
      </c>
      <c r="K9" s="177">
        <f t="shared" si="0"/>
        <v>1522</v>
      </c>
      <c r="L9" s="177">
        <f t="shared" si="0"/>
        <v>51310</v>
      </c>
      <c r="M9" s="178">
        <f t="shared" si="0"/>
        <v>45674</v>
      </c>
      <c r="N9" s="179">
        <f t="shared" ref="N9:Q25" si="1">I9-D9</f>
        <v>15305</v>
      </c>
      <c r="O9" s="125">
        <f t="shared" si="1"/>
        <v>15398</v>
      </c>
      <c r="P9" s="125">
        <f t="shared" si="1"/>
        <v>318</v>
      </c>
      <c r="Q9" s="125">
        <f t="shared" si="1"/>
        <v>-411</v>
      </c>
      <c r="R9" s="180">
        <f t="shared" ref="R9:R25" si="2">M9-H9</f>
        <v>2554</v>
      </c>
    </row>
    <row r="10" spans="1:59" x14ac:dyDescent="0.25">
      <c r="A10" s="30" t="s">
        <v>38</v>
      </c>
      <c r="B10" s="30" t="s">
        <v>9</v>
      </c>
      <c r="C10" s="31" t="s">
        <v>6</v>
      </c>
      <c r="D10" s="126">
        <f t="shared" ref="D10:D13" si="3">SUM(E10:G10)</f>
        <v>103675</v>
      </c>
      <c r="E10" s="127">
        <v>52146</v>
      </c>
      <c r="F10" s="127">
        <v>0</v>
      </c>
      <c r="G10" s="127">
        <v>51529</v>
      </c>
      <c r="H10" s="128">
        <v>26618</v>
      </c>
      <c r="I10" s="126">
        <f t="shared" ref="I10:I13" si="4">SUM(J10:L10)</f>
        <v>102844</v>
      </c>
      <c r="J10" s="127">
        <v>51751</v>
      </c>
      <c r="K10" s="127">
        <v>0</v>
      </c>
      <c r="L10" s="127">
        <v>51093</v>
      </c>
      <c r="M10" s="128">
        <v>25649</v>
      </c>
      <c r="N10" s="129">
        <f>I10-D10</f>
        <v>-831</v>
      </c>
      <c r="O10" s="130">
        <f t="shared" si="1"/>
        <v>-395</v>
      </c>
      <c r="P10" s="130">
        <f t="shared" si="1"/>
        <v>0</v>
      </c>
      <c r="Q10" s="130">
        <f t="shared" si="1"/>
        <v>-436</v>
      </c>
      <c r="R10" s="131">
        <f t="shared" si="2"/>
        <v>-969</v>
      </c>
    </row>
    <row r="11" spans="1:59" x14ac:dyDescent="0.25">
      <c r="A11" s="30" t="s">
        <v>38</v>
      </c>
      <c r="B11" s="30" t="s">
        <v>9</v>
      </c>
      <c r="C11" s="31" t="s">
        <v>8</v>
      </c>
      <c r="D11" s="126">
        <f t="shared" si="3"/>
        <v>63833</v>
      </c>
      <c r="E11" s="127">
        <v>62631</v>
      </c>
      <c r="F11" s="127">
        <v>1202</v>
      </c>
      <c r="G11" s="127">
        <v>0</v>
      </c>
      <c r="H11" s="128">
        <v>16278</v>
      </c>
      <c r="I11" s="126">
        <f t="shared" si="4"/>
        <v>79892</v>
      </c>
      <c r="J11" s="127">
        <v>78372</v>
      </c>
      <c r="K11" s="127">
        <v>1520</v>
      </c>
      <c r="L11" s="127">
        <v>0</v>
      </c>
      <c r="M11" s="128">
        <v>19766</v>
      </c>
      <c r="N11" s="129">
        <f t="shared" si="1"/>
        <v>16059</v>
      </c>
      <c r="O11" s="130">
        <f t="shared" si="1"/>
        <v>15741</v>
      </c>
      <c r="P11" s="130">
        <f t="shared" si="1"/>
        <v>318</v>
      </c>
      <c r="Q11" s="130">
        <f t="shared" si="1"/>
        <v>0</v>
      </c>
      <c r="R11" s="131">
        <f t="shared" si="2"/>
        <v>3488</v>
      </c>
    </row>
    <row r="12" spans="1:59" x14ac:dyDescent="0.25">
      <c r="A12" s="30" t="s">
        <v>38</v>
      </c>
      <c r="B12" s="30" t="s">
        <v>7</v>
      </c>
      <c r="C12" s="31" t="s">
        <v>6</v>
      </c>
      <c r="D12" s="126">
        <f t="shared" si="3"/>
        <v>384</v>
      </c>
      <c r="E12" s="127">
        <v>192</v>
      </c>
      <c r="F12" s="127">
        <v>0</v>
      </c>
      <c r="G12" s="127">
        <v>192</v>
      </c>
      <c r="H12" s="128">
        <v>179</v>
      </c>
      <c r="I12" s="126">
        <f t="shared" si="4"/>
        <v>439</v>
      </c>
      <c r="J12" s="127">
        <v>222</v>
      </c>
      <c r="K12" s="127">
        <v>0</v>
      </c>
      <c r="L12" s="127">
        <v>217</v>
      </c>
      <c r="M12" s="128">
        <v>204</v>
      </c>
      <c r="N12" s="129">
        <f>I12-D12</f>
        <v>55</v>
      </c>
      <c r="O12" s="130">
        <f t="shared" si="1"/>
        <v>30</v>
      </c>
      <c r="P12" s="130">
        <f t="shared" si="1"/>
        <v>0</v>
      </c>
      <c r="Q12" s="130">
        <f t="shared" si="1"/>
        <v>25</v>
      </c>
      <c r="R12" s="131">
        <f t="shared" si="2"/>
        <v>25</v>
      </c>
    </row>
    <row r="13" spans="1:59" ht="16.5" thickBot="1" x14ac:dyDescent="0.3">
      <c r="A13" s="36" t="s">
        <v>38</v>
      </c>
      <c r="B13" s="36" t="s">
        <v>7</v>
      </c>
      <c r="C13" s="37" t="s">
        <v>5</v>
      </c>
      <c r="D13" s="132">
        <f t="shared" si="3"/>
        <v>96</v>
      </c>
      <c r="E13" s="133">
        <v>94</v>
      </c>
      <c r="F13" s="133">
        <v>2</v>
      </c>
      <c r="G13" s="133">
        <v>0</v>
      </c>
      <c r="H13" s="134">
        <v>45</v>
      </c>
      <c r="I13" s="132">
        <f t="shared" si="4"/>
        <v>118</v>
      </c>
      <c r="J13" s="133">
        <v>116</v>
      </c>
      <c r="K13" s="133">
        <v>2</v>
      </c>
      <c r="L13" s="133">
        <v>0</v>
      </c>
      <c r="M13" s="134">
        <v>55</v>
      </c>
      <c r="N13" s="135">
        <f t="shared" si="1"/>
        <v>22</v>
      </c>
      <c r="O13" s="136">
        <f t="shared" si="1"/>
        <v>22</v>
      </c>
      <c r="P13" s="136">
        <f t="shared" si="1"/>
        <v>0</v>
      </c>
      <c r="Q13" s="136">
        <f t="shared" si="1"/>
        <v>0</v>
      </c>
      <c r="R13" s="137">
        <f t="shared" si="2"/>
        <v>10</v>
      </c>
    </row>
    <row r="14" spans="1:59" s="42" customFormat="1" x14ac:dyDescent="0.25">
      <c r="A14" s="124" t="s">
        <v>57</v>
      </c>
      <c r="B14" s="106" t="s">
        <v>28</v>
      </c>
      <c r="C14" s="141"/>
      <c r="D14" s="26">
        <f t="shared" ref="D14:M14" si="5">SUM(D15:D18)</f>
        <v>24131</v>
      </c>
      <c r="E14" s="27">
        <f t="shared" si="5"/>
        <v>16579</v>
      </c>
      <c r="F14" s="27">
        <f t="shared" si="5"/>
        <v>131</v>
      </c>
      <c r="G14" s="27">
        <f t="shared" si="5"/>
        <v>7421</v>
      </c>
      <c r="H14" s="28">
        <f t="shared" si="5"/>
        <v>30682</v>
      </c>
      <c r="I14" s="26">
        <f t="shared" si="5"/>
        <v>23621</v>
      </c>
      <c r="J14" s="27">
        <f t="shared" si="5"/>
        <v>17114</v>
      </c>
      <c r="K14" s="27">
        <f t="shared" si="5"/>
        <v>150</v>
      </c>
      <c r="L14" s="27">
        <f t="shared" si="5"/>
        <v>6357</v>
      </c>
      <c r="M14" s="28">
        <f t="shared" si="5"/>
        <v>32097</v>
      </c>
      <c r="N14" s="26">
        <f t="shared" si="1"/>
        <v>-510</v>
      </c>
      <c r="O14" s="27">
        <f t="shared" si="1"/>
        <v>535</v>
      </c>
      <c r="P14" s="27">
        <f t="shared" si="1"/>
        <v>19</v>
      </c>
      <c r="Q14" s="27">
        <f t="shared" si="1"/>
        <v>-1064</v>
      </c>
      <c r="R14" s="29">
        <f t="shared" si="2"/>
        <v>1415</v>
      </c>
    </row>
    <row r="15" spans="1:59" s="42" customFormat="1" x14ac:dyDescent="0.25">
      <c r="A15" s="43" t="s">
        <v>57</v>
      </c>
      <c r="B15" s="30" t="s">
        <v>9</v>
      </c>
      <c r="C15" s="31" t="s">
        <v>6</v>
      </c>
      <c r="D15" s="32">
        <f t="shared" ref="D15:D18" si="6">SUM(E15:G15)</f>
        <v>16849</v>
      </c>
      <c r="E15" s="33">
        <v>9521</v>
      </c>
      <c r="F15" s="33">
        <v>0</v>
      </c>
      <c r="G15" s="33">
        <v>7328</v>
      </c>
      <c r="H15" s="34">
        <v>21312</v>
      </c>
      <c r="I15" s="32">
        <f t="shared" ref="I15:I18" si="7">SUM(J15:L15)</f>
        <v>15368</v>
      </c>
      <c r="J15" s="33">
        <v>9128</v>
      </c>
      <c r="K15" s="33">
        <v>0</v>
      </c>
      <c r="L15" s="33">
        <v>6240</v>
      </c>
      <c r="M15" s="34">
        <v>20700</v>
      </c>
      <c r="N15" s="32">
        <f t="shared" si="1"/>
        <v>-1481</v>
      </c>
      <c r="O15" s="33">
        <f t="shared" si="1"/>
        <v>-393</v>
      </c>
      <c r="P15" s="33">
        <f t="shared" si="1"/>
        <v>0</v>
      </c>
      <c r="Q15" s="33">
        <f t="shared" si="1"/>
        <v>-1088</v>
      </c>
      <c r="R15" s="35">
        <f t="shared" si="2"/>
        <v>-612</v>
      </c>
    </row>
    <row r="16" spans="1:59" s="42" customFormat="1" x14ac:dyDescent="0.25">
      <c r="A16" s="43" t="s">
        <v>57</v>
      </c>
      <c r="B16" s="30" t="s">
        <v>9</v>
      </c>
      <c r="C16" s="31" t="s">
        <v>8</v>
      </c>
      <c r="D16" s="32">
        <f t="shared" si="6"/>
        <v>6952</v>
      </c>
      <c r="E16" s="33">
        <v>6822</v>
      </c>
      <c r="F16" s="33">
        <v>130</v>
      </c>
      <c r="G16" s="33">
        <v>0</v>
      </c>
      <c r="H16" s="34">
        <v>9021</v>
      </c>
      <c r="I16" s="32">
        <f t="shared" si="7"/>
        <v>7866</v>
      </c>
      <c r="J16" s="33">
        <v>7718</v>
      </c>
      <c r="K16" s="33">
        <v>148</v>
      </c>
      <c r="L16" s="33">
        <v>0</v>
      </c>
      <c r="M16" s="34">
        <v>11033</v>
      </c>
      <c r="N16" s="32">
        <f t="shared" si="1"/>
        <v>914</v>
      </c>
      <c r="O16" s="33">
        <f t="shared" si="1"/>
        <v>896</v>
      </c>
      <c r="P16" s="33">
        <f t="shared" si="1"/>
        <v>18</v>
      </c>
      <c r="Q16" s="33">
        <f t="shared" si="1"/>
        <v>0</v>
      </c>
      <c r="R16" s="35">
        <f t="shared" si="2"/>
        <v>2012</v>
      </c>
    </row>
    <row r="17" spans="1:59" s="42" customFormat="1" x14ac:dyDescent="0.25">
      <c r="A17" s="43" t="s">
        <v>57</v>
      </c>
      <c r="B17" s="46" t="s">
        <v>7</v>
      </c>
      <c r="C17" s="31" t="s">
        <v>6</v>
      </c>
      <c r="D17" s="32">
        <f t="shared" si="6"/>
        <v>265</v>
      </c>
      <c r="E17" s="33">
        <v>172</v>
      </c>
      <c r="F17" s="33">
        <v>0</v>
      </c>
      <c r="G17" s="33">
        <v>93</v>
      </c>
      <c r="H17" s="34">
        <v>280</v>
      </c>
      <c r="I17" s="32">
        <f t="shared" si="7"/>
        <v>305</v>
      </c>
      <c r="J17" s="33">
        <v>188</v>
      </c>
      <c r="K17" s="33">
        <v>0</v>
      </c>
      <c r="L17" s="33">
        <v>117</v>
      </c>
      <c r="M17" s="34">
        <v>287</v>
      </c>
      <c r="N17" s="32">
        <f t="shared" si="1"/>
        <v>40</v>
      </c>
      <c r="O17" s="33">
        <f t="shared" si="1"/>
        <v>16</v>
      </c>
      <c r="P17" s="33">
        <f t="shared" si="1"/>
        <v>0</v>
      </c>
      <c r="Q17" s="33">
        <f t="shared" si="1"/>
        <v>24</v>
      </c>
      <c r="R17" s="35">
        <f t="shared" si="2"/>
        <v>7</v>
      </c>
    </row>
    <row r="18" spans="1:59" s="42" customFormat="1" ht="16.5" thickBot="1" x14ac:dyDescent="0.3">
      <c r="A18" s="44" t="s">
        <v>57</v>
      </c>
      <c r="B18" s="36" t="s">
        <v>7</v>
      </c>
      <c r="C18" s="37" t="s">
        <v>5</v>
      </c>
      <c r="D18" s="38">
        <f t="shared" si="6"/>
        <v>65</v>
      </c>
      <c r="E18" s="39">
        <v>64</v>
      </c>
      <c r="F18" s="39">
        <v>1</v>
      </c>
      <c r="G18" s="39">
        <v>0</v>
      </c>
      <c r="H18" s="40">
        <v>69</v>
      </c>
      <c r="I18" s="38">
        <f t="shared" si="7"/>
        <v>82</v>
      </c>
      <c r="J18" s="39">
        <v>80</v>
      </c>
      <c r="K18" s="39">
        <v>2</v>
      </c>
      <c r="L18" s="39">
        <v>0</v>
      </c>
      <c r="M18" s="40">
        <v>77</v>
      </c>
      <c r="N18" s="38">
        <f t="shared" si="1"/>
        <v>17</v>
      </c>
      <c r="O18" s="39">
        <f t="shared" si="1"/>
        <v>16</v>
      </c>
      <c r="P18" s="39">
        <f t="shared" si="1"/>
        <v>1</v>
      </c>
      <c r="Q18" s="39">
        <f t="shared" si="1"/>
        <v>0</v>
      </c>
      <c r="R18" s="41">
        <f t="shared" si="2"/>
        <v>8</v>
      </c>
    </row>
    <row r="19" spans="1:59" s="42" customFormat="1" ht="15.6" customHeight="1" x14ac:dyDescent="0.25">
      <c r="A19" s="23" t="s">
        <v>39</v>
      </c>
      <c r="B19" s="24" t="s">
        <v>29</v>
      </c>
      <c r="C19" s="138"/>
      <c r="D19" s="26">
        <f t="shared" ref="D19:M19" si="8">SUM(D20:D23)</f>
        <v>5149</v>
      </c>
      <c r="E19" s="27">
        <f t="shared" si="8"/>
        <v>3973</v>
      </c>
      <c r="F19" s="27">
        <f t="shared" si="8"/>
        <v>979</v>
      </c>
      <c r="G19" s="27">
        <f t="shared" si="8"/>
        <v>197</v>
      </c>
      <c r="H19" s="28">
        <f t="shared" si="8"/>
        <v>3429</v>
      </c>
      <c r="I19" s="26">
        <f t="shared" si="8"/>
        <v>6502</v>
      </c>
      <c r="J19" s="27">
        <f t="shared" si="8"/>
        <v>4867</v>
      </c>
      <c r="K19" s="27">
        <f t="shared" si="8"/>
        <v>1350</v>
      </c>
      <c r="L19" s="27">
        <f t="shared" si="8"/>
        <v>285</v>
      </c>
      <c r="M19" s="28">
        <f t="shared" si="8"/>
        <v>3693</v>
      </c>
      <c r="N19" s="26">
        <f t="shared" si="1"/>
        <v>1353</v>
      </c>
      <c r="O19" s="27">
        <f t="shared" si="1"/>
        <v>894</v>
      </c>
      <c r="P19" s="27">
        <f t="shared" si="1"/>
        <v>371</v>
      </c>
      <c r="Q19" s="27">
        <f t="shared" si="1"/>
        <v>88</v>
      </c>
      <c r="R19" s="29">
        <f t="shared" si="2"/>
        <v>264</v>
      </c>
    </row>
    <row r="20" spans="1:59" s="42" customFormat="1" x14ac:dyDescent="0.25">
      <c r="A20" s="46" t="s">
        <v>39</v>
      </c>
      <c r="B20" s="30" t="s">
        <v>9</v>
      </c>
      <c r="C20" s="47" t="s">
        <v>6</v>
      </c>
      <c r="D20" s="32">
        <f t="shared" ref="D20:D23" si="9">SUM(E20:G20)</f>
        <v>3647</v>
      </c>
      <c r="E20" s="33">
        <v>2685</v>
      </c>
      <c r="F20" s="33">
        <v>962</v>
      </c>
      <c r="G20" s="33">
        <v>0</v>
      </c>
      <c r="H20" s="34">
        <v>2546</v>
      </c>
      <c r="I20" s="32">
        <f t="shared" ref="I20:I23" si="10">SUM(J20:L20)</f>
        <v>4142</v>
      </c>
      <c r="J20" s="33">
        <v>2826</v>
      </c>
      <c r="K20" s="33">
        <v>1316</v>
      </c>
      <c r="L20" s="33">
        <v>0</v>
      </c>
      <c r="M20" s="34">
        <v>2279</v>
      </c>
      <c r="N20" s="32">
        <f t="shared" si="1"/>
        <v>495</v>
      </c>
      <c r="O20" s="33">
        <f t="shared" si="1"/>
        <v>141</v>
      </c>
      <c r="P20" s="33">
        <f t="shared" si="1"/>
        <v>354</v>
      </c>
      <c r="Q20" s="33">
        <f t="shared" si="1"/>
        <v>0</v>
      </c>
      <c r="R20" s="35">
        <f t="shared" si="2"/>
        <v>-267</v>
      </c>
    </row>
    <row r="21" spans="1:59" s="48" customFormat="1" x14ac:dyDescent="0.25">
      <c r="A21" s="46" t="s">
        <v>39</v>
      </c>
      <c r="B21" s="30" t="s">
        <v>9</v>
      </c>
      <c r="C21" s="47" t="s">
        <v>8</v>
      </c>
      <c r="D21" s="32">
        <f t="shared" si="9"/>
        <v>800</v>
      </c>
      <c r="E21" s="33">
        <v>785</v>
      </c>
      <c r="F21" s="33">
        <v>15</v>
      </c>
      <c r="G21" s="33">
        <v>0</v>
      </c>
      <c r="H21" s="34">
        <v>607</v>
      </c>
      <c r="I21" s="32">
        <f t="shared" si="10"/>
        <v>1627</v>
      </c>
      <c r="J21" s="33">
        <v>1596</v>
      </c>
      <c r="K21" s="33">
        <v>31</v>
      </c>
      <c r="L21" s="33">
        <v>0</v>
      </c>
      <c r="M21" s="34">
        <v>1042</v>
      </c>
      <c r="N21" s="32">
        <f t="shared" si="1"/>
        <v>827</v>
      </c>
      <c r="O21" s="33">
        <f t="shared" si="1"/>
        <v>811</v>
      </c>
      <c r="P21" s="33">
        <f t="shared" si="1"/>
        <v>16</v>
      </c>
      <c r="Q21" s="33">
        <f t="shared" si="1"/>
        <v>0</v>
      </c>
      <c r="R21" s="35">
        <f t="shared" si="2"/>
        <v>435</v>
      </c>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row>
    <row r="22" spans="1:59" s="13" customFormat="1" x14ac:dyDescent="0.25">
      <c r="A22" s="46" t="s">
        <v>39</v>
      </c>
      <c r="B22" s="30" t="s">
        <v>7</v>
      </c>
      <c r="C22" s="47" t="s">
        <v>6</v>
      </c>
      <c r="D22" s="32">
        <f t="shared" si="9"/>
        <v>562</v>
      </c>
      <c r="E22" s="33">
        <v>365</v>
      </c>
      <c r="F22" s="33">
        <v>0</v>
      </c>
      <c r="G22" s="33">
        <v>197</v>
      </c>
      <c r="H22" s="34">
        <v>221</v>
      </c>
      <c r="I22" s="32">
        <f t="shared" si="10"/>
        <v>577</v>
      </c>
      <c r="J22" s="33">
        <v>292</v>
      </c>
      <c r="K22" s="33">
        <v>0</v>
      </c>
      <c r="L22" s="33">
        <v>285</v>
      </c>
      <c r="M22" s="34">
        <v>293</v>
      </c>
      <c r="N22" s="32">
        <f t="shared" si="1"/>
        <v>15</v>
      </c>
      <c r="O22" s="33">
        <f t="shared" si="1"/>
        <v>-73</v>
      </c>
      <c r="P22" s="33">
        <f t="shared" si="1"/>
        <v>0</v>
      </c>
      <c r="Q22" s="33">
        <f t="shared" si="1"/>
        <v>88</v>
      </c>
      <c r="R22" s="35">
        <f t="shared" si="2"/>
        <v>72</v>
      </c>
    </row>
    <row r="23" spans="1:59" s="13" customFormat="1" ht="16.5" thickBot="1" x14ac:dyDescent="0.3">
      <c r="A23" s="49" t="s">
        <v>39</v>
      </c>
      <c r="B23" s="36" t="s">
        <v>7</v>
      </c>
      <c r="C23" s="50" t="s">
        <v>5</v>
      </c>
      <c r="D23" s="38">
        <f t="shared" si="9"/>
        <v>140</v>
      </c>
      <c r="E23" s="39">
        <v>138</v>
      </c>
      <c r="F23" s="39">
        <v>2</v>
      </c>
      <c r="G23" s="39">
        <v>0</v>
      </c>
      <c r="H23" s="40">
        <v>55</v>
      </c>
      <c r="I23" s="38">
        <f t="shared" si="10"/>
        <v>156</v>
      </c>
      <c r="J23" s="39">
        <v>153</v>
      </c>
      <c r="K23" s="39">
        <v>3</v>
      </c>
      <c r="L23" s="39">
        <v>0</v>
      </c>
      <c r="M23" s="40">
        <v>79</v>
      </c>
      <c r="N23" s="38">
        <f t="shared" si="1"/>
        <v>16</v>
      </c>
      <c r="O23" s="39">
        <f t="shared" si="1"/>
        <v>15</v>
      </c>
      <c r="P23" s="39">
        <f t="shared" si="1"/>
        <v>1</v>
      </c>
      <c r="Q23" s="39">
        <f t="shared" si="1"/>
        <v>0</v>
      </c>
      <c r="R23" s="41">
        <f t="shared" si="2"/>
        <v>24</v>
      </c>
    </row>
    <row r="24" spans="1:59" s="13" customFormat="1" x14ac:dyDescent="0.25">
      <c r="A24" s="23" t="s">
        <v>60</v>
      </c>
      <c r="B24" s="24" t="s">
        <v>61</v>
      </c>
      <c r="C24" s="25"/>
      <c r="D24" s="26">
        <f t="shared" ref="D24:M24" si="11">SUM(D25:D26)</f>
        <v>1178</v>
      </c>
      <c r="E24" s="27">
        <f t="shared" si="11"/>
        <v>864</v>
      </c>
      <c r="F24" s="27">
        <f t="shared" si="11"/>
        <v>4</v>
      </c>
      <c r="G24" s="27">
        <f t="shared" si="11"/>
        <v>310</v>
      </c>
      <c r="H24" s="51">
        <f t="shared" si="11"/>
        <v>280</v>
      </c>
      <c r="I24" s="26">
        <f t="shared" si="11"/>
        <v>1833</v>
      </c>
      <c r="J24" s="27">
        <f t="shared" si="11"/>
        <v>1113</v>
      </c>
      <c r="K24" s="27">
        <f t="shared" si="11"/>
        <v>7</v>
      </c>
      <c r="L24" s="27">
        <f t="shared" si="11"/>
        <v>713</v>
      </c>
      <c r="M24" s="52">
        <f t="shared" si="11"/>
        <v>410</v>
      </c>
      <c r="N24" s="26">
        <f t="shared" si="1"/>
        <v>655</v>
      </c>
      <c r="O24" s="27">
        <f t="shared" si="1"/>
        <v>249</v>
      </c>
      <c r="P24" s="27">
        <f t="shared" si="1"/>
        <v>3</v>
      </c>
      <c r="Q24" s="27">
        <f t="shared" si="1"/>
        <v>403</v>
      </c>
      <c r="R24" s="88">
        <f t="shared" si="2"/>
        <v>130</v>
      </c>
    </row>
    <row r="25" spans="1:59" s="13" customFormat="1" x14ac:dyDescent="0.25">
      <c r="A25" s="46" t="s">
        <v>60</v>
      </c>
      <c r="B25" s="30" t="s">
        <v>7</v>
      </c>
      <c r="C25" s="31" t="s">
        <v>6</v>
      </c>
      <c r="D25" s="32">
        <f t="shared" ref="D25:D26" si="12">SUM(E25:G25)</f>
        <v>941</v>
      </c>
      <c r="E25" s="33">
        <v>631</v>
      </c>
      <c r="F25" s="33">
        <v>0</v>
      </c>
      <c r="G25" s="33">
        <v>310</v>
      </c>
      <c r="H25" s="34">
        <v>224</v>
      </c>
      <c r="I25" s="32">
        <f t="shared" ref="I25:I26" si="13">SUM(J25:L25)</f>
        <v>1444</v>
      </c>
      <c r="J25" s="33">
        <v>731</v>
      </c>
      <c r="K25" s="33">
        <v>0</v>
      </c>
      <c r="L25" s="33">
        <v>713</v>
      </c>
      <c r="M25" s="34">
        <v>323</v>
      </c>
      <c r="N25" s="32">
        <f t="shared" si="1"/>
        <v>503</v>
      </c>
      <c r="O25" s="33">
        <f t="shared" si="1"/>
        <v>100</v>
      </c>
      <c r="P25" s="33">
        <f t="shared" si="1"/>
        <v>0</v>
      </c>
      <c r="Q25" s="33">
        <f t="shared" si="1"/>
        <v>403</v>
      </c>
      <c r="R25" s="53">
        <f t="shared" si="2"/>
        <v>99</v>
      </c>
    </row>
    <row r="26" spans="1:59" s="13" customFormat="1" ht="16.5" thickBot="1" x14ac:dyDescent="0.3">
      <c r="A26" s="46" t="s">
        <v>60</v>
      </c>
      <c r="B26" s="30" t="s">
        <v>7</v>
      </c>
      <c r="C26" s="31" t="s">
        <v>8</v>
      </c>
      <c r="D26" s="32">
        <f t="shared" si="12"/>
        <v>237</v>
      </c>
      <c r="E26" s="33">
        <v>233</v>
      </c>
      <c r="F26" s="33">
        <v>4</v>
      </c>
      <c r="G26" s="33">
        <v>0</v>
      </c>
      <c r="H26" s="34">
        <v>56</v>
      </c>
      <c r="I26" s="32">
        <f t="shared" si="13"/>
        <v>389</v>
      </c>
      <c r="J26" s="33">
        <v>382</v>
      </c>
      <c r="K26" s="33">
        <v>7</v>
      </c>
      <c r="L26" s="33">
        <v>0</v>
      </c>
      <c r="M26" s="34">
        <v>87</v>
      </c>
      <c r="N26" s="32">
        <f>I26-D26</f>
        <v>152</v>
      </c>
      <c r="O26" s="33">
        <f>J26-E26</f>
        <v>149</v>
      </c>
      <c r="P26" s="33">
        <f>K26-F26</f>
        <v>3</v>
      </c>
      <c r="Q26" s="33">
        <f>L26-G26</f>
        <v>0</v>
      </c>
      <c r="R26" s="53">
        <f>M26-H26</f>
        <v>31</v>
      </c>
    </row>
    <row r="27" spans="1:59" s="13" customFormat="1" x14ac:dyDescent="0.25">
      <c r="A27" s="23" t="s">
        <v>58</v>
      </c>
      <c r="B27" s="24" t="s">
        <v>42</v>
      </c>
      <c r="C27" s="25"/>
      <c r="D27" s="26">
        <f>SUM(D28:D29)</f>
        <v>39059</v>
      </c>
      <c r="E27" s="27">
        <f t="shared" ref="E27:M27" si="14">SUM(E28:E29)</f>
        <v>26710</v>
      </c>
      <c r="F27" s="27">
        <f t="shared" si="14"/>
        <v>12349</v>
      </c>
      <c r="G27" s="27">
        <f t="shared" si="14"/>
        <v>0</v>
      </c>
      <c r="H27" s="51">
        <f t="shared" si="14"/>
        <v>0</v>
      </c>
      <c r="I27" s="26">
        <f t="shared" si="14"/>
        <v>0</v>
      </c>
      <c r="J27" s="27">
        <f t="shared" si="14"/>
        <v>0</v>
      </c>
      <c r="K27" s="27">
        <f t="shared" si="14"/>
        <v>0</v>
      </c>
      <c r="L27" s="27">
        <f t="shared" si="14"/>
        <v>0</v>
      </c>
      <c r="M27" s="52">
        <f t="shared" si="14"/>
        <v>0</v>
      </c>
      <c r="N27" s="26">
        <f t="shared" ref="N27:N34" si="15">I27-D27</f>
        <v>-39059</v>
      </c>
      <c r="O27" s="27">
        <f t="shared" ref="O27:O34" si="16">J27-E27</f>
        <v>-26710</v>
      </c>
      <c r="P27" s="27">
        <f t="shared" ref="P27:P34" si="17">K27-F27</f>
        <v>-12349</v>
      </c>
      <c r="Q27" s="27">
        <f t="shared" ref="Q27:Q34" si="18">L27-G27</f>
        <v>0</v>
      </c>
      <c r="R27" s="88">
        <f t="shared" ref="R27:R34" si="19">M27-H27</f>
        <v>0</v>
      </c>
    </row>
    <row r="28" spans="1:59" s="13" customFormat="1" x14ac:dyDescent="0.25">
      <c r="A28" s="46" t="s">
        <v>58</v>
      </c>
      <c r="B28" s="30" t="s">
        <v>9</v>
      </c>
      <c r="C28" s="31" t="s">
        <v>6</v>
      </c>
      <c r="D28" s="32">
        <f t="shared" ref="D28:D29" si="20">SUM(E28:G28)</f>
        <v>24099</v>
      </c>
      <c r="E28" s="33">
        <v>12124</v>
      </c>
      <c r="F28" s="33">
        <v>11975</v>
      </c>
      <c r="G28" s="33">
        <v>0</v>
      </c>
      <c r="H28" s="34">
        <v>0</v>
      </c>
      <c r="I28" s="32">
        <f t="shared" ref="I28:I29" si="21">SUM(J28:L28)</f>
        <v>0</v>
      </c>
      <c r="J28" s="33">
        <v>0</v>
      </c>
      <c r="K28" s="33">
        <v>0</v>
      </c>
      <c r="L28" s="33">
        <v>0</v>
      </c>
      <c r="M28" s="34">
        <v>0</v>
      </c>
      <c r="N28" s="32">
        <f t="shared" si="15"/>
        <v>-24099</v>
      </c>
      <c r="O28" s="33">
        <f t="shared" si="16"/>
        <v>-12124</v>
      </c>
      <c r="P28" s="33">
        <f t="shared" si="17"/>
        <v>-11975</v>
      </c>
      <c r="Q28" s="33">
        <f t="shared" si="18"/>
        <v>0</v>
      </c>
      <c r="R28" s="53">
        <f t="shared" si="19"/>
        <v>0</v>
      </c>
    </row>
    <row r="29" spans="1:59" s="13" customFormat="1" ht="16.5" thickBot="1" x14ac:dyDescent="0.3">
      <c r="A29" s="49" t="s">
        <v>58</v>
      </c>
      <c r="B29" s="30" t="s">
        <v>9</v>
      </c>
      <c r="C29" s="37" t="s">
        <v>5</v>
      </c>
      <c r="D29" s="38">
        <f t="shared" si="20"/>
        <v>14960</v>
      </c>
      <c r="E29" s="39">
        <v>14586</v>
      </c>
      <c r="F29" s="39">
        <v>374</v>
      </c>
      <c r="G29" s="39">
        <v>0</v>
      </c>
      <c r="H29" s="40">
        <v>0</v>
      </c>
      <c r="I29" s="38">
        <f t="shared" si="21"/>
        <v>0</v>
      </c>
      <c r="J29" s="39">
        <v>0</v>
      </c>
      <c r="K29" s="39">
        <v>0</v>
      </c>
      <c r="L29" s="39">
        <v>0</v>
      </c>
      <c r="M29" s="40">
        <v>0</v>
      </c>
      <c r="N29" s="38">
        <f t="shared" si="15"/>
        <v>-14960</v>
      </c>
      <c r="O29" s="39">
        <f t="shared" si="16"/>
        <v>-14586</v>
      </c>
      <c r="P29" s="39">
        <f t="shared" si="17"/>
        <v>-374</v>
      </c>
      <c r="Q29" s="39">
        <f t="shared" si="18"/>
        <v>0</v>
      </c>
      <c r="R29" s="54">
        <f t="shared" si="19"/>
        <v>0</v>
      </c>
    </row>
    <row r="30" spans="1:59" s="13" customFormat="1" x14ac:dyDescent="0.25">
      <c r="A30" s="23" t="s">
        <v>59</v>
      </c>
      <c r="B30" s="24" t="s">
        <v>62</v>
      </c>
      <c r="C30" s="138"/>
      <c r="D30" s="26">
        <f t="shared" ref="D30:M30" si="22">SUM(D31:D34)</f>
        <v>0</v>
      </c>
      <c r="E30" s="27">
        <f t="shared" si="22"/>
        <v>0</v>
      </c>
      <c r="F30" s="27">
        <f t="shared" si="22"/>
        <v>0</v>
      </c>
      <c r="G30" s="27">
        <f t="shared" si="22"/>
        <v>0</v>
      </c>
      <c r="H30" s="28">
        <f t="shared" si="22"/>
        <v>0</v>
      </c>
      <c r="I30" s="26">
        <f t="shared" si="22"/>
        <v>23669</v>
      </c>
      <c r="J30" s="27">
        <f t="shared" si="22"/>
        <v>16749</v>
      </c>
      <c r="K30" s="27">
        <f t="shared" si="22"/>
        <v>3115</v>
      </c>
      <c r="L30" s="27">
        <f t="shared" si="22"/>
        <v>3805</v>
      </c>
      <c r="M30" s="28">
        <f t="shared" si="22"/>
        <v>0</v>
      </c>
      <c r="N30" s="26">
        <f t="shared" si="15"/>
        <v>23669</v>
      </c>
      <c r="O30" s="27">
        <f t="shared" si="16"/>
        <v>16749</v>
      </c>
      <c r="P30" s="27">
        <f t="shared" si="17"/>
        <v>3115</v>
      </c>
      <c r="Q30" s="27">
        <f t="shared" si="18"/>
        <v>3805</v>
      </c>
      <c r="R30" s="29">
        <f t="shared" si="19"/>
        <v>0</v>
      </c>
      <c r="S30" s="42"/>
    </row>
    <row r="31" spans="1:59" s="42" customFormat="1" x14ac:dyDescent="0.25">
      <c r="A31" s="46" t="s">
        <v>59</v>
      </c>
      <c r="B31" s="30" t="s">
        <v>9</v>
      </c>
      <c r="C31" s="47" t="s">
        <v>6</v>
      </c>
      <c r="D31" s="32">
        <f t="shared" ref="D31:D34" si="23">SUM(E31:G31)</f>
        <v>0</v>
      </c>
      <c r="E31" s="33">
        <v>0</v>
      </c>
      <c r="F31" s="33">
        <v>0</v>
      </c>
      <c r="G31" s="33">
        <v>0</v>
      </c>
      <c r="H31" s="34">
        <v>0</v>
      </c>
      <c r="I31" s="32">
        <f t="shared" ref="I31:I34" si="24">SUM(J31:L31)</f>
        <v>13197</v>
      </c>
      <c r="J31" s="33">
        <v>6639</v>
      </c>
      <c r="K31" s="33">
        <v>2948</v>
      </c>
      <c r="L31" s="33">
        <v>3610</v>
      </c>
      <c r="M31" s="34">
        <v>0</v>
      </c>
      <c r="N31" s="32">
        <f t="shared" si="15"/>
        <v>13197</v>
      </c>
      <c r="O31" s="33">
        <f t="shared" si="16"/>
        <v>6639</v>
      </c>
      <c r="P31" s="33">
        <f t="shared" si="17"/>
        <v>2948</v>
      </c>
      <c r="Q31" s="33">
        <f t="shared" si="18"/>
        <v>3610</v>
      </c>
      <c r="R31" s="35">
        <f t="shared" si="19"/>
        <v>0</v>
      </c>
    </row>
    <row r="32" spans="1:59" s="13" customFormat="1" x14ac:dyDescent="0.25">
      <c r="A32" s="46" t="s">
        <v>59</v>
      </c>
      <c r="B32" s="30" t="s">
        <v>9</v>
      </c>
      <c r="C32" s="47" t="s">
        <v>8</v>
      </c>
      <c r="D32" s="32">
        <f t="shared" si="23"/>
        <v>0</v>
      </c>
      <c r="E32" s="33">
        <v>0</v>
      </c>
      <c r="F32" s="33">
        <v>0</v>
      </c>
      <c r="G32" s="33">
        <v>0</v>
      </c>
      <c r="H32" s="34">
        <v>0</v>
      </c>
      <c r="I32" s="32">
        <f t="shared" si="24"/>
        <v>10199</v>
      </c>
      <c r="J32" s="33">
        <v>9944</v>
      </c>
      <c r="K32" s="33">
        <v>166</v>
      </c>
      <c r="L32" s="33">
        <v>89</v>
      </c>
      <c r="M32" s="34">
        <v>0</v>
      </c>
      <c r="N32" s="32">
        <f t="shared" si="15"/>
        <v>10199</v>
      </c>
      <c r="O32" s="33">
        <f t="shared" si="16"/>
        <v>9944</v>
      </c>
      <c r="P32" s="33">
        <f t="shared" si="17"/>
        <v>166</v>
      </c>
      <c r="Q32" s="33">
        <f t="shared" si="18"/>
        <v>89</v>
      </c>
      <c r="R32" s="35">
        <f t="shared" si="19"/>
        <v>0</v>
      </c>
    </row>
    <row r="33" spans="1:59" s="13" customFormat="1" x14ac:dyDescent="0.25">
      <c r="A33" s="46" t="s">
        <v>59</v>
      </c>
      <c r="B33" s="30" t="s">
        <v>7</v>
      </c>
      <c r="C33" s="47" t="s">
        <v>6</v>
      </c>
      <c r="D33" s="32">
        <f t="shared" si="23"/>
        <v>0</v>
      </c>
      <c r="E33" s="33">
        <v>0</v>
      </c>
      <c r="F33" s="33">
        <v>0</v>
      </c>
      <c r="G33" s="33">
        <v>0</v>
      </c>
      <c r="H33" s="34">
        <v>0</v>
      </c>
      <c r="I33" s="32">
        <f t="shared" si="24"/>
        <v>215</v>
      </c>
      <c r="J33" s="33">
        <v>109</v>
      </c>
      <c r="K33" s="33">
        <v>0</v>
      </c>
      <c r="L33" s="33">
        <v>106</v>
      </c>
      <c r="M33" s="34">
        <v>0</v>
      </c>
      <c r="N33" s="32">
        <f t="shared" si="15"/>
        <v>215</v>
      </c>
      <c r="O33" s="33">
        <f t="shared" si="16"/>
        <v>109</v>
      </c>
      <c r="P33" s="33">
        <f t="shared" si="17"/>
        <v>0</v>
      </c>
      <c r="Q33" s="33">
        <f t="shared" si="18"/>
        <v>106</v>
      </c>
      <c r="R33" s="35">
        <f t="shared" si="19"/>
        <v>0</v>
      </c>
    </row>
    <row r="34" spans="1:59" s="13" customFormat="1" ht="16.5" thickBot="1" x14ac:dyDescent="0.3">
      <c r="A34" s="49" t="s">
        <v>59</v>
      </c>
      <c r="B34" s="36" t="s">
        <v>7</v>
      </c>
      <c r="C34" s="50" t="s">
        <v>5</v>
      </c>
      <c r="D34" s="38">
        <f t="shared" si="23"/>
        <v>0</v>
      </c>
      <c r="E34" s="39">
        <v>0</v>
      </c>
      <c r="F34" s="39">
        <v>0</v>
      </c>
      <c r="G34" s="39">
        <v>0</v>
      </c>
      <c r="H34" s="40">
        <v>0</v>
      </c>
      <c r="I34" s="38">
        <f t="shared" si="24"/>
        <v>58</v>
      </c>
      <c r="J34" s="39">
        <v>57</v>
      </c>
      <c r="K34" s="39">
        <v>1</v>
      </c>
      <c r="L34" s="39">
        <v>0</v>
      </c>
      <c r="M34" s="40">
        <v>0</v>
      </c>
      <c r="N34" s="38">
        <f t="shared" si="15"/>
        <v>58</v>
      </c>
      <c r="O34" s="39">
        <f t="shared" si="16"/>
        <v>57</v>
      </c>
      <c r="P34" s="39">
        <f t="shared" si="17"/>
        <v>1</v>
      </c>
      <c r="Q34" s="39">
        <f t="shared" si="18"/>
        <v>0</v>
      </c>
      <c r="R34" s="41">
        <f t="shared" si="19"/>
        <v>0</v>
      </c>
    </row>
    <row r="35" spans="1:59" s="13" customFormat="1" x14ac:dyDescent="0.25">
      <c r="A35" s="23" t="s">
        <v>63</v>
      </c>
      <c r="B35" s="24" t="s">
        <v>36</v>
      </c>
      <c r="C35" s="25"/>
      <c r="D35" s="26">
        <f>SUM(D36:D37)</f>
        <v>3429</v>
      </c>
      <c r="E35" s="27">
        <f t="shared" ref="E35:M35" si="25">SUM(E36:E37)</f>
        <v>3036</v>
      </c>
      <c r="F35" s="27">
        <f t="shared" si="25"/>
        <v>0</v>
      </c>
      <c r="G35" s="27">
        <f t="shared" si="25"/>
        <v>393</v>
      </c>
      <c r="H35" s="51">
        <f t="shared" si="25"/>
        <v>0</v>
      </c>
      <c r="I35" s="26">
        <f t="shared" si="25"/>
        <v>3429</v>
      </c>
      <c r="J35" s="27">
        <f t="shared" si="25"/>
        <v>3036</v>
      </c>
      <c r="K35" s="27">
        <f t="shared" si="25"/>
        <v>0</v>
      </c>
      <c r="L35" s="27">
        <f t="shared" si="25"/>
        <v>393</v>
      </c>
      <c r="M35" s="52">
        <f t="shared" si="25"/>
        <v>0</v>
      </c>
      <c r="N35" s="26">
        <f t="shared" ref="N35:N37" si="26">I35-D35</f>
        <v>0</v>
      </c>
      <c r="O35" s="27">
        <f t="shared" ref="O35:O37" si="27">J35-E35</f>
        <v>0</v>
      </c>
      <c r="P35" s="27">
        <f t="shared" ref="P35:P37" si="28">K35-F35</f>
        <v>0</v>
      </c>
      <c r="Q35" s="27">
        <f t="shared" ref="Q35:Q37" si="29">L35-G35</f>
        <v>0</v>
      </c>
      <c r="R35" s="88">
        <f t="shared" ref="R35:R37" si="30">M35-H35</f>
        <v>0</v>
      </c>
    </row>
    <row r="36" spans="1:59" s="13" customFormat="1" x14ac:dyDescent="0.25">
      <c r="A36" s="46" t="s">
        <v>63</v>
      </c>
      <c r="B36" s="30" t="s">
        <v>9</v>
      </c>
      <c r="C36" s="153"/>
      <c r="D36" s="32">
        <f t="shared" ref="D36:D37" si="31">SUM(E36:G36)</f>
        <v>3206</v>
      </c>
      <c r="E36" s="33">
        <v>2808</v>
      </c>
      <c r="F36" s="33">
        <v>0</v>
      </c>
      <c r="G36" s="33">
        <v>398</v>
      </c>
      <c r="H36" s="34">
        <v>0</v>
      </c>
      <c r="I36" s="32">
        <f t="shared" ref="I36:I37" si="32">SUM(J36:L36)</f>
        <v>3206</v>
      </c>
      <c r="J36" s="33">
        <v>2808</v>
      </c>
      <c r="K36" s="33">
        <v>0</v>
      </c>
      <c r="L36" s="33">
        <v>398</v>
      </c>
      <c r="M36" s="34">
        <v>0</v>
      </c>
      <c r="N36" s="32">
        <f t="shared" si="26"/>
        <v>0</v>
      </c>
      <c r="O36" s="33">
        <f t="shared" si="27"/>
        <v>0</v>
      </c>
      <c r="P36" s="33">
        <f t="shared" si="28"/>
        <v>0</v>
      </c>
      <c r="Q36" s="33">
        <f t="shared" si="29"/>
        <v>0</v>
      </c>
      <c r="R36" s="53">
        <f t="shared" si="30"/>
        <v>0</v>
      </c>
    </row>
    <row r="37" spans="1:59" s="13" customFormat="1" ht="16.5" thickBot="1" x14ac:dyDescent="0.3">
      <c r="A37" s="49" t="s">
        <v>63</v>
      </c>
      <c r="B37" s="30" t="s">
        <v>7</v>
      </c>
      <c r="C37" s="155"/>
      <c r="D37" s="38">
        <f t="shared" si="31"/>
        <v>223</v>
      </c>
      <c r="E37" s="39">
        <v>228</v>
      </c>
      <c r="F37" s="39">
        <v>0</v>
      </c>
      <c r="G37" s="39">
        <v>-5</v>
      </c>
      <c r="H37" s="40">
        <v>0</v>
      </c>
      <c r="I37" s="38">
        <f t="shared" si="32"/>
        <v>223</v>
      </c>
      <c r="J37" s="39">
        <v>228</v>
      </c>
      <c r="K37" s="39">
        <v>0</v>
      </c>
      <c r="L37" s="39">
        <v>-5</v>
      </c>
      <c r="M37" s="40">
        <v>0</v>
      </c>
      <c r="N37" s="38">
        <f t="shared" si="26"/>
        <v>0</v>
      </c>
      <c r="O37" s="39">
        <f t="shared" si="27"/>
        <v>0</v>
      </c>
      <c r="P37" s="39">
        <f t="shared" si="28"/>
        <v>0</v>
      </c>
      <c r="Q37" s="39">
        <f t="shared" si="29"/>
        <v>0</v>
      </c>
      <c r="R37" s="54">
        <f t="shared" si="30"/>
        <v>0</v>
      </c>
    </row>
    <row r="38" spans="1:59" s="13" customFormat="1" x14ac:dyDescent="0.25">
      <c r="A38" s="23" t="s">
        <v>58</v>
      </c>
      <c r="B38" s="24" t="s">
        <v>64</v>
      </c>
      <c r="C38" s="138"/>
      <c r="D38" s="26">
        <f>SUM(D39:D40)</f>
        <v>3704</v>
      </c>
      <c r="E38" s="27">
        <f t="shared" ref="E38:M38" si="33">SUM(E39:E40)</f>
        <v>2531</v>
      </c>
      <c r="F38" s="27">
        <f t="shared" si="33"/>
        <v>35</v>
      </c>
      <c r="G38" s="27">
        <f t="shared" si="33"/>
        <v>1138</v>
      </c>
      <c r="H38" s="51">
        <f t="shared" si="33"/>
        <v>0</v>
      </c>
      <c r="I38" s="26">
        <f t="shared" si="33"/>
        <v>0</v>
      </c>
      <c r="J38" s="27">
        <f t="shared" si="33"/>
        <v>0</v>
      </c>
      <c r="K38" s="27">
        <f t="shared" si="33"/>
        <v>0</v>
      </c>
      <c r="L38" s="27">
        <f t="shared" si="33"/>
        <v>0</v>
      </c>
      <c r="M38" s="52">
        <f t="shared" si="33"/>
        <v>0</v>
      </c>
      <c r="N38" s="26">
        <f t="shared" ref="N38:N40" si="34">I38-D38</f>
        <v>-3704</v>
      </c>
      <c r="O38" s="27">
        <f t="shared" ref="O38:O40" si="35">J38-E38</f>
        <v>-2531</v>
      </c>
      <c r="P38" s="27">
        <f t="shared" ref="P38:P40" si="36">K38-F38</f>
        <v>-35</v>
      </c>
      <c r="Q38" s="27">
        <f t="shared" ref="Q38:Q40" si="37">L38-G38</f>
        <v>-1138</v>
      </c>
      <c r="R38" s="88">
        <f t="shared" ref="R38:R40" si="38">M38-H38</f>
        <v>0</v>
      </c>
    </row>
    <row r="39" spans="1:59" s="13" customFormat="1" x14ac:dyDescent="0.25">
      <c r="A39" s="46" t="s">
        <v>58</v>
      </c>
      <c r="B39" s="30" t="s">
        <v>9</v>
      </c>
      <c r="C39" s="153"/>
      <c r="D39" s="32">
        <f t="shared" ref="D39:D40" si="39">SUM(E39:G39)</f>
        <v>3654</v>
      </c>
      <c r="E39" s="33">
        <v>2496</v>
      </c>
      <c r="F39" s="33">
        <v>35</v>
      </c>
      <c r="G39" s="33">
        <v>1123</v>
      </c>
      <c r="H39" s="34">
        <v>0</v>
      </c>
      <c r="I39" s="32">
        <f t="shared" ref="I39:I40" si="40">SUM(J39:L39)</f>
        <v>0</v>
      </c>
      <c r="J39" s="33">
        <v>0</v>
      </c>
      <c r="K39" s="33">
        <v>0</v>
      </c>
      <c r="L39" s="33">
        <v>0</v>
      </c>
      <c r="M39" s="34">
        <v>0</v>
      </c>
      <c r="N39" s="32">
        <f t="shared" si="34"/>
        <v>-3654</v>
      </c>
      <c r="O39" s="33">
        <f t="shared" si="35"/>
        <v>-2496</v>
      </c>
      <c r="P39" s="33">
        <f t="shared" si="36"/>
        <v>-35</v>
      </c>
      <c r="Q39" s="33">
        <f t="shared" si="37"/>
        <v>-1123</v>
      </c>
      <c r="R39" s="53">
        <f t="shared" si="38"/>
        <v>0</v>
      </c>
    </row>
    <row r="40" spans="1:59" s="13" customFormat="1" ht="16.5" thickBot="1" x14ac:dyDescent="0.3">
      <c r="A40" s="49" t="s">
        <v>58</v>
      </c>
      <c r="B40" s="30" t="s">
        <v>7</v>
      </c>
      <c r="C40" s="155"/>
      <c r="D40" s="38">
        <f t="shared" si="39"/>
        <v>50</v>
      </c>
      <c r="E40" s="39">
        <v>35</v>
      </c>
      <c r="F40" s="39">
        <v>0</v>
      </c>
      <c r="G40" s="39">
        <v>15</v>
      </c>
      <c r="H40" s="40">
        <v>0</v>
      </c>
      <c r="I40" s="38">
        <f t="shared" si="40"/>
        <v>0</v>
      </c>
      <c r="J40" s="39">
        <v>0</v>
      </c>
      <c r="K40" s="39">
        <v>0</v>
      </c>
      <c r="L40" s="39">
        <v>0</v>
      </c>
      <c r="M40" s="40">
        <v>0</v>
      </c>
      <c r="N40" s="38">
        <f t="shared" si="34"/>
        <v>-50</v>
      </c>
      <c r="O40" s="39">
        <f t="shared" si="35"/>
        <v>-35</v>
      </c>
      <c r="P40" s="39">
        <f t="shared" si="36"/>
        <v>0</v>
      </c>
      <c r="Q40" s="39">
        <f t="shared" si="37"/>
        <v>-15</v>
      </c>
      <c r="R40" s="54">
        <f t="shared" si="38"/>
        <v>0</v>
      </c>
    </row>
    <row r="41" spans="1:59" s="13" customFormat="1" ht="16.5" thickBot="1" x14ac:dyDescent="0.3">
      <c r="A41" s="23" t="s">
        <v>65</v>
      </c>
      <c r="B41" s="24" t="s">
        <v>14</v>
      </c>
      <c r="C41" s="138"/>
      <c r="D41" s="56">
        <f>SUM(E41:G41)</f>
        <v>4645</v>
      </c>
      <c r="E41" s="27">
        <v>3197</v>
      </c>
      <c r="F41" s="27">
        <v>0</v>
      </c>
      <c r="G41" s="27">
        <v>1448</v>
      </c>
      <c r="H41" s="51">
        <v>0</v>
      </c>
      <c r="I41" s="56">
        <f>SUM(J41:L41)</f>
        <v>9180</v>
      </c>
      <c r="J41" s="27">
        <v>4590</v>
      </c>
      <c r="K41" s="27">
        <v>0</v>
      </c>
      <c r="L41" s="27">
        <v>4590</v>
      </c>
      <c r="M41" s="52">
        <v>0</v>
      </c>
      <c r="N41" s="26">
        <f t="shared" ref="N41" si="41">I41-D41</f>
        <v>4535</v>
      </c>
      <c r="O41" s="27">
        <f t="shared" ref="O41" si="42">J41-E41</f>
        <v>1393</v>
      </c>
      <c r="P41" s="27">
        <f t="shared" ref="P41" si="43">K41-F41</f>
        <v>0</v>
      </c>
      <c r="Q41" s="27">
        <f t="shared" ref="Q41" si="44">L41-G41</f>
        <v>3142</v>
      </c>
      <c r="R41" s="88">
        <f t="shared" ref="R41" si="45">M41-H41</f>
        <v>0</v>
      </c>
    </row>
    <row r="42" spans="1:59" s="61" customFormat="1" ht="16.5" thickBot="1" x14ac:dyDescent="0.3">
      <c r="A42" s="62" t="s">
        <v>66</v>
      </c>
      <c r="B42" s="55" t="s">
        <v>4</v>
      </c>
      <c r="C42" s="140"/>
      <c r="D42" s="56">
        <f>SUM(E42:G42)</f>
        <v>28517</v>
      </c>
      <c r="E42" s="57">
        <v>18537</v>
      </c>
      <c r="F42" s="57">
        <v>0</v>
      </c>
      <c r="G42" s="57">
        <v>9980</v>
      </c>
      <c r="H42" s="58">
        <v>0</v>
      </c>
      <c r="I42" s="56">
        <f>SUM(J42:M42)</f>
        <v>300</v>
      </c>
      <c r="J42" s="57">
        <v>206</v>
      </c>
      <c r="K42" s="57">
        <v>0</v>
      </c>
      <c r="L42" s="57">
        <v>94</v>
      </c>
      <c r="M42" s="58">
        <v>0</v>
      </c>
      <c r="N42" s="56">
        <f t="shared" ref="N42:N46" si="46">I42-D42</f>
        <v>-28217</v>
      </c>
      <c r="O42" s="57">
        <f t="shared" ref="O42:O46" si="47">J42-E42</f>
        <v>-18331</v>
      </c>
      <c r="P42" s="57">
        <f t="shared" ref="P42:P46" si="48">K42-F42</f>
        <v>0</v>
      </c>
      <c r="Q42" s="57">
        <f t="shared" ref="Q42:Q46" si="49">L42-G42</f>
        <v>-9886</v>
      </c>
      <c r="R42" s="59">
        <f t="shared" ref="R42:R46" si="50">M42-H42</f>
        <v>0</v>
      </c>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row>
    <row r="43" spans="1:59" s="66" customFormat="1" ht="15" customHeight="1" thickBot="1" x14ac:dyDescent="0.3">
      <c r="A43" s="108"/>
      <c r="B43" s="181"/>
      <c r="C43" s="64" t="s">
        <v>13</v>
      </c>
      <c r="D43" s="56">
        <f t="shared" ref="D43:M43" si="51">D9+D14+D19+D24+D27+D30+D35+D38+D41+D42</f>
        <v>277800</v>
      </c>
      <c r="E43" s="57">
        <f t="shared" si="51"/>
        <v>190490</v>
      </c>
      <c r="F43" s="57">
        <f t="shared" si="51"/>
        <v>14702</v>
      </c>
      <c r="G43" s="57">
        <f t="shared" si="51"/>
        <v>72608</v>
      </c>
      <c r="H43" s="182">
        <f t="shared" si="51"/>
        <v>77511</v>
      </c>
      <c r="I43" s="56">
        <f t="shared" si="51"/>
        <v>251827</v>
      </c>
      <c r="J43" s="57">
        <f t="shared" si="51"/>
        <v>178136</v>
      </c>
      <c r="K43" s="57">
        <f t="shared" si="51"/>
        <v>6144</v>
      </c>
      <c r="L43" s="57">
        <f t="shared" si="51"/>
        <v>67547</v>
      </c>
      <c r="M43" s="220">
        <f t="shared" si="51"/>
        <v>81874</v>
      </c>
      <c r="N43" s="56">
        <f t="shared" si="46"/>
        <v>-25973</v>
      </c>
      <c r="O43" s="57">
        <f t="shared" si="47"/>
        <v>-12354</v>
      </c>
      <c r="P43" s="57">
        <f t="shared" si="48"/>
        <v>-8558</v>
      </c>
      <c r="Q43" s="57">
        <f t="shared" si="49"/>
        <v>-5061</v>
      </c>
      <c r="R43" s="94">
        <f t="shared" si="50"/>
        <v>4363</v>
      </c>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row>
    <row r="44" spans="1:59" s="66" customFormat="1" ht="15" customHeight="1" x14ac:dyDescent="0.25">
      <c r="A44" s="109"/>
      <c r="B44" s="183"/>
      <c r="C44" s="67" t="s">
        <v>3</v>
      </c>
      <c r="D44" s="68">
        <f>D10+D11+D15+D16+D20+D21+D28+D29+D31+D32+D36+D39</f>
        <v>241675</v>
      </c>
      <c r="E44" s="69">
        <f t="shared" ref="E44:H44" si="52">E10+E11+E15+E16+E20+E21+E28+E29+E31+E32+E36+E39</f>
        <v>166604</v>
      </c>
      <c r="F44" s="69">
        <f t="shared" si="52"/>
        <v>14693</v>
      </c>
      <c r="G44" s="69">
        <f t="shared" si="52"/>
        <v>60378</v>
      </c>
      <c r="H44" s="161">
        <f t="shared" si="52"/>
        <v>76382</v>
      </c>
      <c r="I44" s="68">
        <f>I10+I11+I15+I16+I20+I21+I28+I29+I31+I32+I36+I39</f>
        <v>238341</v>
      </c>
      <c r="J44" s="69">
        <f t="shared" ref="J44:M44" si="53">J10+J11+J15+J16+J20+J21+J28+J29+J31+J32+J36+J39</f>
        <v>170782</v>
      </c>
      <c r="K44" s="69">
        <f t="shared" si="53"/>
        <v>6129</v>
      </c>
      <c r="L44" s="69">
        <f t="shared" si="53"/>
        <v>61430</v>
      </c>
      <c r="M44" s="161">
        <f t="shared" si="53"/>
        <v>80469</v>
      </c>
      <c r="N44" s="72">
        <f t="shared" si="46"/>
        <v>-3334</v>
      </c>
      <c r="O44" s="33">
        <f t="shared" si="47"/>
        <v>4178</v>
      </c>
      <c r="P44" s="73">
        <f t="shared" si="48"/>
        <v>-8564</v>
      </c>
      <c r="Q44" s="73">
        <f t="shared" si="49"/>
        <v>1052</v>
      </c>
      <c r="R44" s="86">
        <f t="shared" si="50"/>
        <v>4087</v>
      </c>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row>
    <row r="45" spans="1:59" s="61" customFormat="1" ht="15" customHeight="1" x14ac:dyDescent="0.25">
      <c r="A45" s="110"/>
      <c r="B45" s="111"/>
      <c r="C45" s="71" t="s">
        <v>2</v>
      </c>
      <c r="D45" s="72">
        <f>D12+D13+D17+D18+D22+D23+D25+D26+D33+D34+D37+D40</f>
        <v>2963</v>
      </c>
      <c r="E45" s="73">
        <f t="shared" ref="E45:H45" si="54">E12+E13+E17+E18+E22+E23+E25+E26+E33+E34+E37+E40</f>
        <v>2152</v>
      </c>
      <c r="F45" s="73">
        <f t="shared" si="54"/>
        <v>9</v>
      </c>
      <c r="G45" s="73">
        <f t="shared" si="54"/>
        <v>802</v>
      </c>
      <c r="H45" s="162">
        <f t="shared" si="54"/>
        <v>1129</v>
      </c>
      <c r="I45" s="72">
        <f>I12+I13+I17+I18+I22+I23+I25+I26+I33+I34+I37+I40</f>
        <v>4006</v>
      </c>
      <c r="J45" s="73">
        <f t="shared" ref="J45:M45" si="55">J12+J13+J17+J18+J22+J23+J25+J26+J33+J34+J37+J40</f>
        <v>2558</v>
      </c>
      <c r="K45" s="73">
        <f t="shared" si="55"/>
        <v>15</v>
      </c>
      <c r="L45" s="73">
        <f t="shared" si="55"/>
        <v>1433</v>
      </c>
      <c r="M45" s="162">
        <f t="shared" si="55"/>
        <v>1405</v>
      </c>
      <c r="N45" s="72">
        <f t="shared" si="46"/>
        <v>1043</v>
      </c>
      <c r="O45" s="33">
        <f t="shared" si="47"/>
        <v>406</v>
      </c>
      <c r="P45" s="73">
        <f t="shared" si="48"/>
        <v>6</v>
      </c>
      <c r="Q45" s="73">
        <f t="shared" si="49"/>
        <v>631</v>
      </c>
      <c r="R45" s="86">
        <f t="shared" si="50"/>
        <v>276</v>
      </c>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row>
    <row r="46" spans="1:59" s="60" customFormat="1" ht="15" customHeight="1" thickBot="1" x14ac:dyDescent="0.3">
      <c r="A46" s="110"/>
      <c r="B46" s="111"/>
      <c r="C46" s="75" t="s">
        <v>1</v>
      </c>
      <c r="D46" s="32">
        <f>D41+D42</f>
        <v>33162</v>
      </c>
      <c r="E46" s="33">
        <f t="shared" ref="E46:H46" si="56">E41+E42</f>
        <v>21734</v>
      </c>
      <c r="F46" s="33">
        <f t="shared" si="56"/>
        <v>0</v>
      </c>
      <c r="G46" s="33">
        <f t="shared" si="56"/>
        <v>11428</v>
      </c>
      <c r="H46" s="162">
        <f t="shared" si="56"/>
        <v>0</v>
      </c>
      <c r="I46" s="32">
        <f>I41+I42</f>
        <v>9480</v>
      </c>
      <c r="J46" s="33">
        <f t="shared" ref="J46:M46" si="57">J41+J42</f>
        <v>4796</v>
      </c>
      <c r="K46" s="33">
        <f t="shared" si="57"/>
        <v>0</v>
      </c>
      <c r="L46" s="33">
        <f t="shared" si="57"/>
        <v>4684</v>
      </c>
      <c r="M46" s="162">
        <f t="shared" si="57"/>
        <v>0</v>
      </c>
      <c r="N46" s="91">
        <f t="shared" si="46"/>
        <v>-23682</v>
      </c>
      <c r="O46" s="39">
        <f t="shared" si="47"/>
        <v>-16938</v>
      </c>
      <c r="P46" s="92">
        <f t="shared" si="48"/>
        <v>0</v>
      </c>
      <c r="Q46" s="92">
        <f t="shared" si="49"/>
        <v>-6744</v>
      </c>
      <c r="R46" s="87">
        <f t="shared" si="50"/>
        <v>0</v>
      </c>
    </row>
    <row r="47" spans="1:59" x14ac:dyDescent="0.25">
      <c r="A47" s="184" t="s">
        <v>0</v>
      </c>
      <c r="B47" s="142"/>
      <c r="C47" s="142"/>
      <c r="D47" s="185"/>
      <c r="E47" s="185"/>
      <c r="F47" s="185"/>
      <c r="G47" s="185"/>
      <c r="H47" s="185"/>
      <c r="I47" s="185"/>
      <c r="J47" s="185"/>
      <c r="K47" s="185"/>
      <c r="L47" s="185"/>
      <c r="M47" s="142"/>
      <c r="N47" s="185"/>
      <c r="O47" s="185"/>
      <c r="P47" s="185"/>
      <c r="Q47" s="185"/>
      <c r="R47" s="186"/>
    </row>
    <row r="48" spans="1:59" ht="15.6" customHeight="1" x14ac:dyDescent="0.25">
      <c r="A48" s="76" t="s">
        <v>34</v>
      </c>
      <c r="B48" s="142"/>
      <c r="C48" s="139"/>
      <c r="D48" s="8"/>
      <c r="E48" s="8"/>
      <c r="F48" s="185"/>
      <c r="G48" s="8"/>
      <c r="H48" s="8"/>
      <c r="I48" s="8"/>
      <c r="J48" s="8"/>
      <c r="K48" s="8"/>
      <c r="L48" s="8"/>
      <c r="M48" s="8"/>
      <c r="N48" s="8"/>
      <c r="O48" s="8"/>
      <c r="P48" s="8"/>
      <c r="Q48" s="8"/>
      <c r="R48" s="8"/>
    </row>
    <row r="49" spans="1:59" ht="15.6" customHeight="1" x14ac:dyDescent="0.25">
      <c r="A49" s="221" t="s">
        <v>67</v>
      </c>
      <c r="B49" s="221"/>
      <c r="C49" s="221"/>
      <c r="D49" s="221"/>
      <c r="E49" s="221"/>
      <c r="F49" s="221"/>
      <c r="G49" s="221"/>
      <c r="H49" s="221"/>
      <c r="I49" s="221"/>
      <c r="J49" s="221"/>
      <c r="K49" s="221"/>
      <c r="L49" s="221"/>
      <c r="M49" s="221"/>
      <c r="N49" s="221"/>
      <c r="O49" s="221"/>
      <c r="P49" s="221"/>
      <c r="Q49" s="221"/>
      <c r="R49" s="8"/>
    </row>
    <row r="50" spans="1:59" ht="15.6" customHeight="1" x14ac:dyDescent="0.25">
      <c r="A50" s="221" t="s">
        <v>68</v>
      </c>
      <c r="B50" s="221"/>
      <c r="C50" s="221"/>
      <c r="D50" s="221"/>
      <c r="E50" s="221"/>
      <c r="F50" s="221"/>
      <c r="G50" s="221"/>
      <c r="H50" s="221"/>
      <c r="I50" s="221"/>
      <c r="J50" s="221"/>
      <c r="K50" s="221"/>
      <c r="L50" s="221"/>
      <c r="M50" s="221"/>
      <c r="N50" s="221"/>
      <c r="O50" s="221"/>
      <c r="P50" s="221"/>
      <c r="Q50" s="221"/>
      <c r="R50" s="8"/>
    </row>
    <row r="51" spans="1:59" ht="15.6" customHeight="1" x14ac:dyDescent="0.25">
      <c r="A51" s="221" t="s">
        <v>69</v>
      </c>
      <c r="B51" s="221"/>
      <c r="C51" s="221"/>
      <c r="D51" s="221"/>
      <c r="E51" s="221"/>
      <c r="F51" s="221"/>
      <c r="G51" s="221"/>
      <c r="H51" s="221"/>
      <c r="I51" s="221"/>
      <c r="J51" s="221"/>
      <c r="K51" s="221"/>
      <c r="L51" s="221"/>
      <c r="M51" s="221"/>
      <c r="N51" s="221"/>
      <c r="O51" s="221"/>
      <c r="P51" s="221"/>
      <c r="Q51" s="221"/>
      <c r="R51" s="8"/>
    </row>
    <row r="52" spans="1:59" x14ac:dyDescent="0.25">
      <c r="A52" s="187"/>
      <c r="B52" s="188"/>
      <c r="C52" s="188"/>
      <c r="D52" s="189"/>
      <c r="E52" s="189"/>
      <c r="F52" s="189"/>
      <c r="G52" s="189"/>
      <c r="H52" s="188"/>
      <c r="I52" s="190"/>
      <c r="J52" s="190"/>
      <c r="K52" s="190"/>
      <c r="L52" s="190"/>
      <c r="M52" s="191"/>
      <c r="N52" s="190"/>
      <c r="O52" s="190"/>
      <c r="P52" s="190"/>
      <c r="Q52" s="190"/>
      <c r="R52" s="192"/>
    </row>
    <row r="53" spans="1:59" x14ac:dyDescent="0.25">
      <c r="A53" s="15" t="s">
        <v>12</v>
      </c>
      <c r="B53" s="95"/>
      <c r="C53" s="96"/>
      <c r="D53" s="97"/>
      <c r="E53" s="97"/>
      <c r="F53" s="97"/>
      <c r="G53" s="11"/>
      <c r="H53" s="95"/>
      <c r="I53" s="11"/>
      <c r="J53" s="11"/>
      <c r="K53" s="11"/>
      <c r="L53" s="11"/>
      <c r="M53" s="95"/>
      <c r="N53" s="11"/>
      <c r="O53" s="11"/>
      <c r="P53" s="11"/>
      <c r="Q53" s="11"/>
      <c r="R53" s="186"/>
    </row>
    <row r="54" spans="1:59" x14ac:dyDescent="0.25">
      <c r="A54" s="112" t="s">
        <v>70</v>
      </c>
      <c r="B54" s="113"/>
      <c r="C54" s="113"/>
      <c r="D54" s="113"/>
      <c r="E54" s="113"/>
      <c r="F54" s="113"/>
      <c r="G54" s="113"/>
      <c r="H54" s="113"/>
      <c r="I54" s="113"/>
      <c r="J54" s="113"/>
      <c r="K54" s="113"/>
      <c r="L54" s="113"/>
      <c r="M54" s="113"/>
      <c r="N54" s="113"/>
      <c r="O54" s="113"/>
      <c r="P54" s="113"/>
      <c r="Q54" s="113"/>
      <c r="R54" s="114"/>
    </row>
    <row r="55" spans="1:59" s="20" customFormat="1" x14ac:dyDescent="0.25">
      <c r="A55" s="77" t="s">
        <v>44</v>
      </c>
      <c r="B55" s="144"/>
      <c r="C55" s="143"/>
      <c r="D55" s="17" t="s">
        <v>46</v>
      </c>
      <c r="E55" s="102"/>
      <c r="F55" s="102"/>
      <c r="G55" s="102"/>
      <c r="H55" s="103"/>
      <c r="I55" s="17" t="s">
        <v>74</v>
      </c>
      <c r="J55" s="102"/>
      <c r="K55" s="102"/>
      <c r="L55" s="102"/>
      <c r="M55" s="103"/>
      <c r="N55" s="18" t="s">
        <v>24</v>
      </c>
      <c r="O55" s="104"/>
      <c r="P55" s="104"/>
      <c r="Q55" s="104"/>
      <c r="R55" s="105"/>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row>
    <row r="56" spans="1:59" s="20" customFormat="1" ht="16.5" thickBot="1" x14ac:dyDescent="0.3">
      <c r="A56" s="78" t="s">
        <v>11</v>
      </c>
      <c r="B56" s="79" t="s">
        <v>15</v>
      </c>
      <c r="C56" s="80" t="s">
        <v>10</v>
      </c>
      <c r="D56" s="193" t="s">
        <v>71</v>
      </c>
      <c r="E56" s="194" t="s">
        <v>53</v>
      </c>
      <c r="F56" s="194" t="s">
        <v>54</v>
      </c>
      <c r="G56" s="195" t="s">
        <v>72</v>
      </c>
      <c r="H56" s="196" t="s">
        <v>73</v>
      </c>
      <c r="I56" s="193" t="s">
        <v>71</v>
      </c>
      <c r="J56" s="194" t="s">
        <v>53</v>
      </c>
      <c r="K56" s="194" t="s">
        <v>54</v>
      </c>
      <c r="L56" s="195" t="s">
        <v>72</v>
      </c>
      <c r="M56" s="196" t="s">
        <v>73</v>
      </c>
      <c r="N56" s="193" t="s">
        <v>21</v>
      </c>
      <c r="O56" s="194" t="s">
        <v>35</v>
      </c>
      <c r="P56" s="194" t="s">
        <v>37</v>
      </c>
      <c r="Q56" s="195" t="s">
        <v>22</v>
      </c>
      <c r="R56" s="197" t="s">
        <v>25</v>
      </c>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row>
    <row r="57" spans="1:59" x14ac:dyDescent="0.25">
      <c r="A57" s="46" t="s">
        <v>38</v>
      </c>
      <c r="B57" s="45" t="s">
        <v>26</v>
      </c>
      <c r="C57" s="145"/>
      <c r="D57" s="26">
        <f>SUM(D58:D61)</f>
        <v>183293</v>
      </c>
      <c r="E57" s="27">
        <f t="shared" ref="E57:M57" si="58">SUM(E58:E61)</f>
        <v>130461</v>
      </c>
      <c r="F57" s="27">
        <f t="shared" si="58"/>
        <v>1522</v>
      </c>
      <c r="G57" s="27">
        <f t="shared" si="58"/>
        <v>51310</v>
      </c>
      <c r="H57" s="28">
        <f t="shared" si="58"/>
        <v>45674</v>
      </c>
      <c r="I57" s="26">
        <f t="shared" si="58"/>
        <v>188472</v>
      </c>
      <c r="J57" s="27">
        <f t="shared" si="58"/>
        <v>131807</v>
      </c>
      <c r="K57" s="27">
        <f t="shared" si="58"/>
        <v>3917</v>
      </c>
      <c r="L57" s="27">
        <f t="shared" si="58"/>
        <v>52748</v>
      </c>
      <c r="M57" s="28">
        <f t="shared" si="58"/>
        <v>46487</v>
      </c>
      <c r="N57" s="26">
        <f t="shared" ref="N57:N94" si="59">I57-D57</f>
        <v>5179</v>
      </c>
      <c r="O57" s="27">
        <f t="shared" ref="O57:O94" si="60">J57-E57</f>
        <v>1346</v>
      </c>
      <c r="P57" s="27">
        <f t="shared" ref="P57:P94" si="61">K57-F57</f>
        <v>2395</v>
      </c>
      <c r="Q57" s="27">
        <f t="shared" ref="Q57:Q94" si="62">L57-G57</f>
        <v>1438</v>
      </c>
      <c r="R57" s="28">
        <f t="shared" ref="R57:R94" si="63">M57-H57</f>
        <v>813</v>
      </c>
      <c r="S57" s="81"/>
    </row>
    <row r="58" spans="1:59" x14ac:dyDescent="0.25">
      <c r="A58" s="46" t="s">
        <v>38</v>
      </c>
      <c r="B58" s="198" t="s">
        <v>9</v>
      </c>
      <c r="C58" s="31" t="s">
        <v>6</v>
      </c>
      <c r="D58" s="32">
        <f>SUM(E58:G58)</f>
        <v>102844</v>
      </c>
      <c r="E58" s="33">
        <v>51751</v>
      </c>
      <c r="F58" s="33">
        <v>0</v>
      </c>
      <c r="G58" s="33">
        <v>51093</v>
      </c>
      <c r="H58" s="34">
        <v>25649</v>
      </c>
      <c r="I58" s="32">
        <f t="shared" ref="I58:I61" si="64">SUM(J58:L58)</f>
        <v>105756</v>
      </c>
      <c r="J58" s="33">
        <v>53223</v>
      </c>
      <c r="K58" s="33">
        <v>0</v>
      </c>
      <c r="L58" s="33">
        <v>52533</v>
      </c>
      <c r="M58" s="34">
        <v>26105</v>
      </c>
      <c r="N58" s="32">
        <f t="shared" si="59"/>
        <v>2912</v>
      </c>
      <c r="O58" s="33">
        <f t="shared" si="60"/>
        <v>1472</v>
      </c>
      <c r="P58" s="33">
        <f t="shared" si="61"/>
        <v>0</v>
      </c>
      <c r="Q58" s="33">
        <f t="shared" si="62"/>
        <v>1440</v>
      </c>
      <c r="R58" s="34">
        <f t="shared" si="63"/>
        <v>456</v>
      </c>
    </row>
    <row r="59" spans="1:59" x14ac:dyDescent="0.25">
      <c r="A59" s="46" t="s">
        <v>38</v>
      </c>
      <c r="B59" s="198" t="s">
        <v>9</v>
      </c>
      <c r="C59" s="31" t="s">
        <v>8</v>
      </c>
      <c r="D59" s="32">
        <f t="shared" ref="D59:D61" si="65">SUM(E59:G59)</f>
        <v>79892</v>
      </c>
      <c r="E59" s="33">
        <v>78372</v>
      </c>
      <c r="F59" s="33">
        <v>1520</v>
      </c>
      <c r="G59" s="33">
        <v>0</v>
      </c>
      <c r="H59" s="34">
        <v>19766</v>
      </c>
      <c r="I59" s="32">
        <f t="shared" si="64"/>
        <v>82164</v>
      </c>
      <c r="J59" s="33">
        <v>78253</v>
      </c>
      <c r="K59" s="33">
        <v>3911</v>
      </c>
      <c r="L59" s="33">
        <v>0</v>
      </c>
      <c r="M59" s="34">
        <v>20123</v>
      </c>
      <c r="N59" s="32">
        <f t="shared" si="59"/>
        <v>2272</v>
      </c>
      <c r="O59" s="33">
        <f t="shared" si="60"/>
        <v>-119</v>
      </c>
      <c r="P59" s="33">
        <f t="shared" si="61"/>
        <v>2391</v>
      </c>
      <c r="Q59" s="33">
        <f t="shared" si="62"/>
        <v>0</v>
      </c>
      <c r="R59" s="34">
        <f t="shared" si="63"/>
        <v>357</v>
      </c>
    </row>
    <row r="60" spans="1:59" x14ac:dyDescent="0.25">
      <c r="A60" s="46" t="s">
        <v>38</v>
      </c>
      <c r="B60" s="198" t="s">
        <v>7</v>
      </c>
      <c r="C60" s="31" t="s">
        <v>6</v>
      </c>
      <c r="D60" s="32">
        <f t="shared" si="65"/>
        <v>439</v>
      </c>
      <c r="E60" s="33">
        <v>222</v>
      </c>
      <c r="F60" s="33">
        <v>0</v>
      </c>
      <c r="G60" s="33">
        <v>217</v>
      </c>
      <c r="H60" s="34">
        <v>204</v>
      </c>
      <c r="I60" s="32">
        <f t="shared" si="64"/>
        <v>435</v>
      </c>
      <c r="J60" s="33">
        <v>220</v>
      </c>
      <c r="K60" s="33">
        <v>0</v>
      </c>
      <c r="L60" s="33">
        <v>215</v>
      </c>
      <c r="M60" s="34">
        <v>204</v>
      </c>
      <c r="N60" s="32">
        <f t="shared" si="59"/>
        <v>-4</v>
      </c>
      <c r="O60" s="33">
        <f t="shared" si="60"/>
        <v>-2</v>
      </c>
      <c r="P60" s="33">
        <f t="shared" si="61"/>
        <v>0</v>
      </c>
      <c r="Q60" s="33">
        <f t="shared" si="62"/>
        <v>-2</v>
      </c>
      <c r="R60" s="34">
        <f t="shared" si="63"/>
        <v>0</v>
      </c>
    </row>
    <row r="61" spans="1:59" ht="16.5" thickBot="1" x14ac:dyDescent="0.3">
      <c r="A61" s="49" t="s">
        <v>38</v>
      </c>
      <c r="B61" s="199" t="s">
        <v>7</v>
      </c>
      <c r="C61" s="37" t="s">
        <v>5</v>
      </c>
      <c r="D61" s="38">
        <f t="shared" si="65"/>
        <v>118</v>
      </c>
      <c r="E61" s="39">
        <v>116</v>
      </c>
      <c r="F61" s="39">
        <v>2</v>
      </c>
      <c r="G61" s="39">
        <v>0</v>
      </c>
      <c r="H61" s="40">
        <v>55</v>
      </c>
      <c r="I61" s="38">
        <f t="shared" si="64"/>
        <v>117</v>
      </c>
      <c r="J61" s="39">
        <v>111</v>
      </c>
      <c r="K61" s="39">
        <v>6</v>
      </c>
      <c r="L61" s="39">
        <v>0</v>
      </c>
      <c r="M61" s="40">
        <v>55</v>
      </c>
      <c r="N61" s="38">
        <f t="shared" si="59"/>
        <v>-1</v>
      </c>
      <c r="O61" s="39">
        <f t="shared" si="60"/>
        <v>-5</v>
      </c>
      <c r="P61" s="39">
        <f t="shared" si="61"/>
        <v>4</v>
      </c>
      <c r="Q61" s="39">
        <f t="shared" si="62"/>
        <v>0</v>
      </c>
      <c r="R61" s="40">
        <f t="shared" si="63"/>
        <v>0</v>
      </c>
    </row>
    <row r="62" spans="1:59" x14ac:dyDescent="0.25">
      <c r="A62" s="107" t="s">
        <v>57</v>
      </c>
      <c r="B62" s="200" t="s">
        <v>32</v>
      </c>
      <c r="C62" s="146"/>
      <c r="D62" s="26">
        <f>SUM(D63:D66)</f>
        <v>23621</v>
      </c>
      <c r="E62" s="27">
        <f t="shared" ref="E62:M62" si="66">SUM(E63:E66)</f>
        <v>17114</v>
      </c>
      <c r="F62" s="27">
        <f t="shared" si="66"/>
        <v>150</v>
      </c>
      <c r="G62" s="27">
        <f t="shared" si="66"/>
        <v>6357</v>
      </c>
      <c r="H62" s="28">
        <f t="shared" si="66"/>
        <v>32097</v>
      </c>
      <c r="I62" s="26">
        <f t="shared" si="66"/>
        <v>23731</v>
      </c>
      <c r="J62" s="27">
        <f t="shared" si="66"/>
        <v>16998</v>
      </c>
      <c r="K62" s="27">
        <f t="shared" si="66"/>
        <v>379</v>
      </c>
      <c r="L62" s="27">
        <f t="shared" si="66"/>
        <v>6354</v>
      </c>
      <c r="M62" s="28">
        <f t="shared" si="66"/>
        <v>32097</v>
      </c>
      <c r="N62" s="26">
        <f t="shared" si="59"/>
        <v>110</v>
      </c>
      <c r="O62" s="27">
        <f t="shared" si="60"/>
        <v>-116</v>
      </c>
      <c r="P62" s="27">
        <f t="shared" si="61"/>
        <v>229</v>
      </c>
      <c r="Q62" s="27">
        <f t="shared" si="62"/>
        <v>-3</v>
      </c>
      <c r="R62" s="28">
        <f t="shared" si="63"/>
        <v>0</v>
      </c>
    </row>
    <row r="63" spans="1:59" s="42" customFormat="1" x14ac:dyDescent="0.25">
      <c r="A63" s="82" t="s">
        <v>57</v>
      </c>
      <c r="B63" s="198" t="s">
        <v>9</v>
      </c>
      <c r="C63" s="31" t="s">
        <v>6</v>
      </c>
      <c r="D63" s="32">
        <f t="shared" ref="D63:D66" si="67">SUM(E63:G63)</f>
        <v>15368</v>
      </c>
      <c r="E63" s="33">
        <v>9128</v>
      </c>
      <c r="F63" s="33">
        <v>0</v>
      </c>
      <c r="G63" s="33">
        <v>6240</v>
      </c>
      <c r="H63" s="34">
        <v>20700</v>
      </c>
      <c r="I63" s="32">
        <f t="shared" ref="I63:I66" si="68">SUM(J63:L63)</f>
        <v>15441</v>
      </c>
      <c r="J63" s="33">
        <v>9238</v>
      </c>
      <c r="K63" s="33">
        <v>0</v>
      </c>
      <c r="L63" s="33">
        <v>6203</v>
      </c>
      <c r="M63" s="34">
        <v>20700</v>
      </c>
      <c r="N63" s="32">
        <f t="shared" si="59"/>
        <v>73</v>
      </c>
      <c r="O63" s="33">
        <f t="shared" si="60"/>
        <v>110</v>
      </c>
      <c r="P63" s="33">
        <f t="shared" si="61"/>
        <v>0</v>
      </c>
      <c r="Q63" s="33">
        <f t="shared" si="62"/>
        <v>-37</v>
      </c>
      <c r="R63" s="34">
        <f t="shared" si="63"/>
        <v>0</v>
      </c>
    </row>
    <row r="64" spans="1:59" s="42" customFormat="1" x14ac:dyDescent="0.25">
      <c r="A64" s="83" t="s">
        <v>57</v>
      </c>
      <c r="B64" s="198" t="s">
        <v>9</v>
      </c>
      <c r="C64" s="31" t="s">
        <v>8</v>
      </c>
      <c r="D64" s="32">
        <f t="shared" si="67"/>
        <v>7866</v>
      </c>
      <c r="E64" s="33">
        <v>7718</v>
      </c>
      <c r="F64" s="33">
        <v>148</v>
      </c>
      <c r="G64" s="33">
        <v>0</v>
      </c>
      <c r="H64" s="34">
        <v>11033</v>
      </c>
      <c r="I64" s="32">
        <f>SUM(J64:L64)</f>
        <v>7903</v>
      </c>
      <c r="J64" s="33">
        <v>7528</v>
      </c>
      <c r="K64" s="33">
        <v>375</v>
      </c>
      <c r="L64" s="33">
        <v>0</v>
      </c>
      <c r="M64" s="34">
        <v>11033</v>
      </c>
      <c r="N64" s="32">
        <f t="shared" si="59"/>
        <v>37</v>
      </c>
      <c r="O64" s="33">
        <f t="shared" si="60"/>
        <v>-190</v>
      </c>
      <c r="P64" s="33">
        <f t="shared" si="61"/>
        <v>227</v>
      </c>
      <c r="Q64" s="33">
        <f t="shared" si="62"/>
        <v>0</v>
      </c>
      <c r="R64" s="34">
        <f t="shared" si="63"/>
        <v>0</v>
      </c>
    </row>
    <row r="65" spans="1:59" s="42" customFormat="1" x14ac:dyDescent="0.25">
      <c r="A65" s="83" t="s">
        <v>57</v>
      </c>
      <c r="B65" s="198" t="s">
        <v>7</v>
      </c>
      <c r="C65" s="31" t="s">
        <v>6</v>
      </c>
      <c r="D65" s="32">
        <f t="shared" si="67"/>
        <v>305</v>
      </c>
      <c r="E65" s="33">
        <v>188</v>
      </c>
      <c r="F65" s="33">
        <v>0</v>
      </c>
      <c r="G65" s="33">
        <v>117</v>
      </c>
      <c r="H65" s="34">
        <v>287</v>
      </c>
      <c r="I65" s="32">
        <f t="shared" si="68"/>
        <v>305</v>
      </c>
      <c r="J65" s="33">
        <v>154</v>
      </c>
      <c r="K65" s="33">
        <v>0</v>
      </c>
      <c r="L65" s="33">
        <v>151</v>
      </c>
      <c r="M65" s="34">
        <v>287</v>
      </c>
      <c r="N65" s="32">
        <f t="shared" si="59"/>
        <v>0</v>
      </c>
      <c r="O65" s="33">
        <f t="shared" si="60"/>
        <v>-34</v>
      </c>
      <c r="P65" s="33">
        <f t="shared" si="61"/>
        <v>0</v>
      </c>
      <c r="Q65" s="33">
        <f t="shared" si="62"/>
        <v>34</v>
      </c>
      <c r="R65" s="34">
        <f t="shared" si="63"/>
        <v>0</v>
      </c>
    </row>
    <row r="66" spans="1:59" s="42" customFormat="1" ht="16.5" thickBot="1" x14ac:dyDescent="0.3">
      <c r="A66" s="84" t="s">
        <v>57</v>
      </c>
      <c r="B66" s="199" t="s">
        <v>7</v>
      </c>
      <c r="C66" s="37" t="s">
        <v>5</v>
      </c>
      <c r="D66" s="38">
        <f t="shared" si="67"/>
        <v>82</v>
      </c>
      <c r="E66" s="39">
        <v>80</v>
      </c>
      <c r="F66" s="39">
        <v>2</v>
      </c>
      <c r="G66" s="39">
        <v>0</v>
      </c>
      <c r="H66" s="40">
        <v>77</v>
      </c>
      <c r="I66" s="38">
        <f t="shared" si="68"/>
        <v>82</v>
      </c>
      <c r="J66" s="39">
        <v>78</v>
      </c>
      <c r="K66" s="39">
        <v>4</v>
      </c>
      <c r="L66" s="39">
        <v>0</v>
      </c>
      <c r="M66" s="40">
        <v>77</v>
      </c>
      <c r="N66" s="38">
        <f t="shared" si="59"/>
        <v>0</v>
      </c>
      <c r="O66" s="39">
        <f t="shared" si="60"/>
        <v>-2</v>
      </c>
      <c r="P66" s="39">
        <f t="shared" si="61"/>
        <v>2</v>
      </c>
      <c r="Q66" s="39">
        <f t="shared" si="62"/>
        <v>0</v>
      </c>
      <c r="R66" s="40">
        <f t="shared" si="63"/>
        <v>0</v>
      </c>
    </row>
    <row r="67" spans="1:59" s="42" customFormat="1" x14ac:dyDescent="0.25">
      <c r="A67" s="83" t="s">
        <v>39</v>
      </c>
      <c r="B67" s="201" t="s">
        <v>29</v>
      </c>
      <c r="C67" s="147"/>
      <c r="D67" s="26">
        <f>SUM(D68:D71)</f>
        <v>6502</v>
      </c>
      <c r="E67" s="27">
        <f t="shared" ref="E67:M67" si="69">SUM(E68:E71)</f>
        <v>4867</v>
      </c>
      <c r="F67" s="27">
        <f t="shared" si="69"/>
        <v>1350</v>
      </c>
      <c r="G67" s="27">
        <f t="shared" si="69"/>
        <v>285</v>
      </c>
      <c r="H67" s="51">
        <f t="shared" si="69"/>
        <v>3693</v>
      </c>
      <c r="I67" s="26">
        <f t="shared" si="69"/>
        <v>6568</v>
      </c>
      <c r="J67" s="27">
        <f t="shared" si="69"/>
        <v>4893</v>
      </c>
      <c r="K67" s="27">
        <f t="shared" si="69"/>
        <v>1389</v>
      </c>
      <c r="L67" s="27">
        <f t="shared" si="69"/>
        <v>286</v>
      </c>
      <c r="M67" s="52">
        <f t="shared" si="69"/>
        <v>3706</v>
      </c>
      <c r="N67" s="26">
        <f t="shared" si="59"/>
        <v>66</v>
      </c>
      <c r="O67" s="27">
        <f t="shared" si="60"/>
        <v>26</v>
      </c>
      <c r="P67" s="27">
        <f t="shared" si="61"/>
        <v>39</v>
      </c>
      <c r="Q67" s="27">
        <f t="shared" si="62"/>
        <v>1</v>
      </c>
      <c r="R67" s="52">
        <f t="shared" si="63"/>
        <v>13</v>
      </c>
    </row>
    <row r="68" spans="1:59" s="42" customFormat="1" x14ac:dyDescent="0.25">
      <c r="A68" s="83" t="s">
        <v>39</v>
      </c>
      <c r="B68" s="202" t="s">
        <v>9</v>
      </c>
      <c r="C68" s="47" t="s">
        <v>6</v>
      </c>
      <c r="D68" s="32">
        <f t="shared" ref="D68:D71" si="70">SUM(E68:G68)</f>
        <v>4142</v>
      </c>
      <c r="E68" s="33">
        <v>2826</v>
      </c>
      <c r="F68" s="33">
        <v>1316</v>
      </c>
      <c r="G68" s="33">
        <v>0</v>
      </c>
      <c r="H68" s="34">
        <v>2279</v>
      </c>
      <c r="I68" s="32">
        <f t="shared" ref="I68:I71" si="71">SUM(J68:L68)</f>
        <v>4180</v>
      </c>
      <c r="J68" s="33">
        <v>2876</v>
      </c>
      <c r="K68" s="33">
        <v>1304</v>
      </c>
      <c r="L68" s="33">
        <v>0</v>
      </c>
      <c r="M68" s="34">
        <v>2286</v>
      </c>
      <c r="N68" s="32">
        <f t="shared" si="59"/>
        <v>38</v>
      </c>
      <c r="O68" s="33">
        <f t="shared" si="60"/>
        <v>50</v>
      </c>
      <c r="P68" s="33">
        <f t="shared" si="61"/>
        <v>-12</v>
      </c>
      <c r="Q68" s="33">
        <f t="shared" si="62"/>
        <v>0</v>
      </c>
      <c r="R68" s="86">
        <f t="shared" si="63"/>
        <v>7</v>
      </c>
    </row>
    <row r="69" spans="1:59" s="42" customFormat="1" x14ac:dyDescent="0.25">
      <c r="A69" s="83" t="s">
        <v>39</v>
      </c>
      <c r="B69" s="202" t="s">
        <v>9</v>
      </c>
      <c r="C69" s="47" t="s">
        <v>8</v>
      </c>
      <c r="D69" s="32">
        <f t="shared" si="70"/>
        <v>1627</v>
      </c>
      <c r="E69" s="33">
        <v>1596</v>
      </c>
      <c r="F69" s="33">
        <v>31</v>
      </c>
      <c r="G69" s="33">
        <v>0</v>
      </c>
      <c r="H69" s="34">
        <v>1042</v>
      </c>
      <c r="I69" s="32">
        <f t="shared" si="71"/>
        <v>1652</v>
      </c>
      <c r="J69" s="33">
        <v>1574</v>
      </c>
      <c r="K69" s="33">
        <v>78</v>
      </c>
      <c r="L69" s="33">
        <v>0</v>
      </c>
      <c r="M69" s="34">
        <v>1048</v>
      </c>
      <c r="N69" s="32">
        <f t="shared" si="59"/>
        <v>25</v>
      </c>
      <c r="O69" s="33">
        <f t="shared" si="60"/>
        <v>-22</v>
      </c>
      <c r="P69" s="33">
        <f t="shared" si="61"/>
        <v>47</v>
      </c>
      <c r="Q69" s="33">
        <f t="shared" si="62"/>
        <v>0</v>
      </c>
      <c r="R69" s="86">
        <f t="shared" si="63"/>
        <v>6</v>
      </c>
    </row>
    <row r="70" spans="1:59" s="42" customFormat="1" x14ac:dyDescent="0.25">
      <c r="A70" s="83" t="s">
        <v>39</v>
      </c>
      <c r="B70" s="202" t="s">
        <v>33</v>
      </c>
      <c r="C70" s="47" t="s">
        <v>6</v>
      </c>
      <c r="D70" s="32">
        <f t="shared" si="70"/>
        <v>577</v>
      </c>
      <c r="E70" s="33">
        <v>292</v>
      </c>
      <c r="F70" s="33">
        <v>0</v>
      </c>
      <c r="G70" s="33">
        <v>285</v>
      </c>
      <c r="H70" s="34">
        <v>293</v>
      </c>
      <c r="I70" s="32">
        <f t="shared" si="71"/>
        <v>579</v>
      </c>
      <c r="J70" s="33">
        <v>293</v>
      </c>
      <c r="K70" s="33">
        <v>0</v>
      </c>
      <c r="L70" s="33">
        <v>286</v>
      </c>
      <c r="M70" s="34">
        <v>293</v>
      </c>
      <c r="N70" s="32">
        <f t="shared" si="59"/>
        <v>2</v>
      </c>
      <c r="O70" s="33">
        <f t="shared" si="60"/>
        <v>1</v>
      </c>
      <c r="P70" s="33">
        <f t="shared" si="61"/>
        <v>0</v>
      </c>
      <c r="Q70" s="33">
        <f t="shared" si="62"/>
        <v>1</v>
      </c>
      <c r="R70" s="86">
        <f t="shared" si="63"/>
        <v>0</v>
      </c>
    </row>
    <row r="71" spans="1:59" s="42" customFormat="1" ht="16.5" thickBot="1" x14ac:dyDescent="0.3">
      <c r="A71" s="84" t="s">
        <v>39</v>
      </c>
      <c r="B71" s="202" t="s">
        <v>7</v>
      </c>
      <c r="C71" s="47" t="s">
        <v>8</v>
      </c>
      <c r="D71" s="38">
        <f t="shared" si="70"/>
        <v>156</v>
      </c>
      <c r="E71" s="39">
        <v>153</v>
      </c>
      <c r="F71" s="39">
        <v>3</v>
      </c>
      <c r="G71" s="39">
        <v>0</v>
      </c>
      <c r="H71" s="40">
        <v>79</v>
      </c>
      <c r="I71" s="38">
        <f t="shared" si="71"/>
        <v>157</v>
      </c>
      <c r="J71" s="39">
        <v>150</v>
      </c>
      <c r="K71" s="39">
        <v>7</v>
      </c>
      <c r="L71" s="39">
        <v>0</v>
      </c>
      <c r="M71" s="40">
        <v>79</v>
      </c>
      <c r="N71" s="38">
        <f t="shared" si="59"/>
        <v>1</v>
      </c>
      <c r="O71" s="39">
        <f t="shared" si="60"/>
        <v>-3</v>
      </c>
      <c r="P71" s="39">
        <f t="shared" si="61"/>
        <v>4</v>
      </c>
      <c r="Q71" s="39">
        <f t="shared" si="62"/>
        <v>0</v>
      </c>
      <c r="R71" s="87">
        <f t="shared" si="63"/>
        <v>0</v>
      </c>
    </row>
    <row r="72" spans="1:59" s="42" customFormat="1" ht="15.75" customHeight="1" x14ac:dyDescent="0.25">
      <c r="A72" s="82" t="s">
        <v>60</v>
      </c>
      <c r="B72" s="24" t="s">
        <v>27</v>
      </c>
      <c r="C72" s="148"/>
      <c r="D72" s="26">
        <f>SUM(D73:D74)</f>
        <v>1833</v>
      </c>
      <c r="E72" s="27">
        <f t="shared" ref="E72:M72" si="72">SUM(E73:E74)</f>
        <v>1113</v>
      </c>
      <c r="F72" s="27">
        <f t="shared" si="72"/>
        <v>7</v>
      </c>
      <c r="G72" s="27">
        <f t="shared" si="72"/>
        <v>713</v>
      </c>
      <c r="H72" s="28">
        <f t="shared" si="72"/>
        <v>410</v>
      </c>
      <c r="I72" s="26">
        <f t="shared" si="72"/>
        <v>1730</v>
      </c>
      <c r="J72" s="27">
        <f t="shared" si="72"/>
        <v>1040</v>
      </c>
      <c r="K72" s="27">
        <f t="shared" si="72"/>
        <v>17</v>
      </c>
      <c r="L72" s="27">
        <f t="shared" si="72"/>
        <v>673</v>
      </c>
      <c r="M72" s="28">
        <f t="shared" si="72"/>
        <v>410</v>
      </c>
      <c r="N72" s="26">
        <f t="shared" si="59"/>
        <v>-103</v>
      </c>
      <c r="O72" s="27">
        <f t="shared" si="60"/>
        <v>-73</v>
      </c>
      <c r="P72" s="27">
        <f t="shared" si="61"/>
        <v>10</v>
      </c>
      <c r="Q72" s="27">
        <f t="shared" si="62"/>
        <v>-40</v>
      </c>
      <c r="R72" s="28">
        <f t="shared" si="63"/>
        <v>0</v>
      </c>
    </row>
    <row r="73" spans="1:59" s="48" customFormat="1" x14ac:dyDescent="0.25">
      <c r="A73" s="82" t="s">
        <v>60</v>
      </c>
      <c r="B73" s="30" t="s">
        <v>7</v>
      </c>
      <c r="C73" s="47" t="s">
        <v>6</v>
      </c>
      <c r="D73" s="32">
        <f t="shared" ref="D73:D74" si="73">SUM(E73:G73)</f>
        <v>1444</v>
      </c>
      <c r="E73" s="33">
        <v>731</v>
      </c>
      <c r="F73" s="33">
        <v>0</v>
      </c>
      <c r="G73" s="33">
        <v>713</v>
      </c>
      <c r="H73" s="34">
        <v>323</v>
      </c>
      <c r="I73" s="32">
        <f t="shared" ref="I73:I74" si="74">SUM(J73:L73)</f>
        <v>1363</v>
      </c>
      <c r="J73" s="33">
        <v>690</v>
      </c>
      <c r="K73" s="33">
        <v>0</v>
      </c>
      <c r="L73" s="33">
        <v>673</v>
      </c>
      <c r="M73" s="34">
        <v>323</v>
      </c>
      <c r="N73" s="32">
        <f t="shared" si="59"/>
        <v>-81</v>
      </c>
      <c r="O73" s="33">
        <f t="shared" si="60"/>
        <v>-41</v>
      </c>
      <c r="P73" s="33">
        <f t="shared" si="61"/>
        <v>0</v>
      </c>
      <c r="Q73" s="33">
        <f t="shared" si="62"/>
        <v>-40</v>
      </c>
      <c r="R73" s="34">
        <f t="shared" si="63"/>
        <v>0</v>
      </c>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row>
    <row r="74" spans="1:59" s="48" customFormat="1" ht="16.5" thickBot="1" x14ac:dyDescent="0.3">
      <c r="A74" s="85" t="s">
        <v>60</v>
      </c>
      <c r="B74" s="30" t="s">
        <v>7</v>
      </c>
      <c r="C74" s="47" t="s">
        <v>8</v>
      </c>
      <c r="D74" s="38">
        <f t="shared" si="73"/>
        <v>389</v>
      </c>
      <c r="E74" s="39">
        <v>382</v>
      </c>
      <c r="F74" s="39">
        <v>7</v>
      </c>
      <c r="G74" s="39">
        <v>0</v>
      </c>
      <c r="H74" s="40">
        <v>87</v>
      </c>
      <c r="I74" s="38">
        <f t="shared" si="74"/>
        <v>367</v>
      </c>
      <c r="J74" s="39">
        <v>350</v>
      </c>
      <c r="K74" s="39">
        <v>17</v>
      </c>
      <c r="L74" s="39">
        <v>0</v>
      </c>
      <c r="M74" s="40">
        <v>87</v>
      </c>
      <c r="N74" s="38">
        <f t="shared" si="59"/>
        <v>-22</v>
      </c>
      <c r="O74" s="39">
        <f t="shared" si="60"/>
        <v>-32</v>
      </c>
      <c r="P74" s="39">
        <f t="shared" si="61"/>
        <v>10</v>
      </c>
      <c r="Q74" s="39">
        <f t="shared" si="62"/>
        <v>0</v>
      </c>
      <c r="R74" s="40">
        <f t="shared" si="63"/>
        <v>0</v>
      </c>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row>
    <row r="75" spans="1:59" s="42" customFormat="1" ht="15.75" customHeight="1" x14ac:dyDescent="0.25">
      <c r="A75" s="82" t="s">
        <v>58</v>
      </c>
      <c r="B75" s="24" t="s">
        <v>40</v>
      </c>
      <c r="C75" s="148"/>
      <c r="D75" s="26">
        <f>SUM(D76:D77)</f>
        <v>0</v>
      </c>
      <c r="E75" s="27">
        <f t="shared" ref="E75:M75" si="75">SUM(E76:E77)</f>
        <v>0</v>
      </c>
      <c r="F75" s="27">
        <f t="shared" si="75"/>
        <v>0</v>
      </c>
      <c r="G75" s="27">
        <f t="shared" si="75"/>
        <v>0</v>
      </c>
      <c r="H75" s="28">
        <f t="shared" si="75"/>
        <v>0</v>
      </c>
      <c r="I75" s="26">
        <f t="shared" si="75"/>
        <v>0</v>
      </c>
      <c r="J75" s="27">
        <f t="shared" si="75"/>
        <v>0</v>
      </c>
      <c r="K75" s="27">
        <f t="shared" si="75"/>
        <v>0</v>
      </c>
      <c r="L75" s="27">
        <f t="shared" si="75"/>
        <v>0</v>
      </c>
      <c r="M75" s="28">
        <f t="shared" si="75"/>
        <v>0</v>
      </c>
      <c r="N75" s="26">
        <f t="shared" ref="N75:N90" si="76">I75-D75</f>
        <v>0</v>
      </c>
      <c r="O75" s="27">
        <f t="shared" ref="O75:O90" si="77">J75-E75</f>
        <v>0</v>
      </c>
      <c r="P75" s="27">
        <f t="shared" ref="P75:P90" si="78">K75-F75</f>
        <v>0</v>
      </c>
      <c r="Q75" s="27">
        <f t="shared" ref="Q75:Q90" si="79">L75-G75</f>
        <v>0</v>
      </c>
      <c r="R75" s="28">
        <f t="shared" ref="R75:R90" si="80">M75-H75</f>
        <v>0</v>
      </c>
    </row>
    <row r="76" spans="1:59" s="42" customFormat="1" x14ac:dyDescent="0.25">
      <c r="A76" s="82" t="s">
        <v>58</v>
      </c>
      <c r="B76" s="30" t="s">
        <v>9</v>
      </c>
      <c r="C76" s="47" t="s">
        <v>6</v>
      </c>
      <c r="D76" s="32">
        <f t="shared" ref="D76:D77" si="81">SUM(E76:G76)</f>
        <v>0</v>
      </c>
      <c r="E76" s="33">
        <v>0</v>
      </c>
      <c r="F76" s="33">
        <v>0</v>
      </c>
      <c r="G76" s="33">
        <v>0</v>
      </c>
      <c r="H76" s="34">
        <v>0</v>
      </c>
      <c r="I76" s="32">
        <f t="shared" ref="I76:I77" si="82">SUM(J76:L76)</f>
        <v>0</v>
      </c>
      <c r="J76" s="33">
        <v>0</v>
      </c>
      <c r="K76" s="33">
        <v>0</v>
      </c>
      <c r="L76" s="33">
        <v>0</v>
      </c>
      <c r="M76" s="34">
        <v>0</v>
      </c>
      <c r="N76" s="32">
        <f t="shared" si="76"/>
        <v>0</v>
      </c>
      <c r="O76" s="33">
        <f t="shared" si="77"/>
        <v>0</v>
      </c>
      <c r="P76" s="33">
        <f t="shared" si="78"/>
        <v>0</v>
      </c>
      <c r="Q76" s="33">
        <f t="shared" si="79"/>
        <v>0</v>
      </c>
      <c r="R76" s="34">
        <f t="shared" si="80"/>
        <v>0</v>
      </c>
    </row>
    <row r="77" spans="1:59" s="157" customFormat="1" ht="16.5" thickBot="1" x14ac:dyDescent="0.3">
      <c r="A77" s="85" t="s">
        <v>58</v>
      </c>
      <c r="B77" s="36" t="s">
        <v>9</v>
      </c>
      <c r="C77" s="50" t="s">
        <v>8</v>
      </c>
      <c r="D77" s="38">
        <f t="shared" si="81"/>
        <v>0</v>
      </c>
      <c r="E77" s="39">
        <v>0</v>
      </c>
      <c r="F77" s="39">
        <v>0</v>
      </c>
      <c r="G77" s="39">
        <v>0</v>
      </c>
      <c r="H77" s="40">
        <v>0</v>
      </c>
      <c r="I77" s="38">
        <f t="shared" si="82"/>
        <v>0</v>
      </c>
      <c r="J77" s="39">
        <v>0</v>
      </c>
      <c r="K77" s="39">
        <v>0</v>
      </c>
      <c r="L77" s="39">
        <v>0</v>
      </c>
      <c r="M77" s="40">
        <v>0</v>
      </c>
      <c r="N77" s="38">
        <f t="shared" si="76"/>
        <v>0</v>
      </c>
      <c r="O77" s="39">
        <f t="shared" si="77"/>
        <v>0</v>
      </c>
      <c r="P77" s="39">
        <f t="shared" si="78"/>
        <v>0</v>
      </c>
      <c r="Q77" s="39">
        <f t="shared" si="79"/>
        <v>0</v>
      </c>
      <c r="R77" s="40">
        <f t="shared" si="80"/>
        <v>0</v>
      </c>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row>
    <row r="78" spans="1:59" s="169" customFormat="1" x14ac:dyDescent="0.25">
      <c r="A78" s="203" t="s">
        <v>59</v>
      </c>
      <c r="B78" s="204" t="s">
        <v>62</v>
      </c>
      <c r="C78" s="205"/>
      <c r="D78" s="206">
        <f t="shared" ref="D78:M78" si="83">SUM(D79:D82)</f>
        <v>23669</v>
      </c>
      <c r="E78" s="207">
        <f t="shared" si="83"/>
        <v>16749</v>
      </c>
      <c r="F78" s="207">
        <f t="shared" si="83"/>
        <v>3115</v>
      </c>
      <c r="G78" s="207">
        <f t="shared" si="83"/>
        <v>3805</v>
      </c>
      <c r="H78" s="208">
        <f t="shared" si="83"/>
        <v>0</v>
      </c>
      <c r="I78" s="206">
        <f t="shared" si="83"/>
        <v>748960</v>
      </c>
      <c r="J78" s="207">
        <f t="shared" si="83"/>
        <v>520251</v>
      </c>
      <c r="K78" s="207">
        <f t="shared" si="83"/>
        <v>141606</v>
      </c>
      <c r="L78" s="207">
        <f t="shared" si="83"/>
        <v>87103</v>
      </c>
      <c r="M78" s="208">
        <f t="shared" si="83"/>
        <v>0</v>
      </c>
      <c r="N78" s="206">
        <f t="shared" si="76"/>
        <v>725291</v>
      </c>
      <c r="O78" s="207">
        <f t="shared" si="77"/>
        <v>503502</v>
      </c>
      <c r="P78" s="207">
        <f t="shared" si="78"/>
        <v>138491</v>
      </c>
      <c r="Q78" s="207">
        <f t="shared" si="79"/>
        <v>83298</v>
      </c>
      <c r="R78" s="208">
        <f t="shared" si="80"/>
        <v>0</v>
      </c>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row>
    <row r="79" spans="1:59" s="169" customFormat="1" x14ac:dyDescent="0.25">
      <c r="A79" s="209" t="s">
        <v>59</v>
      </c>
      <c r="B79" s="210" t="s">
        <v>9</v>
      </c>
      <c r="C79" s="210" t="s">
        <v>6</v>
      </c>
      <c r="D79" s="211">
        <f t="shared" ref="D79:D82" si="84">SUM(E79:G79)</f>
        <v>13197</v>
      </c>
      <c r="E79" s="212">
        <v>6639</v>
      </c>
      <c r="F79" s="212">
        <v>2948</v>
      </c>
      <c r="G79" s="212">
        <v>3610</v>
      </c>
      <c r="H79" s="213">
        <v>0</v>
      </c>
      <c r="I79" s="211">
        <f t="shared" ref="I79:I82" si="85">SUM(J79:L79)</f>
        <v>416067</v>
      </c>
      <c r="J79" s="212">
        <v>209320</v>
      </c>
      <c r="K79" s="212">
        <v>127391</v>
      </c>
      <c r="L79" s="212">
        <v>79356</v>
      </c>
      <c r="M79" s="213">
        <v>0</v>
      </c>
      <c r="N79" s="211">
        <f t="shared" si="76"/>
        <v>402870</v>
      </c>
      <c r="O79" s="212">
        <f t="shared" si="77"/>
        <v>202681</v>
      </c>
      <c r="P79" s="212">
        <f t="shared" si="78"/>
        <v>124443</v>
      </c>
      <c r="Q79" s="212">
        <f t="shared" si="79"/>
        <v>75746</v>
      </c>
      <c r="R79" s="213">
        <f t="shared" si="80"/>
        <v>0</v>
      </c>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row>
    <row r="80" spans="1:59" s="169" customFormat="1" x14ac:dyDescent="0.25">
      <c r="A80" s="209" t="s">
        <v>59</v>
      </c>
      <c r="B80" s="210" t="s">
        <v>9</v>
      </c>
      <c r="C80" s="210" t="s">
        <v>8</v>
      </c>
      <c r="D80" s="211">
        <f t="shared" si="84"/>
        <v>10199</v>
      </c>
      <c r="E80" s="212">
        <v>9944</v>
      </c>
      <c r="F80" s="212">
        <v>166</v>
      </c>
      <c r="G80" s="212">
        <v>89</v>
      </c>
      <c r="H80" s="213">
        <v>0</v>
      </c>
      <c r="I80" s="211">
        <f t="shared" si="85"/>
        <v>322332</v>
      </c>
      <c r="J80" s="212">
        <v>304603</v>
      </c>
      <c r="K80" s="212">
        <v>14092</v>
      </c>
      <c r="L80" s="212">
        <v>3637</v>
      </c>
      <c r="M80" s="213">
        <v>0</v>
      </c>
      <c r="N80" s="211">
        <f t="shared" si="76"/>
        <v>312133</v>
      </c>
      <c r="O80" s="212">
        <f t="shared" si="77"/>
        <v>294659</v>
      </c>
      <c r="P80" s="212">
        <f t="shared" si="78"/>
        <v>13926</v>
      </c>
      <c r="Q80" s="212">
        <f t="shared" si="79"/>
        <v>3548</v>
      </c>
      <c r="R80" s="213">
        <f t="shared" si="80"/>
        <v>0</v>
      </c>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row>
    <row r="81" spans="1:59" s="169" customFormat="1" x14ac:dyDescent="0.25">
      <c r="A81" s="209" t="s">
        <v>59</v>
      </c>
      <c r="B81" s="210" t="s">
        <v>7</v>
      </c>
      <c r="C81" s="210" t="s">
        <v>6</v>
      </c>
      <c r="D81" s="211">
        <f t="shared" si="84"/>
        <v>215</v>
      </c>
      <c r="E81" s="212">
        <v>109</v>
      </c>
      <c r="F81" s="212">
        <v>0</v>
      </c>
      <c r="G81" s="212">
        <v>106</v>
      </c>
      <c r="H81" s="213">
        <v>0</v>
      </c>
      <c r="I81" s="211">
        <f t="shared" si="85"/>
        <v>8325</v>
      </c>
      <c r="J81" s="212">
        <v>4215</v>
      </c>
      <c r="K81" s="212">
        <v>0</v>
      </c>
      <c r="L81" s="212">
        <v>4110</v>
      </c>
      <c r="M81" s="213">
        <v>0</v>
      </c>
      <c r="N81" s="211">
        <f t="shared" si="76"/>
        <v>8110</v>
      </c>
      <c r="O81" s="212">
        <f t="shared" si="77"/>
        <v>4106</v>
      </c>
      <c r="P81" s="212">
        <f t="shared" si="78"/>
        <v>0</v>
      </c>
      <c r="Q81" s="212">
        <f t="shared" si="79"/>
        <v>4004</v>
      </c>
      <c r="R81" s="213">
        <f t="shared" si="80"/>
        <v>0</v>
      </c>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row>
    <row r="82" spans="1:59" s="169" customFormat="1" ht="16.5" thickBot="1" x14ac:dyDescent="0.3">
      <c r="A82" s="214" t="s">
        <v>59</v>
      </c>
      <c r="B82" s="215" t="s">
        <v>7</v>
      </c>
      <c r="C82" s="215" t="s">
        <v>5</v>
      </c>
      <c r="D82" s="216">
        <f t="shared" si="84"/>
        <v>58</v>
      </c>
      <c r="E82" s="217">
        <v>57</v>
      </c>
      <c r="F82" s="217">
        <v>1</v>
      </c>
      <c r="G82" s="217">
        <v>0</v>
      </c>
      <c r="H82" s="218">
        <v>0</v>
      </c>
      <c r="I82" s="216">
        <f t="shared" si="85"/>
        <v>2236</v>
      </c>
      <c r="J82" s="217">
        <v>2113</v>
      </c>
      <c r="K82" s="217">
        <v>123</v>
      </c>
      <c r="L82" s="217">
        <v>0</v>
      </c>
      <c r="M82" s="218">
        <v>0</v>
      </c>
      <c r="N82" s="216">
        <f t="shared" si="76"/>
        <v>2178</v>
      </c>
      <c r="O82" s="217">
        <f t="shared" si="77"/>
        <v>2056</v>
      </c>
      <c r="P82" s="217">
        <f t="shared" si="78"/>
        <v>122</v>
      </c>
      <c r="Q82" s="217">
        <f t="shared" si="79"/>
        <v>0</v>
      </c>
      <c r="R82" s="218">
        <f t="shared" si="80"/>
        <v>0</v>
      </c>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row>
    <row r="83" spans="1:59" s="168" customFormat="1" x14ac:dyDescent="0.25">
      <c r="A83" s="23" t="s">
        <v>63</v>
      </c>
      <c r="B83" s="24" t="s">
        <v>36</v>
      </c>
      <c r="C83" s="25"/>
      <c r="D83" s="26">
        <f>SUM(D84:D85)</f>
        <v>3429</v>
      </c>
      <c r="E83" s="27">
        <f t="shared" ref="E83:M83" si="86">SUM(E84:E85)</f>
        <v>3036</v>
      </c>
      <c r="F83" s="27">
        <f t="shared" si="86"/>
        <v>0</v>
      </c>
      <c r="G83" s="27">
        <f t="shared" si="86"/>
        <v>393</v>
      </c>
      <c r="H83" s="51">
        <f t="shared" si="86"/>
        <v>0</v>
      </c>
      <c r="I83" s="26">
        <f t="shared" si="86"/>
        <v>0</v>
      </c>
      <c r="J83" s="27">
        <f t="shared" si="86"/>
        <v>0</v>
      </c>
      <c r="K83" s="27">
        <f t="shared" si="86"/>
        <v>0</v>
      </c>
      <c r="L83" s="27">
        <f t="shared" si="86"/>
        <v>0</v>
      </c>
      <c r="M83" s="52">
        <f t="shared" si="86"/>
        <v>0</v>
      </c>
      <c r="N83" s="26">
        <f t="shared" si="76"/>
        <v>-3429</v>
      </c>
      <c r="O83" s="27">
        <f t="shared" si="77"/>
        <v>-3036</v>
      </c>
      <c r="P83" s="27">
        <f t="shared" si="78"/>
        <v>0</v>
      </c>
      <c r="Q83" s="27">
        <f t="shared" si="79"/>
        <v>-393</v>
      </c>
      <c r="R83" s="88">
        <f t="shared" si="80"/>
        <v>0</v>
      </c>
    </row>
    <row r="84" spans="1:59" s="168" customFormat="1" x14ac:dyDescent="0.25">
      <c r="A84" s="46" t="s">
        <v>63</v>
      </c>
      <c r="B84" s="30" t="s">
        <v>9</v>
      </c>
      <c r="C84" s="153"/>
      <c r="D84" s="32">
        <f t="shared" ref="D84:D85" si="87">SUM(E84:G84)</f>
        <v>3206</v>
      </c>
      <c r="E84" s="33">
        <v>2808</v>
      </c>
      <c r="F84" s="33">
        <v>0</v>
      </c>
      <c r="G84" s="33">
        <v>398</v>
      </c>
      <c r="H84" s="34">
        <v>0</v>
      </c>
      <c r="I84" s="32">
        <f t="shared" ref="I84:I85" si="88">SUM(J84:L84)</f>
        <v>0</v>
      </c>
      <c r="J84" s="33">
        <v>0</v>
      </c>
      <c r="K84" s="33">
        <v>0</v>
      </c>
      <c r="L84" s="33">
        <v>0</v>
      </c>
      <c r="M84" s="34">
        <v>0</v>
      </c>
      <c r="N84" s="32">
        <f t="shared" si="76"/>
        <v>-3206</v>
      </c>
      <c r="O84" s="33">
        <f t="shared" si="77"/>
        <v>-2808</v>
      </c>
      <c r="P84" s="33">
        <f t="shared" si="78"/>
        <v>0</v>
      </c>
      <c r="Q84" s="33">
        <f t="shared" si="79"/>
        <v>-398</v>
      </c>
      <c r="R84" s="53">
        <f t="shared" si="80"/>
        <v>0</v>
      </c>
    </row>
    <row r="85" spans="1:59" s="168" customFormat="1" ht="16.5" thickBot="1" x14ac:dyDescent="0.3">
      <c r="A85" s="49" t="s">
        <v>63</v>
      </c>
      <c r="B85" s="30" t="s">
        <v>7</v>
      </c>
      <c r="C85" s="155"/>
      <c r="D85" s="38">
        <f t="shared" si="87"/>
        <v>223</v>
      </c>
      <c r="E85" s="39">
        <v>228</v>
      </c>
      <c r="F85" s="39">
        <v>0</v>
      </c>
      <c r="G85" s="39">
        <v>-5</v>
      </c>
      <c r="H85" s="40">
        <v>0</v>
      </c>
      <c r="I85" s="38">
        <f t="shared" si="88"/>
        <v>0</v>
      </c>
      <c r="J85" s="39">
        <v>0</v>
      </c>
      <c r="K85" s="39">
        <v>0</v>
      </c>
      <c r="L85" s="39">
        <v>0</v>
      </c>
      <c r="M85" s="40">
        <v>0</v>
      </c>
      <c r="N85" s="38">
        <f t="shared" si="76"/>
        <v>-223</v>
      </c>
      <c r="O85" s="39">
        <f t="shared" si="77"/>
        <v>-228</v>
      </c>
      <c r="P85" s="39">
        <f t="shared" si="78"/>
        <v>0</v>
      </c>
      <c r="Q85" s="39">
        <f t="shared" si="79"/>
        <v>5</v>
      </c>
      <c r="R85" s="54">
        <f t="shared" si="80"/>
        <v>0</v>
      </c>
    </row>
    <row r="86" spans="1:59" s="13" customFormat="1" x14ac:dyDescent="0.25">
      <c r="A86" s="23" t="s">
        <v>58</v>
      </c>
      <c r="B86" s="24" t="s">
        <v>41</v>
      </c>
      <c r="C86" s="138"/>
      <c r="D86" s="26">
        <f>SUM(D87:D88)</f>
        <v>0</v>
      </c>
      <c r="E86" s="27">
        <f t="shared" ref="E86:M86" si="89">SUM(E87:E88)</f>
        <v>0</v>
      </c>
      <c r="F86" s="27">
        <f t="shared" si="89"/>
        <v>0</v>
      </c>
      <c r="G86" s="27">
        <f t="shared" si="89"/>
        <v>0</v>
      </c>
      <c r="H86" s="51">
        <f t="shared" si="89"/>
        <v>0</v>
      </c>
      <c r="I86" s="26">
        <f t="shared" si="89"/>
        <v>0</v>
      </c>
      <c r="J86" s="27">
        <f t="shared" si="89"/>
        <v>0</v>
      </c>
      <c r="K86" s="27">
        <f t="shared" si="89"/>
        <v>0</v>
      </c>
      <c r="L86" s="27">
        <f t="shared" si="89"/>
        <v>0</v>
      </c>
      <c r="M86" s="52">
        <f t="shared" si="89"/>
        <v>0</v>
      </c>
      <c r="N86" s="26">
        <f t="shared" si="76"/>
        <v>0</v>
      </c>
      <c r="O86" s="27">
        <f t="shared" si="77"/>
        <v>0</v>
      </c>
      <c r="P86" s="27">
        <f t="shared" si="78"/>
        <v>0</v>
      </c>
      <c r="Q86" s="27">
        <f t="shared" si="79"/>
        <v>0</v>
      </c>
      <c r="R86" s="88">
        <f t="shared" si="80"/>
        <v>0</v>
      </c>
    </row>
    <row r="87" spans="1:59" s="13" customFormat="1" x14ac:dyDescent="0.25">
      <c r="A87" s="46" t="s">
        <v>58</v>
      </c>
      <c r="B87" s="30" t="s">
        <v>9</v>
      </c>
      <c r="C87" s="153"/>
      <c r="D87" s="32">
        <f t="shared" ref="D87:D88" si="90">SUM(E87:G87)</f>
        <v>0</v>
      </c>
      <c r="E87" s="33">
        <v>0</v>
      </c>
      <c r="F87" s="33">
        <v>0</v>
      </c>
      <c r="G87" s="33">
        <v>0</v>
      </c>
      <c r="H87" s="34">
        <v>0</v>
      </c>
      <c r="I87" s="32">
        <f t="shared" ref="I87:I88" si="91">SUM(J87:L87)</f>
        <v>0</v>
      </c>
      <c r="J87" s="33">
        <v>0</v>
      </c>
      <c r="K87" s="33">
        <v>0</v>
      </c>
      <c r="L87" s="33">
        <v>0</v>
      </c>
      <c r="M87" s="34">
        <v>0</v>
      </c>
      <c r="N87" s="32">
        <f t="shared" si="76"/>
        <v>0</v>
      </c>
      <c r="O87" s="33">
        <f t="shared" si="77"/>
        <v>0</v>
      </c>
      <c r="P87" s="33">
        <f t="shared" si="78"/>
        <v>0</v>
      </c>
      <c r="Q87" s="33">
        <f t="shared" si="79"/>
        <v>0</v>
      </c>
      <c r="R87" s="53">
        <f t="shared" si="80"/>
        <v>0</v>
      </c>
    </row>
    <row r="88" spans="1:59" s="13" customFormat="1" ht="16.5" thickBot="1" x14ac:dyDescent="0.3">
      <c r="A88" s="49" t="s">
        <v>58</v>
      </c>
      <c r="B88" s="30" t="s">
        <v>7</v>
      </c>
      <c r="C88" s="155"/>
      <c r="D88" s="38">
        <f t="shared" si="90"/>
        <v>0</v>
      </c>
      <c r="E88" s="39">
        <v>0</v>
      </c>
      <c r="F88" s="39">
        <v>0</v>
      </c>
      <c r="G88" s="39">
        <v>0</v>
      </c>
      <c r="H88" s="40">
        <v>0</v>
      </c>
      <c r="I88" s="38">
        <f t="shared" si="91"/>
        <v>0</v>
      </c>
      <c r="J88" s="39">
        <v>0</v>
      </c>
      <c r="K88" s="39">
        <v>0</v>
      </c>
      <c r="L88" s="39">
        <v>0</v>
      </c>
      <c r="M88" s="40">
        <v>0</v>
      </c>
      <c r="N88" s="38">
        <f t="shared" si="76"/>
        <v>0</v>
      </c>
      <c r="O88" s="39">
        <f t="shared" si="77"/>
        <v>0</v>
      </c>
      <c r="P88" s="39">
        <f t="shared" si="78"/>
        <v>0</v>
      </c>
      <c r="Q88" s="39">
        <f t="shared" si="79"/>
        <v>0</v>
      </c>
      <c r="R88" s="54">
        <f t="shared" si="80"/>
        <v>0</v>
      </c>
    </row>
    <row r="89" spans="1:59" s="13" customFormat="1" ht="16.5" thickBot="1" x14ac:dyDescent="0.3">
      <c r="A89" s="23" t="s">
        <v>30</v>
      </c>
      <c r="B89" s="24" t="s">
        <v>14</v>
      </c>
      <c r="C89" s="138"/>
      <c r="D89" s="26">
        <f>SUM(E89:G89)</f>
        <v>9180</v>
      </c>
      <c r="E89" s="27">
        <v>4590</v>
      </c>
      <c r="F89" s="27">
        <v>0</v>
      </c>
      <c r="G89" s="27">
        <v>4590</v>
      </c>
      <c r="H89" s="51">
        <v>0</v>
      </c>
      <c r="I89" s="26">
        <f>SUM(J89:L89)</f>
        <v>6502</v>
      </c>
      <c r="J89" s="27">
        <v>3251</v>
      </c>
      <c r="K89" s="27">
        <v>0</v>
      </c>
      <c r="L89" s="27">
        <v>3251</v>
      </c>
      <c r="M89" s="52">
        <v>0</v>
      </c>
      <c r="N89" s="26">
        <f t="shared" si="76"/>
        <v>-2678</v>
      </c>
      <c r="O89" s="27">
        <f t="shared" si="77"/>
        <v>-1339</v>
      </c>
      <c r="P89" s="27">
        <f t="shared" si="78"/>
        <v>0</v>
      </c>
      <c r="Q89" s="27">
        <f t="shared" si="79"/>
        <v>-1339</v>
      </c>
      <c r="R89" s="88">
        <f t="shared" si="80"/>
        <v>0</v>
      </c>
    </row>
    <row r="90" spans="1:59" s="61" customFormat="1" ht="16.5" thickBot="1" x14ac:dyDescent="0.3">
      <c r="A90" s="62" t="s">
        <v>31</v>
      </c>
      <c r="B90" s="55" t="s">
        <v>4</v>
      </c>
      <c r="C90" s="140"/>
      <c r="D90" s="56">
        <f>SUM(E90:H90)</f>
        <v>300</v>
      </c>
      <c r="E90" s="57">
        <v>206</v>
      </c>
      <c r="F90" s="57">
        <v>0</v>
      </c>
      <c r="G90" s="57">
        <v>94</v>
      </c>
      <c r="H90" s="58">
        <v>0</v>
      </c>
      <c r="I90" s="56">
        <f>SUM(J90:M90)</f>
        <v>8656</v>
      </c>
      <c r="J90" s="57">
        <v>5951</v>
      </c>
      <c r="K90" s="57">
        <v>0</v>
      </c>
      <c r="L90" s="57">
        <v>2705</v>
      </c>
      <c r="M90" s="58">
        <v>0</v>
      </c>
      <c r="N90" s="56">
        <f t="shared" si="76"/>
        <v>8356</v>
      </c>
      <c r="O90" s="57">
        <f t="shared" si="77"/>
        <v>5745</v>
      </c>
      <c r="P90" s="57">
        <f t="shared" si="78"/>
        <v>0</v>
      </c>
      <c r="Q90" s="57">
        <f t="shared" si="79"/>
        <v>2611</v>
      </c>
      <c r="R90" s="59">
        <f t="shared" si="80"/>
        <v>0</v>
      </c>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row>
    <row r="91" spans="1:59" s="160" customFormat="1" ht="15" customHeight="1" thickBot="1" x14ac:dyDescent="0.3">
      <c r="A91" s="154"/>
      <c r="B91" s="219"/>
      <c r="C91" s="158" t="s">
        <v>13</v>
      </c>
      <c r="D91" s="56">
        <f>D57+D62+D67+D72+D75+D78+D83+D86+D89+D90</f>
        <v>251827</v>
      </c>
      <c r="E91" s="57">
        <f>E57+E62+E67+E72+E75+E78+E83+E86+E89+E90</f>
        <v>178136</v>
      </c>
      <c r="F91" s="57">
        <f>F57+F62+F67+F72+F75+F78+F83+F86+F89+F90</f>
        <v>6144</v>
      </c>
      <c r="G91" s="57">
        <f>G57+G62+G67+G72+G75+G78+G83+G86+G89+G90</f>
        <v>67547</v>
      </c>
      <c r="H91" s="57">
        <f>H57+H62+H67+H72+H75+H83+H86+H89+H90</f>
        <v>81874</v>
      </c>
      <c r="I91" s="56">
        <f>I57+I62+I67+I72+I75+I78+I83+I86+I89+I90</f>
        <v>984619</v>
      </c>
      <c r="J91" s="57">
        <f>J57+J62+J67+J72+J75+J78+J83+J86+J89+J90</f>
        <v>684191</v>
      </c>
      <c r="K91" s="57">
        <f>K57+K62+K67+K72+K75+K78+K83+K86+K89+K90</f>
        <v>147308</v>
      </c>
      <c r="L91" s="57">
        <f>L57+L62+L67+L72+L75+L78+L83+L86+L89+L90</f>
        <v>153120</v>
      </c>
      <c r="M91" s="57">
        <f>M57+M62+M67+M72+M75+M83+M86+M89+M90</f>
        <v>82700</v>
      </c>
      <c r="N91" s="56">
        <f t="shared" si="59"/>
        <v>732792</v>
      </c>
      <c r="O91" s="57">
        <f t="shared" si="60"/>
        <v>506055</v>
      </c>
      <c r="P91" s="57">
        <f t="shared" si="61"/>
        <v>141164</v>
      </c>
      <c r="Q91" s="57">
        <f t="shared" si="62"/>
        <v>85573</v>
      </c>
      <c r="R91" s="94">
        <f t="shared" si="63"/>
        <v>826</v>
      </c>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9"/>
      <c r="BA91" s="159"/>
      <c r="BB91" s="159"/>
      <c r="BC91" s="159"/>
      <c r="BD91" s="159"/>
      <c r="BE91" s="159"/>
      <c r="BF91" s="159"/>
      <c r="BG91" s="159"/>
    </row>
    <row r="92" spans="1:59" s="63" customFormat="1" ht="15" customHeight="1" x14ac:dyDescent="0.25">
      <c r="A92" s="149"/>
      <c r="B92" s="181"/>
      <c r="C92" s="71" t="s">
        <v>3</v>
      </c>
      <c r="D92" s="68">
        <f>D58+D59+D63+D64+D68+D69+D76+D77+D79+D80+D84+D87</f>
        <v>238341</v>
      </c>
      <c r="E92" s="69">
        <f t="shared" ref="E92:H92" si="92">E58+E59+E63+E64+E68+E69+E76+E77+E79+E80+E84+E87</f>
        <v>170782</v>
      </c>
      <c r="F92" s="69">
        <f t="shared" si="92"/>
        <v>6129</v>
      </c>
      <c r="G92" s="69">
        <f t="shared" si="92"/>
        <v>61430</v>
      </c>
      <c r="H92" s="161">
        <f t="shared" si="92"/>
        <v>80469</v>
      </c>
      <c r="I92" s="68">
        <f>I58+I59+I63+I64+I68+I69+I76+I77+I79+I80+I84+I87</f>
        <v>955495</v>
      </c>
      <c r="J92" s="69">
        <f t="shared" ref="J92:M92" si="93">J58+J59+J63+J64+J68+J69+J76+J77+J79+J80+J84+J87</f>
        <v>666615</v>
      </c>
      <c r="K92" s="69">
        <f t="shared" si="93"/>
        <v>147151</v>
      </c>
      <c r="L92" s="69">
        <f t="shared" si="93"/>
        <v>141729</v>
      </c>
      <c r="M92" s="161">
        <f t="shared" si="93"/>
        <v>81295</v>
      </c>
      <c r="N92" s="72">
        <f t="shared" si="59"/>
        <v>717154</v>
      </c>
      <c r="O92" s="33">
        <f t="shared" si="60"/>
        <v>495833</v>
      </c>
      <c r="P92" s="73">
        <f t="shared" si="61"/>
        <v>141022</v>
      </c>
      <c r="Q92" s="73">
        <f t="shared" si="62"/>
        <v>80299</v>
      </c>
      <c r="R92" s="86">
        <f t="shared" si="63"/>
        <v>826</v>
      </c>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row>
    <row r="93" spans="1:59" s="70" customFormat="1" ht="15" customHeight="1" x14ac:dyDescent="0.25">
      <c r="A93" s="150"/>
      <c r="B93" s="111"/>
      <c r="C93" s="71" t="s">
        <v>2</v>
      </c>
      <c r="D93" s="72">
        <f>D60+D61+D65+D66+D70+D71+D73+D74+D81+D82+D85+D88</f>
        <v>4006</v>
      </c>
      <c r="E93" s="73">
        <f t="shared" ref="E93:H93" si="94">E60+E61+E65+E66+E70+E71+E73+E74+E81+E82+E85+E88</f>
        <v>2558</v>
      </c>
      <c r="F93" s="73">
        <f t="shared" si="94"/>
        <v>15</v>
      </c>
      <c r="G93" s="73">
        <f t="shared" si="94"/>
        <v>1433</v>
      </c>
      <c r="H93" s="162">
        <f t="shared" si="94"/>
        <v>1405</v>
      </c>
      <c r="I93" s="72">
        <f>I60+I61+I65+I66+I70+I71+I73+I74+I81+I82+I85+I88</f>
        <v>13966</v>
      </c>
      <c r="J93" s="73">
        <f t="shared" ref="J93:M93" si="95">J60+J61+J65+J66+J70+J71+J73+J74+J81+J82+J85+J88</f>
        <v>8374</v>
      </c>
      <c r="K93" s="73">
        <f t="shared" si="95"/>
        <v>157</v>
      </c>
      <c r="L93" s="73">
        <f t="shared" si="95"/>
        <v>5435</v>
      </c>
      <c r="M93" s="162">
        <f t="shared" si="95"/>
        <v>1405</v>
      </c>
      <c r="N93" s="72">
        <f t="shared" si="59"/>
        <v>9960</v>
      </c>
      <c r="O93" s="33">
        <f t="shared" si="60"/>
        <v>5816</v>
      </c>
      <c r="P93" s="73">
        <f t="shared" si="61"/>
        <v>142</v>
      </c>
      <c r="Q93" s="73">
        <f t="shared" si="62"/>
        <v>4002</v>
      </c>
      <c r="R93" s="86">
        <f t="shared" si="63"/>
        <v>0</v>
      </c>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row>
    <row r="94" spans="1:59" s="74" customFormat="1" ht="15" customHeight="1" thickBot="1" x14ac:dyDescent="0.3">
      <c r="A94" s="151"/>
      <c r="B94" s="152"/>
      <c r="C94" s="90" t="s">
        <v>1</v>
      </c>
      <c r="D94" s="38">
        <f>D89+D90</f>
        <v>9480</v>
      </c>
      <c r="E94" s="39">
        <f t="shared" ref="E94:H94" si="96">E89+E90</f>
        <v>4796</v>
      </c>
      <c r="F94" s="39">
        <f t="shared" si="96"/>
        <v>0</v>
      </c>
      <c r="G94" s="39">
        <f t="shared" si="96"/>
        <v>4684</v>
      </c>
      <c r="H94" s="175">
        <f t="shared" si="96"/>
        <v>0</v>
      </c>
      <c r="I94" s="38">
        <f>I89+I90</f>
        <v>15158</v>
      </c>
      <c r="J94" s="39">
        <f t="shared" ref="J94:M94" si="97">J89+J90</f>
        <v>9202</v>
      </c>
      <c r="K94" s="39">
        <f t="shared" si="97"/>
        <v>0</v>
      </c>
      <c r="L94" s="39">
        <f t="shared" si="97"/>
        <v>5956</v>
      </c>
      <c r="M94" s="175">
        <f t="shared" si="97"/>
        <v>0</v>
      </c>
      <c r="N94" s="91">
        <f t="shared" si="59"/>
        <v>5678</v>
      </c>
      <c r="O94" s="39">
        <f t="shared" si="60"/>
        <v>4406</v>
      </c>
      <c r="P94" s="92">
        <f t="shared" si="61"/>
        <v>0</v>
      </c>
      <c r="Q94" s="92">
        <f t="shared" si="62"/>
        <v>1272</v>
      </c>
      <c r="R94" s="87">
        <f t="shared" si="63"/>
        <v>0</v>
      </c>
    </row>
    <row r="95" spans="1:59" x14ac:dyDescent="0.25">
      <c r="A95" s="93" t="s">
        <v>0</v>
      </c>
      <c r="B95" s="6"/>
      <c r="C95" s="98"/>
      <c r="D95" s="9"/>
      <c r="E95" s="9"/>
      <c r="F95" s="9"/>
      <c r="G95" s="9"/>
      <c r="H95" s="98"/>
      <c r="I95" s="9"/>
      <c r="J95" s="9"/>
      <c r="K95" s="9"/>
      <c r="L95" s="9"/>
      <c r="M95" s="9"/>
      <c r="N95" s="7"/>
      <c r="O95" s="9"/>
      <c r="P95" s="9"/>
      <c r="Q95" s="9"/>
      <c r="R95" s="9"/>
    </row>
    <row r="96" spans="1:59" ht="15" customHeight="1" x14ac:dyDescent="0.25">
      <c r="A96" s="164" t="s">
        <v>34</v>
      </c>
      <c r="B96" s="163"/>
      <c r="C96" s="165"/>
      <c r="D96" s="165"/>
      <c r="E96" s="165"/>
      <c r="F96" s="165"/>
      <c r="G96" s="166"/>
      <c r="H96" s="165"/>
      <c r="I96" s="165"/>
      <c r="J96" s="165"/>
      <c r="K96" s="165"/>
      <c r="L96" s="166"/>
      <c r="M96" s="165"/>
      <c r="N96" s="165"/>
      <c r="O96" s="165"/>
      <c r="P96" s="165"/>
      <c r="Q96" s="167"/>
      <c r="R96" s="99"/>
    </row>
    <row r="97" spans="1:18" ht="15" customHeight="1" x14ac:dyDescent="0.25">
      <c r="A97" s="221" t="s">
        <v>67</v>
      </c>
      <c r="B97" s="221"/>
      <c r="C97" s="221"/>
      <c r="D97" s="221"/>
      <c r="E97" s="221"/>
      <c r="F97" s="221"/>
      <c r="G97" s="221"/>
      <c r="H97" s="221"/>
      <c r="I97" s="221"/>
      <c r="J97" s="221"/>
      <c r="K97" s="221"/>
      <c r="L97" s="221"/>
      <c r="M97" s="221"/>
      <c r="N97" s="221"/>
      <c r="O97" s="221"/>
      <c r="P97" s="221"/>
      <c r="Q97" s="221"/>
      <c r="R97" s="10"/>
    </row>
    <row r="98" spans="1:18" ht="15.75" customHeight="1" x14ac:dyDescent="0.25">
      <c r="A98" s="221" t="s">
        <v>68</v>
      </c>
      <c r="B98" s="221"/>
      <c r="C98" s="221"/>
      <c r="D98" s="221"/>
      <c r="E98" s="221"/>
      <c r="F98" s="221"/>
      <c r="G98" s="221"/>
      <c r="H98" s="221"/>
      <c r="I98" s="221"/>
      <c r="J98" s="221"/>
      <c r="K98" s="221"/>
      <c r="L98" s="221"/>
      <c r="M98" s="221"/>
      <c r="N98" s="221"/>
      <c r="O98" s="221"/>
      <c r="P98" s="221"/>
      <c r="Q98" s="221"/>
      <c r="R98" s="116"/>
    </row>
    <row r="99" spans="1:18" ht="15.75" customHeight="1" x14ac:dyDescent="0.25">
      <c r="A99" s="221" t="s">
        <v>69</v>
      </c>
      <c r="B99" s="221"/>
      <c r="C99" s="221"/>
      <c r="D99" s="221"/>
      <c r="E99" s="221"/>
      <c r="F99" s="221"/>
      <c r="G99" s="221"/>
      <c r="H99" s="221"/>
      <c r="I99" s="221"/>
      <c r="J99" s="221"/>
      <c r="K99" s="221"/>
      <c r="L99" s="221"/>
      <c r="M99" s="221"/>
      <c r="N99" s="221"/>
      <c r="O99" s="221"/>
      <c r="P99" s="221"/>
      <c r="Q99" s="221"/>
      <c r="R99" s="119"/>
    </row>
    <row r="100" spans="1:18" hidden="1" x14ac:dyDescent="0.25">
      <c r="A100" s="115"/>
      <c r="B100" s="117"/>
      <c r="C100" s="117"/>
      <c r="D100" s="118"/>
      <c r="E100" s="118"/>
      <c r="F100" s="118"/>
      <c r="G100" s="118"/>
      <c r="H100" s="117"/>
      <c r="I100" s="118"/>
      <c r="J100" s="118"/>
      <c r="K100" s="118"/>
      <c r="L100" s="118"/>
      <c r="M100" s="117"/>
      <c r="N100" s="118"/>
      <c r="O100" s="118"/>
      <c r="P100" s="118"/>
      <c r="Q100" s="118"/>
      <c r="R100" s="119"/>
    </row>
    <row r="101" spans="1:18" hidden="1" x14ac:dyDescent="0.25">
      <c r="A101" s="115"/>
      <c r="B101" s="117"/>
      <c r="C101" s="117"/>
      <c r="D101" s="118"/>
      <c r="E101" s="118"/>
      <c r="F101" s="118"/>
      <c r="G101" s="118"/>
      <c r="H101" s="117"/>
      <c r="I101" s="118"/>
      <c r="J101" s="118"/>
      <c r="K101" s="118"/>
      <c r="L101" s="118"/>
      <c r="M101" s="117"/>
      <c r="N101" s="118"/>
      <c r="O101" s="118"/>
      <c r="P101" s="118"/>
      <c r="Q101" s="118"/>
      <c r="R101" s="119"/>
    </row>
    <row r="102" spans="1:18" ht="18" hidden="1" customHeight="1" x14ac:dyDescent="0.25">
      <c r="A102" s="115"/>
      <c r="B102" s="117"/>
      <c r="C102" s="117"/>
      <c r="D102" s="118"/>
      <c r="E102" s="118"/>
      <c r="F102" s="118"/>
      <c r="G102" s="118"/>
      <c r="H102" s="117"/>
      <c r="I102" s="118"/>
      <c r="J102" s="118"/>
      <c r="K102" s="118"/>
      <c r="L102" s="118"/>
      <c r="M102" s="117"/>
      <c r="N102" s="118"/>
      <c r="O102" s="118"/>
      <c r="P102" s="118"/>
      <c r="Q102" s="118"/>
      <c r="R102" s="119"/>
    </row>
    <row r="103" spans="1:18" ht="25.5" hidden="1" customHeight="1" x14ac:dyDescent="0.25"/>
    <row r="104" spans="1:18" hidden="1" x14ac:dyDescent="0.25"/>
    <row r="105" spans="1:18" hidden="1" x14ac:dyDescent="0.25"/>
    <row r="106" spans="1:18" hidden="1" x14ac:dyDescent="0.25"/>
    <row r="107" spans="1:18" hidden="1" x14ac:dyDescent="0.25"/>
    <row r="108" spans="1:18" hidden="1" x14ac:dyDescent="0.25"/>
    <row r="109" spans="1:18" hidden="1" x14ac:dyDescent="0.25"/>
    <row r="110" spans="1:18" hidden="1" x14ac:dyDescent="0.25"/>
    <row r="111" spans="1:18" hidden="1" x14ac:dyDescent="0.25"/>
    <row r="112" spans="1:18"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sheetData>
  <mergeCells count="6">
    <mergeCell ref="A99:Q99"/>
    <mergeCell ref="A49:Q49"/>
    <mergeCell ref="A50:Q50"/>
    <mergeCell ref="A51:Q51"/>
    <mergeCell ref="A97:Q97"/>
    <mergeCell ref="A98:Q98"/>
  </mergeCells>
  <printOptions horizontalCentered="1"/>
  <pageMargins left="0.25" right="0.25" top="0.75" bottom="0.75" header="0.3" footer="0.3"/>
  <pageSetup paperSize="5" scale="45" fitToHeight="0" orientation="landscape" r:id="rId1"/>
  <headerFooter>
    <oddHeader>&amp;LCalifornia Department of Health Care Services&amp;RNovember 2016 Medi-Cal Estimate</oddHeader>
  </headerFooter>
  <rowBreaks count="1" manualBreakCount="1">
    <brk id="52" max="17" man="1"/>
  </rowBreaks>
  <ignoredErrors>
    <ignoredError sqref="D57:R57 N94:R94 E62:R62 F89 N86:R86 I58:I61 N58:R61 E67:R67 I63:I66 N63:R66 E75:R75 I68:I71 N68:R71 E83:R83 G76 G77 I76 I77 L76 L77 N76:R76 N77:R77 I85 I84 M84:R84 M85:R85 E87:I87 M87:R87 E88:I88 M88:R88 H89:I89 K89 M89:R89 D90 F90 H90:I90 K90 M90:R90 H91 N92:R92 N93:R93 N91:R91" unlockedFormula="1"/>
    <ignoredError sqref="D58:D61 D87:D89 E86:M86" formulaRange="1" unlockedFormula="1"/>
    <ignoredError sqref="D83:D86 D62:D71 D75:D77" formula="1" formulaRange="1"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DHCSDOC-376834418-584</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https://dhcscagovauthoring/dataandstats/reports/_layouts/15/DocIdRedir.aspx?ID=DHCSDOC-376834418-584</Url>
      <Description>DHCSDOC-376834418-584</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A3442CE2-E47A-4E2E-BB4F-C1B9F9E2E2F0}">
  <ds:schemaRefs>
    <ds:schemaRef ds:uri="http://schemas.microsoft.com/sharepoint/v3/contenttype/forms"/>
  </ds:schemaRefs>
</ds:datastoreItem>
</file>

<file path=customXml/itemProps2.xml><?xml version="1.0" encoding="utf-8"?>
<ds:datastoreItem xmlns:ds="http://schemas.openxmlformats.org/officeDocument/2006/customXml" ds:itemID="{DD8E6360-096A-44F2-B9B3-63A80AA58E60}">
  <ds:schemaRefs>
    <ds:schemaRef ds:uri="http://schemas.microsoft.com/sharepoint/events"/>
  </ds:schemaRefs>
</ds:datastoreItem>
</file>

<file path=customXml/itemProps3.xml><?xml version="1.0" encoding="utf-8"?>
<ds:datastoreItem xmlns:ds="http://schemas.openxmlformats.org/officeDocument/2006/customXml" ds:itemID="{7BC8213C-30C6-4FD7-A4D1-3D56259F67E6}"/>
</file>

<file path=customXml/itemProps4.xml><?xml version="1.0" encoding="utf-8"?>
<ds:datastoreItem xmlns:ds="http://schemas.openxmlformats.org/officeDocument/2006/customXml" ds:itemID="{567EF70E-687D-4014-8277-431A8891ABA0}">
  <ds:schemaRefs>
    <ds:schemaRef ds:uri="http://schemas.openxmlformats.org/package/2006/metadata/core-properties"/>
    <ds:schemaRef ds:uri="http://purl.org/dc/elements/1.1/"/>
    <ds:schemaRef ds:uri="http://schemas.microsoft.com/office/2006/metadata/properties"/>
    <ds:schemaRef ds:uri="c1c1dc04-eeda-4b6e-b2df-40979f5da1d3"/>
    <ds:schemaRef ds:uri="http://schemas.microsoft.com/sharepoint/v3"/>
    <ds:schemaRef ds:uri="69bc34b3-1921-46c7-8c7a-d18363374b4b"/>
    <ds:schemaRef ds:uri="http://purl.org/dc/term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2016 Medi-Cal Supplemental Chart</dc:title>
  <dc:creator>J. Singh</dc:creator>
  <cp:keywords/>
  <cp:lastModifiedBy>Poveda, Kevin (OC)@DHCS</cp:lastModifiedBy>
  <cp:lastPrinted>2019-11-26T22:51:13Z</cp:lastPrinted>
  <dcterms:created xsi:type="dcterms:W3CDTF">2019-08-09T18:02:06Z</dcterms:created>
  <dcterms:modified xsi:type="dcterms:W3CDTF">2020-01-10T18:26:02Z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58c3629c-e674-43cc-841a-6408b3022c55</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