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G:\DRG\Calculators\DRG Calculators\SFY 17-18 Calculator\"/>
    </mc:Choice>
  </mc:AlternateContent>
  <xr:revisionPtr revIDLastSave="0" documentId="13_ncr:1_{2F88B958-3E70-460A-9248-E42428E60A92}" xr6:coauthVersionLast="47" xr6:coauthVersionMax="47" xr10:uidLastSave="{00000000-0000-0000-0000-000000000000}"/>
  <bookViews>
    <workbookView xWindow="28680" yWindow="-120" windowWidth="29040" windowHeight="15840" xr2:uid="{00000000-000D-0000-FFFF-FFFF00000000}"/>
  </bookViews>
  <sheets>
    <sheet name="1-Cover" sheetId="1" r:id="rId1"/>
    <sheet name="2-Calculator" sheetId="2" r:id="rId2"/>
    <sheet name="3-DRG Table" sheetId="6" r:id="rId3"/>
    <sheet name="4-Hospital Characteristics " sheetId="4" r:id="rId4"/>
  </sheets>
  <definedNames>
    <definedName name="_xlnm._FilterDatabase" localSheetId="1" hidden="1">'2-Calculator'!#REF!</definedName>
    <definedName name="_xlnm._FilterDatabase" localSheetId="2" hidden="1">'3-DRG Table'!$A$14:$N$14</definedName>
    <definedName name="_xlnm._FilterDatabase" localSheetId="3" hidden="1">'4-Hospital Characteristics '!$A$26:$O$448</definedName>
    <definedName name="_PRIVIA_COMMENT_DF2A9CCF_274F_46E8_85B6_" localSheetId="1">'2-Calculator'!$C$50</definedName>
    <definedName name="MC_1">'2-Calculator'!$C$38</definedName>
    <definedName name="NICU">'2-Calculator'!$G$26:$G$26</definedName>
    <definedName name="_xlnm.Print_Area" localSheetId="1">'2-Calculator'!$A$2:$D$72</definedName>
    <definedName name="_xlnm.Print_Area" localSheetId="3">'4-Hospital Characteristics '!$A$1:$O$448</definedName>
    <definedName name="_xlnm.Print_Titles" localSheetId="2">'3-DRG Table'!$14:$14</definedName>
    <definedName name="_xlnm.Print_Titles" localSheetId="3">'4-Hospital Characteristics '!$26:$26</definedName>
    <definedName name="TitleRegion1.a14.n1288.3">'3-DRG Table'!$A$14</definedName>
    <definedName name="TitleRegion1.a26.o448.4">'4-Hospital Characteristics '!$A$26</definedName>
    <definedName name="Total_chg">'2-Calculator'!$C$16</definedName>
    <definedName name="Total_chrg">'2-Calculator'!$C$16</definedName>
    <definedName name="Z_DEDA7A30_1753_483E_90A4_337FCCD0986B_.wvu.FilterData" localSheetId="3" hidden="1">'4-Hospital Characteristics '!$A$26:$O$446</definedName>
    <definedName name="Z_DEDA7A30_1753_483E_90A4_337FCCD0986B_.wvu.PrintArea" localSheetId="1" hidden="1">'2-Calculator'!$A$2:$D$72</definedName>
    <definedName name="Z_DEDA7A30_1753_483E_90A4_337FCCD0986B_.wvu.PrintTitles" localSheetId="3" hidden="1">'4-Hospital Characteristics '!$26:$26</definedName>
    <definedName name="Z_F5C5D435_795B_4855_84CC_46021D57E281_.wvu.FilterData" localSheetId="3" hidden="1">'4-Hospital Characteristics '!$A$26:$O$446</definedName>
    <definedName name="Z_F5C5D435_795B_4855_84CC_46021D57E281_.wvu.PrintArea" localSheetId="1" hidden="1">'2-Calculator'!$A$2:$D$72</definedName>
    <definedName name="Z_F5C5D435_795B_4855_84CC_46021D57E281_.wvu.PrintTitles" localSheetId="3" hidden="1">'4-Hospital Characteristics '!$26:$26</definedName>
  </definedNames>
  <calcPr calcId="191029"/>
  <customWorkbookViews>
    <customWorkbookView name="Dawn Weimar - Personal View" guid="{DEDA7A30-1753-483E-90A4-337FCCD0986B}" mergeInterval="0" personalView="1" maximized="1" windowWidth="1280" windowHeight="702" activeSheetId="5"/>
    <customWorkbookView name="Andrew Townsend - Personal View" guid="{F5C5D435-795B-4855-84CC-46021D57E281}" mergeInterval="0" personalView="1" maximized="1" windowWidth="1440" windowHeight="70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2" l="1"/>
  <c r="C32" i="2"/>
  <c r="C31" i="2"/>
  <c r="C30" i="2"/>
  <c r="C29" i="2"/>
  <c r="C27" i="2"/>
  <c r="C28" i="2"/>
  <c r="K1271" i="6"/>
  <c r="K1272" i="6"/>
  <c r="K1273" i="6"/>
  <c r="K1274" i="6"/>
  <c r="K1275" i="6"/>
  <c r="K1276" i="6"/>
  <c r="K1277" i="6"/>
  <c r="K1278" i="6"/>
  <c r="K1279" i="6"/>
  <c r="K1280" i="6"/>
  <c r="K1281" i="6"/>
  <c r="K1282" i="6"/>
  <c r="K1283" i="6"/>
  <c r="K1284" i="6"/>
  <c r="K1285" i="6"/>
  <c r="K1286" i="6"/>
  <c r="K16" i="6"/>
  <c r="K17" i="6"/>
  <c r="K18" i="6"/>
  <c r="K19" i="6"/>
  <c r="K20" i="6"/>
  <c r="K24" i="6"/>
  <c r="K25" i="6"/>
  <c r="K26" i="6"/>
  <c r="K28" i="6"/>
  <c r="K29" i="6"/>
  <c r="K30" i="6"/>
  <c r="K31" i="6"/>
  <c r="K32" i="6"/>
  <c r="K34" i="6"/>
  <c r="K35" i="6"/>
  <c r="K36" i="6"/>
  <c r="K38" i="6"/>
  <c r="K39" i="6"/>
  <c r="K40" i="6"/>
  <c r="K42" i="6"/>
  <c r="K43" i="6"/>
  <c r="K44" i="6"/>
  <c r="K46" i="6"/>
  <c r="K54" i="6"/>
  <c r="K62" i="6"/>
  <c r="K70" i="6"/>
  <c r="K78" i="6"/>
  <c r="K86" i="6"/>
  <c r="K94" i="6"/>
  <c r="K102" i="6"/>
  <c r="K110" i="6"/>
  <c r="K118" i="6"/>
  <c r="K126" i="6"/>
  <c r="K134" i="6"/>
  <c r="K142" i="6"/>
  <c r="K150" i="6"/>
  <c r="K158" i="6"/>
  <c r="K166" i="6"/>
  <c r="K174" i="6"/>
  <c r="K182" i="6"/>
  <c r="K190" i="6"/>
  <c r="K198" i="6"/>
  <c r="K206" i="6"/>
  <c r="K214" i="6"/>
  <c r="K222" i="6"/>
  <c r="K230" i="6"/>
  <c r="K238" i="6"/>
  <c r="K246" i="6"/>
  <c r="K254" i="6"/>
  <c r="K262" i="6"/>
  <c r="K270" i="6"/>
  <c r="K278" i="6"/>
  <c r="K286" i="6"/>
  <c r="K294" i="6"/>
  <c r="K302" i="6"/>
  <c r="K310" i="6"/>
  <c r="K318" i="6"/>
  <c r="K326" i="6"/>
  <c r="K334" i="6"/>
  <c r="K342" i="6"/>
  <c r="K350" i="6"/>
  <c r="K358" i="6"/>
  <c r="K366" i="6"/>
  <c r="K374" i="6"/>
  <c r="K382" i="6"/>
  <c r="K390" i="6"/>
  <c r="K398" i="6"/>
  <c r="K406" i="6"/>
  <c r="K414" i="6"/>
  <c r="K422" i="6"/>
  <c r="K430" i="6"/>
  <c r="K438" i="6"/>
  <c r="K446" i="6"/>
  <c r="K454" i="6"/>
  <c r="K462" i="6"/>
  <c r="K470" i="6"/>
  <c r="K478" i="6"/>
  <c r="K486" i="6"/>
  <c r="K494" i="6"/>
  <c r="K502" i="6"/>
  <c r="K510" i="6"/>
  <c r="K518" i="6"/>
  <c r="K526" i="6"/>
  <c r="K534" i="6"/>
  <c r="K542" i="6"/>
  <c r="K550" i="6"/>
  <c r="K558" i="6"/>
  <c r="K566" i="6"/>
  <c r="K574" i="6"/>
  <c r="K582" i="6"/>
  <c r="K590" i="6"/>
  <c r="K598" i="6"/>
  <c r="K606" i="6"/>
  <c r="K614" i="6"/>
  <c r="K622" i="6"/>
  <c r="K630" i="6"/>
  <c r="K638" i="6"/>
  <c r="K646" i="6"/>
  <c r="K654" i="6"/>
  <c r="K662" i="6"/>
  <c r="K670" i="6"/>
  <c r="K678" i="6"/>
  <c r="K686" i="6"/>
  <c r="K694" i="6"/>
  <c r="K702" i="6"/>
  <c r="K710" i="6"/>
  <c r="K718" i="6"/>
  <c r="K726" i="6"/>
  <c r="K734" i="6"/>
  <c r="K742" i="6"/>
  <c r="K750" i="6"/>
  <c r="K758" i="6"/>
  <c r="K766" i="6"/>
  <c r="K774" i="6"/>
  <c r="K782" i="6"/>
  <c r="K790" i="6"/>
  <c r="K798" i="6"/>
  <c r="K806" i="6"/>
  <c r="K814" i="6"/>
  <c r="K822" i="6"/>
  <c r="K830" i="6"/>
  <c r="K838" i="6"/>
  <c r="K846" i="6"/>
  <c r="K854" i="6"/>
  <c r="K862" i="6"/>
  <c r="K870" i="6"/>
  <c r="K878" i="6"/>
  <c r="K886" i="6"/>
  <c r="K894" i="6"/>
  <c r="K902" i="6"/>
  <c r="K910" i="6"/>
  <c r="K918" i="6"/>
  <c r="K926" i="6"/>
  <c r="K934" i="6"/>
  <c r="K942" i="6"/>
  <c r="K950" i="6"/>
  <c r="K958" i="6"/>
  <c r="K966" i="6"/>
  <c r="K967" i="6"/>
  <c r="K971" i="6"/>
  <c r="K978" i="6"/>
  <c r="K982" i="6"/>
  <c r="K983" i="6"/>
  <c r="K987" i="6"/>
  <c r="K988" i="6"/>
  <c r="K991" i="6"/>
  <c r="K992" i="6"/>
  <c r="K995" i="6"/>
  <c r="K996" i="6"/>
  <c r="K999" i="6"/>
  <c r="K1000" i="6"/>
  <c r="K1003" i="6"/>
  <c r="K1004" i="6"/>
  <c r="K1007" i="6"/>
  <c r="K1008" i="6"/>
  <c r="K1011" i="6"/>
  <c r="K1012" i="6"/>
  <c r="K1015" i="6"/>
  <c r="K1016" i="6"/>
  <c r="K1019" i="6"/>
  <c r="K1020" i="6"/>
  <c r="K1023" i="6"/>
  <c r="K1024" i="6"/>
  <c r="K1027" i="6"/>
  <c r="K1028" i="6"/>
  <c r="K1031" i="6"/>
  <c r="K1032" i="6"/>
  <c r="K1035" i="6"/>
  <c r="K1036" i="6"/>
  <c r="K1039" i="6"/>
  <c r="K1040" i="6"/>
  <c r="K1043" i="6"/>
  <c r="K1044" i="6"/>
  <c r="K1047" i="6"/>
  <c r="K1048" i="6"/>
  <c r="K1051" i="6"/>
  <c r="K1052" i="6"/>
  <c r="K1055" i="6"/>
  <c r="K1056" i="6"/>
  <c r="K1059" i="6"/>
  <c r="K1060" i="6"/>
  <c r="K1063" i="6"/>
  <c r="K1064" i="6"/>
  <c r="K1067" i="6"/>
  <c r="K1068" i="6"/>
  <c r="K1071" i="6"/>
  <c r="K1072" i="6"/>
  <c r="K1075" i="6"/>
  <c r="K1076" i="6"/>
  <c r="K1079" i="6"/>
  <c r="K1080" i="6"/>
  <c r="K1083" i="6"/>
  <c r="K1084" i="6"/>
  <c r="K1087" i="6"/>
  <c r="K1088" i="6"/>
  <c r="K1091" i="6"/>
  <c r="K1092" i="6"/>
  <c r="K1095" i="6"/>
  <c r="K1096" i="6"/>
  <c r="K1099" i="6"/>
  <c r="K1100" i="6"/>
  <c r="K1103" i="6"/>
  <c r="K1104" i="6"/>
  <c r="K1107" i="6"/>
  <c r="K1108" i="6"/>
  <c r="K1111" i="6"/>
  <c r="K1112" i="6"/>
  <c r="K1115" i="6"/>
  <c r="K1116" i="6"/>
  <c r="K1119" i="6"/>
  <c r="K1120" i="6"/>
  <c r="K1123" i="6"/>
  <c r="K1124" i="6"/>
  <c r="K1127" i="6"/>
  <c r="K1128" i="6"/>
  <c r="K1131" i="6"/>
  <c r="K1132" i="6"/>
  <c r="K1135" i="6"/>
  <c r="K1136" i="6"/>
  <c r="K1139" i="6"/>
  <c r="K1140" i="6"/>
  <c r="K1143" i="6"/>
  <c r="K1144" i="6"/>
  <c r="K1147" i="6"/>
  <c r="K1148" i="6"/>
  <c r="K1151" i="6"/>
  <c r="K1152" i="6"/>
  <c r="K1155" i="6"/>
  <c r="K1156" i="6"/>
  <c r="K1159" i="6"/>
  <c r="K1160" i="6"/>
  <c r="K1163" i="6"/>
  <c r="K1164" i="6"/>
  <c r="K1167" i="6"/>
  <c r="K1168" i="6"/>
  <c r="K1171" i="6"/>
  <c r="K1172" i="6"/>
  <c r="K1175" i="6"/>
  <c r="K1176" i="6"/>
  <c r="K1179" i="6"/>
  <c r="K1180" i="6"/>
  <c r="K1183" i="6"/>
  <c r="K1184" i="6"/>
  <c r="K1187" i="6"/>
  <c r="K1188" i="6"/>
  <c r="K1191" i="6"/>
  <c r="K1192" i="6"/>
  <c r="K1195" i="6"/>
  <c r="K1196" i="6"/>
  <c r="K1199" i="6"/>
  <c r="K1200" i="6"/>
  <c r="K1203" i="6"/>
  <c r="K1204" i="6"/>
  <c r="K1207" i="6"/>
  <c r="K1208" i="6"/>
  <c r="K1211" i="6"/>
  <c r="K1212" i="6"/>
  <c r="K1215" i="6"/>
  <c r="K1216" i="6"/>
  <c r="K1219" i="6"/>
  <c r="K1220" i="6"/>
  <c r="K1223" i="6"/>
  <c r="K1224" i="6"/>
  <c r="K1227" i="6"/>
  <c r="K1228" i="6"/>
  <c r="K1231" i="6"/>
  <c r="K1232" i="6"/>
  <c r="K1235" i="6"/>
  <c r="K1236" i="6"/>
  <c r="K1239" i="6"/>
  <c r="K1240" i="6"/>
  <c r="K1243" i="6"/>
  <c r="K1244" i="6"/>
  <c r="K1247" i="6"/>
  <c r="K1248" i="6"/>
  <c r="K1251" i="6"/>
  <c r="K1252" i="6"/>
  <c r="K1255" i="6"/>
  <c r="K1256" i="6"/>
  <c r="K1259" i="6"/>
  <c r="K1260" i="6"/>
  <c r="K1263" i="6"/>
  <c r="K1264" i="6"/>
  <c r="K1267" i="6"/>
  <c r="K1268" i="6"/>
  <c r="K21" i="6"/>
  <c r="K22" i="6"/>
  <c r="K23" i="6"/>
  <c r="K27" i="6"/>
  <c r="K33" i="6"/>
  <c r="K37" i="6"/>
  <c r="K41" i="6"/>
  <c r="K45" i="6"/>
  <c r="K47" i="6"/>
  <c r="K48" i="6"/>
  <c r="K49" i="6"/>
  <c r="K50" i="6"/>
  <c r="K51" i="6"/>
  <c r="K52" i="6"/>
  <c r="K53" i="6"/>
  <c r="K55" i="6"/>
  <c r="K56" i="6"/>
  <c r="K57" i="6"/>
  <c r="K58" i="6"/>
  <c r="K59" i="6"/>
  <c r="K60" i="6"/>
  <c r="K61" i="6"/>
  <c r="K63" i="6"/>
  <c r="K64" i="6"/>
  <c r="K65" i="6"/>
  <c r="K66" i="6"/>
  <c r="K67" i="6"/>
  <c r="K68" i="6"/>
  <c r="K69" i="6"/>
  <c r="K71" i="6"/>
  <c r="K72" i="6"/>
  <c r="K73" i="6"/>
  <c r="K74" i="6"/>
  <c r="K75" i="6"/>
  <c r="K76" i="6"/>
  <c r="K77" i="6"/>
  <c r="K79" i="6"/>
  <c r="K80" i="6"/>
  <c r="K81" i="6"/>
  <c r="K82" i="6"/>
  <c r="K83" i="6"/>
  <c r="K84" i="6"/>
  <c r="K85" i="6"/>
  <c r="K87" i="6"/>
  <c r="K88" i="6"/>
  <c r="K89" i="6"/>
  <c r="K90" i="6"/>
  <c r="K91" i="6"/>
  <c r="K92" i="6"/>
  <c r="K93" i="6"/>
  <c r="K95" i="6"/>
  <c r="K96" i="6"/>
  <c r="K97" i="6"/>
  <c r="K98" i="6"/>
  <c r="K99" i="6"/>
  <c r="K100" i="6"/>
  <c r="K101" i="6"/>
  <c r="K103" i="6"/>
  <c r="K104" i="6"/>
  <c r="K105" i="6"/>
  <c r="K106" i="6"/>
  <c r="K107" i="6"/>
  <c r="K108" i="6"/>
  <c r="K109" i="6"/>
  <c r="K111" i="6"/>
  <c r="K112" i="6"/>
  <c r="K113" i="6"/>
  <c r="K114" i="6"/>
  <c r="K115" i="6"/>
  <c r="K116" i="6"/>
  <c r="K117" i="6"/>
  <c r="K119" i="6"/>
  <c r="K120" i="6"/>
  <c r="K121" i="6"/>
  <c r="K122" i="6"/>
  <c r="K123" i="6"/>
  <c r="K124" i="6"/>
  <c r="K125" i="6"/>
  <c r="K127" i="6"/>
  <c r="K128" i="6"/>
  <c r="K129" i="6"/>
  <c r="K130" i="6"/>
  <c r="K131" i="6"/>
  <c r="K132" i="6"/>
  <c r="K133" i="6"/>
  <c r="K135" i="6"/>
  <c r="K136" i="6"/>
  <c r="K137" i="6"/>
  <c r="K138" i="6"/>
  <c r="K139" i="6"/>
  <c r="K140" i="6"/>
  <c r="K141" i="6"/>
  <c r="K143" i="6"/>
  <c r="K144" i="6"/>
  <c r="K145" i="6"/>
  <c r="K146" i="6"/>
  <c r="K147" i="6"/>
  <c r="K148" i="6"/>
  <c r="K149" i="6"/>
  <c r="K151" i="6"/>
  <c r="K152" i="6"/>
  <c r="K153" i="6"/>
  <c r="K154" i="6"/>
  <c r="K155" i="6"/>
  <c r="K156" i="6"/>
  <c r="K157" i="6"/>
  <c r="K159" i="6"/>
  <c r="K160" i="6"/>
  <c r="K161" i="6"/>
  <c r="K162" i="6"/>
  <c r="K163" i="6"/>
  <c r="K164" i="6"/>
  <c r="K165" i="6"/>
  <c r="K167" i="6"/>
  <c r="K168" i="6"/>
  <c r="K169" i="6"/>
  <c r="K170" i="6"/>
  <c r="K171" i="6"/>
  <c r="K172" i="6"/>
  <c r="K173" i="6"/>
  <c r="K175" i="6"/>
  <c r="K176" i="6"/>
  <c r="K177" i="6"/>
  <c r="K178" i="6"/>
  <c r="K179" i="6"/>
  <c r="K180" i="6"/>
  <c r="K181" i="6"/>
  <c r="K183" i="6"/>
  <c r="K184" i="6"/>
  <c r="K185" i="6"/>
  <c r="K186" i="6"/>
  <c r="K187" i="6"/>
  <c r="K188" i="6"/>
  <c r="K189" i="6"/>
  <c r="K191" i="6"/>
  <c r="K192" i="6"/>
  <c r="K193" i="6"/>
  <c r="K194" i="6"/>
  <c r="K195" i="6"/>
  <c r="K196" i="6"/>
  <c r="K197" i="6"/>
  <c r="K199" i="6"/>
  <c r="K200" i="6"/>
  <c r="K201" i="6"/>
  <c r="K202" i="6"/>
  <c r="K203" i="6"/>
  <c r="K204" i="6"/>
  <c r="K205" i="6"/>
  <c r="K207" i="6"/>
  <c r="K208" i="6"/>
  <c r="K209" i="6"/>
  <c r="K210" i="6"/>
  <c r="K211" i="6"/>
  <c r="K212" i="6"/>
  <c r="K213" i="6"/>
  <c r="K215" i="6"/>
  <c r="K216" i="6"/>
  <c r="K217" i="6"/>
  <c r="K218" i="6"/>
  <c r="K219" i="6"/>
  <c r="K220" i="6"/>
  <c r="K221" i="6"/>
  <c r="K223" i="6"/>
  <c r="K224" i="6"/>
  <c r="K225" i="6"/>
  <c r="K226" i="6"/>
  <c r="K227" i="6"/>
  <c r="K228" i="6"/>
  <c r="K229" i="6"/>
  <c r="K231" i="6"/>
  <c r="K232" i="6"/>
  <c r="K233" i="6"/>
  <c r="K234" i="6"/>
  <c r="K235" i="6"/>
  <c r="K236" i="6"/>
  <c r="K237" i="6"/>
  <c r="K239" i="6"/>
  <c r="K240" i="6"/>
  <c r="K241" i="6"/>
  <c r="K242" i="6"/>
  <c r="K243" i="6"/>
  <c r="K244" i="6"/>
  <c r="K245" i="6"/>
  <c r="K247" i="6"/>
  <c r="K248" i="6"/>
  <c r="K249" i="6"/>
  <c r="K250" i="6"/>
  <c r="K251" i="6"/>
  <c r="K252" i="6"/>
  <c r="K253" i="6"/>
  <c r="K255" i="6"/>
  <c r="K256" i="6"/>
  <c r="K257" i="6"/>
  <c r="K258" i="6"/>
  <c r="K259" i="6"/>
  <c r="K260" i="6"/>
  <c r="K261" i="6"/>
  <c r="K263" i="6"/>
  <c r="K264" i="6"/>
  <c r="K265" i="6"/>
  <c r="K266" i="6"/>
  <c r="K267" i="6"/>
  <c r="K268" i="6"/>
  <c r="K269" i="6"/>
  <c r="K271" i="6"/>
  <c r="K272" i="6"/>
  <c r="K273" i="6"/>
  <c r="K274" i="6"/>
  <c r="K275" i="6"/>
  <c r="K276" i="6"/>
  <c r="K277" i="6"/>
  <c r="K279" i="6"/>
  <c r="K280" i="6"/>
  <c r="K281" i="6"/>
  <c r="K282" i="6"/>
  <c r="K283" i="6"/>
  <c r="K284" i="6"/>
  <c r="K285" i="6"/>
  <c r="K287" i="6"/>
  <c r="K288" i="6"/>
  <c r="K289" i="6"/>
  <c r="K290" i="6"/>
  <c r="K291" i="6"/>
  <c r="K292" i="6"/>
  <c r="K293" i="6"/>
  <c r="K295" i="6"/>
  <c r="K296" i="6"/>
  <c r="K297" i="6"/>
  <c r="K298" i="6"/>
  <c r="K299" i="6"/>
  <c r="K300" i="6"/>
  <c r="K301" i="6"/>
  <c r="K303" i="6"/>
  <c r="K304" i="6"/>
  <c r="K305" i="6"/>
  <c r="K306" i="6"/>
  <c r="K307" i="6"/>
  <c r="K308" i="6"/>
  <c r="K309" i="6"/>
  <c r="K311" i="6"/>
  <c r="K312" i="6"/>
  <c r="K313" i="6"/>
  <c r="K314" i="6"/>
  <c r="K315" i="6"/>
  <c r="K316" i="6"/>
  <c r="K317" i="6"/>
  <c r="K319" i="6"/>
  <c r="K320" i="6"/>
  <c r="K321" i="6"/>
  <c r="K322" i="6"/>
  <c r="K323" i="6"/>
  <c r="K324" i="6"/>
  <c r="K325" i="6"/>
  <c r="K327" i="6"/>
  <c r="K328" i="6"/>
  <c r="K329" i="6"/>
  <c r="K330" i="6"/>
  <c r="K331" i="6"/>
  <c r="K332" i="6"/>
  <c r="K333" i="6"/>
  <c r="K335" i="6"/>
  <c r="K336" i="6"/>
  <c r="K337" i="6"/>
  <c r="K338" i="6"/>
  <c r="K339" i="6"/>
  <c r="K340" i="6"/>
  <c r="K341" i="6"/>
  <c r="K343" i="6"/>
  <c r="K344" i="6"/>
  <c r="K345" i="6"/>
  <c r="K346" i="6"/>
  <c r="K347" i="6"/>
  <c r="K348" i="6"/>
  <c r="K349" i="6"/>
  <c r="K351" i="6"/>
  <c r="K352" i="6"/>
  <c r="K353" i="6"/>
  <c r="K354" i="6"/>
  <c r="K355" i="6"/>
  <c r="K356" i="6"/>
  <c r="K357" i="6"/>
  <c r="K359" i="6"/>
  <c r="K360" i="6"/>
  <c r="K361" i="6"/>
  <c r="K362" i="6"/>
  <c r="K363" i="6"/>
  <c r="K364" i="6"/>
  <c r="K365" i="6"/>
  <c r="K367" i="6"/>
  <c r="K368" i="6"/>
  <c r="K369" i="6"/>
  <c r="K370" i="6"/>
  <c r="K371" i="6"/>
  <c r="K372" i="6"/>
  <c r="K373" i="6"/>
  <c r="K375" i="6"/>
  <c r="K376" i="6"/>
  <c r="K377" i="6"/>
  <c r="K378" i="6"/>
  <c r="K379" i="6"/>
  <c r="K380" i="6"/>
  <c r="K381" i="6"/>
  <c r="K383" i="6"/>
  <c r="K384" i="6"/>
  <c r="K385" i="6"/>
  <c r="K386" i="6"/>
  <c r="K387" i="6"/>
  <c r="K388" i="6"/>
  <c r="K389" i="6"/>
  <c r="K391" i="6"/>
  <c r="K392" i="6"/>
  <c r="K393" i="6"/>
  <c r="K394" i="6"/>
  <c r="K395" i="6"/>
  <c r="K396" i="6"/>
  <c r="K397" i="6"/>
  <c r="K399" i="6"/>
  <c r="K400" i="6"/>
  <c r="K401" i="6"/>
  <c r="K402" i="6"/>
  <c r="K403" i="6"/>
  <c r="K404" i="6"/>
  <c r="K405" i="6"/>
  <c r="K407" i="6"/>
  <c r="K408" i="6"/>
  <c r="K409" i="6"/>
  <c r="K410" i="6"/>
  <c r="K411" i="6"/>
  <c r="K412" i="6"/>
  <c r="K413" i="6"/>
  <c r="K415" i="6"/>
  <c r="K416" i="6"/>
  <c r="K417" i="6"/>
  <c r="K418" i="6"/>
  <c r="K419" i="6"/>
  <c r="K420" i="6"/>
  <c r="K421" i="6"/>
  <c r="K423" i="6"/>
  <c r="K424" i="6"/>
  <c r="K425" i="6"/>
  <c r="K426" i="6"/>
  <c r="K427" i="6"/>
  <c r="K428" i="6"/>
  <c r="K429" i="6"/>
  <c r="K431" i="6"/>
  <c r="K432" i="6"/>
  <c r="K433" i="6"/>
  <c r="K434" i="6"/>
  <c r="K435" i="6"/>
  <c r="K436" i="6"/>
  <c r="K437" i="6"/>
  <c r="K439" i="6"/>
  <c r="K440" i="6"/>
  <c r="K441" i="6"/>
  <c r="K442" i="6"/>
  <c r="K443" i="6"/>
  <c r="K444" i="6"/>
  <c r="K445" i="6"/>
  <c r="K447" i="6"/>
  <c r="K448" i="6"/>
  <c r="K449" i="6"/>
  <c r="K450" i="6"/>
  <c r="K451" i="6"/>
  <c r="K452" i="6"/>
  <c r="K453" i="6"/>
  <c r="K455" i="6"/>
  <c r="K456" i="6"/>
  <c r="K457" i="6"/>
  <c r="K458" i="6"/>
  <c r="K459" i="6"/>
  <c r="K460" i="6"/>
  <c r="K461" i="6"/>
  <c r="K463" i="6"/>
  <c r="K464" i="6"/>
  <c r="K465" i="6"/>
  <c r="K466" i="6"/>
  <c r="K467" i="6"/>
  <c r="K468" i="6"/>
  <c r="K469" i="6"/>
  <c r="K471" i="6"/>
  <c r="K472" i="6"/>
  <c r="K473" i="6"/>
  <c r="K474" i="6"/>
  <c r="K475" i="6"/>
  <c r="K476" i="6"/>
  <c r="K477" i="6"/>
  <c r="K479" i="6"/>
  <c r="K480" i="6"/>
  <c r="K481" i="6"/>
  <c r="K482" i="6"/>
  <c r="K483" i="6"/>
  <c r="K484" i="6"/>
  <c r="K485" i="6"/>
  <c r="K487" i="6"/>
  <c r="K488" i="6"/>
  <c r="K489" i="6"/>
  <c r="K490" i="6"/>
  <c r="K491" i="6"/>
  <c r="K492" i="6"/>
  <c r="K493" i="6"/>
  <c r="K495" i="6"/>
  <c r="K496" i="6"/>
  <c r="K497" i="6"/>
  <c r="K498" i="6"/>
  <c r="K499" i="6"/>
  <c r="K500" i="6"/>
  <c r="K501" i="6"/>
  <c r="K503" i="6"/>
  <c r="K504" i="6"/>
  <c r="K505" i="6"/>
  <c r="K506" i="6"/>
  <c r="K507" i="6"/>
  <c r="K508" i="6"/>
  <c r="K509" i="6"/>
  <c r="K511" i="6"/>
  <c r="K512" i="6"/>
  <c r="K513" i="6"/>
  <c r="K514" i="6"/>
  <c r="K515" i="6"/>
  <c r="K516" i="6"/>
  <c r="K517" i="6"/>
  <c r="K519" i="6"/>
  <c r="K520" i="6"/>
  <c r="K521" i="6"/>
  <c r="K522" i="6"/>
  <c r="K523" i="6"/>
  <c r="K524" i="6"/>
  <c r="K525" i="6"/>
  <c r="K527" i="6"/>
  <c r="K528" i="6"/>
  <c r="K529" i="6"/>
  <c r="K530" i="6"/>
  <c r="K531" i="6"/>
  <c r="K532" i="6"/>
  <c r="K533" i="6"/>
  <c r="K535" i="6"/>
  <c r="K536" i="6"/>
  <c r="K537" i="6"/>
  <c r="K538" i="6"/>
  <c r="K539" i="6"/>
  <c r="K540" i="6"/>
  <c r="K541" i="6"/>
  <c r="K543" i="6"/>
  <c r="K544" i="6"/>
  <c r="K545" i="6"/>
  <c r="K546" i="6"/>
  <c r="K547" i="6"/>
  <c r="K548" i="6"/>
  <c r="K549" i="6"/>
  <c r="K551" i="6"/>
  <c r="K552" i="6"/>
  <c r="K553" i="6"/>
  <c r="K554" i="6"/>
  <c r="K555" i="6"/>
  <c r="K556" i="6"/>
  <c r="K557" i="6"/>
  <c r="K559" i="6"/>
  <c r="K560" i="6"/>
  <c r="K561" i="6"/>
  <c r="K562" i="6"/>
  <c r="K563" i="6"/>
  <c r="K564" i="6"/>
  <c r="K565" i="6"/>
  <c r="K567" i="6"/>
  <c r="K568" i="6"/>
  <c r="K569" i="6"/>
  <c r="K570" i="6"/>
  <c r="K571" i="6"/>
  <c r="K572" i="6"/>
  <c r="K573" i="6"/>
  <c r="K575" i="6"/>
  <c r="K576" i="6"/>
  <c r="K577" i="6"/>
  <c r="K578" i="6"/>
  <c r="K579" i="6"/>
  <c r="K580" i="6"/>
  <c r="K581" i="6"/>
  <c r="K583" i="6"/>
  <c r="K584" i="6"/>
  <c r="K585" i="6"/>
  <c r="K586" i="6"/>
  <c r="K587" i="6"/>
  <c r="K588" i="6"/>
  <c r="K589" i="6"/>
  <c r="K591" i="6"/>
  <c r="K592" i="6"/>
  <c r="K593" i="6"/>
  <c r="K594" i="6"/>
  <c r="K595" i="6"/>
  <c r="K596" i="6"/>
  <c r="K597" i="6"/>
  <c r="K599" i="6"/>
  <c r="K600" i="6"/>
  <c r="K601" i="6"/>
  <c r="K602" i="6"/>
  <c r="K603" i="6"/>
  <c r="K604" i="6"/>
  <c r="K605" i="6"/>
  <c r="K607" i="6"/>
  <c r="K608" i="6"/>
  <c r="K609" i="6"/>
  <c r="K610" i="6"/>
  <c r="K611" i="6"/>
  <c r="K612" i="6"/>
  <c r="K613" i="6"/>
  <c r="K615" i="6"/>
  <c r="K616" i="6"/>
  <c r="K617" i="6"/>
  <c r="K618" i="6"/>
  <c r="K619" i="6"/>
  <c r="K620" i="6"/>
  <c r="K621" i="6"/>
  <c r="K623" i="6"/>
  <c r="K624" i="6"/>
  <c r="K625" i="6"/>
  <c r="K626" i="6"/>
  <c r="K627" i="6"/>
  <c r="K628" i="6"/>
  <c r="K629" i="6"/>
  <c r="K631" i="6"/>
  <c r="K632" i="6"/>
  <c r="K633" i="6"/>
  <c r="K634" i="6"/>
  <c r="K635" i="6"/>
  <c r="K636" i="6"/>
  <c r="K637" i="6"/>
  <c r="K639" i="6"/>
  <c r="K640" i="6"/>
  <c r="K641" i="6"/>
  <c r="K642" i="6"/>
  <c r="K643" i="6"/>
  <c r="K644" i="6"/>
  <c r="K645" i="6"/>
  <c r="K647" i="6"/>
  <c r="K648" i="6"/>
  <c r="K649" i="6"/>
  <c r="K650" i="6"/>
  <c r="K651" i="6"/>
  <c r="K652" i="6"/>
  <c r="K653" i="6"/>
  <c r="K655" i="6"/>
  <c r="K656" i="6"/>
  <c r="K657" i="6"/>
  <c r="K658" i="6"/>
  <c r="K659" i="6"/>
  <c r="K660" i="6"/>
  <c r="K661" i="6"/>
  <c r="K663" i="6"/>
  <c r="K664" i="6"/>
  <c r="K665" i="6"/>
  <c r="K666" i="6"/>
  <c r="K667" i="6"/>
  <c r="K668" i="6"/>
  <c r="K669" i="6"/>
  <c r="K671" i="6"/>
  <c r="K672" i="6"/>
  <c r="K673" i="6"/>
  <c r="K674" i="6"/>
  <c r="K675" i="6"/>
  <c r="K676" i="6"/>
  <c r="K677" i="6"/>
  <c r="K679" i="6"/>
  <c r="K680" i="6"/>
  <c r="K681" i="6"/>
  <c r="K682" i="6"/>
  <c r="K683" i="6"/>
  <c r="K684" i="6"/>
  <c r="K685" i="6"/>
  <c r="K687" i="6"/>
  <c r="K688" i="6"/>
  <c r="K689" i="6"/>
  <c r="K690" i="6"/>
  <c r="K691" i="6"/>
  <c r="K692" i="6"/>
  <c r="K693" i="6"/>
  <c r="K695" i="6"/>
  <c r="K696" i="6"/>
  <c r="K697" i="6"/>
  <c r="K698" i="6"/>
  <c r="K699" i="6"/>
  <c r="K700" i="6"/>
  <c r="K701" i="6"/>
  <c r="K703" i="6"/>
  <c r="K704" i="6"/>
  <c r="K705" i="6"/>
  <c r="K706" i="6"/>
  <c r="K707" i="6"/>
  <c r="K708" i="6"/>
  <c r="K709" i="6"/>
  <c r="K711" i="6"/>
  <c r="K712" i="6"/>
  <c r="K713" i="6"/>
  <c r="K714" i="6"/>
  <c r="K715" i="6"/>
  <c r="K716" i="6"/>
  <c r="K717" i="6"/>
  <c r="K719" i="6"/>
  <c r="K720" i="6"/>
  <c r="K721" i="6"/>
  <c r="K722" i="6"/>
  <c r="K723" i="6"/>
  <c r="K724" i="6"/>
  <c r="K725" i="6"/>
  <c r="K727" i="6"/>
  <c r="K728" i="6"/>
  <c r="K729" i="6"/>
  <c r="K730" i="6"/>
  <c r="K731" i="6"/>
  <c r="K732" i="6"/>
  <c r="K733" i="6"/>
  <c r="K735" i="6"/>
  <c r="K736" i="6"/>
  <c r="K737" i="6"/>
  <c r="K738" i="6"/>
  <c r="K739" i="6"/>
  <c r="K740" i="6"/>
  <c r="K741" i="6"/>
  <c r="K743" i="6"/>
  <c r="K744" i="6"/>
  <c r="K745" i="6"/>
  <c r="K746" i="6"/>
  <c r="K747" i="6"/>
  <c r="K748" i="6"/>
  <c r="K749" i="6"/>
  <c r="K751" i="6"/>
  <c r="K752" i="6"/>
  <c r="K753" i="6"/>
  <c r="K754" i="6"/>
  <c r="K755" i="6"/>
  <c r="K756" i="6"/>
  <c r="K757" i="6"/>
  <c r="K759" i="6"/>
  <c r="K760" i="6"/>
  <c r="K761" i="6"/>
  <c r="K762" i="6"/>
  <c r="K763" i="6"/>
  <c r="K764" i="6"/>
  <c r="K765" i="6"/>
  <c r="K767" i="6"/>
  <c r="K768" i="6"/>
  <c r="K769" i="6"/>
  <c r="K770" i="6"/>
  <c r="K771" i="6"/>
  <c r="K772" i="6"/>
  <c r="K773" i="6"/>
  <c r="K775" i="6"/>
  <c r="K776" i="6"/>
  <c r="K777" i="6"/>
  <c r="K778" i="6"/>
  <c r="K779" i="6"/>
  <c r="K780" i="6"/>
  <c r="K781" i="6"/>
  <c r="K783" i="6"/>
  <c r="K784" i="6"/>
  <c r="K785" i="6"/>
  <c r="K786" i="6"/>
  <c r="K787" i="6"/>
  <c r="K788" i="6"/>
  <c r="K789" i="6"/>
  <c r="K791" i="6"/>
  <c r="K792" i="6"/>
  <c r="K793" i="6"/>
  <c r="K794" i="6"/>
  <c r="K795" i="6"/>
  <c r="K796" i="6"/>
  <c r="K797" i="6"/>
  <c r="K799" i="6"/>
  <c r="K800" i="6"/>
  <c r="K801" i="6"/>
  <c r="K802" i="6"/>
  <c r="K803" i="6"/>
  <c r="K804" i="6"/>
  <c r="K805" i="6"/>
  <c r="K807" i="6"/>
  <c r="K808" i="6"/>
  <c r="K809" i="6"/>
  <c r="K810" i="6"/>
  <c r="K811" i="6"/>
  <c r="K812" i="6"/>
  <c r="K813" i="6"/>
  <c r="K815" i="6"/>
  <c r="K816" i="6"/>
  <c r="K817" i="6"/>
  <c r="K818" i="6"/>
  <c r="K819" i="6"/>
  <c r="K820" i="6"/>
  <c r="K821" i="6"/>
  <c r="K823" i="6"/>
  <c r="K824" i="6"/>
  <c r="K825" i="6"/>
  <c r="K826" i="6"/>
  <c r="K827" i="6"/>
  <c r="K828" i="6"/>
  <c r="K829" i="6"/>
  <c r="K831" i="6"/>
  <c r="K832" i="6"/>
  <c r="K833" i="6"/>
  <c r="K834" i="6"/>
  <c r="K835" i="6"/>
  <c r="K836" i="6"/>
  <c r="K837" i="6"/>
  <c r="K839" i="6"/>
  <c r="K840" i="6"/>
  <c r="K841" i="6"/>
  <c r="K842" i="6"/>
  <c r="K843" i="6"/>
  <c r="K844" i="6"/>
  <c r="K845" i="6"/>
  <c r="K847" i="6"/>
  <c r="K848" i="6"/>
  <c r="K849" i="6"/>
  <c r="K850" i="6"/>
  <c r="K851" i="6"/>
  <c r="K852" i="6"/>
  <c r="K853" i="6"/>
  <c r="K855" i="6"/>
  <c r="K856" i="6"/>
  <c r="K857" i="6"/>
  <c r="K858" i="6"/>
  <c r="K859" i="6"/>
  <c r="K860" i="6"/>
  <c r="K861" i="6"/>
  <c r="K863" i="6"/>
  <c r="K864" i="6"/>
  <c r="K865" i="6"/>
  <c r="K866" i="6"/>
  <c r="K867" i="6"/>
  <c r="K868" i="6"/>
  <c r="K869" i="6"/>
  <c r="K871" i="6"/>
  <c r="K872" i="6"/>
  <c r="K873" i="6"/>
  <c r="K874" i="6"/>
  <c r="K875" i="6"/>
  <c r="K876" i="6"/>
  <c r="K877" i="6"/>
  <c r="K879" i="6"/>
  <c r="K880" i="6"/>
  <c r="K881" i="6"/>
  <c r="K882" i="6"/>
  <c r="K883" i="6"/>
  <c r="K884" i="6"/>
  <c r="K885" i="6"/>
  <c r="K887" i="6"/>
  <c r="K888" i="6"/>
  <c r="K889" i="6"/>
  <c r="K890" i="6"/>
  <c r="K891" i="6"/>
  <c r="K892" i="6"/>
  <c r="K893" i="6"/>
  <c r="K895" i="6"/>
  <c r="K896" i="6"/>
  <c r="K897" i="6"/>
  <c r="K898" i="6"/>
  <c r="K899" i="6"/>
  <c r="K900" i="6"/>
  <c r="K901" i="6"/>
  <c r="K903" i="6"/>
  <c r="K904" i="6"/>
  <c r="K905" i="6"/>
  <c r="K906" i="6"/>
  <c r="K907" i="6"/>
  <c r="K908" i="6"/>
  <c r="K909" i="6"/>
  <c r="K911" i="6"/>
  <c r="K912" i="6"/>
  <c r="K913" i="6"/>
  <c r="K914" i="6"/>
  <c r="K915" i="6"/>
  <c r="K916" i="6"/>
  <c r="K917" i="6"/>
  <c r="K919" i="6"/>
  <c r="K920" i="6"/>
  <c r="K921" i="6"/>
  <c r="K922" i="6"/>
  <c r="K923" i="6"/>
  <c r="K924" i="6"/>
  <c r="K925" i="6"/>
  <c r="K927" i="6"/>
  <c r="K928" i="6"/>
  <c r="K929" i="6"/>
  <c r="K930" i="6"/>
  <c r="K931" i="6"/>
  <c r="K932" i="6"/>
  <c r="K933" i="6"/>
  <c r="K935" i="6"/>
  <c r="K936" i="6"/>
  <c r="K937" i="6"/>
  <c r="K938" i="6"/>
  <c r="K939" i="6"/>
  <c r="K940" i="6"/>
  <c r="K941" i="6"/>
  <c r="K943" i="6"/>
  <c r="K944" i="6"/>
  <c r="K945" i="6"/>
  <c r="K946" i="6"/>
  <c r="K947" i="6"/>
  <c r="K948" i="6"/>
  <c r="K949" i="6"/>
  <c r="K951" i="6"/>
  <c r="K952" i="6"/>
  <c r="K953" i="6"/>
  <c r="K954" i="6"/>
  <c r="K955" i="6"/>
  <c r="K956" i="6"/>
  <c r="K957" i="6"/>
  <c r="K959" i="6"/>
  <c r="K960" i="6"/>
  <c r="K961" i="6"/>
  <c r="K962" i="6"/>
  <c r="K963" i="6"/>
  <c r="K964" i="6"/>
  <c r="K965" i="6"/>
  <c r="K968" i="6"/>
  <c r="K969" i="6"/>
  <c r="K970" i="6"/>
  <c r="K972" i="6"/>
  <c r="K973" i="6"/>
  <c r="K974" i="6"/>
  <c r="K975" i="6"/>
  <c r="K976" i="6"/>
  <c r="K977" i="6"/>
  <c r="K979" i="6"/>
  <c r="K980" i="6"/>
  <c r="K981" i="6"/>
  <c r="K984" i="6"/>
  <c r="K985" i="6"/>
  <c r="K986" i="6"/>
  <c r="K989" i="6"/>
  <c r="K990" i="6"/>
  <c r="K993" i="6"/>
  <c r="K994" i="6"/>
  <c r="K997" i="6"/>
  <c r="K998" i="6"/>
  <c r="K1001" i="6"/>
  <c r="K1002" i="6"/>
  <c r="K1005" i="6"/>
  <c r="K1006" i="6"/>
  <c r="K1009" i="6"/>
  <c r="K1010" i="6"/>
  <c r="K1013" i="6"/>
  <c r="K1014" i="6"/>
  <c r="K1017" i="6"/>
  <c r="K1018" i="6"/>
  <c r="K1021" i="6"/>
  <c r="K1022" i="6"/>
  <c r="K1025" i="6"/>
  <c r="K1026" i="6"/>
  <c r="K1029" i="6"/>
  <c r="K1030" i="6"/>
  <c r="K1033" i="6"/>
  <c r="K1034" i="6"/>
  <c r="K1037" i="6"/>
  <c r="K1038" i="6"/>
  <c r="K1041" i="6"/>
  <c r="K1042" i="6"/>
  <c r="K1045" i="6"/>
  <c r="K1046" i="6"/>
  <c r="K1049" i="6"/>
  <c r="K1050" i="6"/>
  <c r="K1053" i="6"/>
  <c r="K1054" i="6"/>
  <c r="K1057" i="6"/>
  <c r="K1058" i="6"/>
  <c r="K1061" i="6"/>
  <c r="K1062" i="6"/>
  <c r="K1065" i="6"/>
  <c r="K1066" i="6"/>
  <c r="K1069" i="6"/>
  <c r="K1070" i="6"/>
  <c r="K1073" i="6"/>
  <c r="K1074" i="6"/>
  <c r="K1077" i="6"/>
  <c r="K1078" i="6"/>
  <c r="K1081" i="6"/>
  <c r="K1082" i="6"/>
  <c r="K1085" i="6"/>
  <c r="K1086" i="6"/>
  <c r="K1089" i="6"/>
  <c r="K1090" i="6"/>
  <c r="K1093" i="6"/>
  <c r="K1094" i="6"/>
  <c r="K1097" i="6"/>
  <c r="K1098" i="6"/>
  <c r="K1101" i="6"/>
  <c r="K1102" i="6"/>
  <c r="K1105" i="6"/>
  <c r="K1106" i="6"/>
  <c r="K1109" i="6"/>
  <c r="K1110" i="6"/>
  <c r="K1113" i="6"/>
  <c r="K1114" i="6"/>
  <c r="K1117" i="6"/>
  <c r="K1118" i="6"/>
  <c r="K1121" i="6"/>
  <c r="K1122" i="6"/>
  <c r="K1125" i="6"/>
  <c r="K1126" i="6"/>
  <c r="K1129" i="6"/>
  <c r="K1130" i="6"/>
  <c r="K1133" i="6"/>
  <c r="K1134" i="6"/>
  <c r="K1137" i="6"/>
  <c r="K1138" i="6"/>
  <c r="K1141" i="6"/>
  <c r="K1142" i="6"/>
  <c r="K1145" i="6"/>
  <c r="K1146" i="6"/>
  <c r="K1149" i="6"/>
  <c r="K1150" i="6"/>
  <c r="K1153" i="6"/>
  <c r="K1154" i="6"/>
  <c r="K1157" i="6"/>
  <c r="K1158" i="6"/>
  <c r="K1161" i="6"/>
  <c r="K1162" i="6"/>
  <c r="K1165" i="6"/>
  <c r="K1166" i="6"/>
  <c r="K1169" i="6"/>
  <c r="K1170" i="6"/>
  <c r="K1173" i="6"/>
  <c r="K1174" i="6"/>
  <c r="K1177" i="6"/>
  <c r="K1178" i="6"/>
  <c r="K1181" i="6"/>
  <c r="K1182" i="6"/>
  <c r="K1185" i="6"/>
  <c r="K1186" i="6"/>
  <c r="K1189" i="6"/>
  <c r="K1190" i="6"/>
  <c r="K1193" i="6"/>
  <c r="K1194" i="6"/>
  <c r="K1197" i="6"/>
  <c r="K1198" i="6"/>
  <c r="K1201" i="6"/>
  <c r="K1202" i="6"/>
  <c r="K1205" i="6"/>
  <c r="K1206" i="6"/>
  <c r="K1209" i="6"/>
  <c r="K1210" i="6"/>
  <c r="K1213" i="6"/>
  <c r="K1214" i="6"/>
  <c r="K1217" i="6"/>
  <c r="K1218" i="6"/>
  <c r="K1221" i="6"/>
  <c r="K1222" i="6"/>
  <c r="K1225" i="6"/>
  <c r="K1226" i="6"/>
  <c r="K1229" i="6"/>
  <c r="K1230" i="6"/>
  <c r="K1233" i="6"/>
  <c r="K1234" i="6"/>
  <c r="K1237" i="6"/>
  <c r="K1238" i="6"/>
  <c r="K1241" i="6"/>
  <c r="K1242" i="6"/>
  <c r="K1245" i="6"/>
  <c r="K1246" i="6"/>
  <c r="K1249" i="6"/>
  <c r="K1250" i="6"/>
  <c r="K1253" i="6"/>
  <c r="K1254" i="6"/>
  <c r="K1257" i="6"/>
  <c r="K1258" i="6"/>
  <c r="K1261" i="6"/>
  <c r="K1262" i="6"/>
  <c r="K1265" i="6"/>
  <c r="K1266" i="6"/>
  <c r="K1269" i="6"/>
  <c r="K1270" i="6"/>
  <c r="G1271" i="6"/>
  <c r="I1271" i="6" s="1"/>
  <c r="L1271" i="6" s="1"/>
  <c r="G1272" i="6"/>
  <c r="I1272" i="6" s="1"/>
  <c r="L1272" i="6" s="1"/>
  <c r="G1273" i="6"/>
  <c r="I1273" i="6" s="1"/>
  <c r="L1273" i="6" s="1"/>
  <c r="G1274" i="6"/>
  <c r="I1274" i="6" s="1"/>
  <c r="L1274" i="6" s="1"/>
  <c r="G1275" i="6"/>
  <c r="I1275" i="6" s="1"/>
  <c r="L1275" i="6" s="1"/>
  <c r="G1276" i="6"/>
  <c r="I1276" i="6" s="1"/>
  <c r="L1276" i="6" s="1"/>
  <c r="G1277" i="6"/>
  <c r="I1277" i="6" s="1"/>
  <c r="L1277" i="6" s="1"/>
  <c r="G1278" i="6"/>
  <c r="I1278" i="6" s="1"/>
  <c r="L1278" i="6" s="1"/>
  <c r="G1279" i="6"/>
  <c r="I1279" i="6"/>
  <c r="L1279" i="6" s="1"/>
  <c r="G1280" i="6"/>
  <c r="I1280" i="6" s="1"/>
  <c r="L1280" i="6" s="1"/>
  <c r="G1281" i="6"/>
  <c r="I1281" i="6" s="1"/>
  <c r="L1281" i="6" s="1"/>
  <c r="G1282" i="6"/>
  <c r="I1282" i="6" s="1"/>
  <c r="L1282" i="6" s="1"/>
  <c r="G1283" i="6"/>
  <c r="I1283" i="6" s="1"/>
  <c r="L1283" i="6" s="1"/>
  <c r="G1284" i="6"/>
  <c r="I1284" i="6" s="1"/>
  <c r="L1284" i="6"/>
  <c r="G1285" i="6"/>
  <c r="I1285" i="6"/>
  <c r="L1285" i="6" s="1"/>
  <c r="G1286" i="6"/>
  <c r="I1286" i="6" s="1"/>
  <c r="L1286" i="6" s="1"/>
  <c r="G16" i="6"/>
  <c r="I16" i="6" s="1"/>
  <c r="L16" i="6" s="1"/>
  <c r="G17" i="6"/>
  <c r="I17" i="6" s="1"/>
  <c r="L17" i="6" s="1"/>
  <c r="G18" i="6"/>
  <c r="I18" i="6" s="1"/>
  <c r="L18" i="6" s="1"/>
  <c r="G19" i="6"/>
  <c r="I19" i="6" s="1"/>
  <c r="L19" i="6" s="1"/>
  <c r="G20" i="6"/>
  <c r="I20" i="6" s="1"/>
  <c r="L20" i="6" s="1"/>
  <c r="G21" i="6"/>
  <c r="I21" i="6" s="1"/>
  <c r="L21" i="6" s="1"/>
  <c r="G22" i="6"/>
  <c r="I22" i="6" s="1"/>
  <c r="L22" i="6" s="1"/>
  <c r="G23" i="6"/>
  <c r="I23" i="6" s="1"/>
  <c r="L23" i="6" s="1"/>
  <c r="G24" i="6"/>
  <c r="I24" i="6" s="1"/>
  <c r="L24" i="6" s="1"/>
  <c r="G25" i="6"/>
  <c r="I25" i="6" s="1"/>
  <c r="L25" i="6" s="1"/>
  <c r="G26" i="6"/>
  <c r="I26" i="6" s="1"/>
  <c r="L26" i="6" s="1"/>
  <c r="G27" i="6"/>
  <c r="I27" i="6" s="1"/>
  <c r="L27" i="6" s="1"/>
  <c r="G28" i="6"/>
  <c r="I28" i="6" s="1"/>
  <c r="L28" i="6" s="1"/>
  <c r="G29" i="6"/>
  <c r="I29" i="6" s="1"/>
  <c r="L29" i="6" s="1"/>
  <c r="G30" i="6"/>
  <c r="I30" i="6"/>
  <c r="L30" i="6" s="1"/>
  <c r="G31" i="6"/>
  <c r="I31" i="6" s="1"/>
  <c r="L31" i="6" s="1"/>
  <c r="G32" i="6"/>
  <c r="I32" i="6" s="1"/>
  <c r="L32" i="6" s="1"/>
  <c r="G33" i="6"/>
  <c r="I33" i="6" s="1"/>
  <c r="L33" i="6" s="1"/>
  <c r="G34" i="6"/>
  <c r="I34" i="6" s="1"/>
  <c r="L34" i="6" s="1"/>
  <c r="G35" i="6"/>
  <c r="I35" i="6" s="1"/>
  <c r="L35" i="6" s="1"/>
  <c r="G36" i="6"/>
  <c r="I36" i="6" s="1"/>
  <c r="L36" i="6" s="1"/>
  <c r="G37" i="6"/>
  <c r="I37" i="6" s="1"/>
  <c r="L37" i="6" s="1"/>
  <c r="G38" i="6"/>
  <c r="I38" i="6" s="1"/>
  <c r="L38" i="6" s="1"/>
  <c r="G39" i="6"/>
  <c r="I39" i="6" s="1"/>
  <c r="L39" i="6" s="1"/>
  <c r="G40" i="6"/>
  <c r="I40" i="6"/>
  <c r="L40" i="6" s="1"/>
  <c r="G41" i="6"/>
  <c r="I41" i="6"/>
  <c r="L41" i="6" s="1"/>
  <c r="G42" i="6"/>
  <c r="I42" i="6" s="1"/>
  <c r="L42" i="6" s="1"/>
  <c r="G43" i="6"/>
  <c r="I43" i="6" s="1"/>
  <c r="L43" i="6" s="1"/>
  <c r="G44" i="6"/>
  <c r="I44" i="6" s="1"/>
  <c r="L44" i="6" s="1"/>
  <c r="G45" i="6"/>
  <c r="I45" i="6" s="1"/>
  <c r="L45" i="6"/>
  <c r="G46" i="6"/>
  <c r="I46" i="6"/>
  <c r="L46" i="6" s="1"/>
  <c r="G47" i="6"/>
  <c r="I47" i="6" s="1"/>
  <c r="L47" i="6" s="1"/>
  <c r="G48" i="6"/>
  <c r="I48" i="6" s="1"/>
  <c r="L48" i="6" s="1"/>
  <c r="G49" i="6"/>
  <c r="I49" i="6" s="1"/>
  <c r="L49" i="6" s="1"/>
  <c r="G50" i="6"/>
  <c r="I50" i="6" s="1"/>
  <c r="L50" i="6" s="1"/>
  <c r="G51" i="6"/>
  <c r="I51" i="6" s="1"/>
  <c r="L51" i="6" s="1"/>
  <c r="G52" i="6"/>
  <c r="I52" i="6" s="1"/>
  <c r="L52" i="6" s="1"/>
  <c r="G53" i="6"/>
  <c r="I53" i="6" s="1"/>
  <c r="L53" i="6" s="1"/>
  <c r="G54" i="6"/>
  <c r="I54" i="6" s="1"/>
  <c r="L54" i="6" s="1"/>
  <c r="G55" i="6"/>
  <c r="I55" i="6" s="1"/>
  <c r="L55" i="6" s="1"/>
  <c r="G56" i="6"/>
  <c r="I56" i="6"/>
  <c r="L56" i="6" s="1"/>
  <c r="G57" i="6"/>
  <c r="I57" i="6" s="1"/>
  <c r="L57" i="6" s="1"/>
  <c r="G58" i="6"/>
  <c r="I58" i="6" s="1"/>
  <c r="L58" i="6" s="1"/>
  <c r="G59" i="6"/>
  <c r="I59" i="6" s="1"/>
  <c r="L59" i="6" s="1"/>
  <c r="G60" i="6"/>
  <c r="I60" i="6" s="1"/>
  <c r="L60" i="6" s="1"/>
  <c r="G61" i="6"/>
  <c r="I61" i="6" s="1"/>
  <c r="L61" i="6"/>
  <c r="G62" i="6"/>
  <c r="I62" i="6" s="1"/>
  <c r="L62" i="6" s="1"/>
  <c r="G63" i="6"/>
  <c r="I63" i="6" s="1"/>
  <c r="L63" i="6" s="1"/>
  <c r="G64" i="6"/>
  <c r="I64" i="6" s="1"/>
  <c r="L64" i="6" s="1"/>
  <c r="G65" i="6"/>
  <c r="I65" i="6" s="1"/>
  <c r="L65" i="6" s="1"/>
  <c r="G66" i="6"/>
  <c r="I66" i="6" s="1"/>
  <c r="L66" i="6" s="1"/>
  <c r="G67" i="6"/>
  <c r="I67" i="6" s="1"/>
  <c r="L67" i="6" s="1"/>
  <c r="G68" i="6"/>
  <c r="I68" i="6" s="1"/>
  <c r="L68" i="6" s="1"/>
  <c r="G69" i="6"/>
  <c r="I69" i="6" s="1"/>
  <c r="L69" i="6" s="1"/>
  <c r="G70" i="6"/>
  <c r="I70" i="6" s="1"/>
  <c r="L70" i="6" s="1"/>
  <c r="G71" i="6"/>
  <c r="I71" i="6" s="1"/>
  <c r="L71" i="6" s="1"/>
  <c r="G72" i="6"/>
  <c r="I72" i="6" s="1"/>
  <c r="L72" i="6" s="1"/>
  <c r="G73" i="6"/>
  <c r="I73" i="6" s="1"/>
  <c r="L73" i="6" s="1"/>
  <c r="G74" i="6"/>
  <c r="I74" i="6" s="1"/>
  <c r="L74" i="6" s="1"/>
  <c r="G75" i="6"/>
  <c r="I75" i="6" s="1"/>
  <c r="L75" i="6" s="1"/>
  <c r="G76" i="6"/>
  <c r="I76" i="6" s="1"/>
  <c r="L76" i="6" s="1"/>
  <c r="G77" i="6"/>
  <c r="I77" i="6" s="1"/>
  <c r="L77" i="6" s="1"/>
  <c r="G78" i="6"/>
  <c r="I78" i="6" s="1"/>
  <c r="L78" i="6" s="1"/>
  <c r="G79" i="6"/>
  <c r="I79" i="6" s="1"/>
  <c r="L79" i="6" s="1"/>
  <c r="G80" i="6"/>
  <c r="I80" i="6" s="1"/>
  <c r="L80" i="6" s="1"/>
  <c r="G81" i="6"/>
  <c r="I81" i="6" s="1"/>
  <c r="L81" i="6" s="1"/>
  <c r="G82" i="6"/>
  <c r="I82" i="6" s="1"/>
  <c r="L82" i="6" s="1"/>
  <c r="G83" i="6"/>
  <c r="I83" i="6" s="1"/>
  <c r="L83" i="6" s="1"/>
  <c r="G84" i="6"/>
  <c r="I84" i="6" s="1"/>
  <c r="L84" i="6" s="1"/>
  <c r="G85" i="6"/>
  <c r="I85" i="6" s="1"/>
  <c r="L85" i="6" s="1"/>
  <c r="G86" i="6"/>
  <c r="I86" i="6" s="1"/>
  <c r="L86" i="6"/>
  <c r="G87" i="6"/>
  <c r="I87" i="6" s="1"/>
  <c r="L87" i="6" s="1"/>
  <c r="G88" i="6"/>
  <c r="I88" i="6" s="1"/>
  <c r="L88" i="6" s="1"/>
  <c r="G89" i="6"/>
  <c r="I89" i="6" s="1"/>
  <c r="L89" i="6" s="1"/>
  <c r="G90" i="6"/>
  <c r="I90" i="6"/>
  <c r="L90" i="6" s="1"/>
  <c r="G91" i="6"/>
  <c r="I91" i="6" s="1"/>
  <c r="L91" i="6" s="1"/>
  <c r="G92" i="6"/>
  <c r="I92" i="6" s="1"/>
  <c r="L92" i="6" s="1"/>
  <c r="G93" i="6"/>
  <c r="I93" i="6" s="1"/>
  <c r="L93" i="6"/>
  <c r="G94" i="6"/>
  <c r="I94" i="6" s="1"/>
  <c r="L94" i="6" s="1"/>
  <c r="G95" i="6"/>
  <c r="I95" i="6" s="1"/>
  <c r="L95" i="6" s="1"/>
  <c r="G96" i="6"/>
  <c r="I96" i="6" s="1"/>
  <c r="L96" i="6" s="1"/>
  <c r="G97" i="6"/>
  <c r="I97" i="6" s="1"/>
  <c r="L97" i="6" s="1"/>
  <c r="G98" i="6"/>
  <c r="I98" i="6" s="1"/>
  <c r="L98" i="6" s="1"/>
  <c r="G99" i="6"/>
  <c r="I99" i="6" s="1"/>
  <c r="L99" i="6" s="1"/>
  <c r="G100" i="6"/>
  <c r="I100" i="6" s="1"/>
  <c r="L100" i="6" s="1"/>
  <c r="G101" i="6"/>
  <c r="I101" i="6" s="1"/>
  <c r="L101" i="6" s="1"/>
  <c r="G102" i="6"/>
  <c r="I102" i="6" s="1"/>
  <c r="L102" i="6" s="1"/>
  <c r="G103" i="6"/>
  <c r="I103" i="6" s="1"/>
  <c r="L103" i="6" s="1"/>
  <c r="G104" i="6"/>
  <c r="I104" i="6" s="1"/>
  <c r="L104" i="6" s="1"/>
  <c r="G105" i="6"/>
  <c r="I105" i="6" s="1"/>
  <c r="L105" i="6" s="1"/>
  <c r="G106" i="6"/>
  <c r="I106" i="6" s="1"/>
  <c r="L106" i="6" s="1"/>
  <c r="G107" i="6"/>
  <c r="I107" i="6" s="1"/>
  <c r="L107" i="6" s="1"/>
  <c r="G108" i="6"/>
  <c r="I108" i="6" s="1"/>
  <c r="L108" i="6" s="1"/>
  <c r="G109" i="6"/>
  <c r="I109" i="6" s="1"/>
  <c r="L109" i="6" s="1"/>
  <c r="G110" i="6"/>
  <c r="I110" i="6" s="1"/>
  <c r="L110" i="6" s="1"/>
  <c r="G111" i="6"/>
  <c r="I111" i="6" s="1"/>
  <c r="L111" i="6" s="1"/>
  <c r="G112" i="6"/>
  <c r="I112" i="6" s="1"/>
  <c r="L112" i="6" s="1"/>
  <c r="G113" i="6"/>
  <c r="I113" i="6" s="1"/>
  <c r="L113" i="6" s="1"/>
  <c r="G114" i="6"/>
  <c r="I114" i="6" s="1"/>
  <c r="L114" i="6" s="1"/>
  <c r="G115" i="6"/>
  <c r="I115" i="6" s="1"/>
  <c r="L115" i="6" s="1"/>
  <c r="G116" i="6"/>
  <c r="I116" i="6" s="1"/>
  <c r="L116" i="6" s="1"/>
  <c r="G117" i="6"/>
  <c r="I117" i="6" s="1"/>
  <c r="L117" i="6" s="1"/>
  <c r="G118" i="6"/>
  <c r="I118" i="6" s="1"/>
  <c r="L118" i="6"/>
  <c r="G119" i="6"/>
  <c r="I119" i="6" s="1"/>
  <c r="L119" i="6" s="1"/>
  <c r="G120" i="6"/>
  <c r="I120" i="6" s="1"/>
  <c r="L120" i="6" s="1"/>
  <c r="G121" i="6"/>
  <c r="I121" i="6" s="1"/>
  <c r="L121" i="6" s="1"/>
  <c r="G122" i="6"/>
  <c r="I122" i="6" s="1"/>
  <c r="L122" i="6" s="1"/>
  <c r="G123" i="6"/>
  <c r="I123" i="6" s="1"/>
  <c r="L123" i="6" s="1"/>
  <c r="G124" i="6"/>
  <c r="I124" i="6" s="1"/>
  <c r="L124" i="6" s="1"/>
  <c r="G125" i="6"/>
  <c r="I125" i="6" s="1"/>
  <c r="L125" i="6" s="1"/>
  <c r="G126" i="6"/>
  <c r="I126" i="6" s="1"/>
  <c r="L126" i="6" s="1"/>
  <c r="G127" i="6"/>
  <c r="I127" i="6" s="1"/>
  <c r="L127" i="6" s="1"/>
  <c r="G128" i="6"/>
  <c r="I128" i="6" s="1"/>
  <c r="L128" i="6" s="1"/>
  <c r="G129" i="6"/>
  <c r="I129" i="6" s="1"/>
  <c r="L129" i="6" s="1"/>
  <c r="G130" i="6"/>
  <c r="I130" i="6" s="1"/>
  <c r="L130" i="6" s="1"/>
  <c r="G131" i="6"/>
  <c r="I131" i="6" s="1"/>
  <c r="L131" i="6" s="1"/>
  <c r="G132" i="6"/>
  <c r="I132" i="6" s="1"/>
  <c r="L132" i="6" s="1"/>
  <c r="G133" i="6"/>
  <c r="I133" i="6" s="1"/>
  <c r="L133" i="6" s="1"/>
  <c r="G134" i="6"/>
  <c r="I134" i="6" s="1"/>
  <c r="L134" i="6" s="1"/>
  <c r="G135" i="6"/>
  <c r="I135" i="6" s="1"/>
  <c r="L135" i="6" s="1"/>
  <c r="G136" i="6"/>
  <c r="I136" i="6" s="1"/>
  <c r="L136" i="6" s="1"/>
  <c r="G137" i="6"/>
  <c r="I137" i="6" s="1"/>
  <c r="L137" i="6" s="1"/>
  <c r="G138" i="6"/>
  <c r="I138" i="6" s="1"/>
  <c r="L138" i="6" s="1"/>
  <c r="G139" i="6"/>
  <c r="I139" i="6" s="1"/>
  <c r="L139" i="6" s="1"/>
  <c r="G140" i="6"/>
  <c r="I140" i="6" s="1"/>
  <c r="L140" i="6" s="1"/>
  <c r="G141" i="6"/>
  <c r="I141" i="6" s="1"/>
  <c r="L141" i="6" s="1"/>
  <c r="G142" i="6"/>
  <c r="I142" i="6" s="1"/>
  <c r="L142" i="6" s="1"/>
  <c r="G143" i="6"/>
  <c r="I143" i="6" s="1"/>
  <c r="L143" i="6" s="1"/>
  <c r="G144" i="6"/>
  <c r="I144" i="6" s="1"/>
  <c r="L144" i="6" s="1"/>
  <c r="G145" i="6"/>
  <c r="I145" i="6" s="1"/>
  <c r="L145" i="6" s="1"/>
  <c r="G146" i="6"/>
  <c r="I146" i="6" s="1"/>
  <c r="L146" i="6" s="1"/>
  <c r="G147" i="6"/>
  <c r="I147" i="6" s="1"/>
  <c r="L147" i="6" s="1"/>
  <c r="G148" i="6"/>
  <c r="I148" i="6" s="1"/>
  <c r="L148" i="6" s="1"/>
  <c r="G149" i="6"/>
  <c r="I149" i="6" s="1"/>
  <c r="L149" i="6" s="1"/>
  <c r="G150" i="6"/>
  <c r="I150" i="6" s="1"/>
  <c r="L150" i="6"/>
  <c r="G151" i="6"/>
  <c r="I151" i="6" s="1"/>
  <c r="L151" i="6" s="1"/>
  <c r="G152" i="6"/>
  <c r="I152" i="6" s="1"/>
  <c r="L152" i="6" s="1"/>
  <c r="G153" i="6"/>
  <c r="I153" i="6" s="1"/>
  <c r="L153" i="6"/>
  <c r="G154" i="6"/>
  <c r="I154" i="6"/>
  <c r="L154" i="6" s="1"/>
  <c r="G155" i="6"/>
  <c r="I155" i="6" s="1"/>
  <c r="L155" i="6" s="1"/>
  <c r="G156" i="6"/>
  <c r="I156" i="6" s="1"/>
  <c r="L156" i="6" s="1"/>
  <c r="G157" i="6"/>
  <c r="I157" i="6" s="1"/>
  <c r="L157" i="6" s="1"/>
  <c r="G158" i="6"/>
  <c r="I158" i="6"/>
  <c r="L158" i="6" s="1"/>
  <c r="G159" i="6"/>
  <c r="I159" i="6" s="1"/>
  <c r="L159" i="6" s="1"/>
  <c r="G160" i="6"/>
  <c r="I160" i="6" s="1"/>
  <c r="L160" i="6" s="1"/>
  <c r="G161" i="6"/>
  <c r="I161" i="6" s="1"/>
  <c r="L161" i="6" s="1"/>
  <c r="G162" i="6"/>
  <c r="I162" i="6" s="1"/>
  <c r="L162" i="6" s="1"/>
  <c r="G163" i="6"/>
  <c r="I163" i="6" s="1"/>
  <c r="L163" i="6" s="1"/>
  <c r="G164" i="6"/>
  <c r="I164" i="6" s="1"/>
  <c r="L164" i="6" s="1"/>
  <c r="G165" i="6"/>
  <c r="I165" i="6" s="1"/>
  <c r="L165" i="6" s="1"/>
  <c r="G166" i="6"/>
  <c r="I166" i="6" s="1"/>
  <c r="L166" i="6" s="1"/>
  <c r="G167" i="6"/>
  <c r="I167" i="6" s="1"/>
  <c r="L167" i="6" s="1"/>
  <c r="G168" i="6"/>
  <c r="I168" i="6" s="1"/>
  <c r="L168" i="6" s="1"/>
  <c r="G169" i="6"/>
  <c r="I169" i="6" s="1"/>
  <c r="L169" i="6" s="1"/>
  <c r="G170" i="6"/>
  <c r="I170" i="6" s="1"/>
  <c r="L170" i="6" s="1"/>
  <c r="G171" i="6"/>
  <c r="I171" i="6" s="1"/>
  <c r="L171" i="6" s="1"/>
  <c r="G172" i="6"/>
  <c r="I172" i="6" s="1"/>
  <c r="L172" i="6" s="1"/>
  <c r="G173" i="6"/>
  <c r="I173" i="6" s="1"/>
  <c r="L173" i="6" s="1"/>
  <c r="G174" i="6"/>
  <c r="I174" i="6" s="1"/>
  <c r="L174" i="6" s="1"/>
  <c r="G175" i="6"/>
  <c r="I175" i="6" s="1"/>
  <c r="L175" i="6" s="1"/>
  <c r="G176" i="6"/>
  <c r="I176" i="6" s="1"/>
  <c r="L176" i="6" s="1"/>
  <c r="G177" i="6"/>
  <c r="I177" i="6" s="1"/>
  <c r="L177" i="6" s="1"/>
  <c r="G178" i="6"/>
  <c r="I178" i="6" s="1"/>
  <c r="L178" i="6" s="1"/>
  <c r="G179" i="6"/>
  <c r="I179" i="6" s="1"/>
  <c r="L179" i="6" s="1"/>
  <c r="G180" i="6"/>
  <c r="I180" i="6" s="1"/>
  <c r="L180" i="6" s="1"/>
  <c r="G181" i="6"/>
  <c r="I181" i="6" s="1"/>
  <c r="L181" i="6" s="1"/>
  <c r="G182" i="6"/>
  <c r="I182" i="6" s="1"/>
  <c r="L182" i="6" s="1"/>
  <c r="G183" i="6"/>
  <c r="I183" i="6" s="1"/>
  <c r="L183" i="6" s="1"/>
  <c r="G184" i="6"/>
  <c r="I184" i="6" s="1"/>
  <c r="L184" i="6" s="1"/>
  <c r="G185" i="6"/>
  <c r="I185" i="6" s="1"/>
  <c r="L185" i="6" s="1"/>
  <c r="G186" i="6"/>
  <c r="I186" i="6" s="1"/>
  <c r="L186" i="6" s="1"/>
  <c r="G187" i="6"/>
  <c r="I187" i="6"/>
  <c r="L187" i="6" s="1"/>
  <c r="G188" i="6"/>
  <c r="I188" i="6" s="1"/>
  <c r="L188" i="6" s="1"/>
  <c r="G189" i="6"/>
  <c r="I189" i="6" s="1"/>
  <c r="L189" i="6" s="1"/>
  <c r="G190" i="6"/>
  <c r="I190" i="6" s="1"/>
  <c r="L190" i="6" s="1"/>
  <c r="G191" i="6"/>
  <c r="I191" i="6" s="1"/>
  <c r="L191" i="6" s="1"/>
  <c r="G192" i="6"/>
  <c r="I192" i="6" s="1"/>
  <c r="L192" i="6" s="1"/>
  <c r="G193" i="6"/>
  <c r="I193" i="6" s="1"/>
  <c r="L193" i="6" s="1"/>
  <c r="G194" i="6"/>
  <c r="I194" i="6" s="1"/>
  <c r="L194" i="6" s="1"/>
  <c r="G195" i="6"/>
  <c r="I195" i="6" s="1"/>
  <c r="L195" i="6" s="1"/>
  <c r="G196" i="6"/>
  <c r="I196" i="6" s="1"/>
  <c r="L196" i="6" s="1"/>
  <c r="G197" i="6"/>
  <c r="I197" i="6" s="1"/>
  <c r="L197" i="6" s="1"/>
  <c r="G198" i="6"/>
  <c r="I198" i="6" s="1"/>
  <c r="L198" i="6" s="1"/>
  <c r="G199" i="6"/>
  <c r="I199" i="6" s="1"/>
  <c r="L199" i="6" s="1"/>
  <c r="G200" i="6"/>
  <c r="I200" i="6" s="1"/>
  <c r="L200" i="6" s="1"/>
  <c r="G201" i="6"/>
  <c r="I201" i="6" s="1"/>
  <c r="L201" i="6" s="1"/>
  <c r="G202" i="6"/>
  <c r="I202" i="6" s="1"/>
  <c r="L202" i="6" s="1"/>
  <c r="G203" i="6"/>
  <c r="I203" i="6" s="1"/>
  <c r="L203" i="6" s="1"/>
  <c r="G204" i="6"/>
  <c r="I204" i="6" s="1"/>
  <c r="L204" i="6"/>
  <c r="G205" i="6"/>
  <c r="I205" i="6" s="1"/>
  <c r="L205" i="6" s="1"/>
  <c r="G206" i="6"/>
  <c r="I206" i="6" s="1"/>
  <c r="L206" i="6" s="1"/>
  <c r="G207" i="6"/>
  <c r="I207" i="6" s="1"/>
  <c r="L207" i="6" s="1"/>
  <c r="G208" i="6"/>
  <c r="I208" i="6"/>
  <c r="L208" i="6" s="1"/>
  <c r="G209" i="6"/>
  <c r="I209" i="6" s="1"/>
  <c r="L209" i="6" s="1"/>
  <c r="G210" i="6"/>
  <c r="I210" i="6" s="1"/>
  <c r="L210" i="6" s="1"/>
  <c r="G211" i="6"/>
  <c r="I211" i="6" s="1"/>
  <c r="L211" i="6" s="1"/>
  <c r="G212" i="6"/>
  <c r="I212" i="6" s="1"/>
  <c r="L212" i="6" s="1"/>
  <c r="G213" i="6"/>
  <c r="I213" i="6" s="1"/>
  <c r="L213" i="6" s="1"/>
  <c r="G214" i="6"/>
  <c r="I214" i="6" s="1"/>
  <c r="L214" i="6" s="1"/>
  <c r="G215" i="6"/>
  <c r="I215" i="6" s="1"/>
  <c r="L215" i="6" s="1"/>
  <c r="G216" i="6"/>
  <c r="I216" i="6" s="1"/>
  <c r="L216" i="6" s="1"/>
  <c r="G217" i="6"/>
  <c r="I217" i="6" s="1"/>
  <c r="L217" i="6" s="1"/>
  <c r="G218" i="6"/>
  <c r="I218" i="6" s="1"/>
  <c r="L218" i="6" s="1"/>
  <c r="G219" i="6"/>
  <c r="I219" i="6" s="1"/>
  <c r="L219" i="6" s="1"/>
  <c r="G220" i="6"/>
  <c r="I220" i="6" s="1"/>
  <c r="L220" i="6" s="1"/>
  <c r="G221" i="6"/>
  <c r="I221" i="6" s="1"/>
  <c r="L221" i="6" s="1"/>
  <c r="G222" i="6"/>
  <c r="I222" i="6" s="1"/>
  <c r="L222" i="6" s="1"/>
  <c r="G223" i="6"/>
  <c r="I223" i="6" s="1"/>
  <c r="L223" i="6" s="1"/>
  <c r="G224" i="6"/>
  <c r="I224" i="6" s="1"/>
  <c r="L224" i="6"/>
  <c r="G225" i="6"/>
  <c r="I225" i="6" s="1"/>
  <c r="L225" i="6" s="1"/>
  <c r="G226" i="6"/>
  <c r="I226" i="6" s="1"/>
  <c r="L226" i="6" s="1"/>
  <c r="G227" i="6"/>
  <c r="I227" i="6" s="1"/>
  <c r="L227" i="6" s="1"/>
  <c r="G228" i="6"/>
  <c r="I228" i="6" s="1"/>
  <c r="L228" i="6" s="1"/>
  <c r="G229" i="6"/>
  <c r="I229" i="6" s="1"/>
  <c r="L229" i="6" s="1"/>
  <c r="G230" i="6"/>
  <c r="I230" i="6" s="1"/>
  <c r="L230" i="6" s="1"/>
  <c r="G231" i="6"/>
  <c r="I231" i="6" s="1"/>
  <c r="L231" i="6" s="1"/>
  <c r="G232" i="6"/>
  <c r="I232" i="6" s="1"/>
  <c r="L232" i="6" s="1"/>
  <c r="G233" i="6"/>
  <c r="I233" i="6" s="1"/>
  <c r="L233" i="6" s="1"/>
  <c r="G234" i="6"/>
  <c r="I234" i="6" s="1"/>
  <c r="L234" i="6" s="1"/>
  <c r="G235" i="6"/>
  <c r="I235" i="6" s="1"/>
  <c r="L235" i="6" s="1"/>
  <c r="G236" i="6"/>
  <c r="I236" i="6" s="1"/>
  <c r="L236" i="6" s="1"/>
  <c r="G237" i="6"/>
  <c r="I237" i="6" s="1"/>
  <c r="L237" i="6" s="1"/>
  <c r="G238" i="6"/>
  <c r="I238" i="6" s="1"/>
  <c r="L238" i="6" s="1"/>
  <c r="G239" i="6"/>
  <c r="I239" i="6" s="1"/>
  <c r="L239" i="6" s="1"/>
  <c r="G240" i="6"/>
  <c r="I240" i="6" s="1"/>
  <c r="L240" i="6" s="1"/>
  <c r="G241" i="6"/>
  <c r="I241" i="6" s="1"/>
  <c r="L241" i="6" s="1"/>
  <c r="G242" i="6"/>
  <c r="I242" i="6" s="1"/>
  <c r="L242" i="6" s="1"/>
  <c r="G243" i="6"/>
  <c r="I243" i="6" s="1"/>
  <c r="L243" i="6" s="1"/>
  <c r="G244" i="6"/>
  <c r="I244" i="6"/>
  <c r="L244" i="6" s="1"/>
  <c r="G245" i="6"/>
  <c r="I245" i="6" s="1"/>
  <c r="L245" i="6" s="1"/>
  <c r="G246" i="6"/>
  <c r="I246" i="6" s="1"/>
  <c r="L246" i="6" s="1"/>
  <c r="G247" i="6"/>
  <c r="I247" i="6" s="1"/>
  <c r="L247" i="6" s="1"/>
  <c r="G248" i="6"/>
  <c r="I248" i="6" s="1"/>
  <c r="L248" i="6" s="1"/>
  <c r="G249" i="6"/>
  <c r="I249" i="6" s="1"/>
  <c r="L249" i="6" s="1"/>
  <c r="G250" i="6"/>
  <c r="I250" i="6" s="1"/>
  <c r="L250" i="6" s="1"/>
  <c r="G251" i="6"/>
  <c r="I251" i="6" s="1"/>
  <c r="L251" i="6" s="1"/>
  <c r="G252" i="6"/>
  <c r="I252" i="6"/>
  <c r="L252" i="6" s="1"/>
  <c r="G253" i="6"/>
  <c r="I253" i="6" s="1"/>
  <c r="L253" i="6" s="1"/>
  <c r="G254" i="6"/>
  <c r="I254" i="6" s="1"/>
  <c r="L254" i="6" s="1"/>
  <c r="G255" i="6"/>
  <c r="I255" i="6" s="1"/>
  <c r="L255" i="6" s="1"/>
  <c r="G256" i="6"/>
  <c r="I256" i="6" s="1"/>
  <c r="L256" i="6" s="1"/>
  <c r="G257" i="6"/>
  <c r="I257" i="6" s="1"/>
  <c r="L257" i="6" s="1"/>
  <c r="G258" i="6"/>
  <c r="I258" i="6" s="1"/>
  <c r="L258" i="6" s="1"/>
  <c r="G259" i="6"/>
  <c r="I259" i="6" s="1"/>
  <c r="L259" i="6" s="1"/>
  <c r="G260" i="6"/>
  <c r="I260" i="6" s="1"/>
  <c r="L260" i="6" s="1"/>
  <c r="G261" i="6"/>
  <c r="I261" i="6" s="1"/>
  <c r="L261" i="6" s="1"/>
  <c r="G262" i="6"/>
  <c r="I262" i="6" s="1"/>
  <c r="L262" i="6" s="1"/>
  <c r="G263" i="6"/>
  <c r="I263" i="6" s="1"/>
  <c r="L263" i="6" s="1"/>
  <c r="G264" i="6"/>
  <c r="I264" i="6" s="1"/>
  <c r="L264" i="6" s="1"/>
  <c r="G265" i="6"/>
  <c r="I265" i="6" s="1"/>
  <c r="L265" i="6" s="1"/>
  <c r="G266" i="6"/>
  <c r="I266" i="6" s="1"/>
  <c r="L266" i="6" s="1"/>
  <c r="G267" i="6"/>
  <c r="I267" i="6" s="1"/>
  <c r="L267" i="6" s="1"/>
  <c r="G268" i="6"/>
  <c r="I268" i="6" s="1"/>
  <c r="L268" i="6" s="1"/>
  <c r="G269" i="6"/>
  <c r="I269" i="6" s="1"/>
  <c r="L269" i="6" s="1"/>
  <c r="G270" i="6"/>
  <c r="I270" i="6" s="1"/>
  <c r="L270" i="6" s="1"/>
  <c r="G271" i="6"/>
  <c r="I271" i="6" s="1"/>
  <c r="L271" i="6" s="1"/>
  <c r="G272" i="6"/>
  <c r="I272" i="6"/>
  <c r="L272" i="6" s="1"/>
  <c r="G273" i="6"/>
  <c r="I273" i="6" s="1"/>
  <c r="L273" i="6" s="1"/>
  <c r="G274" i="6"/>
  <c r="I274" i="6" s="1"/>
  <c r="L274" i="6" s="1"/>
  <c r="G275" i="6"/>
  <c r="I275" i="6" s="1"/>
  <c r="L275" i="6" s="1"/>
  <c r="G276" i="6"/>
  <c r="I276" i="6" s="1"/>
  <c r="L276" i="6" s="1"/>
  <c r="G277" i="6"/>
  <c r="I277" i="6" s="1"/>
  <c r="L277" i="6" s="1"/>
  <c r="G278" i="6"/>
  <c r="I278" i="6" s="1"/>
  <c r="L278" i="6" s="1"/>
  <c r="G279" i="6"/>
  <c r="I279" i="6" s="1"/>
  <c r="L279" i="6" s="1"/>
  <c r="G280" i="6"/>
  <c r="I280" i="6"/>
  <c r="L280" i="6" s="1"/>
  <c r="G281" i="6"/>
  <c r="I281" i="6" s="1"/>
  <c r="L281" i="6" s="1"/>
  <c r="G282" i="6"/>
  <c r="I282" i="6" s="1"/>
  <c r="L282" i="6" s="1"/>
  <c r="G283" i="6"/>
  <c r="I283" i="6" s="1"/>
  <c r="L283" i="6" s="1"/>
  <c r="G284" i="6"/>
  <c r="I284" i="6" s="1"/>
  <c r="L284" i="6" s="1"/>
  <c r="G285" i="6"/>
  <c r="I285" i="6" s="1"/>
  <c r="L285" i="6" s="1"/>
  <c r="G286" i="6"/>
  <c r="I286" i="6" s="1"/>
  <c r="L286" i="6" s="1"/>
  <c r="G287" i="6"/>
  <c r="I287" i="6" s="1"/>
  <c r="L287" i="6" s="1"/>
  <c r="G288" i="6"/>
  <c r="I288" i="6" s="1"/>
  <c r="L288" i="6" s="1"/>
  <c r="G289" i="6"/>
  <c r="I289" i="6" s="1"/>
  <c r="L289" i="6" s="1"/>
  <c r="G290" i="6"/>
  <c r="I290" i="6" s="1"/>
  <c r="L290" i="6" s="1"/>
  <c r="G291" i="6"/>
  <c r="I291" i="6" s="1"/>
  <c r="L291" i="6" s="1"/>
  <c r="G292" i="6"/>
  <c r="I292" i="6" s="1"/>
  <c r="L292" i="6" s="1"/>
  <c r="G293" i="6"/>
  <c r="I293" i="6" s="1"/>
  <c r="L293" i="6" s="1"/>
  <c r="G294" i="6"/>
  <c r="I294" i="6" s="1"/>
  <c r="L294" i="6" s="1"/>
  <c r="G295" i="6"/>
  <c r="I295" i="6" s="1"/>
  <c r="L295" i="6" s="1"/>
  <c r="G296" i="6"/>
  <c r="I296" i="6" s="1"/>
  <c r="L296" i="6" s="1"/>
  <c r="G297" i="6"/>
  <c r="I297" i="6" s="1"/>
  <c r="L297" i="6" s="1"/>
  <c r="G298" i="6"/>
  <c r="I298" i="6" s="1"/>
  <c r="L298" i="6" s="1"/>
  <c r="G299" i="6"/>
  <c r="I299" i="6" s="1"/>
  <c r="L299" i="6" s="1"/>
  <c r="G300" i="6"/>
  <c r="I300" i="6" s="1"/>
  <c r="L300" i="6" s="1"/>
  <c r="G301" i="6"/>
  <c r="I301" i="6" s="1"/>
  <c r="L301" i="6" s="1"/>
  <c r="G302" i="6"/>
  <c r="I302" i="6" s="1"/>
  <c r="L302" i="6" s="1"/>
  <c r="G303" i="6"/>
  <c r="I303" i="6" s="1"/>
  <c r="L303" i="6" s="1"/>
  <c r="G304" i="6"/>
  <c r="I304" i="6" s="1"/>
  <c r="L304" i="6" s="1"/>
  <c r="G305" i="6"/>
  <c r="I305" i="6" s="1"/>
  <c r="L305" i="6" s="1"/>
  <c r="G306" i="6"/>
  <c r="I306" i="6"/>
  <c r="L306" i="6" s="1"/>
  <c r="G307" i="6"/>
  <c r="I307" i="6" s="1"/>
  <c r="L307" i="6" s="1"/>
  <c r="G308" i="6"/>
  <c r="I308" i="6" s="1"/>
  <c r="L308" i="6" s="1"/>
  <c r="G309" i="6"/>
  <c r="I309" i="6" s="1"/>
  <c r="L309" i="6" s="1"/>
  <c r="G310" i="6"/>
  <c r="I310" i="6" s="1"/>
  <c r="L310" i="6"/>
  <c r="G311" i="6"/>
  <c r="I311" i="6"/>
  <c r="L311" i="6" s="1"/>
  <c r="G312" i="6"/>
  <c r="I312" i="6" s="1"/>
  <c r="L312" i="6" s="1"/>
  <c r="G313" i="6"/>
  <c r="I313" i="6" s="1"/>
  <c r="L313" i="6" s="1"/>
  <c r="G314" i="6"/>
  <c r="I314" i="6" s="1"/>
  <c r="L314" i="6" s="1"/>
  <c r="G315" i="6"/>
  <c r="I315" i="6" s="1"/>
  <c r="L315" i="6" s="1"/>
  <c r="G316" i="6"/>
  <c r="I316" i="6" s="1"/>
  <c r="L316" i="6" s="1"/>
  <c r="G317" i="6"/>
  <c r="I317" i="6" s="1"/>
  <c r="L317" i="6" s="1"/>
  <c r="G318" i="6"/>
  <c r="I318" i="6"/>
  <c r="L318" i="6" s="1"/>
  <c r="G319" i="6"/>
  <c r="I319" i="6" s="1"/>
  <c r="L319" i="6" s="1"/>
  <c r="G320" i="6"/>
  <c r="I320" i="6" s="1"/>
  <c r="L320" i="6" s="1"/>
  <c r="G321" i="6"/>
  <c r="I321" i="6"/>
  <c r="L321" i="6" s="1"/>
  <c r="G322" i="6"/>
  <c r="I322" i="6"/>
  <c r="L322" i="6" s="1"/>
  <c r="G323" i="6"/>
  <c r="I323" i="6"/>
  <c r="L323" i="6" s="1"/>
  <c r="G324" i="6"/>
  <c r="I324" i="6" s="1"/>
  <c r="L324" i="6" s="1"/>
  <c r="G325" i="6"/>
  <c r="I325" i="6" s="1"/>
  <c r="L325" i="6" s="1"/>
  <c r="G326" i="6"/>
  <c r="I326" i="6" s="1"/>
  <c r="L326" i="6"/>
  <c r="G327" i="6"/>
  <c r="I327" i="6"/>
  <c r="L327" i="6" s="1"/>
  <c r="G328" i="6"/>
  <c r="I328" i="6" s="1"/>
  <c r="L328" i="6" s="1"/>
  <c r="G329" i="6"/>
  <c r="I329" i="6" s="1"/>
  <c r="L329" i="6" s="1"/>
  <c r="G330" i="6"/>
  <c r="I330" i="6" s="1"/>
  <c r="L330" i="6" s="1"/>
  <c r="G331" i="6"/>
  <c r="I331" i="6" s="1"/>
  <c r="L331" i="6" s="1"/>
  <c r="G332" i="6"/>
  <c r="I332" i="6" s="1"/>
  <c r="L332" i="6" s="1"/>
  <c r="G333" i="6"/>
  <c r="I333" i="6" s="1"/>
  <c r="L333" i="6" s="1"/>
  <c r="G334" i="6"/>
  <c r="I334" i="6"/>
  <c r="L334" i="6" s="1"/>
  <c r="G335" i="6"/>
  <c r="I335" i="6"/>
  <c r="L335" i="6" s="1"/>
  <c r="G336" i="6"/>
  <c r="I336" i="6" s="1"/>
  <c r="L336" i="6" s="1"/>
  <c r="G337" i="6"/>
  <c r="I337" i="6" s="1"/>
  <c r="L337" i="6" s="1"/>
  <c r="G338" i="6"/>
  <c r="I338" i="6" s="1"/>
  <c r="L338" i="6" s="1"/>
  <c r="G339" i="6"/>
  <c r="I339" i="6" s="1"/>
  <c r="L339" i="6" s="1"/>
  <c r="G340" i="6"/>
  <c r="I340" i="6" s="1"/>
  <c r="L340" i="6" s="1"/>
  <c r="G341" i="6"/>
  <c r="I341" i="6" s="1"/>
  <c r="L341" i="6" s="1"/>
  <c r="G342" i="6"/>
  <c r="I342" i="6" s="1"/>
  <c r="L342" i="6" s="1"/>
  <c r="G343" i="6"/>
  <c r="I343" i="6" s="1"/>
  <c r="L343" i="6" s="1"/>
  <c r="G344" i="6"/>
  <c r="I344" i="6" s="1"/>
  <c r="L344" i="6" s="1"/>
  <c r="G345" i="6"/>
  <c r="I345" i="6" s="1"/>
  <c r="L345" i="6" s="1"/>
  <c r="G346" i="6"/>
  <c r="I346" i="6" s="1"/>
  <c r="L346" i="6" s="1"/>
  <c r="G347" i="6"/>
  <c r="I347" i="6" s="1"/>
  <c r="L347" i="6" s="1"/>
  <c r="G348" i="6"/>
  <c r="I348" i="6" s="1"/>
  <c r="L348" i="6" s="1"/>
  <c r="G349" i="6"/>
  <c r="I349" i="6" s="1"/>
  <c r="L349" i="6" s="1"/>
  <c r="G350" i="6"/>
  <c r="I350" i="6" s="1"/>
  <c r="L350" i="6" s="1"/>
  <c r="G351" i="6"/>
  <c r="I351" i="6"/>
  <c r="L351" i="6" s="1"/>
  <c r="G352" i="6"/>
  <c r="I352" i="6" s="1"/>
  <c r="L352" i="6" s="1"/>
  <c r="G353" i="6"/>
  <c r="I353" i="6"/>
  <c r="L353" i="6" s="1"/>
  <c r="G354" i="6"/>
  <c r="I354" i="6"/>
  <c r="L354" i="6" s="1"/>
  <c r="G355" i="6"/>
  <c r="I355" i="6" s="1"/>
  <c r="L355" i="6" s="1"/>
  <c r="G356" i="6"/>
  <c r="I356" i="6" s="1"/>
  <c r="L356" i="6" s="1"/>
  <c r="G357" i="6"/>
  <c r="I357" i="6" s="1"/>
  <c r="L357" i="6" s="1"/>
  <c r="G358" i="6"/>
  <c r="I358" i="6" s="1"/>
  <c r="L358" i="6" s="1"/>
  <c r="G359" i="6"/>
  <c r="I359" i="6" s="1"/>
  <c r="L359" i="6" s="1"/>
  <c r="G360" i="6"/>
  <c r="I360" i="6" s="1"/>
  <c r="L360" i="6" s="1"/>
  <c r="G361" i="6"/>
  <c r="I361" i="6" s="1"/>
  <c r="L361" i="6" s="1"/>
  <c r="G362" i="6"/>
  <c r="I362" i="6" s="1"/>
  <c r="L362" i="6" s="1"/>
  <c r="G363" i="6"/>
  <c r="I363" i="6" s="1"/>
  <c r="L363" i="6"/>
  <c r="G364" i="6"/>
  <c r="I364" i="6" s="1"/>
  <c r="L364" i="6" s="1"/>
  <c r="G365" i="6"/>
  <c r="I365" i="6" s="1"/>
  <c r="L365" i="6" s="1"/>
  <c r="G366" i="6"/>
  <c r="I366" i="6" s="1"/>
  <c r="L366" i="6" s="1"/>
  <c r="G367" i="6"/>
  <c r="I367" i="6" s="1"/>
  <c r="L367" i="6" s="1"/>
  <c r="G368" i="6"/>
  <c r="I368" i="6" s="1"/>
  <c r="L368" i="6" s="1"/>
  <c r="G369" i="6"/>
  <c r="I369" i="6" s="1"/>
  <c r="L369" i="6" s="1"/>
  <c r="G370" i="6"/>
  <c r="I370" i="6" s="1"/>
  <c r="L370" i="6" s="1"/>
  <c r="G371" i="6"/>
  <c r="I371" i="6" s="1"/>
  <c r="L371" i="6" s="1"/>
  <c r="G372" i="6"/>
  <c r="I372" i="6" s="1"/>
  <c r="L372" i="6" s="1"/>
  <c r="G373" i="6"/>
  <c r="I373" i="6" s="1"/>
  <c r="L373" i="6" s="1"/>
  <c r="G374" i="6"/>
  <c r="I374" i="6" s="1"/>
  <c r="L374" i="6" s="1"/>
  <c r="G375" i="6"/>
  <c r="I375" i="6" s="1"/>
  <c r="L375" i="6" s="1"/>
  <c r="G376" i="6"/>
  <c r="I376" i="6" s="1"/>
  <c r="L376" i="6" s="1"/>
  <c r="G377" i="6"/>
  <c r="I377" i="6" s="1"/>
  <c r="L377" i="6" s="1"/>
  <c r="G378" i="6"/>
  <c r="I378" i="6" s="1"/>
  <c r="L378" i="6" s="1"/>
  <c r="G379" i="6"/>
  <c r="I379" i="6" s="1"/>
  <c r="L379" i="6" s="1"/>
  <c r="G380" i="6"/>
  <c r="I380" i="6" s="1"/>
  <c r="L380" i="6" s="1"/>
  <c r="G381" i="6"/>
  <c r="I381" i="6" s="1"/>
  <c r="L381" i="6" s="1"/>
  <c r="G382" i="6"/>
  <c r="I382" i="6" s="1"/>
  <c r="L382" i="6" s="1"/>
  <c r="G383" i="6"/>
  <c r="I383" i="6" s="1"/>
  <c r="L383" i="6" s="1"/>
  <c r="G384" i="6"/>
  <c r="I384" i="6" s="1"/>
  <c r="L384" i="6" s="1"/>
  <c r="G385" i="6"/>
  <c r="I385" i="6"/>
  <c r="L385" i="6" s="1"/>
  <c r="G386" i="6"/>
  <c r="I386" i="6"/>
  <c r="L386" i="6" s="1"/>
  <c r="G387" i="6"/>
  <c r="I387" i="6" s="1"/>
  <c r="L387" i="6" s="1"/>
  <c r="G388" i="6"/>
  <c r="I388" i="6" s="1"/>
  <c r="L388" i="6" s="1"/>
  <c r="G389" i="6"/>
  <c r="I389" i="6" s="1"/>
  <c r="L389" i="6" s="1"/>
  <c r="G390" i="6"/>
  <c r="I390" i="6" s="1"/>
  <c r="L390" i="6" s="1"/>
  <c r="G391" i="6"/>
  <c r="I391" i="6" s="1"/>
  <c r="L391" i="6" s="1"/>
  <c r="G392" i="6"/>
  <c r="I392" i="6" s="1"/>
  <c r="L392" i="6" s="1"/>
  <c r="G393" i="6"/>
  <c r="I393" i="6" s="1"/>
  <c r="L393" i="6" s="1"/>
  <c r="G394" i="6"/>
  <c r="I394" i="6" s="1"/>
  <c r="L394" i="6" s="1"/>
  <c r="G395" i="6"/>
  <c r="I395" i="6" s="1"/>
  <c r="L395" i="6"/>
  <c r="G396" i="6"/>
  <c r="I396" i="6" s="1"/>
  <c r="L396" i="6" s="1"/>
  <c r="G397" i="6"/>
  <c r="I397" i="6" s="1"/>
  <c r="L397" i="6" s="1"/>
  <c r="G398" i="6"/>
  <c r="I398" i="6" s="1"/>
  <c r="L398" i="6" s="1"/>
  <c r="G399" i="6"/>
  <c r="I399" i="6" s="1"/>
  <c r="L399" i="6" s="1"/>
  <c r="G400" i="6"/>
  <c r="I400" i="6" s="1"/>
  <c r="L400" i="6" s="1"/>
  <c r="G401" i="6"/>
  <c r="I401" i="6"/>
  <c r="L401" i="6" s="1"/>
  <c r="G402" i="6"/>
  <c r="I402" i="6" s="1"/>
  <c r="L402" i="6" s="1"/>
  <c r="G403" i="6"/>
  <c r="I403" i="6" s="1"/>
  <c r="L403" i="6" s="1"/>
  <c r="G404" i="6"/>
  <c r="I404" i="6" s="1"/>
  <c r="L404" i="6" s="1"/>
  <c r="G405" i="6"/>
  <c r="I405" i="6" s="1"/>
  <c r="L405" i="6" s="1"/>
  <c r="G406" i="6"/>
  <c r="I406" i="6" s="1"/>
  <c r="L406" i="6" s="1"/>
  <c r="G407" i="6"/>
  <c r="I407" i="6"/>
  <c r="L407" i="6" s="1"/>
  <c r="G408" i="6"/>
  <c r="I408" i="6" s="1"/>
  <c r="L408" i="6" s="1"/>
  <c r="G409" i="6"/>
  <c r="I409" i="6" s="1"/>
  <c r="L409" i="6" s="1"/>
  <c r="G410" i="6"/>
  <c r="I410" i="6" s="1"/>
  <c r="L410" i="6" s="1"/>
  <c r="G411" i="6"/>
  <c r="I411" i="6" s="1"/>
  <c r="L411" i="6" s="1"/>
  <c r="G412" i="6"/>
  <c r="I412" i="6" s="1"/>
  <c r="L412" i="6" s="1"/>
  <c r="G413" i="6"/>
  <c r="I413" i="6" s="1"/>
  <c r="L413" i="6" s="1"/>
  <c r="G414" i="6"/>
  <c r="I414" i="6" s="1"/>
  <c r="L414" i="6" s="1"/>
  <c r="G415" i="6"/>
  <c r="I415" i="6" s="1"/>
  <c r="L415" i="6" s="1"/>
  <c r="G416" i="6"/>
  <c r="I416" i="6" s="1"/>
  <c r="L416" i="6" s="1"/>
  <c r="G417" i="6"/>
  <c r="I417" i="6"/>
  <c r="L417" i="6" s="1"/>
  <c r="G418" i="6"/>
  <c r="I418" i="6"/>
  <c r="L418" i="6" s="1"/>
  <c r="G419" i="6"/>
  <c r="I419" i="6" s="1"/>
  <c r="L419" i="6" s="1"/>
  <c r="G420" i="6"/>
  <c r="I420" i="6" s="1"/>
  <c r="L420" i="6" s="1"/>
  <c r="G421" i="6"/>
  <c r="I421" i="6" s="1"/>
  <c r="L421" i="6" s="1"/>
  <c r="G422" i="6"/>
  <c r="I422" i="6" s="1"/>
  <c r="L422" i="6" s="1"/>
  <c r="G423" i="6"/>
  <c r="I423" i="6" s="1"/>
  <c r="L423" i="6" s="1"/>
  <c r="G424" i="6"/>
  <c r="I424" i="6" s="1"/>
  <c r="L424" i="6" s="1"/>
  <c r="G425" i="6"/>
  <c r="I425" i="6" s="1"/>
  <c r="L425" i="6" s="1"/>
  <c r="G426" i="6"/>
  <c r="I426" i="6" s="1"/>
  <c r="L426" i="6" s="1"/>
  <c r="G427" i="6"/>
  <c r="I427" i="6" s="1"/>
  <c r="L427" i="6"/>
  <c r="G428" i="6"/>
  <c r="I428" i="6" s="1"/>
  <c r="L428" i="6" s="1"/>
  <c r="G429" i="6"/>
  <c r="I429" i="6" s="1"/>
  <c r="L429" i="6" s="1"/>
  <c r="G430" i="6"/>
  <c r="I430" i="6"/>
  <c r="L430" i="6" s="1"/>
  <c r="G431" i="6"/>
  <c r="I431" i="6" s="1"/>
  <c r="L431" i="6" s="1"/>
  <c r="G432" i="6"/>
  <c r="I432" i="6" s="1"/>
  <c r="L432" i="6" s="1"/>
  <c r="G433" i="6"/>
  <c r="I433" i="6" s="1"/>
  <c r="L433" i="6" s="1"/>
  <c r="G434" i="6"/>
  <c r="I434" i="6"/>
  <c r="L434" i="6" s="1"/>
  <c r="G435" i="6"/>
  <c r="I435" i="6" s="1"/>
  <c r="L435" i="6" s="1"/>
  <c r="G436" i="6"/>
  <c r="I436" i="6" s="1"/>
  <c r="L436" i="6" s="1"/>
  <c r="G437" i="6"/>
  <c r="I437" i="6" s="1"/>
  <c r="L437" i="6" s="1"/>
  <c r="G438" i="6"/>
  <c r="I438" i="6" s="1"/>
  <c r="L438" i="6" s="1"/>
  <c r="G439" i="6"/>
  <c r="I439" i="6"/>
  <c r="L439" i="6" s="1"/>
  <c r="G440" i="6"/>
  <c r="I440" i="6" s="1"/>
  <c r="L440" i="6" s="1"/>
  <c r="G441" i="6"/>
  <c r="I441" i="6" s="1"/>
  <c r="L441" i="6" s="1"/>
  <c r="G442" i="6"/>
  <c r="I442" i="6" s="1"/>
  <c r="L442" i="6" s="1"/>
  <c r="G443" i="6"/>
  <c r="I443" i="6" s="1"/>
  <c r="L443" i="6" s="1"/>
  <c r="G444" i="6"/>
  <c r="I444" i="6" s="1"/>
  <c r="L444" i="6" s="1"/>
  <c r="G445" i="6"/>
  <c r="I445" i="6" s="1"/>
  <c r="L445" i="6" s="1"/>
  <c r="G446" i="6"/>
  <c r="I446" i="6"/>
  <c r="L446" i="6" s="1"/>
  <c r="G447" i="6"/>
  <c r="I447" i="6" s="1"/>
  <c r="L447" i="6" s="1"/>
  <c r="G448" i="6"/>
  <c r="I448" i="6" s="1"/>
  <c r="L448" i="6" s="1"/>
  <c r="G449" i="6"/>
  <c r="I449" i="6"/>
  <c r="L449" i="6" s="1"/>
  <c r="G450" i="6"/>
  <c r="I450" i="6" s="1"/>
  <c r="L450" i="6" s="1"/>
  <c r="G451" i="6"/>
  <c r="I451" i="6"/>
  <c r="L451" i="6" s="1"/>
  <c r="G452" i="6"/>
  <c r="I452" i="6" s="1"/>
  <c r="L452" i="6" s="1"/>
  <c r="G453" i="6"/>
  <c r="I453" i="6" s="1"/>
  <c r="L453" i="6" s="1"/>
  <c r="G454" i="6"/>
  <c r="I454" i="6" s="1"/>
  <c r="L454" i="6" s="1"/>
  <c r="G455" i="6"/>
  <c r="I455" i="6" s="1"/>
  <c r="L455" i="6" s="1"/>
  <c r="G456" i="6"/>
  <c r="I456" i="6" s="1"/>
  <c r="L456" i="6" s="1"/>
  <c r="G457" i="6"/>
  <c r="I457" i="6" s="1"/>
  <c r="L457" i="6" s="1"/>
  <c r="G458" i="6"/>
  <c r="I458" i="6" s="1"/>
  <c r="L458" i="6" s="1"/>
  <c r="G459" i="6"/>
  <c r="I459" i="6" s="1"/>
  <c r="L459" i="6" s="1"/>
  <c r="G460" i="6"/>
  <c r="I460" i="6" s="1"/>
  <c r="L460" i="6" s="1"/>
  <c r="G461" i="6"/>
  <c r="I461" i="6" s="1"/>
  <c r="L461" i="6" s="1"/>
  <c r="G462" i="6"/>
  <c r="I462" i="6" s="1"/>
  <c r="L462" i="6" s="1"/>
  <c r="G463" i="6"/>
  <c r="I463" i="6"/>
  <c r="L463" i="6" s="1"/>
  <c r="G464" i="6"/>
  <c r="I464" i="6" s="1"/>
  <c r="L464" i="6" s="1"/>
  <c r="G465" i="6"/>
  <c r="I465" i="6" s="1"/>
  <c r="L465" i="6" s="1"/>
  <c r="G466" i="6"/>
  <c r="I466" i="6" s="1"/>
  <c r="L466" i="6" s="1"/>
  <c r="G467" i="6"/>
  <c r="I467" i="6"/>
  <c r="L467" i="6" s="1"/>
  <c r="G468" i="6"/>
  <c r="I468" i="6" s="1"/>
  <c r="L468" i="6" s="1"/>
  <c r="G469" i="6"/>
  <c r="I469" i="6" s="1"/>
  <c r="L469" i="6" s="1"/>
  <c r="G470" i="6"/>
  <c r="I470" i="6" s="1"/>
  <c r="L470" i="6" s="1"/>
  <c r="G471" i="6"/>
  <c r="I471" i="6" s="1"/>
  <c r="L471" i="6" s="1"/>
  <c r="G472" i="6"/>
  <c r="I472" i="6" s="1"/>
  <c r="L472" i="6" s="1"/>
  <c r="G473" i="6"/>
  <c r="I473" i="6" s="1"/>
  <c r="L473" i="6" s="1"/>
  <c r="G474" i="6"/>
  <c r="I474" i="6" s="1"/>
  <c r="L474" i="6" s="1"/>
  <c r="G475" i="6"/>
  <c r="I475" i="6" s="1"/>
  <c r="L475" i="6" s="1"/>
  <c r="G476" i="6"/>
  <c r="I476" i="6" s="1"/>
  <c r="L476" i="6" s="1"/>
  <c r="G477" i="6"/>
  <c r="I477" i="6" s="1"/>
  <c r="L477" i="6" s="1"/>
  <c r="G478" i="6"/>
  <c r="I478" i="6" s="1"/>
  <c r="L478" i="6" s="1"/>
  <c r="G479" i="6"/>
  <c r="I479" i="6"/>
  <c r="L479" i="6" s="1"/>
  <c r="G480" i="6"/>
  <c r="I480" i="6" s="1"/>
  <c r="L480" i="6" s="1"/>
  <c r="G481" i="6"/>
  <c r="I481" i="6" s="1"/>
  <c r="L481" i="6" s="1"/>
  <c r="G482" i="6"/>
  <c r="I482" i="6"/>
  <c r="L482" i="6" s="1"/>
  <c r="G483" i="6"/>
  <c r="I483" i="6" s="1"/>
  <c r="L483" i="6" s="1"/>
  <c r="G484" i="6"/>
  <c r="I484" i="6" s="1"/>
  <c r="L484" i="6" s="1"/>
  <c r="G485" i="6"/>
  <c r="I485" i="6" s="1"/>
  <c r="L485" i="6" s="1"/>
  <c r="G486" i="6"/>
  <c r="I486" i="6" s="1"/>
  <c r="L486" i="6" s="1"/>
  <c r="G487" i="6"/>
  <c r="I487" i="6" s="1"/>
  <c r="L487" i="6" s="1"/>
  <c r="G488" i="6"/>
  <c r="I488" i="6" s="1"/>
  <c r="L488" i="6" s="1"/>
  <c r="G489" i="6"/>
  <c r="I489" i="6" s="1"/>
  <c r="L489" i="6" s="1"/>
  <c r="G490" i="6"/>
  <c r="I490" i="6" s="1"/>
  <c r="L490" i="6" s="1"/>
  <c r="G491" i="6"/>
  <c r="I491" i="6" s="1"/>
  <c r="L491" i="6" s="1"/>
  <c r="G492" i="6"/>
  <c r="I492" i="6" s="1"/>
  <c r="L492" i="6" s="1"/>
  <c r="G493" i="6"/>
  <c r="I493" i="6" s="1"/>
  <c r="L493" i="6" s="1"/>
  <c r="G494" i="6"/>
  <c r="I494" i="6" s="1"/>
  <c r="L494" i="6" s="1"/>
  <c r="G495" i="6"/>
  <c r="I495" i="6" s="1"/>
  <c r="L495" i="6" s="1"/>
  <c r="G496" i="6"/>
  <c r="I496" i="6" s="1"/>
  <c r="L496" i="6" s="1"/>
  <c r="G497" i="6"/>
  <c r="I497" i="6" s="1"/>
  <c r="L497" i="6" s="1"/>
  <c r="G498" i="6"/>
  <c r="I498" i="6" s="1"/>
  <c r="L498" i="6" s="1"/>
  <c r="G499" i="6"/>
  <c r="I499" i="6" s="1"/>
  <c r="L499" i="6" s="1"/>
  <c r="G500" i="6"/>
  <c r="I500" i="6" s="1"/>
  <c r="L500" i="6" s="1"/>
  <c r="G501" i="6"/>
  <c r="I501" i="6" s="1"/>
  <c r="L501" i="6" s="1"/>
  <c r="G502" i="6"/>
  <c r="I502" i="6" s="1"/>
  <c r="L502" i="6" s="1"/>
  <c r="G503" i="6"/>
  <c r="I503" i="6" s="1"/>
  <c r="L503" i="6" s="1"/>
  <c r="G504" i="6"/>
  <c r="I504" i="6" s="1"/>
  <c r="L504" i="6" s="1"/>
  <c r="G505" i="6"/>
  <c r="I505" i="6" s="1"/>
  <c r="L505" i="6" s="1"/>
  <c r="G506" i="6"/>
  <c r="I506" i="6" s="1"/>
  <c r="L506" i="6" s="1"/>
  <c r="G507" i="6"/>
  <c r="I507" i="6" s="1"/>
  <c r="L507" i="6" s="1"/>
  <c r="G508" i="6"/>
  <c r="I508" i="6" s="1"/>
  <c r="L508" i="6" s="1"/>
  <c r="G509" i="6"/>
  <c r="I509" i="6" s="1"/>
  <c r="L509" i="6" s="1"/>
  <c r="G510" i="6"/>
  <c r="I510" i="6" s="1"/>
  <c r="L510" i="6" s="1"/>
  <c r="G511" i="6"/>
  <c r="I511" i="6"/>
  <c r="L511" i="6" s="1"/>
  <c r="G512" i="6"/>
  <c r="I512" i="6" s="1"/>
  <c r="L512" i="6" s="1"/>
  <c r="G513" i="6"/>
  <c r="I513" i="6" s="1"/>
  <c r="L513" i="6" s="1"/>
  <c r="G514" i="6"/>
  <c r="I514" i="6" s="1"/>
  <c r="L514" i="6" s="1"/>
  <c r="G515" i="6"/>
  <c r="I515" i="6" s="1"/>
  <c r="L515" i="6" s="1"/>
  <c r="G516" i="6"/>
  <c r="I516" i="6" s="1"/>
  <c r="L516" i="6" s="1"/>
  <c r="G517" i="6"/>
  <c r="I517" i="6" s="1"/>
  <c r="L517" i="6" s="1"/>
  <c r="G518" i="6"/>
  <c r="I518" i="6" s="1"/>
  <c r="L518" i="6" s="1"/>
  <c r="G519" i="6"/>
  <c r="I519" i="6" s="1"/>
  <c r="L519" i="6" s="1"/>
  <c r="G520" i="6"/>
  <c r="I520" i="6" s="1"/>
  <c r="L520" i="6" s="1"/>
  <c r="G521" i="6"/>
  <c r="I521" i="6" s="1"/>
  <c r="L521" i="6" s="1"/>
  <c r="G522" i="6"/>
  <c r="I522" i="6" s="1"/>
  <c r="L522" i="6" s="1"/>
  <c r="G523" i="6"/>
  <c r="I523" i="6" s="1"/>
  <c r="L523" i="6" s="1"/>
  <c r="G524" i="6"/>
  <c r="I524" i="6" s="1"/>
  <c r="L524" i="6" s="1"/>
  <c r="G525" i="6"/>
  <c r="I525" i="6" s="1"/>
  <c r="L525" i="6" s="1"/>
  <c r="G526" i="6"/>
  <c r="I526" i="6" s="1"/>
  <c r="L526" i="6" s="1"/>
  <c r="G527" i="6"/>
  <c r="I527" i="6" s="1"/>
  <c r="L527" i="6" s="1"/>
  <c r="G528" i="6"/>
  <c r="I528" i="6" s="1"/>
  <c r="L528" i="6" s="1"/>
  <c r="G529" i="6"/>
  <c r="I529" i="6" s="1"/>
  <c r="L529" i="6" s="1"/>
  <c r="G530" i="6"/>
  <c r="I530" i="6" s="1"/>
  <c r="L530" i="6" s="1"/>
  <c r="G531" i="6"/>
  <c r="I531" i="6"/>
  <c r="L531" i="6" s="1"/>
  <c r="G532" i="6"/>
  <c r="I532" i="6" s="1"/>
  <c r="L532" i="6" s="1"/>
  <c r="G533" i="6"/>
  <c r="I533" i="6" s="1"/>
  <c r="L533" i="6" s="1"/>
  <c r="G534" i="6"/>
  <c r="I534" i="6" s="1"/>
  <c r="L534" i="6" s="1"/>
  <c r="G535" i="6"/>
  <c r="I535" i="6" s="1"/>
  <c r="L535" i="6" s="1"/>
  <c r="G536" i="6"/>
  <c r="I536" i="6" s="1"/>
  <c r="L536" i="6" s="1"/>
  <c r="G537" i="6"/>
  <c r="I537" i="6" s="1"/>
  <c r="L537" i="6" s="1"/>
  <c r="G538" i="6"/>
  <c r="I538" i="6" s="1"/>
  <c r="L538" i="6" s="1"/>
  <c r="G539" i="6"/>
  <c r="I539" i="6" s="1"/>
  <c r="L539" i="6" s="1"/>
  <c r="G540" i="6"/>
  <c r="I540" i="6" s="1"/>
  <c r="L540" i="6" s="1"/>
  <c r="G541" i="6"/>
  <c r="I541" i="6" s="1"/>
  <c r="L541" i="6" s="1"/>
  <c r="G542" i="6"/>
  <c r="I542" i="6" s="1"/>
  <c r="L542" i="6" s="1"/>
  <c r="G543" i="6"/>
  <c r="I543" i="6" s="1"/>
  <c r="L543" i="6" s="1"/>
  <c r="G544" i="6"/>
  <c r="I544" i="6" s="1"/>
  <c r="L544" i="6" s="1"/>
  <c r="G545" i="6"/>
  <c r="I545" i="6" s="1"/>
  <c r="L545" i="6" s="1"/>
  <c r="G546" i="6"/>
  <c r="I546" i="6" s="1"/>
  <c r="L546" i="6" s="1"/>
  <c r="G547" i="6"/>
  <c r="I547" i="6" s="1"/>
  <c r="L547" i="6" s="1"/>
  <c r="G548" i="6"/>
  <c r="I548" i="6" s="1"/>
  <c r="L548" i="6" s="1"/>
  <c r="G549" i="6"/>
  <c r="I549" i="6" s="1"/>
  <c r="L549" i="6" s="1"/>
  <c r="G550" i="6"/>
  <c r="I550" i="6" s="1"/>
  <c r="L550" i="6" s="1"/>
  <c r="G551" i="6"/>
  <c r="I551" i="6" s="1"/>
  <c r="L551" i="6" s="1"/>
  <c r="G552" i="6"/>
  <c r="I552" i="6" s="1"/>
  <c r="L552" i="6" s="1"/>
  <c r="G553" i="6"/>
  <c r="I553" i="6" s="1"/>
  <c r="L553" i="6" s="1"/>
  <c r="G554" i="6"/>
  <c r="I554" i="6" s="1"/>
  <c r="L554" i="6" s="1"/>
  <c r="G555" i="6"/>
  <c r="I555" i="6" s="1"/>
  <c r="L555" i="6" s="1"/>
  <c r="G556" i="6"/>
  <c r="I556" i="6" s="1"/>
  <c r="L556" i="6" s="1"/>
  <c r="G557" i="6"/>
  <c r="I557" i="6" s="1"/>
  <c r="L557" i="6" s="1"/>
  <c r="G558" i="6"/>
  <c r="I558" i="6" s="1"/>
  <c r="L558" i="6" s="1"/>
  <c r="G559" i="6"/>
  <c r="I559" i="6" s="1"/>
  <c r="L559" i="6" s="1"/>
  <c r="G560" i="6"/>
  <c r="I560" i="6" s="1"/>
  <c r="L560" i="6" s="1"/>
  <c r="G561" i="6"/>
  <c r="I561" i="6" s="1"/>
  <c r="L561" i="6" s="1"/>
  <c r="G562" i="6"/>
  <c r="I562" i="6" s="1"/>
  <c r="L562" i="6" s="1"/>
  <c r="G563" i="6"/>
  <c r="I563" i="6" s="1"/>
  <c r="L563" i="6" s="1"/>
  <c r="G564" i="6"/>
  <c r="I564" i="6" s="1"/>
  <c r="L564" i="6" s="1"/>
  <c r="G565" i="6"/>
  <c r="I565" i="6" s="1"/>
  <c r="L565" i="6" s="1"/>
  <c r="G566" i="6"/>
  <c r="I566" i="6" s="1"/>
  <c r="L566" i="6" s="1"/>
  <c r="G567" i="6"/>
  <c r="I567" i="6"/>
  <c r="L567" i="6" s="1"/>
  <c r="G568" i="6"/>
  <c r="I568" i="6" s="1"/>
  <c r="L568" i="6" s="1"/>
  <c r="G569" i="6"/>
  <c r="I569" i="6" s="1"/>
  <c r="L569" i="6" s="1"/>
  <c r="G570" i="6"/>
  <c r="I570" i="6" s="1"/>
  <c r="L570" i="6" s="1"/>
  <c r="G571" i="6"/>
  <c r="I571" i="6" s="1"/>
  <c r="L571" i="6" s="1"/>
  <c r="G572" i="6"/>
  <c r="I572" i="6" s="1"/>
  <c r="L572" i="6" s="1"/>
  <c r="G573" i="6"/>
  <c r="I573" i="6" s="1"/>
  <c r="L573" i="6" s="1"/>
  <c r="G574" i="6"/>
  <c r="I574" i="6" s="1"/>
  <c r="L574" i="6" s="1"/>
  <c r="G575" i="6"/>
  <c r="I575" i="6" s="1"/>
  <c r="L575" i="6" s="1"/>
  <c r="G576" i="6"/>
  <c r="I576" i="6" s="1"/>
  <c r="L576" i="6" s="1"/>
  <c r="G577" i="6"/>
  <c r="I577" i="6" s="1"/>
  <c r="L577" i="6" s="1"/>
  <c r="G578" i="6"/>
  <c r="I578" i="6" s="1"/>
  <c r="L578" i="6" s="1"/>
  <c r="G579" i="6"/>
  <c r="I579" i="6" s="1"/>
  <c r="L579" i="6" s="1"/>
  <c r="G580" i="6"/>
  <c r="I580" i="6" s="1"/>
  <c r="L580" i="6" s="1"/>
  <c r="G581" i="6"/>
  <c r="I581" i="6" s="1"/>
  <c r="L581" i="6" s="1"/>
  <c r="G582" i="6"/>
  <c r="I582" i="6" s="1"/>
  <c r="L582" i="6" s="1"/>
  <c r="G583" i="6"/>
  <c r="I583" i="6" s="1"/>
  <c r="L583" i="6" s="1"/>
  <c r="G584" i="6"/>
  <c r="I584" i="6" s="1"/>
  <c r="L584" i="6" s="1"/>
  <c r="G585" i="6"/>
  <c r="I585" i="6" s="1"/>
  <c r="L585" i="6" s="1"/>
  <c r="G586" i="6"/>
  <c r="I586" i="6" s="1"/>
  <c r="L586" i="6" s="1"/>
  <c r="G587" i="6"/>
  <c r="I587" i="6"/>
  <c r="L587" i="6" s="1"/>
  <c r="G588" i="6"/>
  <c r="I588" i="6" s="1"/>
  <c r="L588" i="6" s="1"/>
  <c r="G589" i="6"/>
  <c r="I589" i="6" s="1"/>
  <c r="L589" i="6" s="1"/>
  <c r="G590" i="6"/>
  <c r="I590" i="6" s="1"/>
  <c r="L590" i="6" s="1"/>
  <c r="G591" i="6"/>
  <c r="I591" i="6" s="1"/>
  <c r="L591" i="6" s="1"/>
  <c r="G592" i="6"/>
  <c r="I592" i="6" s="1"/>
  <c r="L592" i="6" s="1"/>
  <c r="G593" i="6"/>
  <c r="I593" i="6" s="1"/>
  <c r="L593" i="6" s="1"/>
  <c r="G594" i="6"/>
  <c r="I594" i="6" s="1"/>
  <c r="L594" i="6" s="1"/>
  <c r="G595" i="6"/>
  <c r="I595" i="6" s="1"/>
  <c r="L595" i="6" s="1"/>
  <c r="G596" i="6"/>
  <c r="I596" i="6" s="1"/>
  <c r="L596" i="6" s="1"/>
  <c r="G597" i="6"/>
  <c r="I597" i="6" s="1"/>
  <c r="L597" i="6" s="1"/>
  <c r="G598" i="6"/>
  <c r="I598" i="6" s="1"/>
  <c r="L598" i="6" s="1"/>
  <c r="G599" i="6"/>
  <c r="I599" i="6" s="1"/>
  <c r="L599" i="6" s="1"/>
  <c r="G600" i="6"/>
  <c r="I600" i="6" s="1"/>
  <c r="L600" i="6" s="1"/>
  <c r="G601" i="6"/>
  <c r="I601" i="6" s="1"/>
  <c r="L601" i="6" s="1"/>
  <c r="G602" i="6"/>
  <c r="I602" i="6"/>
  <c r="L602" i="6" s="1"/>
  <c r="G603" i="6"/>
  <c r="I603" i="6" s="1"/>
  <c r="L603" i="6" s="1"/>
  <c r="G604" i="6"/>
  <c r="I604" i="6" s="1"/>
  <c r="L604" i="6" s="1"/>
  <c r="G605" i="6"/>
  <c r="I605" i="6" s="1"/>
  <c r="L605" i="6" s="1"/>
  <c r="G606" i="6"/>
  <c r="I606" i="6" s="1"/>
  <c r="L606" i="6" s="1"/>
  <c r="G607" i="6"/>
  <c r="I607" i="6"/>
  <c r="L607" i="6" s="1"/>
  <c r="G608" i="6"/>
  <c r="I608" i="6" s="1"/>
  <c r="L608" i="6" s="1"/>
  <c r="G609" i="6"/>
  <c r="I609" i="6" s="1"/>
  <c r="L609" i="6" s="1"/>
  <c r="G610" i="6"/>
  <c r="I610" i="6" s="1"/>
  <c r="L610" i="6" s="1"/>
  <c r="G611" i="6"/>
  <c r="I611" i="6" s="1"/>
  <c r="L611" i="6" s="1"/>
  <c r="G612" i="6"/>
  <c r="I612" i="6" s="1"/>
  <c r="L612" i="6" s="1"/>
  <c r="G613" i="6"/>
  <c r="I613" i="6" s="1"/>
  <c r="L613" i="6" s="1"/>
  <c r="G614" i="6"/>
  <c r="I614" i="6" s="1"/>
  <c r="L614" i="6" s="1"/>
  <c r="G615" i="6"/>
  <c r="I615" i="6" s="1"/>
  <c r="L615" i="6" s="1"/>
  <c r="G616" i="6"/>
  <c r="I616" i="6" s="1"/>
  <c r="L616" i="6" s="1"/>
  <c r="G617" i="6"/>
  <c r="I617" i="6" s="1"/>
  <c r="L617" i="6" s="1"/>
  <c r="G618" i="6"/>
  <c r="I618" i="6"/>
  <c r="L618" i="6" s="1"/>
  <c r="G619" i="6"/>
  <c r="I619" i="6" s="1"/>
  <c r="L619" i="6" s="1"/>
  <c r="G620" i="6"/>
  <c r="I620" i="6" s="1"/>
  <c r="L620" i="6" s="1"/>
  <c r="G621" i="6"/>
  <c r="I621" i="6" s="1"/>
  <c r="L621" i="6" s="1"/>
  <c r="G622" i="6"/>
  <c r="I622" i="6" s="1"/>
  <c r="L622" i="6" s="1"/>
  <c r="G623" i="6"/>
  <c r="I623" i="6"/>
  <c r="L623" i="6" s="1"/>
  <c r="G624" i="6"/>
  <c r="I624" i="6" s="1"/>
  <c r="L624" i="6" s="1"/>
  <c r="G625" i="6"/>
  <c r="I625" i="6" s="1"/>
  <c r="L625" i="6" s="1"/>
  <c r="G626" i="6"/>
  <c r="I626" i="6" s="1"/>
  <c r="L626" i="6" s="1"/>
  <c r="G627" i="6"/>
  <c r="I627" i="6" s="1"/>
  <c r="L627" i="6" s="1"/>
  <c r="G628" i="6"/>
  <c r="I628" i="6" s="1"/>
  <c r="L628" i="6" s="1"/>
  <c r="G629" i="6"/>
  <c r="I629" i="6" s="1"/>
  <c r="L629" i="6" s="1"/>
  <c r="G630" i="6"/>
  <c r="I630" i="6" s="1"/>
  <c r="L630" i="6" s="1"/>
  <c r="G631" i="6"/>
  <c r="I631" i="6" s="1"/>
  <c r="L631" i="6" s="1"/>
  <c r="G632" i="6"/>
  <c r="I632" i="6" s="1"/>
  <c r="L632" i="6" s="1"/>
  <c r="G633" i="6"/>
  <c r="I633" i="6" s="1"/>
  <c r="L633" i="6" s="1"/>
  <c r="G634" i="6"/>
  <c r="I634" i="6" s="1"/>
  <c r="L634" i="6" s="1"/>
  <c r="G635" i="6"/>
  <c r="I635" i="6" s="1"/>
  <c r="L635" i="6" s="1"/>
  <c r="G636" i="6"/>
  <c r="I636" i="6" s="1"/>
  <c r="L636" i="6" s="1"/>
  <c r="G637" i="6"/>
  <c r="I637" i="6" s="1"/>
  <c r="L637" i="6" s="1"/>
  <c r="G638" i="6"/>
  <c r="I638" i="6" s="1"/>
  <c r="L638" i="6" s="1"/>
  <c r="G639" i="6"/>
  <c r="I639" i="6" s="1"/>
  <c r="L639" i="6" s="1"/>
  <c r="G640" i="6"/>
  <c r="I640" i="6" s="1"/>
  <c r="L640" i="6" s="1"/>
  <c r="G641" i="6"/>
  <c r="I641" i="6" s="1"/>
  <c r="L641" i="6" s="1"/>
  <c r="G642" i="6"/>
  <c r="I642" i="6" s="1"/>
  <c r="L642" i="6" s="1"/>
  <c r="G643" i="6"/>
  <c r="I643" i="6" s="1"/>
  <c r="L643" i="6" s="1"/>
  <c r="G644" i="6"/>
  <c r="I644" i="6" s="1"/>
  <c r="L644" i="6" s="1"/>
  <c r="G645" i="6"/>
  <c r="I645" i="6" s="1"/>
  <c r="L645" i="6" s="1"/>
  <c r="G646" i="6"/>
  <c r="I646" i="6" s="1"/>
  <c r="L646" i="6" s="1"/>
  <c r="G647" i="6"/>
  <c r="I647" i="6" s="1"/>
  <c r="L647" i="6" s="1"/>
  <c r="G648" i="6"/>
  <c r="I648" i="6" s="1"/>
  <c r="L648" i="6" s="1"/>
  <c r="G649" i="6"/>
  <c r="I649" i="6" s="1"/>
  <c r="L649" i="6" s="1"/>
  <c r="G650" i="6"/>
  <c r="I650" i="6" s="1"/>
  <c r="L650" i="6" s="1"/>
  <c r="G651" i="6"/>
  <c r="I651" i="6" s="1"/>
  <c r="L651" i="6" s="1"/>
  <c r="G652" i="6"/>
  <c r="I652" i="6" s="1"/>
  <c r="L652" i="6" s="1"/>
  <c r="G653" i="6"/>
  <c r="I653" i="6" s="1"/>
  <c r="L653" i="6" s="1"/>
  <c r="G654" i="6"/>
  <c r="I654" i="6" s="1"/>
  <c r="L654" i="6" s="1"/>
  <c r="G655" i="6"/>
  <c r="I655" i="6"/>
  <c r="L655" i="6" s="1"/>
  <c r="G656" i="6"/>
  <c r="I656" i="6" s="1"/>
  <c r="L656" i="6" s="1"/>
  <c r="G657" i="6"/>
  <c r="I657" i="6" s="1"/>
  <c r="L657" i="6" s="1"/>
  <c r="G658" i="6"/>
  <c r="I658" i="6" s="1"/>
  <c r="L658" i="6" s="1"/>
  <c r="G659" i="6"/>
  <c r="I659" i="6" s="1"/>
  <c r="L659" i="6" s="1"/>
  <c r="G660" i="6"/>
  <c r="I660" i="6" s="1"/>
  <c r="L660" i="6" s="1"/>
  <c r="G661" i="6"/>
  <c r="I661" i="6" s="1"/>
  <c r="L661" i="6" s="1"/>
  <c r="G662" i="6"/>
  <c r="I662" i="6" s="1"/>
  <c r="L662" i="6" s="1"/>
  <c r="G663" i="6"/>
  <c r="I663" i="6" s="1"/>
  <c r="L663" i="6" s="1"/>
  <c r="G664" i="6"/>
  <c r="I664" i="6" s="1"/>
  <c r="L664" i="6" s="1"/>
  <c r="G665" i="6"/>
  <c r="I665" i="6" s="1"/>
  <c r="L665" i="6" s="1"/>
  <c r="G666" i="6"/>
  <c r="I666" i="6" s="1"/>
  <c r="L666" i="6" s="1"/>
  <c r="G667" i="6"/>
  <c r="I667" i="6" s="1"/>
  <c r="L667" i="6" s="1"/>
  <c r="G668" i="6"/>
  <c r="I668" i="6" s="1"/>
  <c r="L668" i="6" s="1"/>
  <c r="G669" i="6"/>
  <c r="I669" i="6" s="1"/>
  <c r="L669" i="6" s="1"/>
  <c r="G670" i="6"/>
  <c r="I670" i="6" s="1"/>
  <c r="L670" i="6" s="1"/>
  <c r="G671" i="6"/>
  <c r="I671" i="6" s="1"/>
  <c r="L671" i="6" s="1"/>
  <c r="G672" i="6"/>
  <c r="I672" i="6" s="1"/>
  <c r="L672" i="6" s="1"/>
  <c r="G673" i="6"/>
  <c r="I673" i="6" s="1"/>
  <c r="L673" i="6" s="1"/>
  <c r="G674" i="6"/>
  <c r="I674" i="6" s="1"/>
  <c r="L674" i="6" s="1"/>
  <c r="G675" i="6"/>
  <c r="I675" i="6" s="1"/>
  <c r="L675" i="6" s="1"/>
  <c r="G676" i="6"/>
  <c r="I676" i="6" s="1"/>
  <c r="L676" i="6" s="1"/>
  <c r="G677" i="6"/>
  <c r="I677" i="6" s="1"/>
  <c r="L677" i="6" s="1"/>
  <c r="G678" i="6"/>
  <c r="I678" i="6" s="1"/>
  <c r="L678" i="6" s="1"/>
  <c r="G679" i="6"/>
  <c r="I679" i="6" s="1"/>
  <c r="L679" i="6" s="1"/>
  <c r="G680" i="6"/>
  <c r="I680" i="6" s="1"/>
  <c r="L680" i="6" s="1"/>
  <c r="G681" i="6"/>
  <c r="I681" i="6" s="1"/>
  <c r="L681" i="6" s="1"/>
  <c r="G682" i="6"/>
  <c r="I682" i="6" s="1"/>
  <c r="L682" i="6" s="1"/>
  <c r="G683" i="6"/>
  <c r="I683" i="6" s="1"/>
  <c r="L683" i="6" s="1"/>
  <c r="G684" i="6"/>
  <c r="I684" i="6" s="1"/>
  <c r="L684" i="6" s="1"/>
  <c r="G685" i="6"/>
  <c r="I685" i="6" s="1"/>
  <c r="L685" i="6" s="1"/>
  <c r="G686" i="6"/>
  <c r="I686" i="6" s="1"/>
  <c r="L686" i="6" s="1"/>
  <c r="G687" i="6"/>
  <c r="I687" i="6" s="1"/>
  <c r="L687" i="6" s="1"/>
  <c r="G688" i="6"/>
  <c r="I688" i="6" s="1"/>
  <c r="L688" i="6" s="1"/>
  <c r="G689" i="6"/>
  <c r="I689" i="6" s="1"/>
  <c r="L689" i="6" s="1"/>
  <c r="G690" i="6"/>
  <c r="I690" i="6" s="1"/>
  <c r="L690" i="6" s="1"/>
  <c r="G691" i="6"/>
  <c r="I691" i="6"/>
  <c r="L691" i="6" s="1"/>
  <c r="G692" i="6"/>
  <c r="I692" i="6" s="1"/>
  <c r="L692" i="6" s="1"/>
  <c r="G693" i="6"/>
  <c r="I693" i="6" s="1"/>
  <c r="L693" i="6" s="1"/>
  <c r="G694" i="6"/>
  <c r="I694" i="6" s="1"/>
  <c r="L694" i="6" s="1"/>
  <c r="G695" i="6"/>
  <c r="I695" i="6"/>
  <c r="L695" i="6" s="1"/>
  <c r="G696" i="6"/>
  <c r="I696" i="6" s="1"/>
  <c r="L696" i="6" s="1"/>
  <c r="G697" i="6"/>
  <c r="I697" i="6" s="1"/>
  <c r="L697" i="6" s="1"/>
  <c r="G698" i="6"/>
  <c r="I698" i="6" s="1"/>
  <c r="L698" i="6" s="1"/>
  <c r="G699" i="6"/>
  <c r="I699" i="6" s="1"/>
  <c r="L699" i="6" s="1"/>
  <c r="G700" i="6"/>
  <c r="I700" i="6" s="1"/>
  <c r="L700" i="6" s="1"/>
  <c r="G701" i="6"/>
  <c r="I701" i="6" s="1"/>
  <c r="L701" i="6" s="1"/>
  <c r="G702" i="6"/>
  <c r="I702" i="6" s="1"/>
  <c r="L702" i="6" s="1"/>
  <c r="G703" i="6"/>
  <c r="I703" i="6" s="1"/>
  <c r="L703" i="6" s="1"/>
  <c r="G704" i="6"/>
  <c r="I704" i="6" s="1"/>
  <c r="L704" i="6" s="1"/>
  <c r="G705" i="6"/>
  <c r="I705" i="6" s="1"/>
  <c r="L705" i="6" s="1"/>
  <c r="G706" i="6"/>
  <c r="I706" i="6" s="1"/>
  <c r="L706" i="6" s="1"/>
  <c r="G707" i="6"/>
  <c r="I707" i="6" s="1"/>
  <c r="L707" i="6" s="1"/>
  <c r="G708" i="6"/>
  <c r="I708" i="6" s="1"/>
  <c r="L708" i="6" s="1"/>
  <c r="G709" i="6"/>
  <c r="I709" i="6" s="1"/>
  <c r="L709" i="6" s="1"/>
  <c r="G710" i="6"/>
  <c r="I710" i="6" s="1"/>
  <c r="L710" i="6" s="1"/>
  <c r="G711" i="6"/>
  <c r="I711" i="6" s="1"/>
  <c r="L711" i="6" s="1"/>
  <c r="G712" i="6"/>
  <c r="I712" i="6" s="1"/>
  <c r="L712" i="6" s="1"/>
  <c r="G713" i="6"/>
  <c r="I713" i="6" s="1"/>
  <c r="L713" i="6" s="1"/>
  <c r="G714" i="6"/>
  <c r="I714" i="6" s="1"/>
  <c r="L714" i="6" s="1"/>
  <c r="G715" i="6"/>
  <c r="I715" i="6"/>
  <c r="L715" i="6" s="1"/>
  <c r="G716" i="6"/>
  <c r="I716" i="6" s="1"/>
  <c r="L716" i="6" s="1"/>
  <c r="G717" i="6"/>
  <c r="I717" i="6" s="1"/>
  <c r="L717" i="6" s="1"/>
  <c r="G718" i="6"/>
  <c r="I718" i="6" s="1"/>
  <c r="L718" i="6" s="1"/>
  <c r="G719" i="6"/>
  <c r="I719" i="6" s="1"/>
  <c r="L719" i="6" s="1"/>
  <c r="G720" i="6"/>
  <c r="I720" i="6" s="1"/>
  <c r="L720" i="6" s="1"/>
  <c r="G721" i="6"/>
  <c r="I721" i="6" s="1"/>
  <c r="L721" i="6" s="1"/>
  <c r="G722" i="6"/>
  <c r="I722" i="6" s="1"/>
  <c r="L722" i="6" s="1"/>
  <c r="G723" i="6"/>
  <c r="I723" i="6" s="1"/>
  <c r="L723" i="6" s="1"/>
  <c r="G724" i="6"/>
  <c r="I724" i="6" s="1"/>
  <c r="L724" i="6" s="1"/>
  <c r="G725" i="6"/>
  <c r="I725" i="6" s="1"/>
  <c r="L725" i="6" s="1"/>
  <c r="G726" i="6"/>
  <c r="I726" i="6" s="1"/>
  <c r="L726" i="6" s="1"/>
  <c r="G727" i="6"/>
  <c r="I727" i="6" s="1"/>
  <c r="L727" i="6" s="1"/>
  <c r="G728" i="6"/>
  <c r="I728" i="6" s="1"/>
  <c r="L728" i="6" s="1"/>
  <c r="G729" i="6"/>
  <c r="I729" i="6" s="1"/>
  <c r="L729" i="6" s="1"/>
  <c r="G730" i="6"/>
  <c r="I730" i="6" s="1"/>
  <c r="L730" i="6" s="1"/>
  <c r="G731" i="6"/>
  <c r="I731" i="6"/>
  <c r="L731" i="6" s="1"/>
  <c r="G732" i="6"/>
  <c r="I732" i="6" s="1"/>
  <c r="L732" i="6" s="1"/>
  <c r="G733" i="6"/>
  <c r="I733" i="6" s="1"/>
  <c r="L733" i="6" s="1"/>
  <c r="G734" i="6"/>
  <c r="I734" i="6" s="1"/>
  <c r="L734" i="6" s="1"/>
  <c r="G735" i="6"/>
  <c r="I735" i="6" s="1"/>
  <c r="L735" i="6" s="1"/>
  <c r="G736" i="6"/>
  <c r="I736" i="6" s="1"/>
  <c r="L736" i="6" s="1"/>
  <c r="G737" i="6"/>
  <c r="I737" i="6" s="1"/>
  <c r="L737" i="6" s="1"/>
  <c r="G738" i="6"/>
  <c r="I738" i="6" s="1"/>
  <c r="L738" i="6" s="1"/>
  <c r="G739" i="6"/>
  <c r="I739" i="6" s="1"/>
  <c r="L739" i="6" s="1"/>
  <c r="G740" i="6"/>
  <c r="I740" i="6" s="1"/>
  <c r="L740" i="6" s="1"/>
  <c r="G741" i="6"/>
  <c r="I741" i="6" s="1"/>
  <c r="L741" i="6" s="1"/>
  <c r="G742" i="6"/>
  <c r="I742" i="6" s="1"/>
  <c r="L742" i="6" s="1"/>
  <c r="G743" i="6"/>
  <c r="I743" i="6" s="1"/>
  <c r="L743" i="6" s="1"/>
  <c r="G744" i="6"/>
  <c r="I744" i="6" s="1"/>
  <c r="L744" i="6" s="1"/>
  <c r="G745" i="6"/>
  <c r="I745" i="6" s="1"/>
  <c r="L745" i="6" s="1"/>
  <c r="G746" i="6"/>
  <c r="I746" i="6" s="1"/>
  <c r="L746" i="6" s="1"/>
  <c r="G747" i="6"/>
  <c r="I747" i="6" s="1"/>
  <c r="L747" i="6" s="1"/>
  <c r="G748" i="6"/>
  <c r="I748" i="6" s="1"/>
  <c r="L748" i="6" s="1"/>
  <c r="G749" i="6"/>
  <c r="I749" i="6" s="1"/>
  <c r="L749" i="6" s="1"/>
  <c r="G750" i="6"/>
  <c r="I750" i="6" s="1"/>
  <c r="L750" i="6" s="1"/>
  <c r="G751" i="6"/>
  <c r="I751" i="6" s="1"/>
  <c r="L751" i="6" s="1"/>
  <c r="G752" i="6"/>
  <c r="I752" i="6" s="1"/>
  <c r="L752" i="6" s="1"/>
  <c r="G753" i="6"/>
  <c r="I753" i="6" s="1"/>
  <c r="L753" i="6" s="1"/>
  <c r="G754" i="6"/>
  <c r="I754" i="6" s="1"/>
  <c r="L754" i="6" s="1"/>
  <c r="G755" i="6"/>
  <c r="I755" i="6" s="1"/>
  <c r="L755" i="6" s="1"/>
  <c r="G756" i="6"/>
  <c r="I756" i="6" s="1"/>
  <c r="L756" i="6" s="1"/>
  <c r="G757" i="6"/>
  <c r="I757" i="6" s="1"/>
  <c r="L757" i="6" s="1"/>
  <c r="G758" i="6"/>
  <c r="I758" i="6" s="1"/>
  <c r="L758" i="6" s="1"/>
  <c r="G759" i="6"/>
  <c r="I759" i="6" s="1"/>
  <c r="L759" i="6" s="1"/>
  <c r="G760" i="6"/>
  <c r="I760" i="6" s="1"/>
  <c r="L760" i="6" s="1"/>
  <c r="G761" i="6"/>
  <c r="I761" i="6" s="1"/>
  <c r="L761" i="6" s="1"/>
  <c r="G762" i="6"/>
  <c r="I762" i="6" s="1"/>
  <c r="L762" i="6" s="1"/>
  <c r="G763" i="6"/>
  <c r="I763" i="6" s="1"/>
  <c r="L763" i="6" s="1"/>
  <c r="G764" i="6"/>
  <c r="I764" i="6" s="1"/>
  <c r="L764" i="6" s="1"/>
  <c r="G765" i="6"/>
  <c r="I765" i="6" s="1"/>
  <c r="L765" i="6" s="1"/>
  <c r="G766" i="6"/>
  <c r="I766" i="6" s="1"/>
  <c r="L766" i="6" s="1"/>
  <c r="G767" i="6"/>
  <c r="I767" i="6" s="1"/>
  <c r="L767" i="6" s="1"/>
  <c r="G768" i="6"/>
  <c r="I768" i="6" s="1"/>
  <c r="L768" i="6" s="1"/>
  <c r="G769" i="6"/>
  <c r="I769" i="6" s="1"/>
  <c r="L769" i="6" s="1"/>
  <c r="G770" i="6"/>
  <c r="I770" i="6" s="1"/>
  <c r="L770" i="6" s="1"/>
  <c r="G771" i="6"/>
  <c r="I771" i="6" s="1"/>
  <c r="L771" i="6" s="1"/>
  <c r="G772" i="6"/>
  <c r="I772" i="6" s="1"/>
  <c r="L772" i="6" s="1"/>
  <c r="G773" i="6"/>
  <c r="I773" i="6" s="1"/>
  <c r="L773" i="6" s="1"/>
  <c r="G774" i="6"/>
  <c r="I774" i="6" s="1"/>
  <c r="L774" i="6" s="1"/>
  <c r="G775" i="6"/>
  <c r="I775" i="6" s="1"/>
  <c r="L775" i="6" s="1"/>
  <c r="G776" i="6"/>
  <c r="I776" i="6" s="1"/>
  <c r="L776" i="6" s="1"/>
  <c r="G777" i="6"/>
  <c r="I777" i="6" s="1"/>
  <c r="L777" i="6" s="1"/>
  <c r="G778" i="6"/>
  <c r="I778" i="6" s="1"/>
  <c r="L778" i="6" s="1"/>
  <c r="G779" i="6"/>
  <c r="I779" i="6" s="1"/>
  <c r="L779" i="6" s="1"/>
  <c r="G780" i="6"/>
  <c r="I780" i="6" s="1"/>
  <c r="L780" i="6" s="1"/>
  <c r="G781" i="6"/>
  <c r="I781" i="6" s="1"/>
  <c r="L781" i="6" s="1"/>
  <c r="G782" i="6"/>
  <c r="I782" i="6" s="1"/>
  <c r="L782" i="6" s="1"/>
  <c r="G783" i="6"/>
  <c r="I783" i="6" s="1"/>
  <c r="L783" i="6" s="1"/>
  <c r="G784" i="6"/>
  <c r="I784" i="6" s="1"/>
  <c r="L784" i="6" s="1"/>
  <c r="G785" i="6"/>
  <c r="I785" i="6" s="1"/>
  <c r="L785" i="6" s="1"/>
  <c r="G786" i="6"/>
  <c r="I786" i="6" s="1"/>
  <c r="L786" i="6" s="1"/>
  <c r="G787" i="6"/>
  <c r="I787" i="6"/>
  <c r="L787" i="6" s="1"/>
  <c r="G788" i="6"/>
  <c r="I788" i="6" s="1"/>
  <c r="L788" i="6" s="1"/>
  <c r="G789" i="6"/>
  <c r="I789" i="6" s="1"/>
  <c r="L789" i="6" s="1"/>
  <c r="G790" i="6"/>
  <c r="I790" i="6" s="1"/>
  <c r="L790" i="6" s="1"/>
  <c r="G791" i="6"/>
  <c r="I791" i="6" s="1"/>
  <c r="L791" i="6" s="1"/>
  <c r="G792" i="6"/>
  <c r="I792" i="6" s="1"/>
  <c r="L792" i="6" s="1"/>
  <c r="G793" i="6"/>
  <c r="I793" i="6" s="1"/>
  <c r="L793" i="6" s="1"/>
  <c r="G794" i="6"/>
  <c r="I794" i="6" s="1"/>
  <c r="L794" i="6" s="1"/>
  <c r="G795" i="6"/>
  <c r="I795" i="6" s="1"/>
  <c r="L795" i="6" s="1"/>
  <c r="G796" i="6"/>
  <c r="I796" i="6" s="1"/>
  <c r="L796" i="6" s="1"/>
  <c r="G797" i="6"/>
  <c r="I797" i="6" s="1"/>
  <c r="L797" i="6" s="1"/>
  <c r="G798" i="6"/>
  <c r="I798" i="6" s="1"/>
  <c r="L798" i="6" s="1"/>
  <c r="G799" i="6"/>
  <c r="I799" i="6" s="1"/>
  <c r="L799" i="6" s="1"/>
  <c r="G800" i="6"/>
  <c r="I800" i="6" s="1"/>
  <c r="L800" i="6" s="1"/>
  <c r="G801" i="6"/>
  <c r="I801" i="6" s="1"/>
  <c r="L801" i="6" s="1"/>
  <c r="G802" i="6"/>
  <c r="I802" i="6" s="1"/>
  <c r="L802" i="6" s="1"/>
  <c r="G803" i="6"/>
  <c r="I803" i="6" s="1"/>
  <c r="L803" i="6" s="1"/>
  <c r="G804" i="6"/>
  <c r="I804" i="6" s="1"/>
  <c r="L804" i="6" s="1"/>
  <c r="G805" i="6"/>
  <c r="I805" i="6" s="1"/>
  <c r="L805" i="6" s="1"/>
  <c r="G806" i="6"/>
  <c r="I806" i="6" s="1"/>
  <c r="L806" i="6" s="1"/>
  <c r="G807" i="6"/>
  <c r="I807" i="6" s="1"/>
  <c r="L807" i="6" s="1"/>
  <c r="G808" i="6"/>
  <c r="I808" i="6" s="1"/>
  <c r="L808" i="6" s="1"/>
  <c r="G809" i="6"/>
  <c r="I809" i="6" s="1"/>
  <c r="L809" i="6" s="1"/>
  <c r="G810" i="6"/>
  <c r="I810" i="6" s="1"/>
  <c r="L810" i="6" s="1"/>
  <c r="G811" i="6"/>
  <c r="I811" i="6" s="1"/>
  <c r="L811" i="6" s="1"/>
  <c r="G812" i="6"/>
  <c r="I812" i="6" s="1"/>
  <c r="L812" i="6" s="1"/>
  <c r="G813" i="6"/>
  <c r="I813" i="6" s="1"/>
  <c r="L813" i="6" s="1"/>
  <c r="G814" i="6"/>
  <c r="I814" i="6" s="1"/>
  <c r="L814" i="6" s="1"/>
  <c r="G815" i="6"/>
  <c r="I815" i="6" s="1"/>
  <c r="L815" i="6" s="1"/>
  <c r="G816" i="6"/>
  <c r="I816" i="6" s="1"/>
  <c r="L816" i="6" s="1"/>
  <c r="G817" i="6"/>
  <c r="I817" i="6" s="1"/>
  <c r="L817" i="6" s="1"/>
  <c r="G818" i="6"/>
  <c r="I818" i="6" s="1"/>
  <c r="L818" i="6" s="1"/>
  <c r="G819" i="6"/>
  <c r="I819" i="6" s="1"/>
  <c r="L819" i="6" s="1"/>
  <c r="G820" i="6"/>
  <c r="I820" i="6" s="1"/>
  <c r="L820" i="6" s="1"/>
  <c r="G821" i="6"/>
  <c r="I821" i="6" s="1"/>
  <c r="L821" i="6" s="1"/>
  <c r="G822" i="6"/>
  <c r="I822" i="6" s="1"/>
  <c r="L822" i="6" s="1"/>
  <c r="G823" i="6"/>
  <c r="I823" i="6" s="1"/>
  <c r="L823" i="6" s="1"/>
  <c r="G824" i="6"/>
  <c r="I824" i="6" s="1"/>
  <c r="L824" i="6" s="1"/>
  <c r="G825" i="6"/>
  <c r="I825" i="6" s="1"/>
  <c r="L825" i="6" s="1"/>
  <c r="G826" i="6"/>
  <c r="I826" i="6" s="1"/>
  <c r="L826" i="6" s="1"/>
  <c r="G827" i="6"/>
  <c r="I827" i="6" s="1"/>
  <c r="L827" i="6" s="1"/>
  <c r="G828" i="6"/>
  <c r="I828" i="6" s="1"/>
  <c r="L828" i="6" s="1"/>
  <c r="G829" i="6"/>
  <c r="I829" i="6" s="1"/>
  <c r="L829" i="6" s="1"/>
  <c r="G830" i="6"/>
  <c r="I830" i="6" s="1"/>
  <c r="L830" i="6"/>
  <c r="G831" i="6"/>
  <c r="I831" i="6"/>
  <c r="L831" i="6" s="1"/>
  <c r="G832" i="6"/>
  <c r="I832" i="6" s="1"/>
  <c r="L832" i="6" s="1"/>
  <c r="G833" i="6"/>
  <c r="I833" i="6" s="1"/>
  <c r="L833" i="6" s="1"/>
  <c r="G834" i="6"/>
  <c r="I834" i="6" s="1"/>
  <c r="L834" i="6" s="1"/>
  <c r="G835" i="6"/>
  <c r="I835" i="6" s="1"/>
  <c r="L835" i="6" s="1"/>
  <c r="G836" i="6"/>
  <c r="I836" i="6" s="1"/>
  <c r="L836" i="6" s="1"/>
  <c r="G837" i="6"/>
  <c r="I837" i="6" s="1"/>
  <c r="L837" i="6" s="1"/>
  <c r="G838" i="6"/>
  <c r="I838" i="6" s="1"/>
  <c r="L838" i="6" s="1"/>
  <c r="G839" i="6"/>
  <c r="I839" i="6" s="1"/>
  <c r="L839" i="6" s="1"/>
  <c r="G840" i="6"/>
  <c r="I840" i="6" s="1"/>
  <c r="L840" i="6" s="1"/>
  <c r="G841" i="6"/>
  <c r="I841" i="6" s="1"/>
  <c r="L841" i="6" s="1"/>
  <c r="G842" i="6"/>
  <c r="I842" i="6" s="1"/>
  <c r="L842" i="6" s="1"/>
  <c r="G843" i="6"/>
  <c r="I843" i="6" s="1"/>
  <c r="L843" i="6" s="1"/>
  <c r="G844" i="6"/>
  <c r="I844" i="6" s="1"/>
  <c r="L844" i="6" s="1"/>
  <c r="G845" i="6"/>
  <c r="I845" i="6" s="1"/>
  <c r="L845" i="6" s="1"/>
  <c r="G846" i="6"/>
  <c r="I846" i="6" s="1"/>
  <c r="L846" i="6" s="1"/>
  <c r="G847" i="6"/>
  <c r="I847" i="6" s="1"/>
  <c r="L847" i="6" s="1"/>
  <c r="G848" i="6"/>
  <c r="I848" i="6" s="1"/>
  <c r="L848" i="6" s="1"/>
  <c r="G849" i="6"/>
  <c r="I849" i="6" s="1"/>
  <c r="L849" i="6" s="1"/>
  <c r="G850" i="6"/>
  <c r="I850" i="6" s="1"/>
  <c r="L850" i="6" s="1"/>
  <c r="G851" i="6"/>
  <c r="I851" i="6" s="1"/>
  <c r="L851" i="6" s="1"/>
  <c r="G852" i="6"/>
  <c r="I852" i="6" s="1"/>
  <c r="L852" i="6" s="1"/>
  <c r="G853" i="6"/>
  <c r="I853" i="6" s="1"/>
  <c r="L853" i="6" s="1"/>
  <c r="G854" i="6"/>
  <c r="I854" i="6" s="1"/>
  <c r="L854" i="6" s="1"/>
  <c r="G855" i="6"/>
  <c r="I855" i="6" s="1"/>
  <c r="L855" i="6" s="1"/>
  <c r="G856" i="6"/>
  <c r="I856" i="6" s="1"/>
  <c r="L856" i="6" s="1"/>
  <c r="G857" i="6"/>
  <c r="I857" i="6" s="1"/>
  <c r="L857" i="6" s="1"/>
  <c r="G858" i="6"/>
  <c r="I858" i="6" s="1"/>
  <c r="L858" i="6" s="1"/>
  <c r="G859" i="6"/>
  <c r="I859" i="6"/>
  <c r="L859" i="6" s="1"/>
  <c r="G860" i="6"/>
  <c r="I860" i="6" s="1"/>
  <c r="L860" i="6" s="1"/>
  <c r="G861" i="6"/>
  <c r="I861" i="6" s="1"/>
  <c r="L861" i="6" s="1"/>
  <c r="G862" i="6"/>
  <c r="I862" i="6" s="1"/>
  <c r="L862" i="6" s="1"/>
  <c r="G863" i="6"/>
  <c r="I863" i="6" s="1"/>
  <c r="L863" i="6" s="1"/>
  <c r="G864" i="6"/>
  <c r="I864" i="6" s="1"/>
  <c r="L864" i="6" s="1"/>
  <c r="G865" i="6"/>
  <c r="I865" i="6" s="1"/>
  <c r="L865" i="6" s="1"/>
  <c r="G866" i="6"/>
  <c r="I866" i="6" s="1"/>
  <c r="L866" i="6" s="1"/>
  <c r="G867" i="6"/>
  <c r="I867" i="6" s="1"/>
  <c r="L867" i="6" s="1"/>
  <c r="G868" i="6"/>
  <c r="I868" i="6" s="1"/>
  <c r="L868" i="6" s="1"/>
  <c r="G869" i="6"/>
  <c r="I869" i="6" s="1"/>
  <c r="L869" i="6" s="1"/>
  <c r="G870" i="6"/>
  <c r="I870" i="6" s="1"/>
  <c r="L870" i="6" s="1"/>
  <c r="G871" i="6"/>
  <c r="I871" i="6" s="1"/>
  <c r="L871" i="6" s="1"/>
  <c r="G872" i="6"/>
  <c r="I872" i="6" s="1"/>
  <c r="L872" i="6" s="1"/>
  <c r="G873" i="6"/>
  <c r="I873" i="6" s="1"/>
  <c r="L873" i="6" s="1"/>
  <c r="G874" i="6"/>
  <c r="I874" i="6" s="1"/>
  <c r="L874" i="6" s="1"/>
  <c r="G875" i="6"/>
  <c r="I875" i="6" s="1"/>
  <c r="L875" i="6" s="1"/>
  <c r="G876" i="6"/>
  <c r="I876" i="6" s="1"/>
  <c r="L876" i="6" s="1"/>
  <c r="G877" i="6"/>
  <c r="I877" i="6" s="1"/>
  <c r="L877" i="6" s="1"/>
  <c r="G878" i="6"/>
  <c r="I878" i="6" s="1"/>
  <c r="L878" i="6" s="1"/>
  <c r="G879" i="6"/>
  <c r="I879" i="6" s="1"/>
  <c r="L879" i="6" s="1"/>
  <c r="G880" i="6"/>
  <c r="I880" i="6" s="1"/>
  <c r="L880" i="6" s="1"/>
  <c r="G881" i="6"/>
  <c r="I881" i="6" s="1"/>
  <c r="L881" i="6" s="1"/>
  <c r="G882" i="6"/>
  <c r="I882" i="6" s="1"/>
  <c r="L882" i="6" s="1"/>
  <c r="G883" i="6"/>
  <c r="I883" i="6" s="1"/>
  <c r="L883" i="6" s="1"/>
  <c r="G884" i="6"/>
  <c r="I884" i="6" s="1"/>
  <c r="L884" i="6" s="1"/>
  <c r="G885" i="6"/>
  <c r="I885" i="6" s="1"/>
  <c r="L885" i="6" s="1"/>
  <c r="G886" i="6"/>
  <c r="I886" i="6" s="1"/>
  <c r="L886" i="6" s="1"/>
  <c r="G887" i="6"/>
  <c r="I887" i="6" s="1"/>
  <c r="L887" i="6" s="1"/>
  <c r="G888" i="6"/>
  <c r="I888" i="6" s="1"/>
  <c r="L888" i="6" s="1"/>
  <c r="G889" i="6"/>
  <c r="I889" i="6" s="1"/>
  <c r="L889" i="6" s="1"/>
  <c r="G890" i="6"/>
  <c r="I890" i="6" s="1"/>
  <c r="L890" i="6" s="1"/>
  <c r="G891" i="6"/>
  <c r="I891" i="6"/>
  <c r="L891" i="6" s="1"/>
  <c r="G892" i="6"/>
  <c r="I892" i="6" s="1"/>
  <c r="L892" i="6" s="1"/>
  <c r="G893" i="6"/>
  <c r="I893" i="6" s="1"/>
  <c r="L893" i="6" s="1"/>
  <c r="G894" i="6"/>
  <c r="I894" i="6" s="1"/>
  <c r="L894" i="6"/>
  <c r="G895" i="6"/>
  <c r="I895" i="6"/>
  <c r="L895" i="6" s="1"/>
  <c r="G896" i="6"/>
  <c r="I896" i="6" s="1"/>
  <c r="L896" i="6" s="1"/>
  <c r="G897" i="6"/>
  <c r="I897" i="6" s="1"/>
  <c r="L897" i="6" s="1"/>
  <c r="G898" i="6"/>
  <c r="I898" i="6" s="1"/>
  <c r="L898" i="6" s="1"/>
  <c r="G899" i="6"/>
  <c r="I899" i="6" s="1"/>
  <c r="L899" i="6" s="1"/>
  <c r="G900" i="6"/>
  <c r="I900" i="6" s="1"/>
  <c r="L900" i="6" s="1"/>
  <c r="G901" i="6"/>
  <c r="I901" i="6" s="1"/>
  <c r="L901" i="6" s="1"/>
  <c r="G902" i="6"/>
  <c r="I902" i="6" s="1"/>
  <c r="L902" i="6" s="1"/>
  <c r="G903" i="6"/>
  <c r="I903" i="6" s="1"/>
  <c r="L903" i="6" s="1"/>
  <c r="G904" i="6"/>
  <c r="I904" i="6" s="1"/>
  <c r="L904" i="6" s="1"/>
  <c r="G905" i="6"/>
  <c r="I905" i="6" s="1"/>
  <c r="L905" i="6" s="1"/>
  <c r="G906" i="6"/>
  <c r="I906" i="6" s="1"/>
  <c r="L906" i="6" s="1"/>
  <c r="G907" i="6"/>
  <c r="I907" i="6"/>
  <c r="L907" i="6" s="1"/>
  <c r="G908" i="6"/>
  <c r="I908" i="6" s="1"/>
  <c r="L908" i="6" s="1"/>
  <c r="G909" i="6"/>
  <c r="I909" i="6" s="1"/>
  <c r="L909" i="6" s="1"/>
  <c r="G910" i="6"/>
  <c r="I910" i="6" s="1"/>
  <c r="L910" i="6" s="1"/>
  <c r="G911" i="6"/>
  <c r="I911" i="6" s="1"/>
  <c r="L911" i="6" s="1"/>
  <c r="G912" i="6"/>
  <c r="I912" i="6" s="1"/>
  <c r="L912" i="6" s="1"/>
  <c r="G913" i="6"/>
  <c r="I913" i="6" s="1"/>
  <c r="L913" i="6" s="1"/>
  <c r="G914" i="6"/>
  <c r="I914" i="6" s="1"/>
  <c r="L914" i="6" s="1"/>
  <c r="G915" i="6"/>
  <c r="I915" i="6"/>
  <c r="L915" i="6" s="1"/>
  <c r="G916" i="6"/>
  <c r="I916" i="6" s="1"/>
  <c r="L916" i="6" s="1"/>
  <c r="G917" i="6"/>
  <c r="I917" i="6" s="1"/>
  <c r="L917" i="6" s="1"/>
  <c r="G918" i="6"/>
  <c r="I918" i="6" s="1"/>
  <c r="L918" i="6" s="1"/>
  <c r="G919" i="6"/>
  <c r="I919" i="6" s="1"/>
  <c r="L919" i="6" s="1"/>
  <c r="G920" i="6"/>
  <c r="I920" i="6" s="1"/>
  <c r="L920" i="6" s="1"/>
  <c r="G921" i="6"/>
  <c r="I921" i="6" s="1"/>
  <c r="L921" i="6" s="1"/>
  <c r="G922" i="6"/>
  <c r="I922" i="6" s="1"/>
  <c r="L922" i="6" s="1"/>
  <c r="G923" i="6"/>
  <c r="I923" i="6" s="1"/>
  <c r="L923" i="6" s="1"/>
  <c r="G924" i="6"/>
  <c r="I924" i="6" s="1"/>
  <c r="L924" i="6" s="1"/>
  <c r="G925" i="6"/>
  <c r="I925" i="6" s="1"/>
  <c r="L925" i="6" s="1"/>
  <c r="G926" i="6"/>
  <c r="I926" i="6" s="1"/>
  <c r="L926" i="6" s="1"/>
  <c r="G927" i="6"/>
  <c r="I927" i="6" s="1"/>
  <c r="L927" i="6" s="1"/>
  <c r="G928" i="6"/>
  <c r="I928" i="6" s="1"/>
  <c r="L928" i="6" s="1"/>
  <c r="G929" i="6"/>
  <c r="I929" i="6" s="1"/>
  <c r="L929" i="6" s="1"/>
  <c r="G930" i="6"/>
  <c r="I930" i="6" s="1"/>
  <c r="L930" i="6" s="1"/>
  <c r="G931" i="6"/>
  <c r="I931" i="6" s="1"/>
  <c r="L931" i="6" s="1"/>
  <c r="G932" i="6"/>
  <c r="I932" i="6" s="1"/>
  <c r="L932" i="6" s="1"/>
  <c r="G933" i="6"/>
  <c r="I933" i="6" s="1"/>
  <c r="L933" i="6" s="1"/>
  <c r="G934" i="6"/>
  <c r="I934" i="6" s="1"/>
  <c r="L934" i="6" s="1"/>
  <c r="G935" i="6"/>
  <c r="I935" i="6" s="1"/>
  <c r="L935" i="6" s="1"/>
  <c r="G936" i="6"/>
  <c r="I936" i="6" s="1"/>
  <c r="L936" i="6" s="1"/>
  <c r="G937" i="6"/>
  <c r="I937" i="6" s="1"/>
  <c r="L937" i="6" s="1"/>
  <c r="G938" i="6"/>
  <c r="I938" i="6" s="1"/>
  <c r="L938" i="6" s="1"/>
  <c r="G939" i="6"/>
  <c r="I939" i="6" s="1"/>
  <c r="L939" i="6" s="1"/>
  <c r="G940" i="6"/>
  <c r="I940" i="6" s="1"/>
  <c r="L940" i="6" s="1"/>
  <c r="G941" i="6"/>
  <c r="I941" i="6" s="1"/>
  <c r="L941" i="6" s="1"/>
  <c r="G942" i="6"/>
  <c r="I942" i="6" s="1"/>
  <c r="L942" i="6" s="1"/>
  <c r="G943" i="6"/>
  <c r="I943" i="6" s="1"/>
  <c r="L943" i="6" s="1"/>
  <c r="G944" i="6"/>
  <c r="I944" i="6" s="1"/>
  <c r="L944" i="6" s="1"/>
  <c r="G945" i="6"/>
  <c r="I945" i="6" s="1"/>
  <c r="L945" i="6" s="1"/>
  <c r="G946" i="6"/>
  <c r="I946" i="6" s="1"/>
  <c r="L946" i="6" s="1"/>
  <c r="G947" i="6"/>
  <c r="I947" i="6" s="1"/>
  <c r="L947" i="6" s="1"/>
  <c r="G948" i="6"/>
  <c r="I948" i="6" s="1"/>
  <c r="L948" i="6" s="1"/>
  <c r="G949" i="6"/>
  <c r="I949" i="6" s="1"/>
  <c r="L949" i="6" s="1"/>
  <c r="G950" i="6"/>
  <c r="I950" i="6" s="1"/>
  <c r="L950" i="6" s="1"/>
  <c r="G951" i="6"/>
  <c r="I951" i="6"/>
  <c r="L951" i="6" s="1"/>
  <c r="G952" i="6"/>
  <c r="I952" i="6" s="1"/>
  <c r="L952" i="6" s="1"/>
  <c r="G953" i="6"/>
  <c r="I953" i="6" s="1"/>
  <c r="L953" i="6" s="1"/>
  <c r="G954" i="6"/>
  <c r="I954" i="6" s="1"/>
  <c r="L954" i="6" s="1"/>
  <c r="G955" i="6"/>
  <c r="I955" i="6" s="1"/>
  <c r="L955" i="6" s="1"/>
  <c r="G956" i="6"/>
  <c r="I956" i="6" s="1"/>
  <c r="L956" i="6" s="1"/>
  <c r="G957" i="6"/>
  <c r="I957" i="6"/>
  <c r="L957" i="6" s="1"/>
  <c r="G958" i="6"/>
  <c r="I958" i="6" s="1"/>
  <c r="L958" i="6" s="1"/>
  <c r="G959" i="6"/>
  <c r="I959" i="6"/>
  <c r="L959" i="6" s="1"/>
  <c r="G960" i="6"/>
  <c r="I960" i="6" s="1"/>
  <c r="L960" i="6" s="1"/>
  <c r="G961" i="6"/>
  <c r="I961" i="6" s="1"/>
  <c r="L961" i="6" s="1"/>
  <c r="G962" i="6"/>
  <c r="I962" i="6" s="1"/>
  <c r="L962" i="6" s="1"/>
  <c r="G963" i="6"/>
  <c r="I963" i="6" s="1"/>
  <c r="L963" i="6" s="1"/>
  <c r="G964" i="6"/>
  <c r="I964" i="6" s="1"/>
  <c r="L964" i="6"/>
  <c r="G965" i="6"/>
  <c r="I965" i="6" s="1"/>
  <c r="L965" i="6" s="1"/>
  <c r="G966" i="6"/>
  <c r="I966" i="6" s="1"/>
  <c r="L966" i="6" s="1"/>
  <c r="G967" i="6"/>
  <c r="I967" i="6" s="1"/>
  <c r="L967" i="6" s="1"/>
  <c r="G968" i="6"/>
  <c r="I968" i="6" s="1"/>
  <c r="L968" i="6" s="1"/>
  <c r="G969" i="6"/>
  <c r="I969" i="6" s="1"/>
  <c r="L969" i="6" s="1"/>
  <c r="G970" i="6"/>
  <c r="I970" i="6" s="1"/>
  <c r="L970" i="6" s="1"/>
  <c r="G971" i="6"/>
  <c r="I971" i="6" s="1"/>
  <c r="L971" i="6" s="1"/>
  <c r="G972" i="6"/>
  <c r="I972" i="6" s="1"/>
  <c r="L972" i="6" s="1"/>
  <c r="G973" i="6"/>
  <c r="I973" i="6" s="1"/>
  <c r="L973" i="6" s="1"/>
  <c r="G974" i="6"/>
  <c r="I974" i="6" s="1"/>
  <c r="L974" i="6" s="1"/>
  <c r="G975" i="6"/>
  <c r="I975" i="6" s="1"/>
  <c r="L975" i="6" s="1"/>
  <c r="G976" i="6"/>
  <c r="I976" i="6" s="1"/>
  <c r="L976" i="6"/>
  <c r="G977" i="6"/>
  <c r="I977" i="6" s="1"/>
  <c r="L977" i="6" s="1"/>
  <c r="G978" i="6"/>
  <c r="I978" i="6" s="1"/>
  <c r="L978" i="6" s="1"/>
  <c r="G979" i="6"/>
  <c r="I979" i="6" s="1"/>
  <c r="L979" i="6" s="1"/>
  <c r="G980" i="6"/>
  <c r="I980" i="6" s="1"/>
  <c r="L980" i="6" s="1"/>
  <c r="G981" i="6"/>
  <c r="I981" i="6" s="1"/>
  <c r="L981" i="6" s="1"/>
  <c r="G982" i="6"/>
  <c r="I982" i="6" s="1"/>
  <c r="L982" i="6" s="1"/>
  <c r="G983" i="6"/>
  <c r="I983" i="6" s="1"/>
  <c r="L983" i="6" s="1"/>
  <c r="G984" i="6"/>
  <c r="I984" i="6" s="1"/>
  <c r="L984" i="6" s="1"/>
  <c r="G985" i="6"/>
  <c r="I985" i="6" s="1"/>
  <c r="L985" i="6" s="1"/>
  <c r="G986" i="6"/>
  <c r="I986" i="6" s="1"/>
  <c r="L986" i="6" s="1"/>
  <c r="G987" i="6"/>
  <c r="I987" i="6" s="1"/>
  <c r="L987" i="6" s="1"/>
  <c r="G988" i="6"/>
  <c r="I988" i="6" s="1"/>
  <c r="L988" i="6" s="1"/>
  <c r="G989" i="6"/>
  <c r="I989" i="6" s="1"/>
  <c r="L989" i="6" s="1"/>
  <c r="G990" i="6"/>
  <c r="I990" i="6" s="1"/>
  <c r="L990" i="6" s="1"/>
  <c r="G991" i="6"/>
  <c r="I991" i="6"/>
  <c r="L991" i="6" s="1"/>
  <c r="G992" i="6"/>
  <c r="I992" i="6" s="1"/>
  <c r="L992" i="6"/>
  <c r="G993" i="6"/>
  <c r="I993" i="6" s="1"/>
  <c r="L993" i="6" s="1"/>
  <c r="G994" i="6"/>
  <c r="I994" i="6" s="1"/>
  <c r="L994" i="6" s="1"/>
  <c r="G995" i="6"/>
  <c r="I995" i="6" s="1"/>
  <c r="L995" i="6" s="1"/>
  <c r="G996" i="6"/>
  <c r="I996" i="6" s="1"/>
  <c r="L996" i="6"/>
  <c r="G997" i="6"/>
  <c r="I997" i="6" s="1"/>
  <c r="L997" i="6" s="1"/>
  <c r="G998" i="6"/>
  <c r="I998" i="6" s="1"/>
  <c r="L998" i="6" s="1"/>
  <c r="G999" i="6"/>
  <c r="I999" i="6" s="1"/>
  <c r="L999" i="6" s="1"/>
  <c r="G1000" i="6"/>
  <c r="I1000" i="6" s="1"/>
  <c r="L1000" i="6"/>
  <c r="G1001" i="6"/>
  <c r="I1001" i="6" s="1"/>
  <c r="L1001" i="6" s="1"/>
  <c r="G1002" i="6"/>
  <c r="I1002" i="6" s="1"/>
  <c r="L1002" i="6"/>
  <c r="G1003" i="6"/>
  <c r="I1003" i="6" s="1"/>
  <c r="L1003" i="6" s="1"/>
  <c r="G1004" i="6"/>
  <c r="I1004" i="6" s="1"/>
  <c r="L1004" i="6" s="1"/>
  <c r="G1005" i="6"/>
  <c r="I1005" i="6" s="1"/>
  <c r="L1005" i="6" s="1"/>
  <c r="G1006" i="6"/>
  <c r="I1006" i="6" s="1"/>
  <c r="L1006" i="6" s="1"/>
  <c r="G1007" i="6"/>
  <c r="I1007" i="6" s="1"/>
  <c r="L1007" i="6" s="1"/>
  <c r="G1008" i="6"/>
  <c r="I1008" i="6" s="1"/>
  <c r="L1008" i="6"/>
  <c r="G1009" i="6"/>
  <c r="I1009" i="6" s="1"/>
  <c r="L1009" i="6" s="1"/>
  <c r="G1010" i="6"/>
  <c r="I1010" i="6" s="1"/>
  <c r="L1010" i="6" s="1"/>
  <c r="G1011" i="6"/>
  <c r="I1011" i="6" s="1"/>
  <c r="L1011" i="6" s="1"/>
  <c r="G1012" i="6"/>
  <c r="I1012" i="6" s="1"/>
  <c r="L1012" i="6"/>
  <c r="G1013" i="6"/>
  <c r="I1013" i="6" s="1"/>
  <c r="L1013" i="6" s="1"/>
  <c r="G1014" i="6"/>
  <c r="I1014" i="6" s="1"/>
  <c r="L1014" i="6" s="1"/>
  <c r="G1015" i="6"/>
  <c r="I1015" i="6" s="1"/>
  <c r="L1015" i="6" s="1"/>
  <c r="G1016" i="6"/>
  <c r="I1016" i="6" s="1"/>
  <c r="L1016" i="6"/>
  <c r="G1017" i="6"/>
  <c r="I1017" i="6" s="1"/>
  <c r="L1017" i="6" s="1"/>
  <c r="G1018" i="6"/>
  <c r="I1018" i="6" s="1"/>
  <c r="L1018" i="6"/>
  <c r="G1019" i="6"/>
  <c r="I1019" i="6" s="1"/>
  <c r="L1019" i="6" s="1"/>
  <c r="G1020" i="6"/>
  <c r="I1020" i="6" s="1"/>
  <c r="L1020" i="6"/>
  <c r="G1021" i="6"/>
  <c r="I1021" i="6" s="1"/>
  <c r="L1021" i="6" s="1"/>
  <c r="G1022" i="6"/>
  <c r="I1022" i="6" s="1"/>
  <c r="L1022" i="6" s="1"/>
  <c r="G1023" i="6"/>
  <c r="I1023" i="6" s="1"/>
  <c r="L1023" i="6" s="1"/>
  <c r="G1024" i="6"/>
  <c r="I1024" i="6" s="1"/>
  <c r="L1024" i="6"/>
  <c r="G1025" i="6"/>
  <c r="I1025" i="6" s="1"/>
  <c r="L1025" i="6" s="1"/>
  <c r="G1026" i="6"/>
  <c r="I1026" i="6" s="1"/>
  <c r="L1026" i="6" s="1"/>
  <c r="G1027" i="6"/>
  <c r="I1027" i="6" s="1"/>
  <c r="L1027" i="6" s="1"/>
  <c r="G1028" i="6"/>
  <c r="I1028" i="6" s="1"/>
  <c r="L1028" i="6"/>
  <c r="G1029" i="6"/>
  <c r="I1029" i="6" s="1"/>
  <c r="L1029" i="6" s="1"/>
  <c r="G1030" i="6"/>
  <c r="I1030" i="6" s="1"/>
  <c r="L1030" i="6" s="1"/>
  <c r="G1031" i="6"/>
  <c r="I1031" i="6" s="1"/>
  <c r="L1031" i="6" s="1"/>
  <c r="G1032" i="6"/>
  <c r="I1032" i="6" s="1"/>
  <c r="L1032" i="6" s="1"/>
  <c r="G1033" i="6"/>
  <c r="I1033" i="6" s="1"/>
  <c r="L1033" i="6" s="1"/>
  <c r="G1034" i="6"/>
  <c r="I1034" i="6" s="1"/>
  <c r="L1034" i="6"/>
  <c r="G1035" i="6"/>
  <c r="I1035" i="6" s="1"/>
  <c r="L1035" i="6" s="1"/>
  <c r="G1036" i="6"/>
  <c r="I1036" i="6" s="1"/>
  <c r="L1036" i="6"/>
  <c r="G1037" i="6"/>
  <c r="I1037" i="6" s="1"/>
  <c r="L1037" i="6" s="1"/>
  <c r="G1038" i="6"/>
  <c r="I1038" i="6" s="1"/>
  <c r="L1038" i="6" s="1"/>
  <c r="G1039" i="6"/>
  <c r="I1039" i="6" s="1"/>
  <c r="L1039" i="6" s="1"/>
  <c r="G1040" i="6"/>
  <c r="I1040" i="6" s="1"/>
  <c r="L1040" i="6"/>
  <c r="G1041" i="6"/>
  <c r="I1041" i="6" s="1"/>
  <c r="L1041" i="6" s="1"/>
  <c r="G1042" i="6"/>
  <c r="I1042" i="6" s="1"/>
  <c r="L1042" i="6" s="1"/>
  <c r="G1043" i="6"/>
  <c r="I1043" i="6" s="1"/>
  <c r="L1043" i="6" s="1"/>
  <c r="G1044" i="6"/>
  <c r="I1044" i="6" s="1"/>
  <c r="L1044" i="6" s="1"/>
  <c r="G1045" i="6"/>
  <c r="I1045" i="6" s="1"/>
  <c r="L1045" i="6" s="1"/>
  <c r="G1046" i="6"/>
  <c r="I1046" i="6" s="1"/>
  <c r="L1046" i="6" s="1"/>
  <c r="G1047" i="6"/>
  <c r="I1047" i="6" s="1"/>
  <c r="L1047" i="6" s="1"/>
  <c r="G1048" i="6"/>
  <c r="I1048" i="6" s="1"/>
  <c r="L1048" i="6" s="1"/>
  <c r="G1049" i="6"/>
  <c r="I1049" i="6" s="1"/>
  <c r="L1049" i="6" s="1"/>
  <c r="G1050" i="6"/>
  <c r="I1050" i="6" s="1"/>
  <c r="L1050" i="6" s="1"/>
  <c r="G1051" i="6"/>
  <c r="I1051" i="6" s="1"/>
  <c r="L1051" i="6" s="1"/>
  <c r="G1052" i="6"/>
  <c r="I1052" i="6" s="1"/>
  <c r="L1052" i="6"/>
  <c r="G1053" i="6"/>
  <c r="I1053" i="6" s="1"/>
  <c r="L1053" i="6" s="1"/>
  <c r="G1054" i="6"/>
  <c r="I1054" i="6" s="1"/>
  <c r="L1054" i="6" s="1"/>
  <c r="G1055" i="6"/>
  <c r="I1055" i="6" s="1"/>
  <c r="L1055" i="6" s="1"/>
  <c r="G1056" i="6"/>
  <c r="I1056" i="6" s="1"/>
  <c r="L1056" i="6" s="1"/>
  <c r="G1057" i="6"/>
  <c r="I1057" i="6" s="1"/>
  <c r="L1057" i="6" s="1"/>
  <c r="G1058" i="6"/>
  <c r="I1058" i="6" s="1"/>
  <c r="L1058" i="6" s="1"/>
  <c r="G1059" i="6"/>
  <c r="I1059" i="6" s="1"/>
  <c r="L1059" i="6" s="1"/>
  <c r="G1060" i="6"/>
  <c r="I1060" i="6" s="1"/>
  <c r="L1060" i="6" s="1"/>
  <c r="G1061" i="6"/>
  <c r="I1061" i="6" s="1"/>
  <c r="L1061" i="6" s="1"/>
  <c r="G1062" i="6"/>
  <c r="I1062" i="6" s="1"/>
  <c r="L1062" i="6" s="1"/>
  <c r="G1063" i="6"/>
  <c r="I1063" i="6" s="1"/>
  <c r="L1063" i="6" s="1"/>
  <c r="G1064" i="6"/>
  <c r="I1064" i="6" s="1"/>
  <c r="L1064" i="6" s="1"/>
  <c r="G1065" i="6"/>
  <c r="I1065" i="6" s="1"/>
  <c r="L1065" i="6" s="1"/>
  <c r="G1066" i="6"/>
  <c r="I1066" i="6" s="1"/>
  <c r="L1066" i="6" s="1"/>
  <c r="G1067" i="6"/>
  <c r="I1067" i="6" s="1"/>
  <c r="L1067" i="6" s="1"/>
  <c r="G1068" i="6"/>
  <c r="I1068" i="6" s="1"/>
  <c r="L1068" i="6" s="1"/>
  <c r="G1069" i="6"/>
  <c r="I1069" i="6" s="1"/>
  <c r="L1069" i="6" s="1"/>
  <c r="G1070" i="6"/>
  <c r="I1070" i="6" s="1"/>
  <c r="L1070" i="6" s="1"/>
  <c r="G1071" i="6"/>
  <c r="I1071" i="6" s="1"/>
  <c r="L1071" i="6" s="1"/>
  <c r="G1072" i="6"/>
  <c r="I1072" i="6" s="1"/>
  <c r="L1072" i="6" s="1"/>
  <c r="G1073" i="6"/>
  <c r="I1073" i="6" s="1"/>
  <c r="L1073" i="6" s="1"/>
  <c r="G1074" i="6"/>
  <c r="I1074" i="6" s="1"/>
  <c r="L1074" i="6" s="1"/>
  <c r="G1075" i="6"/>
  <c r="I1075" i="6" s="1"/>
  <c r="L1075" i="6" s="1"/>
  <c r="G1076" i="6"/>
  <c r="I1076" i="6" s="1"/>
  <c r="L1076" i="6" s="1"/>
  <c r="G1077" i="6"/>
  <c r="I1077" i="6" s="1"/>
  <c r="L1077" i="6" s="1"/>
  <c r="G1078" i="6"/>
  <c r="I1078" i="6" s="1"/>
  <c r="L1078" i="6" s="1"/>
  <c r="G1079" i="6"/>
  <c r="I1079" i="6" s="1"/>
  <c r="L1079" i="6" s="1"/>
  <c r="G1080" i="6"/>
  <c r="I1080" i="6" s="1"/>
  <c r="L1080" i="6"/>
  <c r="G1081" i="6"/>
  <c r="I1081" i="6" s="1"/>
  <c r="L1081" i="6" s="1"/>
  <c r="G1082" i="6"/>
  <c r="I1082" i="6" s="1"/>
  <c r="L1082" i="6" s="1"/>
  <c r="G1083" i="6"/>
  <c r="I1083" i="6" s="1"/>
  <c r="L1083" i="6" s="1"/>
  <c r="G1084" i="6"/>
  <c r="I1084" i="6" s="1"/>
  <c r="L1084" i="6" s="1"/>
  <c r="G1085" i="6"/>
  <c r="I1085" i="6" s="1"/>
  <c r="L1085" i="6" s="1"/>
  <c r="G1086" i="6"/>
  <c r="I1086" i="6" s="1"/>
  <c r="L1086" i="6" s="1"/>
  <c r="G1087" i="6"/>
  <c r="I1087" i="6" s="1"/>
  <c r="L1087" i="6" s="1"/>
  <c r="G1088" i="6"/>
  <c r="I1088" i="6" s="1"/>
  <c r="L1088" i="6" s="1"/>
  <c r="G1089" i="6"/>
  <c r="I1089" i="6" s="1"/>
  <c r="L1089" i="6" s="1"/>
  <c r="G1090" i="6"/>
  <c r="I1090" i="6" s="1"/>
  <c r="L1090" i="6" s="1"/>
  <c r="G1091" i="6"/>
  <c r="I1091" i="6" s="1"/>
  <c r="L1091" i="6" s="1"/>
  <c r="G1092" i="6"/>
  <c r="I1092" i="6" s="1"/>
  <c r="L1092" i="6"/>
  <c r="G1093" i="6"/>
  <c r="I1093" i="6" s="1"/>
  <c r="L1093" i="6" s="1"/>
  <c r="G1094" i="6"/>
  <c r="I1094" i="6" s="1"/>
  <c r="L1094" i="6" s="1"/>
  <c r="G1095" i="6"/>
  <c r="I1095" i="6" s="1"/>
  <c r="L1095" i="6" s="1"/>
  <c r="G1096" i="6"/>
  <c r="I1096" i="6" s="1"/>
  <c r="L1096" i="6" s="1"/>
  <c r="G1097" i="6"/>
  <c r="I1097" i="6" s="1"/>
  <c r="L1097" i="6" s="1"/>
  <c r="G1098" i="6"/>
  <c r="I1098" i="6" s="1"/>
  <c r="L1098" i="6"/>
  <c r="G1099" i="6"/>
  <c r="I1099" i="6" s="1"/>
  <c r="L1099" i="6" s="1"/>
  <c r="G1100" i="6"/>
  <c r="I1100" i="6" s="1"/>
  <c r="L1100" i="6" s="1"/>
  <c r="G1101" i="6"/>
  <c r="I1101" i="6" s="1"/>
  <c r="L1101" i="6" s="1"/>
  <c r="G1102" i="6"/>
  <c r="I1102" i="6" s="1"/>
  <c r="L1102" i="6" s="1"/>
  <c r="G1103" i="6"/>
  <c r="I1103" i="6" s="1"/>
  <c r="L1103" i="6" s="1"/>
  <c r="G1104" i="6"/>
  <c r="I1104" i="6" s="1"/>
  <c r="L1104" i="6"/>
  <c r="G1105" i="6"/>
  <c r="I1105" i="6" s="1"/>
  <c r="L1105" i="6" s="1"/>
  <c r="G1106" i="6"/>
  <c r="I1106" i="6" s="1"/>
  <c r="L1106" i="6" s="1"/>
  <c r="G1107" i="6"/>
  <c r="I1107" i="6" s="1"/>
  <c r="L1107" i="6" s="1"/>
  <c r="G1108" i="6"/>
  <c r="I1108" i="6" s="1"/>
  <c r="L1108" i="6" s="1"/>
  <c r="G1109" i="6"/>
  <c r="I1109" i="6" s="1"/>
  <c r="L1109" i="6" s="1"/>
  <c r="G1110" i="6"/>
  <c r="I1110" i="6" s="1"/>
  <c r="L1110" i="6" s="1"/>
  <c r="G1111" i="6"/>
  <c r="I1111" i="6" s="1"/>
  <c r="L1111" i="6" s="1"/>
  <c r="G1112" i="6"/>
  <c r="I1112" i="6" s="1"/>
  <c r="L1112" i="6"/>
  <c r="G1113" i="6"/>
  <c r="I1113" i="6" s="1"/>
  <c r="L1113" i="6" s="1"/>
  <c r="G1114" i="6"/>
  <c r="I1114" i="6" s="1"/>
  <c r="L1114" i="6" s="1"/>
  <c r="G1115" i="6"/>
  <c r="I1115" i="6" s="1"/>
  <c r="L1115" i="6" s="1"/>
  <c r="G1116" i="6"/>
  <c r="I1116" i="6" s="1"/>
  <c r="L1116" i="6" s="1"/>
  <c r="G1117" i="6"/>
  <c r="I1117" i="6" s="1"/>
  <c r="L1117" i="6" s="1"/>
  <c r="G1118" i="6"/>
  <c r="I1118" i="6" s="1"/>
  <c r="L1118" i="6" s="1"/>
  <c r="G1119" i="6"/>
  <c r="I1119" i="6"/>
  <c r="L1119" i="6" s="1"/>
  <c r="G1120" i="6"/>
  <c r="I1120" i="6" s="1"/>
  <c r="L1120" i="6" s="1"/>
  <c r="G1121" i="6"/>
  <c r="I1121" i="6" s="1"/>
  <c r="L1121" i="6" s="1"/>
  <c r="G1122" i="6"/>
  <c r="I1122" i="6" s="1"/>
  <c r="L1122" i="6" s="1"/>
  <c r="G1123" i="6"/>
  <c r="I1123" i="6" s="1"/>
  <c r="L1123" i="6" s="1"/>
  <c r="G1124" i="6"/>
  <c r="I1124" i="6" s="1"/>
  <c r="L1124" i="6" s="1"/>
  <c r="G1125" i="6"/>
  <c r="I1125" i="6" s="1"/>
  <c r="L1125" i="6" s="1"/>
  <c r="G1126" i="6"/>
  <c r="I1126" i="6" s="1"/>
  <c r="L1126" i="6" s="1"/>
  <c r="G1127" i="6"/>
  <c r="I1127" i="6" s="1"/>
  <c r="L1127" i="6" s="1"/>
  <c r="G1128" i="6"/>
  <c r="I1128" i="6" s="1"/>
  <c r="L1128" i="6" s="1"/>
  <c r="G1129" i="6"/>
  <c r="I1129" i="6" s="1"/>
  <c r="L1129" i="6" s="1"/>
  <c r="G1130" i="6"/>
  <c r="I1130" i="6"/>
  <c r="L1130" i="6" s="1"/>
  <c r="G1131" i="6"/>
  <c r="I1131" i="6"/>
  <c r="L1131" i="6" s="1"/>
  <c r="G1132" i="6"/>
  <c r="I1132" i="6" s="1"/>
  <c r="L1132" i="6" s="1"/>
  <c r="G1133" i="6"/>
  <c r="I1133" i="6" s="1"/>
  <c r="L1133" i="6" s="1"/>
  <c r="G1134" i="6"/>
  <c r="I1134" i="6" s="1"/>
  <c r="L1134" i="6" s="1"/>
  <c r="G1135" i="6"/>
  <c r="I1135" i="6"/>
  <c r="L1135" i="6" s="1"/>
  <c r="G1136" i="6"/>
  <c r="I1136" i="6" s="1"/>
  <c r="L1136" i="6" s="1"/>
  <c r="G1137" i="6"/>
  <c r="I1137" i="6" s="1"/>
  <c r="L1137" i="6" s="1"/>
  <c r="G1138" i="6"/>
  <c r="I1138" i="6" s="1"/>
  <c r="L1138" i="6" s="1"/>
  <c r="G1139" i="6"/>
  <c r="I1139" i="6" s="1"/>
  <c r="L1139" i="6" s="1"/>
  <c r="G1140" i="6"/>
  <c r="I1140" i="6" s="1"/>
  <c r="L1140" i="6" s="1"/>
  <c r="G1141" i="6"/>
  <c r="I1141" i="6" s="1"/>
  <c r="L1141" i="6" s="1"/>
  <c r="G1142" i="6"/>
  <c r="I1142" i="6" s="1"/>
  <c r="L1142" i="6" s="1"/>
  <c r="G1143" i="6"/>
  <c r="I1143" i="6" s="1"/>
  <c r="L1143" i="6" s="1"/>
  <c r="G1144" i="6"/>
  <c r="I1144" i="6" s="1"/>
  <c r="L1144" i="6" s="1"/>
  <c r="G1145" i="6"/>
  <c r="I1145" i="6" s="1"/>
  <c r="L1145" i="6" s="1"/>
  <c r="G1146" i="6"/>
  <c r="I1146" i="6" s="1"/>
  <c r="L1146" i="6" s="1"/>
  <c r="G1147" i="6"/>
  <c r="I1147" i="6" s="1"/>
  <c r="L1147" i="6" s="1"/>
  <c r="G1148" i="6"/>
  <c r="I1148" i="6" s="1"/>
  <c r="L1148" i="6" s="1"/>
  <c r="G1149" i="6"/>
  <c r="I1149" i="6" s="1"/>
  <c r="L1149" i="6" s="1"/>
  <c r="G1150" i="6"/>
  <c r="I1150" i="6" s="1"/>
  <c r="L1150" i="6" s="1"/>
  <c r="G1151" i="6"/>
  <c r="I1151" i="6" s="1"/>
  <c r="L1151" i="6" s="1"/>
  <c r="G1152" i="6"/>
  <c r="I1152" i="6" s="1"/>
  <c r="L1152" i="6" s="1"/>
  <c r="G1153" i="6"/>
  <c r="I1153" i="6" s="1"/>
  <c r="L1153" i="6" s="1"/>
  <c r="G1154" i="6"/>
  <c r="I1154" i="6" s="1"/>
  <c r="L1154" i="6" s="1"/>
  <c r="G1155" i="6"/>
  <c r="I1155" i="6"/>
  <c r="L1155" i="6" s="1"/>
  <c r="G1156" i="6"/>
  <c r="I1156" i="6" s="1"/>
  <c r="L1156" i="6" s="1"/>
  <c r="G1157" i="6"/>
  <c r="I1157" i="6" s="1"/>
  <c r="L1157" i="6" s="1"/>
  <c r="G1158" i="6"/>
  <c r="I1158" i="6" s="1"/>
  <c r="L1158" i="6" s="1"/>
  <c r="G1159" i="6"/>
  <c r="I1159" i="6" s="1"/>
  <c r="L1159" i="6" s="1"/>
  <c r="G1160" i="6"/>
  <c r="I1160" i="6" s="1"/>
  <c r="L1160" i="6" s="1"/>
  <c r="G1161" i="6"/>
  <c r="I1161" i="6" s="1"/>
  <c r="L1161" i="6" s="1"/>
  <c r="G1162" i="6"/>
  <c r="I1162" i="6"/>
  <c r="L1162" i="6" s="1"/>
  <c r="G1163" i="6"/>
  <c r="I1163" i="6" s="1"/>
  <c r="L1163" i="6" s="1"/>
  <c r="G1164" i="6"/>
  <c r="I1164" i="6" s="1"/>
  <c r="L1164" i="6" s="1"/>
  <c r="G1165" i="6"/>
  <c r="I1165" i="6" s="1"/>
  <c r="L1165" i="6" s="1"/>
  <c r="G1166" i="6"/>
  <c r="I1166" i="6" s="1"/>
  <c r="L1166" i="6" s="1"/>
  <c r="G1167" i="6"/>
  <c r="I1167" i="6"/>
  <c r="L1167" i="6" s="1"/>
  <c r="G1168" i="6"/>
  <c r="I1168" i="6" s="1"/>
  <c r="L1168" i="6" s="1"/>
  <c r="G1169" i="6"/>
  <c r="I1169" i="6" s="1"/>
  <c r="L1169" i="6" s="1"/>
  <c r="G1170" i="6"/>
  <c r="I1170" i="6"/>
  <c r="L1170" i="6" s="1"/>
  <c r="G1171" i="6"/>
  <c r="I1171" i="6"/>
  <c r="L1171" i="6" s="1"/>
  <c r="G1172" i="6"/>
  <c r="I1172" i="6" s="1"/>
  <c r="L1172" i="6" s="1"/>
  <c r="G1173" i="6"/>
  <c r="I1173" i="6" s="1"/>
  <c r="L1173" i="6" s="1"/>
  <c r="G1174" i="6"/>
  <c r="I1174" i="6" s="1"/>
  <c r="L1174" i="6" s="1"/>
  <c r="G1175" i="6"/>
  <c r="I1175" i="6" s="1"/>
  <c r="L1175" i="6" s="1"/>
  <c r="G1176" i="6"/>
  <c r="I1176" i="6" s="1"/>
  <c r="L1176" i="6" s="1"/>
  <c r="G1177" i="6"/>
  <c r="I1177" i="6" s="1"/>
  <c r="L1177" i="6" s="1"/>
  <c r="G1178" i="6"/>
  <c r="I1178" i="6" s="1"/>
  <c r="L1178" i="6" s="1"/>
  <c r="G1179" i="6"/>
  <c r="I1179" i="6" s="1"/>
  <c r="L1179" i="6" s="1"/>
  <c r="G1180" i="6"/>
  <c r="I1180" i="6" s="1"/>
  <c r="L1180" i="6" s="1"/>
  <c r="G1181" i="6"/>
  <c r="I1181" i="6"/>
  <c r="L1181" i="6" s="1"/>
  <c r="G1182" i="6"/>
  <c r="I1182" i="6" s="1"/>
  <c r="L1182" i="6" s="1"/>
  <c r="G1183" i="6"/>
  <c r="I1183" i="6" s="1"/>
  <c r="L1183" i="6" s="1"/>
  <c r="G1184" i="6"/>
  <c r="I1184" i="6" s="1"/>
  <c r="L1184" i="6" s="1"/>
  <c r="G1185" i="6"/>
  <c r="I1185" i="6" s="1"/>
  <c r="L1185" i="6" s="1"/>
  <c r="G1186" i="6"/>
  <c r="I1186" i="6" s="1"/>
  <c r="L1186" i="6" s="1"/>
  <c r="G1187" i="6"/>
  <c r="I1187" i="6" s="1"/>
  <c r="L1187" i="6" s="1"/>
  <c r="G1188" i="6"/>
  <c r="I1188" i="6" s="1"/>
  <c r="L1188" i="6" s="1"/>
  <c r="G1189" i="6"/>
  <c r="I1189" i="6" s="1"/>
  <c r="L1189" i="6" s="1"/>
  <c r="G1190" i="6"/>
  <c r="I1190" i="6" s="1"/>
  <c r="L1190" i="6" s="1"/>
  <c r="G1191" i="6"/>
  <c r="I1191" i="6" s="1"/>
  <c r="L1191" i="6" s="1"/>
  <c r="G1192" i="6"/>
  <c r="I1192" i="6" s="1"/>
  <c r="L1192" i="6" s="1"/>
  <c r="G1193" i="6"/>
  <c r="I1193" i="6" s="1"/>
  <c r="L1193" i="6" s="1"/>
  <c r="G1194" i="6"/>
  <c r="I1194" i="6" s="1"/>
  <c r="L1194" i="6" s="1"/>
  <c r="G1195" i="6"/>
  <c r="I1195" i="6"/>
  <c r="L1195" i="6" s="1"/>
  <c r="G1196" i="6"/>
  <c r="I1196" i="6" s="1"/>
  <c r="L1196" i="6" s="1"/>
  <c r="G1197" i="6"/>
  <c r="I1197" i="6" s="1"/>
  <c r="L1197" i="6" s="1"/>
  <c r="G1198" i="6"/>
  <c r="I1198" i="6" s="1"/>
  <c r="L1198" i="6" s="1"/>
  <c r="G1199" i="6"/>
  <c r="I1199" i="6" s="1"/>
  <c r="L1199" i="6" s="1"/>
  <c r="G1200" i="6"/>
  <c r="I1200" i="6" s="1"/>
  <c r="L1200" i="6" s="1"/>
  <c r="G1201" i="6"/>
  <c r="I1201" i="6" s="1"/>
  <c r="L1201" i="6" s="1"/>
  <c r="G1202" i="6"/>
  <c r="I1202" i="6" s="1"/>
  <c r="L1202" i="6" s="1"/>
  <c r="G1203" i="6"/>
  <c r="I1203" i="6" s="1"/>
  <c r="L1203" i="6" s="1"/>
  <c r="G1204" i="6"/>
  <c r="I1204" i="6" s="1"/>
  <c r="L1204" i="6" s="1"/>
  <c r="G1205" i="6"/>
  <c r="I1205" i="6" s="1"/>
  <c r="L1205" i="6" s="1"/>
  <c r="G1206" i="6"/>
  <c r="I1206" i="6" s="1"/>
  <c r="L1206" i="6" s="1"/>
  <c r="G1207" i="6"/>
  <c r="I1207" i="6" s="1"/>
  <c r="L1207" i="6" s="1"/>
  <c r="G1208" i="6"/>
  <c r="I1208" i="6" s="1"/>
  <c r="L1208" i="6"/>
  <c r="G1209" i="6"/>
  <c r="I1209" i="6" s="1"/>
  <c r="L1209" i="6" s="1"/>
  <c r="G1210" i="6"/>
  <c r="I1210" i="6" s="1"/>
  <c r="L1210" i="6" s="1"/>
  <c r="G1211" i="6"/>
  <c r="I1211" i="6" s="1"/>
  <c r="L1211" i="6" s="1"/>
  <c r="G1212" i="6"/>
  <c r="I1212" i="6" s="1"/>
  <c r="L1212" i="6" s="1"/>
  <c r="G1213" i="6"/>
  <c r="I1213" i="6" s="1"/>
  <c r="L1213" i="6" s="1"/>
  <c r="G1214" i="6"/>
  <c r="I1214" i="6" s="1"/>
  <c r="L1214" i="6" s="1"/>
  <c r="G1215" i="6"/>
  <c r="I1215" i="6" s="1"/>
  <c r="L1215" i="6" s="1"/>
  <c r="G1216" i="6"/>
  <c r="I1216" i="6" s="1"/>
  <c r="L1216" i="6" s="1"/>
  <c r="G1217" i="6"/>
  <c r="I1217" i="6" s="1"/>
  <c r="L1217" i="6" s="1"/>
  <c r="G1218" i="6"/>
  <c r="I1218" i="6" s="1"/>
  <c r="L1218" i="6" s="1"/>
  <c r="G1219" i="6"/>
  <c r="I1219" i="6" s="1"/>
  <c r="L1219" i="6" s="1"/>
  <c r="G1220" i="6"/>
  <c r="I1220" i="6" s="1"/>
  <c r="L1220" i="6" s="1"/>
  <c r="G1221" i="6"/>
  <c r="I1221" i="6"/>
  <c r="L1221" i="6" s="1"/>
  <c r="G1222" i="6"/>
  <c r="I1222" i="6" s="1"/>
  <c r="L1222" i="6" s="1"/>
  <c r="G1223" i="6"/>
  <c r="I1223" i="6" s="1"/>
  <c r="L1223" i="6" s="1"/>
  <c r="G1224" i="6"/>
  <c r="I1224" i="6" s="1"/>
  <c r="L1224" i="6" s="1"/>
  <c r="G1225" i="6"/>
  <c r="I1225" i="6" s="1"/>
  <c r="L1225" i="6" s="1"/>
  <c r="G1226" i="6"/>
  <c r="I1226" i="6"/>
  <c r="L1226" i="6" s="1"/>
  <c r="G1227" i="6"/>
  <c r="I1227" i="6"/>
  <c r="L1227" i="6" s="1"/>
  <c r="G1228" i="6"/>
  <c r="I1228" i="6" s="1"/>
  <c r="L1228" i="6" s="1"/>
  <c r="G1229" i="6"/>
  <c r="I1229" i="6" s="1"/>
  <c r="L1229" i="6" s="1"/>
  <c r="G1230" i="6"/>
  <c r="I1230" i="6" s="1"/>
  <c r="L1230" i="6" s="1"/>
  <c r="G1231" i="6"/>
  <c r="I1231" i="6" s="1"/>
  <c r="L1231" i="6" s="1"/>
  <c r="G1232" i="6"/>
  <c r="I1232" i="6" s="1"/>
  <c r="L1232" i="6" s="1"/>
  <c r="G1233" i="6"/>
  <c r="I1233" i="6" s="1"/>
  <c r="L1233" i="6" s="1"/>
  <c r="G1234" i="6"/>
  <c r="I1234" i="6"/>
  <c r="L1234" i="6" s="1"/>
  <c r="G1235" i="6"/>
  <c r="I1235" i="6"/>
  <c r="L1235" i="6" s="1"/>
  <c r="G1236" i="6"/>
  <c r="I1236" i="6" s="1"/>
  <c r="L1236" i="6" s="1"/>
  <c r="G1237" i="6"/>
  <c r="I1237" i="6" s="1"/>
  <c r="L1237" i="6" s="1"/>
  <c r="G1238" i="6"/>
  <c r="I1238" i="6" s="1"/>
  <c r="L1238" i="6" s="1"/>
  <c r="G1239" i="6"/>
  <c r="I1239" i="6" s="1"/>
  <c r="L1239" i="6" s="1"/>
  <c r="G1240" i="6"/>
  <c r="I1240" i="6" s="1"/>
  <c r="L1240" i="6" s="1"/>
  <c r="G1241" i="6"/>
  <c r="I1241" i="6" s="1"/>
  <c r="L1241" i="6" s="1"/>
  <c r="G1242" i="6"/>
  <c r="I1242" i="6"/>
  <c r="L1242" i="6" s="1"/>
  <c r="G1243" i="6"/>
  <c r="I1243" i="6" s="1"/>
  <c r="L1243" i="6" s="1"/>
  <c r="G1244" i="6"/>
  <c r="I1244" i="6" s="1"/>
  <c r="L1244" i="6" s="1"/>
  <c r="G1245" i="6"/>
  <c r="I1245" i="6" s="1"/>
  <c r="L1245" i="6" s="1"/>
  <c r="G1246" i="6"/>
  <c r="I1246" i="6" s="1"/>
  <c r="L1246" i="6" s="1"/>
  <c r="G1247" i="6"/>
  <c r="I1247" i="6" s="1"/>
  <c r="L1247" i="6" s="1"/>
  <c r="G1248" i="6"/>
  <c r="I1248" i="6" s="1"/>
  <c r="L1248" i="6" s="1"/>
  <c r="G1249" i="6"/>
  <c r="I1249" i="6" s="1"/>
  <c r="L1249" i="6" s="1"/>
  <c r="G1250" i="6"/>
  <c r="I1250" i="6" s="1"/>
  <c r="L1250" i="6" s="1"/>
  <c r="G1251" i="6"/>
  <c r="I1251" i="6"/>
  <c r="L1251" i="6" s="1"/>
  <c r="G1252" i="6"/>
  <c r="I1252" i="6" s="1"/>
  <c r="L1252" i="6" s="1"/>
  <c r="G1253" i="6"/>
  <c r="I1253" i="6" s="1"/>
  <c r="L1253" i="6" s="1"/>
  <c r="G1254" i="6"/>
  <c r="I1254" i="6" s="1"/>
  <c r="L1254" i="6" s="1"/>
  <c r="G1255" i="6"/>
  <c r="I1255" i="6" s="1"/>
  <c r="L1255" i="6" s="1"/>
  <c r="G1256" i="6"/>
  <c r="I1256" i="6" s="1"/>
  <c r="L1256" i="6" s="1"/>
  <c r="G1257" i="6"/>
  <c r="I1257" i="6" s="1"/>
  <c r="L1257" i="6" s="1"/>
  <c r="G1258" i="6"/>
  <c r="I1258" i="6"/>
  <c r="L1258" i="6" s="1"/>
  <c r="G1259" i="6"/>
  <c r="I1259" i="6"/>
  <c r="L1259" i="6" s="1"/>
  <c r="G1260" i="6"/>
  <c r="I1260" i="6" s="1"/>
  <c r="L1260" i="6" s="1"/>
  <c r="G1261" i="6"/>
  <c r="I1261" i="6" s="1"/>
  <c r="L1261" i="6" s="1"/>
  <c r="G1262" i="6"/>
  <c r="I1262" i="6" s="1"/>
  <c r="L1262" i="6" s="1"/>
  <c r="G1263" i="6"/>
  <c r="I1263" i="6" s="1"/>
  <c r="L1263" i="6" s="1"/>
  <c r="G1264" i="6"/>
  <c r="I1264" i="6" s="1"/>
  <c r="L1264" i="6" s="1"/>
  <c r="G1265" i="6"/>
  <c r="I1265" i="6" s="1"/>
  <c r="L1265" i="6" s="1"/>
  <c r="G1266" i="6"/>
  <c r="I1266" i="6"/>
  <c r="L1266" i="6" s="1"/>
  <c r="G1267" i="6"/>
  <c r="I1267" i="6"/>
  <c r="L1267" i="6" s="1"/>
  <c r="G1268" i="6"/>
  <c r="I1268" i="6" s="1"/>
  <c r="L1268" i="6" s="1"/>
  <c r="G1269" i="6"/>
  <c r="I1269" i="6" s="1"/>
  <c r="L1269" i="6" s="1"/>
  <c r="G1270" i="6"/>
  <c r="I1270" i="6" s="1"/>
  <c r="L1270" i="6" s="1"/>
  <c r="K15" i="6"/>
  <c r="C70" i="2"/>
  <c r="C69" i="2"/>
  <c r="C54" i="2"/>
  <c r="C49" i="2"/>
  <c r="C50" i="2" s="1"/>
  <c r="C51" i="2" s="1"/>
  <c r="C43" i="2"/>
  <c r="C44" i="2" s="1"/>
  <c r="C45" i="2" s="1"/>
  <c r="G15" i="6"/>
  <c r="I15" i="6" s="1"/>
  <c r="L15" i="6" s="1"/>
  <c r="C33" i="2" l="1"/>
  <c r="C47" i="2" s="1"/>
  <c r="C52" i="2" s="1"/>
  <c r="C55" i="2" s="1"/>
  <c r="C61" i="2" l="1"/>
  <c r="C62" i="2" s="1"/>
  <c r="C63" i="2" s="1"/>
  <c r="C57" i="2"/>
  <c r="C58" i="2" s="1"/>
  <c r="C59" i="2" s="1"/>
  <c r="C65" i="2" l="1"/>
  <c r="C68" i="2" s="1"/>
  <c r="C71" i="2" s="1"/>
  <c r="C72" i="2" s="1"/>
</calcChain>
</file>

<file path=xl/sharedStrings.xml><?xml version="1.0" encoding="utf-8"?>
<sst xmlns="http://schemas.openxmlformats.org/spreadsheetml/2006/main" count="7878" uniqueCount="2239">
  <si>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</si>
  <si>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</si>
  <si>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</si>
  <si>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</si>
  <si>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</si>
  <si>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</si>
  <si>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</si>
  <si>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</si>
  <si>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</si>
  <si>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</si>
  <si>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</si>
  <si>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</si>
  <si>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</si>
  <si>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</si>
  <si>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</si>
  <si>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</si>
  <si>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</si>
  <si>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</si>
  <si>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</si>
  <si>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</si>
  <si>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</si>
  <si>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</si>
  <si>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</si>
  <si>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</si>
  <si>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</si>
  <si>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</si>
  <si>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</si>
  <si>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</si>
  <si>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</si>
  <si>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</si>
  <si>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</si>
  <si>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</si>
  <si>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</si>
  <si>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</si>
  <si>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</si>
  <si>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</si>
  <si>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</si>
  <si>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</si>
  <si>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</si>
  <si>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</si>
  <si>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</si>
  <si>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</si>
  <si>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</si>
  <si>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</si>
  <si>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</si>
  <si>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</si>
  <si>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</si>
  <si>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</si>
  <si>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</si>
  <si>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</si>
  <si>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</si>
  <si>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</si>
  <si>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</si>
  <si>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</si>
  <si>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</si>
  <si>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</si>
  <si>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</si>
  <si>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</si>
  <si>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</si>
  <si>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</si>
  <si>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Neonate</t>
  </si>
  <si>
    <t>Obstetrics</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</si>
  <si>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</si>
  <si>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</si>
  <si>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</si>
  <si>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</si>
  <si>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</si>
  <si>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</si>
  <si>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</si>
  <si>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</si>
  <si>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</si>
  <si>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</si>
  <si>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</si>
  <si>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</si>
  <si>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</si>
  <si>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</si>
  <si>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</si>
  <si>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</si>
  <si>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</si>
  <si>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</si>
  <si>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</si>
  <si>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</si>
  <si>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</si>
  <si>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</si>
  <si>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</si>
  <si>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</si>
  <si>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</si>
  <si>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</si>
  <si>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</si>
  <si>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</si>
  <si>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</si>
  <si>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</si>
  <si>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</si>
  <si>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</si>
  <si>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</si>
  <si>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</si>
  <si>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</si>
  <si>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</si>
  <si>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</si>
  <si>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</si>
  <si>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</si>
  <si>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</si>
  <si>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</si>
  <si>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</si>
  <si>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</si>
  <si>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</si>
  <si>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</si>
  <si>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</si>
  <si>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</si>
  <si>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</si>
  <si>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</si>
  <si>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</si>
  <si>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</si>
  <si>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</si>
  <si>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740-2</t>
  </si>
  <si>
    <t>740-3</t>
  </si>
  <si>
    <t>740-4</t>
  </si>
  <si>
    <t>750-1</t>
  </si>
  <si>
    <t>750-2</t>
  </si>
  <si>
    <t>750-3</t>
  </si>
  <si>
    <t>750-4</t>
  </si>
  <si>
    <t>751-1</t>
  </si>
  <si>
    <t>751-2</t>
  </si>
  <si>
    <t>751-3</t>
  </si>
  <si>
    <t>751-4</t>
  </si>
  <si>
    <t>752-1</t>
  </si>
  <si>
    <t>752-2</t>
  </si>
  <si>
    <t>752-3</t>
  </si>
  <si>
    <t>752-4</t>
  </si>
  <si>
    <t>753-1</t>
  </si>
  <si>
    <t>753-2</t>
  </si>
  <si>
    <t>753-3</t>
  </si>
  <si>
    <t>753-4</t>
  </si>
  <si>
    <t>754-1</t>
  </si>
  <si>
    <t>754-2</t>
  </si>
  <si>
    <t>754-3</t>
  </si>
  <si>
    <t>754-4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</si>
  <si>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</si>
  <si>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</si>
  <si>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</si>
  <si>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</si>
  <si>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</si>
  <si>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</si>
  <si>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</si>
  <si>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</si>
  <si>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</si>
  <si>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</si>
  <si>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</si>
  <si>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</si>
  <si>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</si>
  <si>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</si>
  <si>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</si>
  <si>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</si>
  <si>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</si>
  <si>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</si>
  <si>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</si>
  <si>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</si>
  <si>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</si>
  <si>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</si>
  <si>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</si>
  <si>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</si>
  <si>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</si>
  <si>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</si>
  <si>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</si>
  <si>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</si>
  <si>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</si>
  <si>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</si>
  <si>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</si>
  <si>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</si>
  <si>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</si>
  <si>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</si>
  <si>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</si>
  <si>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</si>
  <si>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</si>
  <si>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</si>
  <si>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</si>
  <si>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</si>
  <si>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</si>
  <si>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</si>
  <si>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</si>
  <si>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</si>
  <si>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</si>
  <si>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</si>
  <si>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</si>
  <si>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</si>
  <si>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791-1</t>
  </si>
  <si>
    <t>791-2</t>
  </si>
  <si>
    <t>791-3</t>
  </si>
  <si>
    <t>791-4</t>
  </si>
  <si>
    <t>811-1</t>
  </si>
  <si>
    <t>811-2</t>
  </si>
  <si>
    <t>811-3</t>
  </si>
  <si>
    <t>811-4</t>
  </si>
  <si>
    <t>812-1</t>
  </si>
  <si>
    <t>812-2</t>
  </si>
  <si>
    <t>812-3</t>
  </si>
  <si>
    <t>812-4</t>
  </si>
  <si>
    <t>813-1</t>
  </si>
  <si>
    <t>813-2</t>
  </si>
  <si>
    <t>813-3</t>
  </si>
  <si>
    <t>813-4</t>
  </si>
  <si>
    <t>815-1</t>
  </si>
  <si>
    <t>815-2</t>
  </si>
  <si>
    <t>815-3</t>
  </si>
  <si>
    <t>815-4</t>
  </si>
  <si>
    <t>816-1</t>
  </si>
  <si>
    <t>816-2</t>
  </si>
  <si>
    <t>816-3</t>
  </si>
  <si>
    <t>816-4</t>
  </si>
  <si>
    <t>841-1</t>
  </si>
  <si>
    <t>841-2</t>
  </si>
  <si>
    <t>841-3</t>
  </si>
  <si>
    <t>841-4</t>
  </si>
  <si>
    <t>842-1</t>
  </si>
  <si>
    <t>842-2</t>
  </si>
  <si>
    <t>842-3</t>
  </si>
  <si>
    <t>842-4</t>
  </si>
  <si>
    <t>843-1</t>
  </si>
  <si>
    <t>843-2</t>
  </si>
  <si>
    <t>843-3</t>
  </si>
  <si>
    <t>843-4</t>
  </si>
  <si>
    <t>844-1</t>
  </si>
  <si>
    <t>844-2</t>
  </si>
  <si>
    <t>844-3</t>
  </si>
  <si>
    <t>844-4</t>
  </si>
  <si>
    <t>850-1</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</si>
  <si>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</si>
  <si>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</si>
  <si>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</si>
  <si>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</si>
  <si>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</si>
  <si>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</si>
  <si>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</si>
  <si>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</si>
  <si>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</si>
  <si>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</si>
  <si>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</si>
  <si>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</si>
  <si>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</si>
  <si>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</si>
  <si>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</si>
  <si>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</si>
  <si>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</si>
  <si>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</si>
  <si>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</si>
  <si>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</si>
  <si>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</si>
  <si>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</si>
  <si>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</si>
  <si>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</si>
  <si>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</si>
  <si>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</si>
  <si>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</si>
  <si>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</si>
  <si>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</si>
  <si>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</si>
  <si>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</si>
  <si>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</si>
  <si>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</si>
  <si>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</si>
  <si>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</si>
  <si>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</si>
  <si>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</si>
  <si>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</si>
  <si>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</si>
  <si>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</si>
  <si>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</si>
  <si>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</si>
  <si>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</si>
  <si>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</si>
  <si>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</si>
  <si>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</si>
  <si>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</si>
  <si>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</si>
  <si>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</si>
  <si>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</si>
  <si>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</si>
  <si>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</si>
  <si>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</si>
  <si>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</si>
  <si>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</si>
  <si>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</si>
  <si>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</si>
  <si>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</si>
  <si>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</si>
  <si>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</si>
  <si>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</si>
  <si>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</si>
  <si>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</si>
  <si>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955-0</t>
  </si>
  <si>
    <t>956-0</t>
  </si>
  <si>
    <t>C</t>
  </si>
  <si>
    <t>D</t>
  </si>
  <si>
    <t>APR-DRG</t>
  </si>
  <si>
    <t>APR-DRG Description</t>
  </si>
  <si>
    <t>Estimated cost of this case</t>
  </si>
  <si>
    <t>194-4</t>
  </si>
  <si>
    <t>IS A TRANSFER PAYMENT ADJUSTMENT MADE?</t>
  </si>
  <si>
    <t>001-1</t>
  </si>
  <si>
    <t>001-2</t>
  </si>
  <si>
    <t>001-3</t>
  </si>
  <si>
    <t>001-4</t>
  </si>
  <si>
    <t>002-1</t>
  </si>
  <si>
    <t>002-2</t>
  </si>
  <si>
    <t>002-3</t>
  </si>
  <si>
    <t>002-4</t>
  </si>
  <si>
    <t>003-1</t>
  </si>
  <si>
    <t>003-2</t>
  </si>
  <si>
    <t>003-3</t>
  </si>
  <si>
    <t>003-4</t>
  </si>
  <si>
    <t>004-1</t>
  </si>
  <si>
    <t>004-2</t>
  </si>
  <si>
    <t>004-3</t>
  </si>
  <si>
    <t>004-4</t>
  </si>
  <si>
    <t>005-1</t>
  </si>
  <si>
    <t>005-2</t>
  </si>
  <si>
    <t>005-3</t>
  </si>
  <si>
    <t>005-4</t>
  </si>
  <si>
    <t>006-1</t>
  </si>
  <si>
    <t>006-2</t>
  </si>
  <si>
    <t>006-3</t>
  </si>
  <si>
    <t>006-4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</si>
  <si>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</si>
  <si>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</si>
  <si>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</si>
  <si>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</si>
  <si>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</si>
  <si>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</si>
  <si>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</si>
  <si>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</si>
  <si>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</si>
  <si>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</si>
  <si>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</si>
  <si>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</si>
  <si>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</si>
  <si>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</si>
  <si>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</si>
  <si>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</si>
  <si>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</si>
  <si>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</si>
  <si>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</si>
  <si>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</si>
  <si>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</si>
  <si>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</si>
  <si>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</si>
  <si>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</si>
  <si>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</si>
  <si>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</si>
  <si>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</si>
  <si>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</si>
  <si>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</si>
  <si>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</si>
  <si>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</si>
  <si>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</si>
  <si>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</si>
  <si>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</si>
  <si>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</si>
  <si>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</si>
  <si>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</si>
  <si>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</si>
  <si>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</si>
  <si>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</si>
  <si>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</si>
  <si>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</si>
  <si>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</si>
  <si>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</si>
  <si>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</si>
  <si>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</si>
  <si>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</si>
  <si>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</si>
  <si>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</si>
  <si>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</si>
  <si>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</si>
  <si>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</si>
  <si>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</si>
  <si>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</si>
  <si>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</si>
  <si>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</si>
  <si>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</si>
  <si>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</si>
  <si>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</si>
  <si>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</si>
  <si>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</si>
  <si>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</si>
  <si>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</si>
  <si>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</si>
  <si>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</si>
  <si>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</si>
  <si>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</si>
  <si>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</si>
  <si>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</si>
  <si>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</si>
  <si>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</si>
  <si>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</si>
  <si>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</si>
  <si>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</si>
  <si>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</si>
  <si>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</si>
  <si>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</si>
  <si>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</si>
  <si>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</si>
  <si>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</si>
  <si>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</si>
  <si>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</si>
  <si>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</si>
  <si>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</si>
  <si>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</si>
  <si>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</si>
  <si>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</si>
  <si>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</si>
  <si>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</si>
  <si>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</si>
  <si>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</si>
  <si>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</si>
  <si>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</si>
  <si>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</si>
  <si>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</si>
  <si>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</si>
  <si>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</si>
  <si>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</si>
  <si>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</si>
  <si>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</si>
  <si>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070-1</t>
  </si>
  <si>
    <t>070-2</t>
  </si>
  <si>
    <t>070-3</t>
  </si>
  <si>
    <t>070-4</t>
  </si>
  <si>
    <t>073-1</t>
  </si>
  <si>
    <t>073-2</t>
  </si>
  <si>
    <t>073-3</t>
  </si>
  <si>
    <t>073-4</t>
  </si>
  <si>
    <t>080-1</t>
  </si>
  <si>
    <t>080-2</t>
  </si>
  <si>
    <t>080-3</t>
  </si>
  <si>
    <t>080-4</t>
  </si>
  <si>
    <t>082-1</t>
  </si>
  <si>
    <t>082-2</t>
  </si>
  <si>
    <t>082-3</t>
  </si>
  <si>
    <t>082-4</t>
  </si>
  <si>
    <t>089-1</t>
  </si>
  <si>
    <t>089-2</t>
  </si>
  <si>
    <t>089-3</t>
  </si>
  <si>
    <t>089-4</t>
  </si>
  <si>
    <t>090-1</t>
  </si>
  <si>
    <t>090-2</t>
  </si>
  <si>
    <t>090-3</t>
  </si>
  <si>
    <t>090-4</t>
  </si>
  <si>
    <t>091-1</t>
  </si>
  <si>
    <t>091-2</t>
  </si>
  <si>
    <t>091-3</t>
  </si>
  <si>
    <t>091-4</t>
  </si>
  <si>
    <t>092-1</t>
  </si>
  <si>
    <t>092-2</t>
  </si>
  <si>
    <t>092-3</t>
  </si>
  <si>
    <t>092-4</t>
  </si>
  <si>
    <t>093-1</t>
  </si>
  <si>
    <t>093-2</t>
  </si>
  <si>
    <t>093-3</t>
  </si>
  <si>
    <t>093-4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</si>
  <si>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</si>
  <si>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</si>
  <si>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</si>
  <si>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</si>
  <si>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</si>
  <si>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</si>
  <si>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</si>
  <si>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</si>
  <si>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</si>
  <si>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</si>
  <si>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</si>
  <si>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</si>
  <si>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</si>
  <si>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</si>
  <si>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</si>
  <si>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</si>
  <si>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</si>
  <si>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</si>
  <si>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</si>
  <si>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</si>
  <si>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</si>
  <si>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</si>
  <si>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</si>
  <si>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</si>
  <si>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</si>
  <si>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</si>
  <si>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</si>
  <si>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</si>
  <si>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</si>
  <si>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</si>
  <si>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</si>
  <si>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</si>
  <si>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</si>
  <si>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</si>
  <si>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</si>
  <si>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</si>
  <si>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</si>
  <si>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</si>
  <si>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</si>
  <si>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</si>
  <si>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</si>
  <si>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</si>
  <si>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</si>
  <si>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</si>
  <si>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</si>
  <si>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</si>
  <si>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</si>
  <si>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WHAT IS THE DRG BASE PAYMENT?</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</si>
  <si>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</si>
  <si>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</si>
  <si>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</si>
  <si>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</si>
  <si>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</si>
  <si>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</si>
  <si>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</si>
  <si>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</si>
  <si>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</si>
  <si>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</si>
  <si>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</si>
  <si>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</si>
  <si>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</si>
  <si>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</si>
  <si>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</si>
  <si>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</si>
  <si>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</si>
  <si>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</si>
  <si>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</si>
  <si>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</si>
  <si>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</si>
  <si>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</si>
  <si>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</si>
  <si>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</si>
  <si>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</si>
  <si>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</si>
  <si>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</si>
  <si>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</si>
  <si>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</si>
  <si>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</si>
  <si>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</si>
  <si>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</si>
  <si>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</si>
  <si>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</si>
  <si>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</si>
  <si>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</si>
  <si>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</si>
  <si>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</si>
  <si>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</si>
  <si>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</si>
  <si>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</si>
  <si>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</si>
  <si>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</si>
  <si>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</si>
  <si>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</si>
  <si>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</si>
  <si>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</si>
  <si>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</si>
  <si>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</si>
  <si>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</si>
  <si>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</si>
  <si>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</si>
  <si>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</si>
  <si>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160-1</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</si>
  <si>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</si>
  <si>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</si>
  <si>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</si>
  <si>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</si>
  <si>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</si>
  <si>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</si>
  <si>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</si>
  <si>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</si>
  <si>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</si>
  <si>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</si>
  <si>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</si>
  <si>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</si>
  <si>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</si>
  <si>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</si>
  <si>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</si>
  <si>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</si>
  <si>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</si>
  <si>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</si>
  <si>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</si>
  <si>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</si>
  <si>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</si>
  <si>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</si>
  <si>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</si>
  <si>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</si>
  <si>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</si>
  <si>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</si>
  <si>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</si>
  <si>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</si>
  <si>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</si>
  <si>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</si>
  <si>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</si>
  <si>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</si>
  <si>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</si>
  <si>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</si>
  <si>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</si>
  <si>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</si>
  <si>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</si>
  <si>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</si>
  <si>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</si>
  <si>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</si>
  <si>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</si>
  <si>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</si>
  <si>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</si>
  <si>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</si>
  <si>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</si>
  <si>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</si>
  <si>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</si>
  <si>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</si>
  <si>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</si>
  <si>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</si>
  <si>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</si>
  <si>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</si>
  <si>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</si>
  <si>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</si>
  <si>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</si>
  <si>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</si>
  <si>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</si>
  <si>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</si>
  <si>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</si>
  <si>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190-1</t>
  </si>
  <si>
    <t>190-2</t>
  </si>
  <si>
    <t>190-3</t>
  </si>
  <si>
    <t>190-4</t>
  </si>
  <si>
    <t>191-1</t>
  </si>
  <si>
    <t>191-2</t>
  </si>
  <si>
    <t>191-3</t>
  </si>
  <si>
    <t>191-4</t>
  </si>
  <si>
    <t>192-1</t>
  </si>
  <si>
    <t>192-2</t>
  </si>
  <si>
    <t>192-3</t>
  </si>
  <si>
    <t>192-4</t>
  </si>
  <si>
    <t>193-1</t>
  </si>
  <si>
    <t>193-2</t>
  </si>
  <si>
    <t>193-3</t>
  </si>
  <si>
    <t>193-4</t>
  </si>
  <si>
    <t>194-1</t>
  </si>
  <si>
    <t>194-2</t>
  </si>
  <si>
    <t>194-3</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</si>
  <si>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</si>
  <si>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</si>
  <si>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</si>
  <si>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</si>
  <si>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</si>
  <si>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</si>
  <si>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</si>
  <si>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</si>
  <si>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</si>
  <si>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</si>
  <si>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</si>
  <si>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</si>
  <si>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</si>
  <si>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</si>
  <si>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</si>
  <si>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</si>
  <si>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</si>
  <si>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</si>
  <si>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</si>
  <si>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</si>
  <si>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</si>
  <si>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</si>
  <si>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</si>
  <si>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</si>
  <si>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</si>
  <si>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</si>
  <si>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</si>
  <si>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</si>
  <si>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</si>
  <si>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</si>
  <si>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</si>
  <si>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</si>
  <si>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</si>
  <si>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</si>
  <si>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</si>
  <si>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</si>
  <si>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</si>
  <si>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</si>
  <si>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</si>
  <si>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</si>
  <si>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</si>
  <si>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</si>
  <si>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</si>
  <si>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</si>
  <si>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</si>
  <si>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</si>
  <si>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</si>
  <si>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</si>
  <si>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221-1</t>
  </si>
  <si>
    <t>221-2</t>
  </si>
  <si>
    <t>221-3</t>
  </si>
  <si>
    <t>221-4</t>
  </si>
  <si>
    <t>222-1</t>
  </si>
  <si>
    <t>222-2</t>
  </si>
  <si>
    <t>222-3</t>
  </si>
  <si>
    <t>222-4</t>
  </si>
  <si>
    <t>223-1</t>
  </si>
  <si>
    <t>223-2</t>
  </si>
  <si>
    <t>223-3</t>
  </si>
  <si>
    <t>223-4</t>
  </si>
  <si>
    <t>224-1</t>
  </si>
  <si>
    <t>224-2</t>
  </si>
  <si>
    <t>224-3</t>
  </si>
  <si>
    <t>224-4</t>
  </si>
  <si>
    <t>225-1</t>
  </si>
  <si>
    <t>225-2</t>
  </si>
  <si>
    <t>225-3</t>
  </si>
  <si>
    <t>225-4</t>
  </si>
  <si>
    <t>226-1</t>
  </si>
  <si>
    <t>226-2</t>
  </si>
  <si>
    <t>226-3</t>
  </si>
  <si>
    <t>226-4</t>
  </si>
  <si>
    <t>227-1</t>
  </si>
  <si>
    <t>Values for input boxes</t>
  </si>
  <si>
    <t>227-2</t>
  </si>
  <si>
    <t>227-3</t>
  </si>
  <si>
    <t>227-4</t>
  </si>
  <si>
    <t>228-1</t>
  </si>
  <si>
    <t>228-2</t>
  </si>
  <si>
    <t>228-3</t>
  </si>
  <si>
    <t>228-4</t>
  </si>
  <si>
    <t>229-1</t>
  </si>
  <si>
    <t>229-2</t>
  </si>
  <si>
    <t>229-3</t>
  </si>
  <si>
    <t>229-4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</si>
  <si>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</si>
  <si>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</si>
  <si>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</si>
  <si>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</si>
  <si>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</si>
  <si>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</si>
  <si>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</si>
  <si>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</si>
  <si>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</si>
  <si>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</si>
  <si>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</si>
  <si>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</si>
  <si>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</si>
  <si>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</si>
  <si>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</si>
  <si>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</si>
  <si>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</si>
  <si>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</si>
  <si>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</si>
  <si>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</si>
  <si>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</si>
  <si>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</si>
  <si>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</si>
  <si>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</si>
  <si>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</si>
  <si>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</si>
  <si>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</si>
  <si>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</si>
  <si>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</si>
  <si>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</si>
  <si>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</si>
  <si>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</si>
  <si>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</si>
  <si>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</si>
  <si>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</si>
  <si>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</si>
  <si>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</si>
  <si>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</si>
  <si>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</si>
  <si>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</si>
  <si>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</si>
  <si>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</si>
  <si>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</si>
  <si>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</si>
  <si>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</si>
  <si>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</si>
  <si>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</si>
  <si>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</si>
  <si>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</si>
  <si>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</si>
  <si>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</si>
  <si>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</si>
  <si>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</si>
  <si>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</si>
  <si>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</si>
  <si>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</si>
  <si>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</si>
  <si>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</si>
  <si>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</si>
  <si>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</si>
  <si>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</si>
  <si>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</si>
  <si>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</si>
  <si>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</si>
  <si>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262-1</t>
  </si>
  <si>
    <t>262-2</t>
  </si>
  <si>
    <t>262-3</t>
  </si>
  <si>
    <t>262-4</t>
  </si>
  <si>
    <t>263-1</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</si>
  <si>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</si>
  <si>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</si>
  <si>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</si>
  <si>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</si>
  <si>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</si>
  <si>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</si>
  <si>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</si>
  <si>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</si>
  <si>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</si>
  <si>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</si>
  <si>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</si>
  <si>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</si>
  <si>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</si>
  <si>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</si>
  <si>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</si>
  <si>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</si>
  <si>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</si>
  <si>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</si>
  <si>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</si>
  <si>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</si>
  <si>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</si>
  <si>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</si>
  <si>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</si>
  <si>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</si>
  <si>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</si>
  <si>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</si>
  <si>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</si>
  <si>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</si>
  <si>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</si>
  <si>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</si>
  <si>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</si>
  <si>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301-1</t>
  </si>
  <si>
    <t>301-2</t>
  </si>
  <si>
    <t>301-3</t>
  </si>
  <si>
    <t>301-4</t>
  </si>
  <si>
    <t>302-1</t>
  </si>
  <si>
    <t>302-2</t>
  </si>
  <si>
    <t>302-3</t>
  </si>
  <si>
    <t>302-4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</si>
  <si>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</si>
  <si>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</si>
  <si>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</si>
  <si>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</si>
  <si>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</si>
  <si>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</si>
  <si>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</si>
  <si>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</si>
  <si>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</si>
  <si>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</si>
  <si>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</si>
  <si>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</si>
  <si>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</si>
  <si>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</si>
  <si>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</si>
  <si>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</si>
  <si>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</si>
  <si>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</si>
  <si>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</si>
  <si>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</si>
  <si>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</si>
  <si>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</si>
  <si>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</si>
  <si>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</si>
  <si>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</si>
  <si>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</si>
  <si>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</si>
  <si>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</si>
  <si>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</si>
  <si>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</si>
  <si>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</si>
  <si>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</si>
  <si>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</si>
  <si>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</si>
  <si>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</si>
  <si>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</si>
  <si>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</si>
  <si>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</si>
  <si>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</si>
  <si>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</si>
  <si>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</si>
  <si>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</si>
  <si>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</si>
  <si>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</si>
  <si>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</si>
  <si>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</si>
  <si>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</si>
  <si>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</si>
  <si>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</si>
  <si>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</si>
  <si>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</si>
  <si>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</si>
  <si>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</si>
  <si>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</si>
  <si>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</si>
  <si>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</si>
  <si>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</si>
  <si>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</si>
  <si>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</si>
  <si>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</si>
  <si>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</si>
  <si>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</si>
  <si>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</si>
  <si>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</si>
  <si>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</si>
  <si>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</si>
  <si>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</si>
  <si>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</si>
  <si>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</si>
  <si>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</si>
  <si>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</si>
  <si>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</si>
  <si>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</si>
  <si>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</si>
  <si>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</si>
  <si>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</si>
  <si>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</si>
  <si>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</si>
  <si>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</si>
  <si>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</si>
  <si>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</si>
  <si>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</si>
  <si>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</si>
  <si>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</si>
  <si>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</si>
  <si>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</si>
  <si>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</si>
  <si>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</si>
  <si>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</si>
  <si>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</si>
  <si>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</si>
  <si>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</si>
  <si>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</si>
  <si>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</si>
  <si>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</si>
  <si>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</si>
  <si>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</si>
  <si>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</si>
  <si>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</si>
  <si>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</si>
  <si>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</si>
  <si>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</si>
  <si>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</si>
  <si>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</si>
  <si>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</si>
  <si>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</si>
  <si>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</si>
  <si>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</si>
  <si>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</si>
  <si>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</si>
  <si>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</si>
  <si>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</si>
  <si>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</si>
  <si>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</si>
  <si>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</si>
  <si>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</si>
  <si>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</si>
  <si>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</si>
  <si>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</si>
  <si>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</si>
  <si>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</si>
  <si>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</si>
  <si>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</si>
  <si>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</si>
  <si>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</si>
  <si>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</si>
  <si>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</si>
  <si>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</si>
  <si>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</si>
  <si>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</si>
  <si>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</si>
  <si>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</si>
  <si>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</si>
  <si>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</si>
  <si>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</si>
  <si>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</si>
  <si>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</si>
  <si>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</si>
  <si>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</si>
  <si>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</si>
  <si>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</si>
  <si>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</si>
  <si>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</si>
  <si>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</si>
  <si>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</si>
  <si>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</si>
  <si>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</si>
  <si>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</si>
  <si>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</si>
  <si>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</si>
  <si>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</si>
  <si>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</si>
  <si>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</si>
  <si>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</si>
  <si>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</si>
  <si>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</si>
  <si>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</si>
  <si>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</si>
  <si>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</si>
  <si>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</si>
  <si>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</si>
  <si>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</si>
  <si>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</si>
  <si>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</si>
  <si>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</si>
  <si>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</si>
  <si>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</si>
  <si>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</si>
  <si>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</si>
  <si>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</si>
  <si>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</si>
  <si>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</si>
  <si>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</si>
  <si>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</si>
  <si>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</si>
  <si>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</si>
  <si>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</si>
  <si>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</si>
  <si>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</si>
  <si>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</si>
  <si>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</si>
  <si>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</si>
  <si>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</si>
  <si>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</si>
  <si>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</si>
  <si>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</si>
  <si>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</si>
  <si>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</si>
  <si>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</si>
  <si>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</si>
  <si>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</si>
  <si>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</si>
  <si>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</si>
  <si>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</si>
  <si>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</si>
  <si>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</si>
  <si>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</si>
  <si>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</si>
  <si>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</si>
  <si>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</si>
  <si>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</si>
  <si>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</si>
  <si>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</si>
  <si>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</si>
  <si>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</si>
  <si>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</si>
  <si>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</si>
  <si>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</si>
  <si>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</si>
  <si>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</si>
  <si>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</si>
  <si>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</si>
  <si>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</si>
  <si>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</si>
  <si>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</si>
  <si>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</si>
  <si>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</si>
  <si>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</si>
  <si>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</si>
  <si>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</si>
  <si>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</si>
  <si>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</si>
  <si>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</si>
  <si>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</si>
  <si>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</si>
  <si>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</si>
  <si>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</si>
  <si>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</si>
  <si>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480-1</t>
  </si>
  <si>
    <t>480-2</t>
  </si>
  <si>
    <t>480-3</t>
  </si>
  <si>
    <t>480-4</t>
  </si>
  <si>
    <t>481-1</t>
  </si>
  <si>
    <t>481-2</t>
  </si>
  <si>
    <t>481-3</t>
  </si>
  <si>
    <t>481-4</t>
  </si>
  <si>
    <t>482-1</t>
  </si>
  <si>
    <t>482-2</t>
  </si>
  <si>
    <t>482-3</t>
  </si>
  <si>
    <t>482-4</t>
  </si>
  <si>
    <t>483-1</t>
  </si>
  <si>
    <t>483-2</t>
  </si>
  <si>
    <t>483-3</t>
  </si>
  <si>
    <t>483-4</t>
  </si>
  <si>
    <t>484-1</t>
  </si>
  <si>
    <t>484-2</t>
  </si>
  <si>
    <t>484-3</t>
  </si>
  <si>
    <t>484-4</t>
  </si>
  <si>
    <t>500-1</t>
  </si>
  <si>
    <t>500-2</t>
  </si>
  <si>
    <t>500-3</t>
  </si>
  <si>
    <t>500-4</t>
  </si>
  <si>
    <t>501-1</t>
  </si>
  <si>
    <t>501-2</t>
  </si>
  <si>
    <t>501-3</t>
  </si>
  <si>
    <t>501-4</t>
  </si>
  <si>
    <t>510-1</t>
  </si>
  <si>
    <t>510-2</t>
  </si>
  <si>
    <t>510-3</t>
  </si>
  <si>
    <t>510-4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</si>
  <si>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</si>
  <si>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</si>
  <si>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</si>
  <si>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</si>
  <si>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</si>
  <si>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</si>
  <si>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</si>
  <si>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</si>
  <si>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</si>
  <si>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</si>
  <si>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</si>
  <si>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</si>
  <si>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</si>
  <si>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</si>
  <si>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</si>
  <si>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</si>
  <si>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</si>
  <si>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</si>
  <si>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</si>
  <si>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</si>
  <si>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</si>
  <si>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</si>
  <si>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</si>
  <si>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</si>
  <si>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</si>
  <si>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</si>
  <si>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</si>
  <si>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</si>
  <si>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</si>
  <si>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</si>
  <si>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</si>
  <si>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</si>
  <si>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</si>
  <si>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</si>
  <si>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</si>
  <si>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</si>
  <si>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</si>
  <si>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</si>
  <si>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</si>
  <si>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</si>
  <si>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</si>
  <si>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540-2</t>
  </si>
  <si>
    <t>540-3</t>
  </si>
  <si>
    <t>540-4</t>
  </si>
  <si>
    <t>541-1</t>
  </si>
  <si>
    <t>541-2</t>
  </si>
  <si>
    <t>541-3</t>
  </si>
  <si>
    <t>541-4</t>
  </si>
  <si>
    <t>542-1</t>
  </si>
  <si>
    <t>542-2</t>
  </si>
  <si>
    <t>542-3</t>
  </si>
  <si>
    <t>542-4</t>
  </si>
  <si>
    <t>544-1</t>
  </si>
  <si>
    <t>544-2</t>
  </si>
  <si>
    <t>544-3</t>
  </si>
  <si>
    <t>544-4</t>
  </si>
  <si>
    <t>545-1</t>
  </si>
  <si>
    <t>545-2</t>
  </si>
  <si>
    <t>545-3</t>
  </si>
  <si>
    <t>545-4</t>
  </si>
  <si>
    <t>546-1</t>
  </si>
  <si>
    <t>546-2</t>
  </si>
  <si>
    <t>546-3</t>
  </si>
  <si>
    <t>546-4</t>
  </si>
  <si>
    <t>560-1</t>
  </si>
  <si>
    <t>560-2</t>
  </si>
  <si>
    <t>560-3</t>
  </si>
  <si>
    <t>560-4</t>
  </si>
  <si>
    <t>561-1</t>
  </si>
  <si>
    <t>561-2</t>
  </si>
  <si>
    <t>561-3</t>
  </si>
  <si>
    <t>561-4</t>
  </si>
  <si>
    <t>563-1</t>
  </si>
  <si>
    <t>563-2</t>
  </si>
  <si>
    <t>563-3</t>
  </si>
  <si>
    <t>563-4</t>
  </si>
  <si>
    <t>564-1</t>
  </si>
  <si>
    <t>564-2</t>
  </si>
  <si>
    <t>564-3</t>
  </si>
  <si>
    <t>564-4</t>
  </si>
  <si>
    <t>565-1</t>
  </si>
  <si>
    <t>565-2</t>
  </si>
  <si>
    <t>565-3</t>
  </si>
  <si>
    <t>565-4</t>
  </si>
  <si>
    <t>566-1</t>
  </si>
  <si>
    <t>566-2</t>
  </si>
  <si>
    <t>566-3</t>
  </si>
  <si>
    <t>566-4</t>
  </si>
  <si>
    <t>580-1</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</si>
  <si>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</si>
  <si>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</si>
  <si>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</si>
  <si>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</si>
  <si>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</si>
  <si>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</si>
  <si>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</si>
  <si>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</si>
  <si>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</si>
  <si>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</si>
  <si>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</si>
  <si>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</si>
  <si>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</si>
  <si>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</si>
  <si>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</si>
  <si>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</si>
  <si>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</si>
  <si>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</si>
  <si>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</si>
  <si>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</si>
  <si>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</si>
  <si>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</si>
  <si>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</si>
  <si>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</si>
  <si>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</si>
  <si>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</si>
  <si>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</si>
  <si>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</si>
  <si>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</si>
  <si>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</si>
  <si>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</si>
  <si>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</si>
  <si>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</si>
  <si>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</si>
  <si>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</si>
  <si>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</si>
  <si>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</si>
  <si>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</si>
  <si>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</si>
  <si>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</si>
  <si>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</si>
  <si>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</si>
  <si>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</si>
  <si>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</si>
  <si>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</si>
  <si>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</si>
  <si>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</si>
  <si>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</si>
  <si>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</si>
  <si>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</si>
  <si>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</si>
  <si>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</si>
  <si>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</si>
  <si>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</si>
  <si>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</si>
  <si>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</si>
  <si>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</si>
  <si>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</si>
  <si>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</si>
  <si>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</si>
  <si>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</si>
  <si>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</si>
  <si>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</si>
  <si>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</si>
  <si>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</si>
  <si>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</si>
  <si>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</si>
  <si>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</si>
  <si>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</si>
  <si>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</si>
  <si>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</si>
  <si>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</si>
  <si>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</si>
  <si>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</si>
  <si>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</si>
  <si>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</si>
  <si>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Hospital-specific cost-to-charge ratio</t>
  </si>
  <si>
    <t>Normal newborn</t>
  </si>
  <si>
    <t>Allowed amount after transfer adjustment</t>
  </si>
  <si>
    <t>Allowed amount</t>
  </si>
  <si>
    <t>Is a transfer adjustment potentially applicable?</t>
  </si>
  <si>
    <t>Yes</t>
  </si>
  <si>
    <t>No</t>
  </si>
  <si>
    <t>APR-DRG description</t>
  </si>
  <si>
    <t>DRG cost outlier payment decrease</t>
  </si>
  <si>
    <t>High-Side Outlier Payment When Payment Is Much Lower than Cost</t>
  </si>
  <si>
    <t>Low Side Outlier Payment When Payment Is Much Greater than Cost</t>
  </si>
  <si>
    <t>ALLOWED AMOUNT AFTER TRANSFER AND OUTLIER ADJUSTMENTS</t>
  </si>
  <si>
    <t>Is transfer payment adjustment &lt; allowed amount so far?</t>
  </si>
  <si>
    <t>Length of stay</t>
  </si>
  <si>
    <t>Calculated transfer payment adjustment</t>
  </si>
  <si>
    <t>Payment amount</t>
  </si>
  <si>
    <t>IS A COST OUTLIER ADJUSTMENT MADE?</t>
  </si>
  <si>
    <t>Patient age (in years)</t>
  </si>
  <si>
    <t>CALCULATION OF ALLOWED AMOUNT AND REIMBURSEMENT AMOUNT</t>
  </si>
  <si>
    <t>Add-on amount</t>
  </si>
  <si>
    <t>DRG payment so far</t>
  </si>
  <si>
    <t>Used for age adjustor</t>
  </si>
  <si>
    <t>Other health coverage</t>
  </si>
  <si>
    <t>Patient share of cost</t>
  </si>
  <si>
    <t>Includes spend-down or copayment</t>
  </si>
  <si>
    <t>Misc Pediatric</t>
  </si>
  <si>
    <t>Gastroent Adult</t>
  </si>
  <si>
    <t>Misc Adult</t>
  </si>
  <si>
    <t>Resp Pediatric</t>
  </si>
  <si>
    <t>Resp Adult</t>
  </si>
  <si>
    <t>Circulatory Adult</t>
  </si>
  <si>
    <t>Other</t>
  </si>
  <si>
    <t>Is estimated cost &gt; allowed amount</t>
  </si>
  <si>
    <t>Estimated loss on this case</t>
  </si>
  <si>
    <t>Estimated gain on this case</t>
  </si>
  <si>
    <t>Is gain &gt; outlier threshold</t>
  </si>
  <si>
    <t>3. Average length of stay is the untrimmed arithmetic value.</t>
  </si>
  <si>
    <t>Used for pricing interim claims</t>
  </si>
  <si>
    <t>IS THIS AN INTERIM CLAIM?</t>
  </si>
  <si>
    <t>Interim claim threshold</t>
  </si>
  <si>
    <t>Indicates an interim claim</t>
  </si>
  <si>
    <t>Casemix adjustment factor</t>
  </si>
  <si>
    <t>Used to adjust DRG relative weights should a need arise, else leave set to 1.00.</t>
  </si>
  <si>
    <t>DRG base payment for this claim</t>
  </si>
  <si>
    <t xml:space="preserve">Is loss &gt; outlier threshold lower limit </t>
  </si>
  <si>
    <t>Is length of stay &gt; interim claim threshold?</t>
  </si>
  <si>
    <t>Is discharge status equal to 30?</t>
  </si>
  <si>
    <t>Casemix relative weight--unadjusted</t>
  </si>
  <si>
    <t>Hospital-specific payment separate from DRG payment (not used at this time)</t>
  </si>
  <si>
    <t>Payment relative weight</t>
  </si>
  <si>
    <t>A</t>
  </si>
  <si>
    <t>B</t>
  </si>
  <si>
    <t>National Average Length of Stay</t>
  </si>
  <si>
    <t>Total charges</t>
  </si>
  <si>
    <t>Interim per diem amount</t>
  </si>
  <si>
    <t>"Lesser of" calculation</t>
  </si>
  <si>
    <t>Hospital Characteristics</t>
  </si>
  <si>
    <t>OSHPD ID</t>
  </si>
  <si>
    <t>DPH</t>
  </si>
  <si>
    <t>NDPH</t>
  </si>
  <si>
    <t>Name</t>
  </si>
  <si>
    <t>COMMENTS OR FORMULA</t>
  </si>
  <si>
    <t>Instructions:</t>
  </si>
  <si>
    <t>See instruction 4; used for transfer pricing adjustment</t>
  </si>
  <si>
    <t>See instruction 5; used for transfer pricing adjustment</t>
  </si>
  <si>
    <t>PAYMENT POLICY PARAMETERS SET BY MEDI-CAL</t>
  </si>
  <si>
    <t>1. The DRG base payment equals the DRG base rate times the casemix relative weight times any applicable policy adjustors.</t>
  </si>
  <si>
    <t>E</t>
  </si>
  <si>
    <t>F</t>
  </si>
  <si>
    <t>G</t>
  </si>
  <si>
    <t>H</t>
  </si>
  <si>
    <t>I</t>
  </si>
  <si>
    <t>J</t>
  </si>
  <si>
    <t>K</t>
  </si>
  <si>
    <t>L</t>
  </si>
  <si>
    <t>M</t>
  </si>
  <si>
    <t>N</t>
  </si>
  <si>
    <t>Designated NICU as Defined by DHCS</t>
  </si>
  <si>
    <t>Explanation of Columns</t>
  </si>
  <si>
    <t>Hospital name</t>
  </si>
  <si>
    <t>Look up from DRG table (Tab 3, Column B)</t>
  </si>
  <si>
    <t>Look up from DRG table (Tab 3, Column D)</t>
  </si>
  <si>
    <t>Look up from DRG table (Tab 3, Column E)</t>
  </si>
  <si>
    <t>DRG base rate</t>
  </si>
  <si>
    <t>Look up from DRG table (Tab 3, Column C)</t>
  </si>
  <si>
    <t xml:space="preserve">Hospital number as assigned by the California Office of Statewide Health Planning and Development </t>
  </si>
  <si>
    <t>Patient discharge status = transfer?</t>
  </si>
  <si>
    <t>Non-designated public hospital. NDPHs are paid by DRG.</t>
  </si>
  <si>
    <t>Information</t>
  </si>
  <si>
    <t>Data</t>
  </si>
  <si>
    <t>Indicates information to be input by the user.</t>
  </si>
  <si>
    <t>Designated NICU facility</t>
  </si>
  <si>
    <t>Indicates payment policy parameters set by Medi-Cal</t>
  </si>
  <si>
    <t>Look up C21</t>
  </si>
  <si>
    <t>Designated public hospital. DPHs are not paid by DRG, except if a Medi-Cal managed care plan must make payment for out-of-network services.</t>
  </si>
  <si>
    <t>Rural hospital as defined by OSHPD.</t>
  </si>
  <si>
    <t>O</t>
  </si>
  <si>
    <t>UB-04 Form Locator 54 for payments by third parties</t>
  </si>
  <si>
    <t>This calculator is intended to be helpful to users to estimate pricing, but it cannot capture all the editing and pricing complexity of the Medicaid claims processing system. In cases of difference, the claims processing system is correct.</t>
  </si>
  <si>
    <t>Pediatric age adjustor</t>
  </si>
  <si>
    <t>Used for high and low-cost outlier adjustments</t>
  </si>
  <si>
    <t>Threshold qualifying interim claims</t>
  </si>
  <si>
    <t>Threshold qualifying high and low-cost outlier adjustments</t>
  </si>
  <si>
    <t>NICU service adjustor - hospital with designated NICU</t>
  </si>
  <si>
    <t>NICU service adjustor - all other hospitals</t>
  </si>
  <si>
    <t>Policy Adjustor-- Obstetrics</t>
  </si>
  <si>
    <t xml:space="preserve">Medicare wage area index value for this hospital, which may include adjustments as determined by Medicare. See Tab 5.  </t>
  </si>
  <si>
    <t>Look up from DRG table (Tab 3, Column J)</t>
  </si>
  <si>
    <t>Obstetric service adjustor</t>
  </si>
  <si>
    <t>Look up from DRG table (Tab 3, Column F)</t>
  </si>
  <si>
    <t>Look up from DRG table (Tab 3, Column H)</t>
  </si>
  <si>
    <t xml:space="preserve">UB-04 Form Locator 47 </t>
  </si>
  <si>
    <t>6. "Pediatric" is defined as under age 21.</t>
  </si>
  <si>
    <t>HSRV Casemix Relative Weight</t>
  </si>
  <si>
    <t>Look up from Tab 4, Column H</t>
  </si>
  <si>
    <t>Look up from Tab 4, Column E</t>
  </si>
  <si>
    <t>APR-DRG INFORMATION -- CALCULATOR WILL FILL IN VALUES AUTOMATICALLY</t>
  </si>
  <si>
    <t>ADVENTIST MEDICAL CENTER</t>
  </si>
  <si>
    <t>ADVENTIST MEDICAL CENTER - REEDLEY</t>
  </si>
  <si>
    <t>CENTINELA HOSPITAL MEDICAL CENTER</t>
  </si>
  <si>
    <t>CENTRAL VALLEY SPECIALTY HOSPITAL</t>
  </si>
  <si>
    <t>COLLEGE MEDICAL CENTER</t>
  </si>
  <si>
    <t>FREMONT MEDICAL CENTER</t>
  </si>
  <si>
    <t>KAWEAH DELTA MEDICAL CENTER</t>
  </si>
  <si>
    <t>KAWEAH DELTA REHABILITATION HOSPITAL</t>
  </si>
  <si>
    <t>KECK HOSPITAL OF USC</t>
  </si>
  <si>
    <t>MERCY SOUTHWEST HOSPITAL</t>
  </si>
  <si>
    <t>NORTH BAY MEDICAL CENTER</t>
  </si>
  <si>
    <t>NORWALK COMMUNITY HOSPITAL</t>
  </si>
  <si>
    <t>RADY CHILDREN'S HOSPITAL - SAN DIEGO</t>
  </si>
  <si>
    <t>SHARP MARY BIRCH HOSPITAL FOR WOMEN AND NEWBORNS</t>
  </si>
  <si>
    <t>SUTTER MEMORIAL HOSPITAL</t>
  </si>
  <si>
    <t>TEMECULA VALLEY HOSPITAL</t>
  </si>
  <si>
    <t>THE GENERAL HOSPITAL</t>
  </si>
  <si>
    <t>VIBRA HOSPITAL OF SACRAMENTO</t>
  </si>
  <si>
    <t>DRG Base Payment, Using Example Base Rate $7,500</t>
  </si>
  <si>
    <t>MADERA COMMUNITY HOSPITAL</t>
  </si>
  <si>
    <t>VIBRA HOSPITAL OF NORTHERN CALIFORNIA</t>
  </si>
  <si>
    <t>SONORA REGIONAL MEDICAL CENTER - FAIRVIEW</t>
  </si>
  <si>
    <t>OSHPD Rural Hospital</t>
  </si>
  <si>
    <t>DHCS Designated Remote Rural</t>
  </si>
  <si>
    <t>ADVENTIST MEDICAL CENTER-SELMA</t>
  </si>
  <si>
    <t>AHMC ANAHEIM REGIONAL MEDICAL CENTER</t>
  </si>
  <si>
    <t>ALHAMBRA HOSPITAL MEDICAL CENTER</t>
  </si>
  <si>
    <t>ALTA BATES SUMMIT MEDICAL CENTER</t>
  </si>
  <si>
    <t>ALTA BATES SUMMIT MEDICAL CENTER - SUMMIT CAMPUS</t>
  </si>
  <si>
    <t>ALTA BATES SUMMIT MEDICAL CENTER-ALTA BATES CAMPUS</t>
  </si>
  <si>
    <t>ALTA BATES SUMMIT MEDICAL CENTER-HERRICK CAMPUS</t>
  </si>
  <si>
    <t>ALVARADO HOSPITAL MEDICAL CENTER</t>
  </si>
  <si>
    <t>ANAHEIM GLOBAL MEDICAL CENTER</t>
  </si>
  <si>
    <t>ANTELOPE VALLEY HOSPITAL</t>
  </si>
  <si>
    <t>ARROWHEAD REGIONAL MEDICAL CENTER</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</si>
  <si>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</si>
  <si>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</si>
  <si>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</si>
  <si>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</si>
  <si>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</si>
  <si>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</si>
  <si>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</si>
  <si>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</si>
  <si>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</si>
  <si>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CALIFORNIA HOSPITAL MEDICAL CENTER - LOS ANGELES</t>
  </si>
  <si>
    <t>CALIFORNIA PACIFIC MED CTR-CALIFORNIA WEST</t>
  </si>
  <si>
    <t>CALIFORNIA PACIFIC MED CTR-DAVIES CAMPUS</t>
  </si>
  <si>
    <t>CALIFORNIA PACIFIC MEDICAL CENTER - ST. LUKE'S CAMPUS</t>
  </si>
  <si>
    <t>CATALINA ISLAND MEDICAL CENTER</t>
  </si>
  <si>
    <t>CEDARS SINAI MEDICAL CENTER</t>
  </si>
  <si>
    <t>CHAPMAN GLOBAL MEDICAL CENTER</t>
  </si>
  <si>
    <t>CHILDRENS HOSPITAL AND RESEARCH CENTER AT OAKLAND</t>
  </si>
  <si>
    <t>CHILDREN'S HOSPITAL AT MISSION</t>
  </si>
  <si>
    <t>CHILDREN'S HOSPITAL OF LOS ANGELES</t>
  </si>
  <si>
    <t>CHILDREN'S HOSPITAL OF ORANGE COUNTY</t>
  </si>
  <si>
    <t>CHINESE HOSPITAL</t>
  </si>
  <si>
    <t>CHINO VALLEY MEDICAL CENTER</t>
  </si>
  <si>
    <t>CITRUS VALLEY MEDICAL CENTER - IC CAMPUS</t>
  </si>
  <si>
    <t>CITRUS VALLEY MEDICAL CENTER - QV CAMPUS</t>
  </si>
  <si>
    <t>CITY OF HOPE HELFORD CLINICAL RESEARCH HOSPITAL</t>
  </si>
  <si>
    <t>CLOVIS COMMUNITY MEDICAL CENTER</t>
  </si>
  <si>
    <t>COALINGA REGIONAL MEDICAL CENTER</t>
  </si>
  <si>
    <t>COAST PLAZA HOSPITAL</t>
  </si>
  <si>
    <t>COLLEGE HOSPITAL COSTA MESA</t>
  </si>
  <si>
    <t>COLORADO RIVER MEDICAL CENTER</t>
  </si>
  <si>
    <t>COMMUNITY HOSPITAL LONG BEACH</t>
  </si>
  <si>
    <t>COMMUNITY HOSPITAL OF HUNTINGTON PARK</t>
  </si>
  <si>
    <t>COMMUNITY HOSPITAL OF SAN BERNARDINO</t>
  </si>
  <si>
    <t>COMMUNITY HOSPITAL OF THE MONTEREY PENINSULA</t>
  </si>
  <si>
    <t>COMMUNITY REGIONAL MEDICAL CENTER-FRESNO</t>
  </si>
  <si>
    <t>CONTRA COSTA REGIONAL MEDICAL CENTER</t>
  </si>
  <si>
    <t>CORONA REGIONAL MEDICAL CENTER-MAGNOLIA</t>
  </si>
  <si>
    <t>CORONA REGIONAL MEDICAL CENTER-MAIN</t>
  </si>
  <si>
    <t>DAMERON HOSPITAL</t>
  </si>
  <si>
    <t>DELANO REGIONAL MEDICAL CENTER</t>
  </si>
  <si>
    <t>DESERT REGIONAL MEDICAL CENTER</t>
  </si>
  <si>
    <t>DESERT VALLEY HOSPITAL</t>
  </si>
  <si>
    <t>DOCTORS HOSPITAL OF MANTECA</t>
  </si>
  <si>
    <t>DOCTORS HOSPITAL OF WEST COVINA, INC</t>
  </si>
  <si>
    <t>DOCTORS MEDICAL CENTER</t>
  </si>
  <si>
    <t>DOCTORS MEDICAL CENTER - SAN PABLO</t>
  </si>
  <si>
    <t>DOMINICAN HOSPITAL</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</si>
  <si>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</si>
  <si>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</si>
  <si>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</si>
  <si>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</si>
  <si>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</si>
  <si>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</si>
  <si>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</si>
  <si>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</si>
  <si>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EMANUEL MEDICAL CENTER</t>
  </si>
  <si>
    <t>ENCINO HOSPITAL MEDICAL CENTER</t>
  </si>
  <si>
    <t>ENLOE MEDICAL CENTER- ESPLANADE</t>
  </si>
  <si>
    <t>ENLOE REHABILITATION CENTER</t>
  </si>
  <si>
    <t>FAIRCHILD MEDICAL CENTER</t>
  </si>
  <si>
    <t>FAIRMONT HOSPITAL</t>
  </si>
  <si>
    <t>FEATHER RIVER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</si>
  <si>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</si>
  <si>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</si>
  <si>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</si>
  <si>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</si>
  <si>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</si>
  <si>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FRENCH HOSPITAL MEDICAL CENTER</t>
  </si>
  <si>
    <t>FRESNO HEART AND SURGICAL HOSPITAL</t>
  </si>
  <si>
    <t>FRESNO SURGICAL HOSPITAL</t>
  </si>
  <si>
    <t>GARDEN GROVE HOSPITAL AND MEDICAL CENTER</t>
  </si>
  <si>
    <t>GARFIELD MEDICAL CENTER</t>
  </si>
  <si>
    <t>GEORGE L MEE MEMORIAL HOSPITAL</t>
  </si>
  <si>
    <t>GLENDALE ADVENTIST MEDICAL CENTER</t>
  </si>
  <si>
    <t>GLENDALE MEMORIAL HOSPITAL AND HEALTH CENTER</t>
  </si>
  <si>
    <t>GLENDORA COMMUNITY HOSPITAL</t>
  </si>
  <si>
    <t>GLENN MEDICAL CENTER</t>
  </si>
  <si>
    <t>GOLETA VALLEY COTTAGE HOSPITAL</t>
  </si>
  <si>
    <t>GOOD SAMARITAN HOSPITAL-BAKERSFIELD</t>
  </si>
  <si>
    <t>GOOD SAMARITAN HOSPITAL-LOS ANGELES</t>
  </si>
  <si>
    <t>GOOD SAMARITAN HOSPITAL-SAN JOSE</t>
  </si>
  <si>
    <t>GREATER EL MONTE COMMUNITY HOSPITAL</t>
  </si>
  <si>
    <t>GROSSMONT HOSPITAL</t>
  </si>
  <si>
    <t>HAZEL HAWKINS MEMORIAL HOSPITAL</t>
  </si>
  <si>
    <t>HEALDSBURG DISTRICT HOSPITAL</t>
  </si>
  <si>
    <t>HEALTHBRIDGE CHILDREN'S HOSPITAL-ORANGE</t>
  </si>
  <si>
    <t>HEALTHSOUTH BAKERSFIELD REHABILITATION HOSPITAL</t>
  </si>
  <si>
    <t>HEMET VALLEY MEDICAL CENTER</t>
  </si>
  <si>
    <t>HENRY MAYO NEWHALL HOSPITAL</t>
  </si>
  <si>
    <t>HI-DESERT MEDICAL CENTER</t>
  </si>
  <si>
    <t>HIGHLAND HOSPITAL</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</si>
  <si>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</si>
  <si>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</si>
  <si>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</si>
  <si>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</si>
  <si>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</si>
  <si>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</si>
  <si>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</si>
  <si>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</si>
  <si>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</si>
  <si>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</si>
  <si>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</si>
  <si>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</si>
  <si>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</si>
  <si>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</si>
  <si>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</si>
  <si>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</si>
  <si>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</si>
  <si>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</si>
  <si>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MODESTO</t>
  </si>
  <si>
    <t>KAISER FOUNDATION HOSPITAL - MORENO VALLEY</t>
  </si>
  <si>
    <t>KAISER FOUNDATION HOSPITAL - OAKLAND/RICHMOND</t>
  </si>
  <si>
    <t>KAISER FOUNDATION HOSPITAL - ONTARIO</t>
  </si>
  <si>
    <t>KAISER FOUNDATION HOSPITAL - ORANGE COUNTY - ANAHEIM</t>
  </si>
  <si>
    <t>KAISER FOUNDATION HOSPITAL - PANORAMA CITY</t>
  </si>
  <si>
    <t>KAISER FOUNDATION HOSPITAL - REDWOOD CITY</t>
  </si>
  <si>
    <t>KAISER FOUNDATION HOSPITAL - REHABILITATION CENTER VALLEJO</t>
  </si>
  <si>
    <t>KAISER FOUNDATION HOSPITAL - RICHMOND CAMPUS</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</si>
  <si>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</si>
  <si>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</si>
  <si>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</si>
  <si>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</si>
  <si>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</si>
  <si>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</si>
  <si>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</si>
  <si>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</si>
  <si>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</si>
  <si>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</si>
  <si>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</si>
  <si>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</si>
  <si>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</si>
  <si>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</si>
  <si>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</si>
  <si>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LA</t>
  </si>
  <si>
    <t>KAISER FOUNDATION HOSPITAL - WOODLAND HILLS</t>
  </si>
  <si>
    <t>KENTFIELD REHABILITATION &amp; SPECIALTY HOSPITAL</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</si>
  <si>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</si>
  <si>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</si>
  <si>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</si>
  <si>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</si>
  <si>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</si>
  <si>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</si>
  <si>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</si>
  <si>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</si>
  <si>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</si>
  <si>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</si>
  <si>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</si>
  <si>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</si>
  <si>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</si>
  <si>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</si>
  <si>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</si>
  <si>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</si>
  <si>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</si>
  <si>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</si>
  <si>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</si>
  <si>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</si>
  <si>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</si>
  <si>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t>
  </si>
  <si>
    <t>LODI MEMORIAL HOSPITAL - WEST</t>
  </si>
  <si>
    <t>LOMA LINDA UNIV. MED. CENTER EAST CAMPUS HOSPITAL</t>
  </si>
  <si>
    <t>LOMA LINDA UNIVERSITY CHILDREN'S HOSPITAL</t>
  </si>
  <si>
    <t>LOMA LINDA UNIVERSITY HEART AND SURGICAL HOSPITAL</t>
  </si>
  <si>
    <t>LOMA LINDA UNIVERSITY MEDICAL CENTER</t>
  </si>
  <si>
    <t>LOMA LINDA UNIVERSITY MEDICAL CENTER-MURRIETA</t>
  </si>
  <si>
    <t>LOMPOC VALLEY MEDICAL CENTER</t>
  </si>
  <si>
    <t>LONG BEACH MEMORIAL MEDICAL CENTER</t>
  </si>
  <si>
    <t>LOS ALAMITOS MEDICAL CENTER</t>
  </si>
  <si>
    <t>LOS ANGELES COMMUNITY HOSPITAL</t>
  </si>
  <si>
    <t>LOS ANGELES COUNTY OLIVE VIEW-UCLA MEDICAL CENTER</t>
  </si>
  <si>
    <t>LOS ROBLES HOSPITAL &amp; MEDICAL CENTER</t>
  </si>
  <si>
    <t>LUCILE SALTER PACKARD CHILDREN'S HOSP. AT STANFORD</t>
  </si>
  <si>
    <t>MAD RIVER COMMUNITY HOSPITAL</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</si>
  <si>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</si>
  <si>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</si>
  <si>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</si>
  <si>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</si>
  <si>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</si>
  <si>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</si>
  <si>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</si>
  <si>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</si>
  <si>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</si>
  <si>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</si>
  <si>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MEDICAL CENTER - MODESTO</t>
  </si>
  <si>
    <t>MEMORIAL HOSPITAL OF GARDENA</t>
  </si>
  <si>
    <t>MENDOCINO COAST DISTRICT HOSPITAL</t>
  </si>
  <si>
    <t>MENIFEE VALLEY MEDICAL CENTER</t>
  </si>
  <si>
    <t>MENLO PARK SURGICAL HOSPITAL</t>
  </si>
  <si>
    <t>MERCY GENERAL HOSPITAL</t>
  </si>
  <si>
    <t>MERCY HOSPITAL - BAKERSFIELD</t>
  </si>
  <si>
    <t>MERCY HOSPITAL OF FOLSOM</t>
  </si>
  <si>
    <t>MERCY MEDICAL CENTER - MERCED</t>
  </si>
  <si>
    <t>MERCY MEDICAL CENTER - REDDING</t>
  </si>
  <si>
    <t>MERCY MEDICAL CENTER MT. SHASTA</t>
  </si>
  <si>
    <t>MERCY SAN JUAN HOSPITAL</t>
  </si>
  <si>
    <t>METHODIST HOSPITAL OF SACRAMENTO</t>
  </si>
  <si>
    <t>METHODIST HOSPITAL OF SOUTHERN CALIFORNIA</t>
  </si>
  <si>
    <t>MILLS-PENINSULA MEDICAL CENTER</t>
  </si>
  <si>
    <t>MISSION COMMUNITY HOSPITAL - PANORAMA CAMPUS</t>
  </si>
  <si>
    <t>MISSION HOSPITAL LAGUNA BEACH</t>
  </si>
  <si>
    <t>MISSION HOSPITAL REGIONAL MEDICAL CENTER</t>
  </si>
  <si>
    <t>MODOC MEDICAL CENTER</t>
  </si>
  <si>
    <t>MONROVIA MEMORIAL HOSPITAL</t>
  </si>
  <si>
    <t>MONTCLAIR HOSPITAL MEDICAL CENTER</t>
  </si>
  <si>
    <t>MONTEREY PARK HOSPITAL</t>
  </si>
  <si>
    <t>MOUNTAINS COMMUNITY HOSPITAL</t>
  </si>
  <si>
    <t>NATIVIDAD MEDICAL CENTER</t>
  </si>
  <si>
    <t>NORTH BAY VACAVALLEY HOSPITAL</t>
  </si>
  <si>
    <t>NORTHERN INYO HOSPITAL</t>
  </si>
  <si>
    <t>NORTHRIDGE HOSPITAL MEDICAL CENTER</t>
  </si>
  <si>
    <t>NOVATO COMMUNITY HOSPITAL</t>
  </si>
  <si>
    <t>OAK VALLEY HOSPITAL DISTRICT</t>
  </si>
  <si>
    <t>O'CONNOR HOSPITAL</t>
  </si>
  <si>
    <t>OJAI VALLEY COMMUNITY HOSPITAL</t>
  </si>
  <si>
    <t>OLYMPIA MEDICAL CENTER</t>
  </si>
  <si>
    <t>ORANGE COAST MEMORIAL MEDICAL CENTER</t>
  </si>
  <si>
    <t>ORANGE COUNTY GLOBAL MEDICAL CENTER</t>
  </si>
  <si>
    <t>ORCHARD HOSPITAL</t>
  </si>
  <si>
    <t>OROVILLE HOSPITAL</t>
  </si>
  <si>
    <t>PACIFICA HOSPITAL OF THE VALLEY</t>
  </si>
  <si>
    <t>PALMDALE REGIONAL MEDICAL CENTER</t>
  </si>
  <si>
    <t>PALO VERDE HOSPITAL</t>
  </si>
  <si>
    <t>PALOMAR HEALTH DOWNTOWN CAMPUS</t>
  </si>
  <si>
    <t>PALOMAR MEDICAL CENTER</t>
  </si>
  <si>
    <t>PARADISE VALLEY HOSPITAL</t>
  </si>
  <si>
    <t>PARKVIEW COMMUNITY HOSPITAL MEDICAL CENTER</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</si>
  <si>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</si>
  <si>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</si>
  <si>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</si>
  <si>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</si>
  <si>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</si>
  <si>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</si>
  <si>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</si>
  <si>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</si>
  <si>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</si>
  <si>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PROMISE HOSPITAL OF EAST LOS ANGELES-EAST L.A. CAMPUS</t>
  </si>
  <si>
    <t>PROMISE HOSPITAL OF EAST LOS ANGELES-SUBURBAN CAMPUS</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</si>
  <si>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</si>
  <si>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</si>
  <si>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</si>
  <si>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</si>
  <si>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</si>
  <si>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</si>
  <si>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</si>
  <si>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REDLANDS COMMUNITY HOSPITAL</t>
  </si>
  <si>
    <t>REDWOOD MEMORIAL HOSPITAL</t>
  </si>
  <si>
    <t>RIDEOUT MEMORIAL HOSPITAL</t>
  </si>
  <si>
    <t>RIDGECREST REGIONAL HOSPITAL</t>
  </si>
  <si>
    <t>RIVERSIDE COMMUNITY HOSPITAL</t>
  </si>
  <si>
    <t>RIVERSIDE COUNTY REGIONAL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</si>
  <si>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</si>
  <si>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</si>
  <si>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</si>
  <si>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</si>
  <si>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</si>
  <si>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</si>
  <si>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FRANCISCO GENERAL HOSPITAL</t>
  </si>
  <si>
    <t>SAN GABRIEL VALLEY MEDICAL CENTER</t>
  </si>
  <si>
    <t>SAN GORGONIO MEMORIAL HOSPITAL</t>
  </si>
  <si>
    <t>SAN JOAQUIN COMMUNITY HOSPITAL</t>
  </si>
  <si>
    <t>SAN JOAQUIN GENERAL HOSPITAL</t>
  </si>
  <si>
    <t>SAN JOAQUIN VALLEY REHABILITATION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</si>
  <si>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</si>
  <si>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</si>
  <si>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</si>
  <si>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</si>
  <si>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</si>
  <si>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</si>
  <si>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</si>
  <si>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</si>
  <si>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</si>
  <si>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</si>
  <si>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</si>
  <si>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</si>
  <si>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</si>
  <si>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</si>
  <si>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</si>
  <si>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</si>
  <si>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</si>
  <si>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</si>
  <si>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</si>
  <si>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</si>
  <si>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</si>
  <si>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</si>
  <si>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</si>
  <si>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</si>
  <si>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</si>
  <si>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</si>
  <si>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</si>
  <si>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</si>
  <si>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SILVER LAKE MEDICAL CENTER - DOWNTOWN CAMPUS</t>
  </si>
  <si>
    <t>SIMI VALLEY HOSPITAL AND HEALTH CARE SVCS-SYCAMORE</t>
  </si>
  <si>
    <t>SONOMA VALLEY HOSPITAL</t>
  </si>
  <si>
    <t>SONOMA WEST MEDICAL CENTER</t>
  </si>
  <si>
    <t>SONORA REGIONAL MEDICAL CENTER - GREENLEY</t>
  </si>
  <si>
    <t>SOUTH COAST GLOBAL MEDICAL CENTER</t>
  </si>
  <si>
    <t>SOUTHERN CALIFORNIA HOSPITAL AT CULVER CITY</t>
  </si>
  <si>
    <t>SOUTHERN CALIFORNIA HOSPITAL AT HOLLYWOOD</t>
  </si>
  <si>
    <t>SOUTHERN INYO HOSPITAL</t>
  </si>
  <si>
    <t>SOUTHWEST HEALTHCARE SYSTEM-MURRIETA</t>
  </si>
  <si>
    <t>SOUTHWEST HEALTHCARE SYSTEM-WILDOMAR</t>
  </si>
  <si>
    <t>ST. AGNES MEDICAL CENTER</t>
  </si>
  <si>
    <t>ST. BERNARDINE MEDICAL CENTER</t>
  </si>
  <si>
    <t>ST. ELIZABETH COMMUNITY HOSPITAL</t>
  </si>
  <si>
    <t>ST. FRANCIS MEDICAL CENTER</t>
  </si>
  <si>
    <t>ST. FRANCIS MEMORIAL HOSPITAL</t>
  </si>
  <si>
    <t>ST. HELENA HOSPITAL</t>
  </si>
  <si>
    <t>ST. HELENA HOSPITAL - CLEARLAKE</t>
  </si>
  <si>
    <t>ST. JOHN'S PLEASANT VALLEY HOSPITAL</t>
  </si>
  <si>
    <t>ST. JOHN'S REGIONAL MEDICAL CENTER</t>
  </si>
  <si>
    <t>ST. JOSEPH HOSPITAL - EUREKA</t>
  </si>
  <si>
    <t>ST. JOSEPH HOSPITAL - ORANGE</t>
  </si>
  <si>
    <t>ST. JOSEPH'S MEDICAL CENTER OF STOCKTON</t>
  </si>
  <si>
    <t>ST. JUDE MEDICAL CENTER</t>
  </si>
  <si>
    <t>ST. LOUISE REGIONAL HOSPITAL</t>
  </si>
  <si>
    <t>ST. MARY MEDICAL CENTER - APPLE VALLEY</t>
  </si>
  <si>
    <t>ST. MARY MEDICAL CENTER - LONG BEACH</t>
  </si>
  <si>
    <t>ST. MARY'S MEDICAL CENTER, SAN FRANCISCO</t>
  </si>
  <si>
    <t>ST. ROSE HOSPITAL</t>
  </si>
  <si>
    <t>ST. VINCENT MEDICAL CENTER</t>
  </si>
  <si>
    <t>STANFORD HEALTH 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</si>
  <si>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</si>
  <si>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</si>
  <si>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</si>
  <si>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</si>
  <si>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</si>
  <si>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</si>
  <si>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</si>
  <si>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</si>
  <si>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</si>
  <si>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OF SANTA ROSA</t>
  </si>
  <si>
    <t>SUTTER MEDICAL CENTER, SACRAMENTO</t>
  </si>
  <si>
    <t>SUTTER ROSEVILLE MEDICAL CENTER</t>
  </si>
  <si>
    <t>SUTTER SOLANO MEDICAL CENTER</t>
  </si>
  <si>
    <t>SUTTER SURGICAL HOSPITAL-NORTH VALLEY</t>
  </si>
  <si>
    <t>SUTTER TRACY COMMUNITY HOSPITAL</t>
  </si>
  <si>
    <t>TAHOE FOREST HOSPITAL</t>
  </si>
  <si>
    <t>THOUSAND OAKS SURGICAL HOSPITAL, a campus of Los Robles Hosp &amp; Med Ctr</t>
  </si>
  <si>
    <t>TORRANCE MEMORIAL MEDICAL CENTER</t>
  </si>
  <si>
    <t>TOTALLY KIDS REHABILITATION HOSPITAL</t>
  </si>
  <si>
    <t>TRI-CITY MEDICAL CENTER</t>
  </si>
  <si>
    <t>TRINITY HOSPITAL</t>
  </si>
  <si>
    <t>TULARE REGIONAL MEDICAL CENTER</t>
  </si>
  <si>
    <t>TWIN CITIES COMMUNITY HOSPITAL</t>
  </si>
  <si>
    <t>UCSD-La Jolla, John M/Sally B Thornton Hosp &amp; Sulpizo Cardiovascular Center</t>
  </si>
  <si>
    <t>UCSF MEDICAL CENTER</t>
  </si>
  <si>
    <t>UCSF MEDICAL CENTER AT MOUNT ZION</t>
  </si>
  <si>
    <t>UKIAH VALLEY MEDICAL CENTER</t>
  </si>
  <si>
    <t>UNIVERSITY OF CALIFORNIA DAVIS MEDICAL CENTER</t>
  </si>
  <si>
    <t>UNIVERSITY OF CALIFORNIA IRVINE MEDICAL CENTER</t>
  </si>
  <si>
    <t>UNIVERSITY OF CALIF-SAN DIEGO MEDICAL CENTER</t>
  </si>
  <si>
    <t>USC KENNETH NORRIS, JR. CANCER HOSPITAL</t>
  </si>
  <si>
    <t>USC VERDUGO HILLS HOSPITAL</t>
  </si>
  <si>
    <t>VALLEY CHILDREN'S HOSPITAL</t>
  </si>
  <si>
    <t>VALLEY MEMORIAL HOSPITAL</t>
  </si>
  <si>
    <t>VALLEY PRESBYTERIAN HOSPITAL</t>
  </si>
  <si>
    <t>VALLEYCARE MEDICAL CENTER</t>
  </si>
  <si>
    <t>VENTURA COUNTY MEDICAL CENTER</t>
  </si>
  <si>
    <t>VENTURA COUNTY MEDICAL CENTER - SANTA PAULA HOSPITAL</t>
  </si>
  <si>
    <t>VIBRA HOSPITAL OF SAN DIEGO</t>
  </si>
  <si>
    <t>VICTOR VALLEY GLOBAL MEDICAL CENTER</t>
  </si>
  <si>
    <t>WASHINGTON HOSPITAL - FREMONT</t>
  </si>
  <si>
    <t>WATSONVILLE COMMUNITY HOSPITAL</t>
  </si>
  <si>
    <t>WEST ANAHEIM MEDICAL CENTER</t>
  </si>
  <si>
    <t>WEST HILLS HOSPITAL AND MEDICAL CENTER</t>
  </si>
  <si>
    <t>WHITTIER HOSPITAL MEDICAL CENTER</t>
  </si>
  <si>
    <t>WOODLAND MEMORIAL HOSPITAL</t>
  </si>
  <si>
    <t xml:space="preserve">Under DRG payment, the Medicaid claims processing system assigns each complete inpatient stay to an All Patient Refined Diagnosis Related Group (APR-DRG) based on the diagnoses and procedures on the claim. (Note that Medi-Cal does not use Medicare DRGs, which were not designed for a Medicaid population.) Hospitals need not put the DRG on the claim and need not purchase APR-DRG software. The "Calculator" tab assumes the user knows which APR-DRG applies to a particular stay. For more information on APR-DRGs, contact 3M Health Information Systems, which developed and owns the software.  </t>
  </si>
  <si>
    <t xml:space="preserve">The statewide base rate adjusted for differences in local area wages, using the same formula Medicare uses with the adjustment referenced in column J. </t>
  </si>
  <si>
    <t>5. For purposes of illustration, the table uses a DRG base rate of $7,500. In fact, DRG base rates are hospital specific. See the "Hospital Characteristics" tab, Column L for hospital specific DRG base rates.</t>
  </si>
  <si>
    <t>LIVER TRANSPLANT &amp;/OR INTESTINAL TRANSPLANT</t>
  </si>
  <si>
    <t>HEART &amp;/OR LUNG TRANSPLANT</t>
  </si>
  <si>
    <t>BONE MARROW TRANSPLANT</t>
  </si>
  <si>
    <t>TRACHEOSTOMY W MV 96+ HOURS W EXTENSIVE PROCEDURE OR ECMO</t>
  </si>
  <si>
    <t>TRACHEOSTOMY W MV 96+ HOURS W/O EXTENSIVE PROCEDURE</t>
  </si>
  <si>
    <t>PANCREAS TRANSPLANT</t>
  </si>
  <si>
    <t>CRANIOTOMY FOR TRAUMA</t>
  </si>
  <si>
    <t>CRANIOTOMY EXCEPT FOR TRAUMA</t>
  </si>
  <si>
    <t>VENTRICULAR SHUNT PROCEDURES</t>
  </si>
  <si>
    <t>SPINAL PROCEDURES</t>
  </si>
  <si>
    <t>EXTRACRANIAL VASCULAR PROCEDURES</t>
  </si>
  <si>
    <t>OTHER NERVOUS SYSTEM &amp; RELATED PROCEDURES</t>
  </si>
  <si>
    <t>SPINAL DISORDERS &amp; INJURIES</t>
  </si>
  <si>
    <t>NERVOUS SYSTEM MALIGNANCY</t>
  </si>
  <si>
    <t>DEGENERATIVE NERVOUS SYSTEM DISORDERS EXC MULT SCLEROSIS</t>
  </si>
  <si>
    <t>MULTIPLE SCLEROSIS &amp; OTHER DEMYELINATING DISEASES</t>
  </si>
  <si>
    <t>INTRACRANIAL HEMORRHAGE</t>
  </si>
  <si>
    <t>CVA &amp; PRECEREBRAL OCCLUSION W INFARCT</t>
  </si>
  <si>
    <t>NONSPECIFIC CVA &amp; PRECEREBRAL OCCLUSION W/O INFARCT</t>
  </si>
  <si>
    <t>TRANSIENT ISCHEMIA</t>
  </si>
  <si>
    <t>PERIPHERAL, CRANIAL &amp; AUTONOMIC NERVE DISORDERS</t>
  </si>
  <si>
    <t>BACTERIAL &amp; TUBERCULOUS INFECTIONS OF NERVOUS SYSTEM</t>
  </si>
  <si>
    <t>NON-BACTERIAL INFECTIONS OF NERVOUS SYSTEM EXC VIRAL MENINGITIS</t>
  </si>
  <si>
    <t>VIRAL MENINGITIS</t>
  </si>
  <si>
    <t>NONTRAUMATIC STUPOR &amp; COMA</t>
  </si>
  <si>
    <t>SEIZURE</t>
  </si>
  <si>
    <t>MIGRAINE &amp; OTHER HEADACHES</t>
  </si>
  <si>
    <t>HEAD TRAUMA W COMA &gt;1 HR OR HEMORRHAGE</t>
  </si>
  <si>
    <t>BRAIN CONTUSION/LACERATION &amp; COMPLICATED SKULL FX, COMA &lt; 1 HR OR NO COMA</t>
  </si>
  <si>
    <t>CONCUSSION, CLOSED SKULL FX NOS,UNCOMPLICATED INTRACRANIAL INJURY, COMA &lt; 1 HR OR NO COMA</t>
  </si>
  <si>
    <t>OTHER DISORDERS OF NERVOUS SYSTEM</t>
  </si>
  <si>
    <t>ORBITAL PROCEDURES</t>
  </si>
  <si>
    <t>EYE PROCEDURES EXCEPT ORBIT</t>
  </si>
  <si>
    <t>ACUTE MAJOR EYE INFECTIONS</t>
  </si>
  <si>
    <t>EYE DISORDERS EXCEPT MAJOR INFECTIONS</t>
  </si>
  <si>
    <t>MAJOR CRANIAL/FACIAL BONE PROCEDURES</t>
  </si>
  <si>
    <t>MAJOR LARYNX &amp; TRACHEA PROCEDURES</t>
  </si>
  <si>
    <t>OTHER MAJOR HEAD &amp; NECK PROCEDURES</t>
  </si>
  <si>
    <t>FACIAL BONE PROCEDURES EXCEPT MAJOR CRANIAL/FACIAL BONE PROCEDURES</t>
  </si>
  <si>
    <t>SINUS &amp; MASTOID PROCEDURES</t>
  </si>
  <si>
    <t>CLEFT LIP &amp; PALATE REPAIR</t>
  </si>
  <si>
    <t>TONSIL &amp; ADENOID PROCEDURES</t>
  </si>
  <si>
    <t>OTHER EAR, NOSE, MOUTH &amp; THROAT PROCEDURES</t>
  </si>
  <si>
    <t>EAR, NOSE, MOUTH, THROAT, CRANIAL/FACIAL MALIGNANCIES</t>
  </si>
  <si>
    <t>VERTIGO &amp; OTHER LABYRINTH DISORDERS</t>
  </si>
  <si>
    <t>INFECTIONS OF UPPER RESPIRATORY TRACT</t>
  </si>
  <si>
    <t>DENTAL &amp; ORAL DISEASES &amp; INJURIES</t>
  </si>
  <si>
    <t>OTHER EAR, NOSE, MOUTH,THROAT &amp; CRANIAL/FACIAL DIAGNOSES</t>
  </si>
  <si>
    <t>MAJOR RESPIRATORY &amp; CHEST PROCEDURES</t>
  </si>
  <si>
    <t>OTHER RESPIRATORY &amp; CHEST PROCEDURES</t>
  </si>
  <si>
    <t>RESPIRATORY SYSTEM DIAGNOSIS W VENTILATOR SUPPORT 96+ HOURS</t>
  </si>
  <si>
    <t>CYSTIC FIBROSIS - PULMONARY DISEASE</t>
  </si>
  <si>
    <t>BPD &amp; OTH CHRONIC RESPIRATORY DISEASES ARISING IN PERINATAL PERIOD</t>
  </si>
  <si>
    <t>PULMONARY EMBOLISM</t>
  </si>
  <si>
    <t>MAJOR CHEST &amp; RESPIRATORY TRAUMA</t>
  </si>
  <si>
    <t>RESPIRATORY MALIGNANCY</t>
  </si>
  <si>
    <t>MAJOR RESPIRATORY INFECTIONS &amp; INFLAMMATIONS</t>
  </si>
  <si>
    <t>BRONCHIOLITIS &amp; RSV PNEUMONIA</t>
  </si>
  <si>
    <t>OTHER PNEUMONIA</t>
  </si>
  <si>
    <t>CHRONIC OBSTRUCTIVE PULMONARY DISEASE</t>
  </si>
  <si>
    <t>ASTHMA</t>
  </si>
  <si>
    <t>INTERSTITIAL &amp; ALVEOLAR LUNG DISEASES</t>
  </si>
  <si>
    <t>OTHER RESPIRATORY DIAGNOSES EXCEPT SIGNS, SYMPTOMS &amp; MINOR DIAGNOSES</t>
  </si>
  <si>
    <t>RESPIRATORY SIGNS, SYMPTOMS &amp; MINOR DIAGNOSES</t>
  </si>
  <si>
    <t>MAJOR CARDIOTHORACIC REPAIR OF HEART ANOMALY</t>
  </si>
  <si>
    <t>CARDIAC DEFIBRILLATOR &amp; HEART ASSIST IMPLANT</t>
  </si>
  <si>
    <t>PERMANENT CARDIAC PACEMAKER IMPLANT W AMI, HEART FAILURE OR SHOCK</t>
  </si>
  <si>
    <t>PERM CARDIAC PACEMAKER IMPLANT W/O AMI, HEART FAILURE OR SHOCK</t>
  </si>
  <si>
    <t>CARDIAC PACEMAKER &amp; DEFIBRILLATOR DEVICE REPLACEMENT</t>
  </si>
  <si>
    <t>CARDIAC PACEMAKER &amp; DEFIBRILLATOR REVISION EXCEPT DEVICE REPLACEMENT</t>
  </si>
  <si>
    <t>OTHER CIRCULATORY SYSTEM PROCEDURES</t>
  </si>
  <si>
    <t>ACUTE MYOCARDIAL INFARCTION</t>
  </si>
  <si>
    <t>ACUTE &amp; SUBACUTE ENDOCARDITIS</t>
  </si>
  <si>
    <t>HEART FAILURE</t>
  </si>
  <si>
    <t>PERIPHERAL &amp; OTHER VASCULAR DISORDERS</t>
  </si>
  <si>
    <t>ANGINA PECTORIS &amp; CORONARY ATHEROSCLEROSIS</t>
  </si>
  <si>
    <t>HYPERTENSION</t>
  </si>
  <si>
    <t>CARDIAC STRUCTURAL &amp; VALVULAR DISORDERS</t>
  </si>
  <si>
    <t>CARDIAC ARRHYTHMIA &amp; CONDUCTION DISORDERS</t>
  </si>
  <si>
    <t>CHEST PAIN</t>
  </si>
  <si>
    <t>SYNCOPE &amp; COLLAPSE</t>
  </si>
  <si>
    <t>CARDIOMYOPATHY</t>
  </si>
  <si>
    <t>MALFUNCTION,REACTION,COMPLICATION OF CARDIAC/VASC DEVICE OR PROCEDURE</t>
  </si>
  <si>
    <t>OTHER CIRCULATORY SYSTEM DIAGNOSES</t>
  </si>
  <si>
    <t>MAJOR STOMACH, ESOPHAGEAL &amp; DUODENAL PROCEDURES</t>
  </si>
  <si>
    <t>MAJOR SMALL &amp; LARGE BOWEL PROCEDURES</t>
  </si>
  <si>
    <t>OTHER STOMACH, ESOPHAGEAL &amp; DUODENAL PROCEDURES</t>
  </si>
  <si>
    <t>OTHER SMALL &amp; LARGE BOWEL PROCEDURES</t>
  </si>
  <si>
    <t>PERITONEAL ADHESIOLYSIS</t>
  </si>
  <si>
    <t>APPENDECTOMY</t>
  </si>
  <si>
    <t>ANAL PROCEDURES</t>
  </si>
  <si>
    <t>HERNIA PROCEDURES EXCEPT INGUINAL, FEMORAL &amp; UMBILICAL</t>
  </si>
  <si>
    <t>INGUINAL, FEMORAL &amp; UMBILICAL HERNIA PROCEDURES</t>
  </si>
  <si>
    <t>OTHER DIGESTIVE SYSTEM &amp; ABDOMINAL PROCEDURES</t>
  </si>
  <si>
    <t>DIGESTIVE MALIGNANCY</t>
  </si>
  <si>
    <t>PEPTIC ULCER &amp; GASTRITIS</t>
  </si>
  <si>
    <t>MAJOR ESOPHAGEAL DISORDERS</t>
  </si>
  <si>
    <t>OTHER ESOPHAGEAL DISORDERS</t>
  </si>
  <si>
    <t>DIVERTICULITIS &amp; DIVERTICULOSIS</t>
  </si>
  <si>
    <t>INFLAMMATORY BOWEL DISEASE</t>
  </si>
  <si>
    <t>GASTROINTESTINAL VASCULAR INSUFFICIENCY</t>
  </si>
  <si>
    <t>INTESTINAL OBSTRUCTION</t>
  </si>
  <si>
    <t>MAJOR GASTROINTESTINAL &amp; PERITONEAL INFECTIONS</t>
  </si>
  <si>
    <t>ABDOMINAL PAIN</t>
  </si>
  <si>
    <t>MALFUNCTION, REACTION &amp; COMPLICATION OF GI DEVICE OR PROCEDURE</t>
  </si>
  <si>
    <t>OTHER &amp; UNSPECIFIED GASTROINTESTINAL HEMORRHAGE</t>
  </si>
  <si>
    <t>OTHER DIGESTIVE SYSTEM DIAGNOSES</t>
  </si>
  <si>
    <t>MAJOR PANCREAS, LIVER &amp; SHUNT PROCEDURES</t>
  </si>
  <si>
    <t>MAJOR BILIARY TRACT PROCEDURES</t>
  </si>
  <si>
    <t>CHOLECYSTECTOMY EXCEPT LAPAROSCOPIC</t>
  </si>
  <si>
    <t>LAPAROSCOPIC CHOLECYSTECTOMY</t>
  </si>
  <si>
    <t>OTHER HEPATOBILIARY, PANCREAS &amp; ABDOMINAL PROCEDURES</t>
  </si>
  <si>
    <t>HEPATIC COMA &amp; OTHER MAJOR ACUTE LIVER DISORDERS</t>
  </si>
  <si>
    <t>ALCOHOLIC LIVER DISEASE</t>
  </si>
  <si>
    <t>MALIGNANCY OF HEPATOBILIARY SYSTEM &amp; PANCREAS</t>
  </si>
  <si>
    <t>DISORDERS OF PANCREAS EXCEPT MALIGNANCY</t>
  </si>
  <si>
    <t>OTHER DISORDERS OF THE LIVER</t>
  </si>
  <si>
    <t>DISORDERS OF GALLBLADDER &amp; BILIARY TRACT</t>
  </si>
  <si>
    <t>HIP JOINT REPLACEMENT</t>
  </si>
  <si>
    <t>KNEE JOINT REPLACEMENT</t>
  </si>
  <si>
    <t>DORSAL &amp; LUMBAR FUSION PROC FOR CURVATURE OF BACK</t>
  </si>
  <si>
    <t>DORSAL &amp; LUMBAR FUSION PROC EXCEPT FOR CURVATURE OF BACK</t>
  </si>
  <si>
    <t>AMPUTATION OF LOWER LIMB EXCEPT TOES</t>
  </si>
  <si>
    <t>INTERVERTEBRAL DISC EXCISION &amp; DECOMPRESSION</t>
  </si>
  <si>
    <t>SKIN GRAFT, EXCEPT HAND, FOR MUSCULOSKELETAL &amp; CONNECTIVE TISSUE DIAGNOSES</t>
  </si>
  <si>
    <t>KNEE &amp; LOWER LEG PROCEDURES EXCEPT FOOT</t>
  </si>
  <si>
    <t>FOOT &amp; TOE PROCEDURES</t>
  </si>
  <si>
    <t>HAND &amp; WRIST PROCEDURES</t>
  </si>
  <si>
    <t>TENDON, MUSCLE &amp; OTHER SOFT TISSUE PROCEDURES</t>
  </si>
  <si>
    <t>OTHER MUSCULOSKELETAL SYSTEM &amp; CONNECTIVE TISSUE PROCEDURES</t>
  </si>
  <si>
    <t>CERVICAL SPINAL FUSION &amp; OTHER BACK/NECK PROC EXC DISC EXCIS/DECOMP</t>
  </si>
  <si>
    <t>FRACTURE OF FEMUR</t>
  </si>
  <si>
    <t>FRACTURE OF PELVIS OR DISLOCATION OF HIP</t>
  </si>
  <si>
    <t>FRACTURES &amp; DISLOCATIONS EXCEPT FEMUR, PELVIS &amp; BACK</t>
  </si>
  <si>
    <t>MUSCULOSKELETAL MALIGNANCY &amp; PATHOL FRACTURE D/T MUSCSKEL MALIG</t>
  </si>
  <si>
    <t>OSTEOMYELITIS, SEPTIC ARTHRITIS &amp; OTHER MUSCULOSKELETAL INFECTIONS</t>
  </si>
  <si>
    <t>CONNECTIVE TISSUE DISORDERS</t>
  </si>
  <si>
    <t>OTHER BACK &amp; NECK DISORDERS, FRACTURES &amp; INJURIES</t>
  </si>
  <si>
    <t>MALFUNCTION, REACTION, COMPLIC OF ORTHOPEDIC DEVICE OR PROCEDURE</t>
  </si>
  <si>
    <t>OTHER MUSCULOSKELETAL SYSTEM &amp; CONNECTIVE TISSUE DIAGNOSES</t>
  </si>
  <si>
    <t>SKIN GRAFT FOR SKIN &amp; SUBCUTANEOUS TISSUE DIAGNOSES</t>
  </si>
  <si>
    <t>MASTECTOMY PROCEDURES</t>
  </si>
  <si>
    <t>BREAST PROCEDURES EXCEPT MASTECTOMY</t>
  </si>
  <si>
    <t>OTHER SKIN, SUBCUTANEOUS TISSUE &amp; RELATED PROCEDURES</t>
  </si>
  <si>
    <t>SKIN ULCERS</t>
  </si>
  <si>
    <t>MAJOR SKIN DISORDERS</t>
  </si>
  <si>
    <t>MALIGNANT BREAST DISORDERS</t>
  </si>
  <si>
    <t>CONTUSION, OPEN WOUND &amp; OTHER TRAUMA TO SKIN &amp; SUBCUTANEOUS TISSUE</t>
  </si>
  <si>
    <t>OTHER SKIN, SUBCUTANEOUS TISSUE &amp; BREAST DISORDERS</t>
  </si>
  <si>
    <t>PITUITARY &amp; ADRENAL PROCEDURES</t>
  </si>
  <si>
    <t>PROCEDURES FOR OBESITY</t>
  </si>
  <si>
    <t>THYROID, PARATHYROID &amp; THYROGLOSSAL PROCEDURES</t>
  </si>
  <si>
    <t>OTHER PROCEDURES FOR ENDOCRINE, NUTRITIONAL &amp; METABOLIC DISORDERS</t>
  </si>
  <si>
    <t>DIABETES</t>
  </si>
  <si>
    <t>MALNUTRITION, FAILURE TO THRIVE &amp; OTHER NUTRITIONAL DISORDERS</t>
  </si>
  <si>
    <t>HYPOVOLEMIA &amp; RELATED ELECTROLYTE DISORDERS</t>
  </si>
  <si>
    <t>INBORN ERRORS OF METABOLISM</t>
  </si>
  <si>
    <t>OTHER ENDOCRINE DISORDERS</t>
  </si>
  <si>
    <t>ELECTROLYTE DISORDERS EXCEPT HYPOVOLEMIA RELATED</t>
  </si>
  <si>
    <t>KIDNEY TRANSPLANT</t>
  </si>
  <si>
    <t>MAJOR BLADDER PROCEDURES</t>
  </si>
  <si>
    <t>KIDNEY &amp; URINARY TRACT PROCEDURES FOR MALIGNANCY</t>
  </si>
  <si>
    <t>KIDNEY &amp; URINARY TRACT PROCEDURES FOR NONMALIGNANCY</t>
  </si>
  <si>
    <t>RENAL DIALYSIS ACCESS DEVICE PROCEDURE ONLY</t>
  </si>
  <si>
    <t>OTHER BLADDER PROCEDURES</t>
  </si>
  <si>
    <t>URETHRAL &amp; TRANSURETHRAL PROCEDURES</t>
  </si>
  <si>
    <t>OTHER KIDNEY, URINARY TRACT &amp; RELATED PROCEDURES</t>
  </si>
  <si>
    <t>KIDNEY &amp; URINARY TRACT MALIGNANCY</t>
  </si>
  <si>
    <t>NEPHRITIS &amp; NEPHROSIS</t>
  </si>
  <si>
    <t>KIDNEY &amp; URINARY TRACT INFECTIONS</t>
  </si>
  <si>
    <t>URINARY STONES &amp; ACQUIRED UPPER URINARY TRACT OBSTRUCTION</t>
  </si>
  <si>
    <t>MALFUNCTION, REACTION, COMPLIC OF GENITOURINARY DEVICE OR PROC</t>
  </si>
  <si>
    <t>OTHER KIDNEY &amp; URINARY TRACT DIAGNOSES, SIGNS &amp; SYMPTOMS</t>
  </si>
  <si>
    <t>MAJOR MALE PELVIC PROCEDURES</t>
  </si>
  <si>
    <t>PENIS PROCEDURES</t>
  </si>
  <si>
    <t>TRANSURETHRAL PROSTATECTOMY</t>
  </si>
  <si>
    <t>TESTES &amp; SCROTAL PROCEDURES</t>
  </si>
  <si>
    <t>OTHER MALE REPRODUCTIVE SYSTEM &amp; RELATED PROCEDURES</t>
  </si>
  <si>
    <t>MALIGNANCY, MALE REPRODUCTIVE SYSTEM</t>
  </si>
  <si>
    <t>MALE REPRODUCTIVE SYSTEM DIAGNOSES EXCEPT MALIGNANCY</t>
  </si>
  <si>
    <t>PELVIC EVISCERATION, RADICAL HYSTERECTOMY &amp; OTHER RADICAL GYN PROCS</t>
  </si>
  <si>
    <t>UTERINE &amp; ADNEXA PROCEDURES FOR OVARIAN &amp; ADNEXAL MALIGNANCY</t>
  </si>
  <si>
    <t>UTERINE &amp; ADNEXA PROCEDURES FOR NON-OVARIAN &amp; NON-ADNEXAL MALIG</t>
  </si>
  <si>
    <t>UTERINE &amp; ADNEXA PROCEDURES FOR NON-MALIGNANCY EXCEPT LEIOMYOMA</t>
  </si>
  <si>
    <t>FEMALE REPRODUCTIVE SYSTEM RECONSTRUCTIVE PROCEDURES</t>
  </si>
  <si>
    <t>DILATION &amp; CURETTAGE FOR NON-OBSTETRIC DIAGNOSES</t>
  </si>
  <si>
    <t>OTHER FEMALE REPRODUCTIVE SYSTEM &amp; RELATED PROCEDURES</t>
  </si>
  <si>
    <t>UTERINE &amp; ADNEXA PROCEDURES FOR LEIOMYOMA</t>
  </si>
  <si>
    <t>FEMALE REPRODUCTIVE SYSTEM MALIGNANCY</t>
  </si>
  <si>
    <t>FEMALE REPRODUCTIVE SYSTEM INFECTIONS</t>
  </si>
  <si>
    <t>MENSTRUAL &amp; OTHER FEMALE REPRODUCTIVE SYSTEM DISORDERS</t>
  </si>
  <si>
    <t>CESAREAN DELIVERY</t>
  </si>
  <si>
    <t>VAGINAL DELIVERY W STERILIZATION &amp;/OR D&amp;C</t>
  </si>
  <si>
    <t>VAGINAL DELIVERY W COMPLICATING PROCEDURES EXC STERILIZATION &amp;/OR D&amp;C</t>
  </si>
  <si>
    <t>D&amp;C, ASPIRATION CURETTAGE OR HYSTEROTOMY FOR OBSTETRIC DIAGNOSES</t>
  </si>
  <si>
    <t>ECTOPIC PREGNANCY PROCEDURE</t>
  </si>
  <si>
    <t>OTHER O.R. PROC FOR OBSTETRIC DIAGNOSES EXCEPT DELIVERY DIAGNOSES</t>
  </si>
  <si>
    <t>VAGINAL DELIVERY</t>
  </si>
  <si>
    <t>POSTPARTUM &amp; POST ABORTION DIAGNOSES W/O PROCEDURE</t>
  </si>
  <si>
    <t>PRETERM LABOR</t>
  </si>
  <si>
    <t>ABORTION W/O D&amp;C, ASPIRATION CURETTAGE OR HYSTEROTOMY</t>
  </si>
  <si>
    <t>FALSE LABOR</t>
  </si>
  <si>
    <t>OTHER ANTEPARTUM DIAGNOSES</t>
  </si>
  <si>
    <t>NEONATE, TRANSFERRED &lt;5 DAYS OLD, NOT BORN HERE</t>
  </si>
  <si>
    <t>NEONATE, TRANSFERRED &lt; 5 DAYS OLD, BORN HERE</t>
  </si>
  <si>
    <t>NEONATE W ECMO</t>
  </si>
  <si>
    <t>NEONATE BWT &lt;1500G W MAJOR PROCEDURE</t>
  </si>
  <si>
    <t>NEONATE BWT &lt;500G OR GA &lt;24 WEEKS</t>
  </si>
  <si>
    <t>NEONATE BIRTHWT 500-749G W/O MAJOR PROCEDURE</t>
  </si>
  <si>
    <t>NEONATE BIRTHWT 750-999G W/O MAJOR PROCEDURE</t>
  </si>
  <si>
    <t>NEONATE BWT 1000-1249G W RESP DIST SYND/OTH MAJ RESP OR MAJ ANOM</t>
  </si>
  <si>
    <t>NEONATE BIRTHWT 1000-1249G W OR W/O OTHER SIGNIFICANT CONDITION</t>
  </si>
  <si>
    <t>NEONATE BWT 1250-1499G W RESP DIST SYND/OTH MAJ RESP OR MAJ ANOM</t>
  </si>
  <si>
    <t>NEONATE BWT 1250-1499G W OR W/O OTHER SIGNIFICANT CONDITION</t>
  </si>
  <si>
    <t>NEONATE BWT 1500-2499G W MAJOR PROCEDURE</t>
  </si>
  <si>
    <t>NEONATE BIRTHWT 1500-1999G W MAJOR ANOMALY</t>
  </si>
  <si>
    <t>NEONATE BWT 1500-1999G W RESP DIST SYND/OTH MAJ RESP COND</t>
  </si>
  <si>
    <t>NEONATE BIRTHWT 1500-1999G W CONGENITAL/PERINATAL INFECTION</t>
  </si>
  <si>
    <t>NEONATE BWT 1500-1999G W OR W/O OTHER SIGNIFICANT CONDITION</t>
  </si>
  <si>
    <t>NEONATE BWT 2000-2499G W MAJOR ANOMALY</t>
  </si>
  <si>
    <t>NEONATE BWT 2000-2499G W RESP DIST SYND/OTH MAJ RESP COND</t>
  </si>
  <si>
    <t>NEONATE BWT 2000-2499G W CONGENITAL/PERINATAL INFECTION</t>
  </si>
  <si>
    <t>NEONATE BWT 2000-2499G W OTHER SIGNIFICANT CONDITION</t>
  </si>
  <si>
    <t>NEONATE BWT 2000-2499G, NORMAL NEWBORN OR NEONATE W OTHER PROBLEM</t>
  </si>
  <si>
    <t>NEONATE BIRTHWT &gt;2499G W MAJOR CARDIOVASCULAR PROCEDURE</t>
  </si>
  <si>
    <t>NEONATE BIRTHWT &gt;2499G W OTHER MAJOR PROCEDURE</t>
  </si>
  <si>
    <t>NEONATE BIRTHWT &gt;2499G W MAJOR ANOMALY</t>
  </si>
  <si>
    <t>NEONATE, BIRTHWT &gt;2499G W RESP DIST SYND/OTH MAJ RESP COND</t>
  </si>
  <si>
    <t>NEONATE BIRTHWT &gt;2499G W CONGENITAL/PERINATAL INFECTION</t>
  </si>
  <si>
    <t>NEONATE BIRTHWT &gt;2499G W OTHER SIGNIFICANT CONDITION</t>
  </si>
  <si>
    <t>NEONATE BIRTHWT &gt;2499G, NORMAL NEWBORN OR NEONATE W OTHER PROBLEM</t>
  </si>
  <si>
    <t>SPLENECTOMY</t>
  </si>
  <si>
    <t>OTHER PROCEDURES OF BLOOD &amp; BLOOD-FORMING ORGANS</t>
  </si>
  <si>
    <t>MAJOR HEMATOLOGIC/IMMUNOLOGIC DIAG EXC SICKLE CELL CRISIS &amp; COAGUL</t>
  </si>
  <si>
    <t>COAGULATION &amp; PLATELET DISORDERS</t>
  </si>
  <si>
    <t>SICKLE CELL ANEMIA CRISIS</t>
  </si>
  <si>
    <t>OTHER ANEMIA &amp; DISORDERS OF BLOOD &amp; BLOOD-FORMING ORGANS</t>
  </si>
  <si>
    <t>MAJOR O.R. PROCEDURES FOR LYMPHATIC/HEMATOPOIETIC/OTHER NEOPLASMS</t>
  </si>
  <si>
    <t>OTHER O.R. PROCEDURES FOR LYMPHATIC/HEMATOPOIETIC/OTHER NEOPLASMS</t>
  </si>
  <si>
    <t>ACUTE LEUKEMIA</t>
  </si>
  <si>
    <t>LYMPHOMA, MYELOMA &amp; NON-ACUTE LEUKEMIA</t>
  </si>
  <si>
    <t>RADIOTHERAPY</t>
  </si>
  <si>
    <t>LYMPHATIC &amp; OTHER MALIGNANCIES &amp; NEOPLASMS OF UNCERTAIN BEHAVIOR</t>
  </si>
  <si>
    <t>INFECTIOUS &amp; PARASITIC DISEASES INCLUDING HIV W O.R. PROCEDURE</t>
  </si>
  <si>
    <t>POST-OP, POST-TRAUMA, OTHER DEVICE INFECTIONS W O.R. PROCEDURE</t>
  </si>
  <si>
    <t>SEPTICEMIA &amp; DISSEMINATED INFECTIONS</t>
  </si>
  <si>
    <t>POST-OPERATIVE, POST-TRAUMATIC, OTHER DEVICE INFECTIONS</t>
  </si>
  <si>
    <t>FEVER</t>
  </si>
  <si>
    <t>VIRAL ILLNESS</t>
  </si>
  <si>
    <t>OTHER INFECTIOUS &amp; PARASITIC DISEASES</t>
  </si>
  <si>
    <t>MENTAL ILLNESS DIAGNOSIS W O.R. PROCEDURE</t>
  </si>
  <si>
    <t>SCHIZOPHRENIA</t>
  </si>
  <si>
    <t>MAJOR DEPRESSIVE DISORDERS &amp; OTHER/UNSPECIFIED PSYCHOSES</t>
  </si>
  <si>
    <t>DISORDERS OF PERSONALITY &amp; IMPULSE CONTROL</t>
  </si>
  <si>
    <t>BIPOLAR DISORDERS</t>
  </si>
  <si>
    <t>DEPRESSION EXCEPT MAJOR DEPRESSIVE DISORDER</t>
  </si>
  <si>
    <t>ADJUSTMENT DISORDERS &amp; NEUROSES EXCEPT DEPRESSIVE DIAGNOSES</t>
  </si>
  <si>
    <t>ACUTE ANXIETY &amp; DELIRIUM STATES</t>
  </si>
  <si>
    <t>ORGANIC MENTAL HEALTH DISTURBANCES</t>
  </si>
  <si>
    <t>EATING DISORDERS</t>
  </si>
  <si>
    <t>OTHER MENTAL HEALTH DISORDERS</t>
  </si>
  <si>
    <t>DRUG &amp; ALCOHOL ABUSE OR DEPENDENCE, LEFT AGAINST MEDICAL ADVICE</t>
  </si>
  <si>
    <t>ALCOHOL &amp; DRUG DEPENDENCE W REHAB OR REHAB/DETOX THERAPY</t>
  </si>
  <si>
    <t>OPIOID ABUSE &amp; DEPENDENCE</t>
  </si>
  <si>
    <t>COCAINE ABUSE &amp; DEPENDENCE</t>
  </si>
  <si>
    <t>ALCOHOL ABUSE &amp; DEPENDENCE</t>
  </si>
  <si>
    <t>OTHER DRUG ABUSE &amp; DEPENDENCE</t>
  </si>
  <si>
    <t>O.R. PROCEDURE FOR OTHER COMPLICATIONS OF TREATMENT</t>
  </si>
  <si>
    <t>ALLERGIC REACTIONS</t>
  </si>
  <si>
    <t>POISONING OF MEDICINAL AGENTS</t>
  </si>
  <si>
    <t>OTHER COMPLICATIONS OF TREATMENT</t>
  </si>
  <si>
    <t>OTHER INJURY, POISONING &amp; TOXIC EFFECT DIAGNOSES</t>
  </si>
  <si>
    <t>TOXIC EFFECTS OF NON-MEDICINAL SUBSTANCES</t>
  </si>
  <si>
    <t>EXTENSIVE 3RD DEGREE BURNS W SKIN GRAFT</t>
  </si>
  <si>
    <t>EXTENSIVE 3RD DEGREE OR FULL THICKNESS BURNS W/O SKIN GRAFT</t>
  </si>
  <si>
    <t>PROCEDURE W DIAG OF REHAB, AFTERCARE OR OTH CONTACT W HEALTH SERVICE</t>
  </si>
  <si>
    <t>REHABILITATION</t>
  </si>
  <si>
    <t>SIGNS, SYMPTOMS &amp; OTHER FACTORS INFLUENCING HEALTH STATUS</t>
  </si>
  <si>
    <t>OTHER AFTERCARE &amp; CONVALESCENCE</t>
  </si>
  <si>
    <t>NEONATAL AFTERCARE</t>
  </si>
  <si>
    <t>HIV W MULTIPLE MAJOR HIV RELATED CONDITIONS</t>
  </si>
  <si>
    <t>HIV W MAJOR HIV RELATED CONDITION</t>
  </si>
  <si>
    <t>HIV W MULTIPLE SIGNIFICANT HIV RELATED CONDITIONS</t>
  </si>
  <si>
    <t>HIV W ONE SIGNIF HIV COND OR W/O SIGNIF RELATED COND</t>
  </si>
  <si>
    <t>CRANIOTOMY FOR MULTIPLE SIGNIFICANT TRAUMA</t>
  </si>
  <si>
    <t>EXTENSIVE ABDOMINAL/THORACIC PROCEDURES FOR MULT SIGNIFICANT TRAUMA</t>
  </si>
  <si>
    <t>MUSCULOSKELETAL &amp; OTHER PROCEDURES FOR MULTIPLE SIGNIFICANT TRAUMA</t>
  </si>
  <si>
    <t>MULTIPLE SIGNIFICANT TRAUMA W/O O.R. PROCEDURE</t>
  </si>
  <si>
    <t>EXTENSIVE PROCEDURE UNRELATED TO PRINCIPAL DIAGNOSIS</t>
  </si>
  <si>
    <t>MODERATELY EXTENSIVE PROCEDURE UNRELATED TO PRINCIPAL DIAGNOSIS</t>
  </si>
  <si>
    <t>NONEXTENSIVE PROCEDURE UNRELATED TO PRINCIPAL DIAGNOSIS</t>
  </si>
  <si>
    <t>UNGROUPABLE</t>
  </si>
  <si>
    <t>OUT OF STATE</t>
  </si>
  <si>
    <t>RESPIRATORY FAILURE</t>
  </si>
  <si>
    <t>CARDIAC VALVE PROCEDURES W AMI OR COMPLEX PDX</t>
  </si>
  <si>
    <t>CARDIAC VALVE PROCEDURES W/O AMI OR COMPLEX PDX</t>
  </si>
  <si>
    <t>CORONARY BYPASS W AMI OR COMPLEX PDX</t>
  </si>
  <si>
    <t>CORONARY BYPASS W/O AMI OR COMPLEX PDX</t>
  </si>
  <si>
    <t>OTHER CARDIOTHORACIC &amp; THORACIC VASCULAR PROCEDURES</t>
  </si>
  <si>
    <t>MAJOR ABDOMINAL VASCULAR PROCEDURES</t>
  </si>
  <si>
    <t>PERCUTANEOUS CORONARY INTERVENTION W AMI</t>
  </si>
  <si>
    <t>PERCUTANEOUS CORONARY INTERVENTION W/O AMI</t>
  </si>
  <si>
    <t>LOWER EXTREMITY ARTERIAL PROCEDURES</t>
  </si>
  <si>
    <t>OTHER PERIPHERAL VASCULAR PROCEDURES</t>
  </si>
  <si>
    <t>CARDIAC CATHETERIZATION FOR CORONARY ARTERY DISEASE</t>
  </si>
  <si>
    <t>CARDIAC CATHETERIZATION FOR OTHER NON-CORONARY CONDITIONS</t>
  </si>
  <si>
    <t>CARDIAC ARREST &amp; SHOCK</t>
  </si>
  <si>
    <t>OTHER GASTROENTERITIS, NAUSEA &amp; VOMITING</t>
  </si>
  <si>
    <t>HIP &amp; FEMUR FRACTURE REPAIR</t>
  </si>
  <si>
    <t>OTHER SIGNIFICANT HIP &amp; FEMUR SURGERY</t>
  </si>
  <si>
    <t>SHOULDER, UPPER ARM &amp; FOREARM PROCEDURES EXCEPT JOINT REPLACEMENT</t>
  </si>
  <si>
    <t>SHOULDER &amp; ELBOW JOINT REPLACEMENT</t>
  </si>
  <si>
    <t>CELLULITIS &amp; OTHER SKIN INFECTIONS</t>
  </si>
  <si>
    <t>ACUTE KIDNEY INJURY</t>
  </si>
  <si>
    <t>CHRONIC KIDNEY DISEASE</t>
  </si>
  <si>
    <t>CHEMOTHERAPY FOR ACUTE LEUKEMIA</t>
  </si>
  <si>
    <t>OTHER CHEMOTHERAPY</t>
  </si>
  <si>
    <t>BEHAVIORAL DISORDERS</t>
  </si>
  <si>
    <t>BURNS WITH SKIN GRAFT EXCEPT EXTENSIVE 3RD DEGREE BURNS</t>
  </si>
  <si>
    <t>PARTIAL THICKNESS BURNS W/O SKIN GRAFT</t>
  </si>
  <si>
    <t>PRINCIPAL DIAGNOSIS INVALID AS DISCHARGE DIAGNOSIS</t>
  </si>
  <si>
    <t>2. Average length of stay and casemix relative weights were calculated from the Nationwide Inpatient Sample by 3M Health Information Systems for APR-DRG V.34.</t>
  </si>
  <si>
    <t>4. Casemix relative weights reflect Hospital-Specific Relative Value (HSRV) relative weights V.34.</t>
  </si>
  <si>
    <t>7. This table shows information for 1,274 DRGs (318 base DRGs, each with four levels of severity, plus two error DRGs).</t>
  </si>
  <si>
    <t>8. Inclusion of a service in this list does not necessarily imply coverage by Medi-Cal. Rehabilitation services (APR-DRG 860), for example, are paid outside the DRG method.</t>
  </si>
  <si>
    <t>10. This calculator was developed by Conduent, the fiscal intermediary contractor for Medi-Cal.</t>
  </si>
  <si>
    <t>181-1</t>
  </si>
  <si>
    <t>181-2</t>
  </si>
  <si>
    <t>181-3</t>
  </si>
  <si>
    <t>181-4</t>
  </si>
  <si>
    <t>182-1</t>
  </si>
  <si>
    <t>182-2</t>
  </si>
  <si>
    <t>182-3</t>
  </si>
  <si>
    <t>182-4</t>
  </si>
  <si>
    <t>322-1</t>
  </si>
  <si>
    <t>322-2</t>
  </si>
  <si>
    <t>322-3</t>
  </si>
  <si>
    <t>322-4</t>
  </si>
  <si>
    <t>469-1</t>
  </si>
  <si>
    <t>469-2</t>
  </si>
  <si>
    <t>469-3</t>
  </si>
  <si>
    <t>469-4</t>
  </si>
  <si>
    <t>470-1</t>
  </si>
  <si>
    <t>470-2</t>
  </si>
  <si>
    <t>470-3</t>
  </si>
  <si>
    <t>470-4</t>
  </si>
  <si>
    <t>695-1</t>
  </si>
  <si>
    <t>695-2</t>
  </si>
  <si>
    <t>695-3</t>
  </si>
  <si>
    <t>695-4</t>
  </si>
  <si>
    <t>696-1</t>
  </si>
  <si>
    <t>696-2</t>
  </si>
  <si>
    <t>696-3</t>
  </si>
  <si>
    <t>696-4</t>
  </si>
  <si>
    <t>Medi-Cal DRG Pricing Calculator Effective Dates of Admission on or after July 1, 2017</t>
  </si>
  <si>
    <t>Cost outlier threshold</t>
  </si>
  <si>
    <t>Marginal cost percentage</t>
  </si>
  <si>
    <t>DRG cost outlier payment increase</t>
  </si>
  <si>
    <t>Effective for Dates of Admission Between July 1, 2017, and June 30, 2018</t>
  </si>
  <si>
    <t>Medi-Cal DRG Pricing Calculator for FY 2017-18</t>
  </si>
  <si>
    <t>Effective July 1, 2017, outlier payments are to be calculated using a single cost outlier threshold with corresponding marginal cost percentage. In previous years, a two-tiered system was used to calculate payments.</t>
  </si>
  <si>
    <t>4. Length of Stay (LOS) = discharge date minus admission date. If a patient is admitted and discharged on the same day, the calculated LOS equals zero.</t>
  </si>
  <si>
    <t>From separate APR-DRG grouping software. See values on Tab 3.</t>
  </si>
  <si>
    <t>Look up C19</t>
  </si>
  <si>
    <t>Payment Relative Weight-- No Age Adjustor</t>
  </si>
  <si>
    <t>Policy Adjustor-- NICU</t>
  </si>
  <si>
    <t>Policy Adjustor-- Pediatric Age</t>
  </si>
  <si>
    <t>Payment Relative Weight-- with Age Adjustor</t>
  </si>
  <si>
    <t>Policy Adjustor-- Service (Designated NICUs)</t>
  </si>
  <si>
    <t>Payment Relative Weight with Designated NICU Adjustor</t>
  </si>
  <si>
    <t>Medicaid Care Category-- Pediatric</t>
  </si>
  <si>
    <t>Medicaid Care Category-- Adult</t>
  </si>
  <si>
    <t xml:space="preserve">5. "Transfer" discharge statuses include 02, 05, 63, 65, 66, 82, 85, 91, 93, and 94.  </t>
  </si>
  <si>
    <t>National average length of stay for this APR-DRG</t>
  </si>
  <si>
    <t>Skip to C70 for final interim claim payment amount</t>
  </si>
  <si>
    <t>FFY 2017 Wage Index Value</t>
  </si>
  <si>
    <t>CALIFORNIA PACIFIC MED CTR</t>
  </si>
  <si>
    <t>SFY 2017-18 Cost-to-Charge Ratio</t>
  </si>
  <si>
    <t>SFY 2017-18 Unadjusted Statewide Base Rate</t>
  </si>
  <si>
    <t>SFY 2017-18 Wage Adjusted Statewide Base Rate</t>
  </si>
  <si>
    <t>SFY 2017-18 Rehab Rate</t>
  </si>
  <si>
    <t xml:space="preserve">FY 2015 cost-to-charge ratio with some exceptions. </t>
  </si>
  <si>
    <t>The unadjusted statewide DRG base rate is for non-remote rural hospitals is $6,760. The unadjusted statewide DRG base rate for remote rural hospitals it is $12,832.</t>
  </si>
  <si>
    <t>Rehabilitation services are paid separately from the DRG payment method. This column shows the rehabilitation per diem rate for SFY 2017-18.</t>
  </si>
  <si>
    <t>Specific to each hospital. (Tab 4, Column L)</t>
  </si>
  <si>
    <r>
      <t>This DRG Pricing Calculator is intended to enable hospitals and other interested parties to understand and predict estimated payment for inpatient stays covered by fee-for-service Medi-Cal. This version applies to stays with dates of admission on or after July 1, 2017, through June 30, 2018. Annual updates necessitate a new calculator that reflects new wage index values, hospital-specific base rates, and other changes. For stays with dates of admission prior to July 1, 2017, see the DHCS DRG webpage. In this file, the "Calculator" sheet incorporates the pricing logic for the complete array of DRG pricing options. The "DRG Table" tab shows information specific to each DRG. The "Hospital Characteristics" tab shows information specific to each hospital. The DRG Base Rate</t>
    </r>
    <r>
      <rPr>
        <sz val="12"/>
        <color indexed="51"/>
        <rFont val="Arial"/>
        <family val="2"/>
      </rPr>
      <t>"</t>
    </r>
    <r>
      <rPr>
        <sz val="12"/>
        <rFont val="Arial"/>
        <family val="2"/>
      </rPr>
      <t xml:space="preserve">tab provides information related to wage area and base rate determination. </t>
    </r>
  </si>
  <si>
    <r>
      <t xml:space="preserve">A "Frequently Asked Questions" document is available and is essential to understanding the payment method. This DRG Pricing Calculator is also available in spreadsheet form as an interactive Excel file. Both documents are at the Medi-Cal DRG page at http://www.dhcs.ca.gov. To sign up for the DRG listserv or to ask a DRG policy question, email drg@dhcs.ca.gov. (Do </t>
    </r>
    <r>
      <rPr>
        <u/>
        <sz val="12"/>
        <rFont val="Arial"/>
        <family val="2"/>
      </rPr>
      <t>not</t>
    </r>
    <r>
      <rPr>
        <sz val="12"/>
        <rFont val="Arial"/>
        <family val="2"/>
      </rPr>
      <t xml:space="preserve"> send any protected health information by email.) For questions about claims, contact the Medi-Cal Telephone Service Center at 800.541.5555.</t>
    </r>
  </si>
  <si>
    <r>
      <t>This calculator was developed by Conduent, the fiscal intermediary for Medi-Cal. It includes data obtained through the use of proprietary computer software created, owned, and licensed by the 3M Company. All copyrights in and to the 3M</t>
    </r>
    <r>
      <rPr>
        <i/>
        <vertAlign val="superscript"/>
        <sz val="12"/>
        <rFont val="Arial"/>
        <family val="2"/>
      </rPr>
      <t>TM</t>
    </r>
    <r>
      <rPr>
        <i/>
        <sz val="12"/>
        <rFont val="Arial"/>
        <family val="2"/>
      </rPr>
      <t xml:space="preserve"> Software are owned by 3M. All rights reserved. 3M bears no responsibility for the contents of this document.</t>
    </r>
  </si>
  <si>
    <t>Start entering information on column C, row 16 through 25, and row 36</t>
  </si>
  <si>
    <t xml:space="preserve">6. This calculator spreadsheet is intended to be helpful to users, but it cannot capture all the editing and pricing complexity of the Medi-Cal claims </t>
  </si>
  <si>
    <t>processing system. In cases of difference, the claims processing system is correct.</t>
  </si>
  <si>
    <t>INFORMATION FROM THE HOSPITAL-- TO BE INPUT BY THE USER</t>
  </si>
  <si>
    <t>1. The hospital or other user inputs data in cells C16-C25 &amp; C36.  Values for cell C36 can be found on the "Hospital Characteristics" tab.</t>
  </si>
  <si>
    <t xml:space="preserve">2. Medi-Cal payment policy parameters have already been entered in cells C37-C41. </t>
  </si>
  <si>
    <t xml:space="preserve">3. The calculator will show the predicted allowed amount and paid amount in cells C68 and C72 respectively. </t>
  </si>
  <si>
    <t>IF C20&lt;21, then if (C24="Yes"), then (C28*C29*C31*C32), else (C28*C30*C31*C32), else if (C24="Yes"), then (C28*C29*C31), else (C28*C30*C31)</t>
  </si>
  <si>
    <t>Look up C23</t>
  </si>
  <si>
    <t>IF C43="Yes", then if (C18&gt;C40), "Yes", else "No", else "N/A"</t>
  </si>
  <si>
    <t>IF C44="Yes", (C41*C18) rounded to 2 places, else 0</t>
  </si>
  <si>
    <t>C36*C33*C39</t>
  </si>
  <si>
    <t>IF C49="Yes", then (C47/C34)*(C18+1) rounded to 2 places, else "NA"</t>
  </si>
  <si>
    <t>IF C50="N/A" then ,"N/A", else if (C50&lt;C47), then "Yes" else "No"</t>
  </si>
  <si>
    <t>IF C51="Yes", then C50,  else C47</t>
  </si>
  <si>
    <t>C16*C17</t>
  </si>
  <si>
    <t>IF C54&gt;C52  then "Loss" else "Gain"</t>
  </si>
  <si>
    <t>IF C55="Loss",  then (C54-C52), else "N/A"</t>
  </si>
  <si>
    <t>IF C55="Loss",  then if (C57&gt;C37), then  "Yes", else "No", else "N/A"</t>
  </si>
  <si>
    <t>IF C58 ="Yes",  then if (C57&gt;C37), then ((C57-C37)*C38), else 0</t>
  </si>
  <si>
    <t>IF C55="Gain", then (C52-C54), else"N/A"</t>
  </si>
  <si>
    <t>IF C55="Gain", then if (C61&gt;C37), then "Yes", else "No", else "N/A"</t>
  </si>
  <si>
    <t>IF C55="Gain", then (if (C62="Yes"), then (C61-C37)*C38 rounded to 2 places, else 0), else 0</t>
  </si>
  <si>
    <t>IF C55="Loss", then (C52+C59), else (C52-C63)</t>
  </si>
  <si>
    <t>Allowed amount = C65+C67</t>
  </si>
  <si>
    <t>Look up C22</t>
  </si>
  <si>
    <t>Existing policy requires that payment amount cannot exceed total charges. If C68&gt;C16, then C16, else C68</t>
  </si>
  <si>
    <t xml:space="preserve">If interim claim (C43="Yes"), then interim claim (C45) amount is the payment amount. Otherwise, subtract other health coverage (C69) and patient share of cost (C70) from "Lesser of" (C71) to obtain payment amount. </t>
  </si>
  <si>
    <t>This information is automatically filled into Calculator</t>
  </si>
  <si>
    <t>Medi-Cal DRG Table Effective July 1, 2017</t>
  </si>
  <si>
    <r>
      <t>9. This spreadsheet includes data obtained through the use of proprietary computer software created, owned and licensed by the 3M Company. All copyrights in and to the 3M</t>
    </r>
    <r>
      <rPr>
        <vertAlign val="superscript"/>
        <sz val="12"/>
        <color indexed="8"/>
        <rFont val="Arial"/>
        <family val="2"/>
      </rPr>
      <t>TM</t>
    </r>
    <r>
      <rPr>
        <sz val="12"/>
        <color indexed="8"/>
        <rFont val="Arial"/>
        <family val="2"/>
      </rPr>
      <t xml:space="preserve"> Software are owned by 3M. All rights reserved. 3M has no responsibility for the contents of this calculator.</t>
    </r>
  </si>
  <si>
    <t>This information is to be entered into column C, rows 17, 24, and 36 in the Calculator</t>
  </si>
  <si>
    <t xml:space="preserve">Designated NICU hospitals are certified by the California Children's Services program for neonatal surgery. Facilities with such a designation will have a higher </t>
  </si>
  <si>
    <t>neonate policy adjustor.</t>
  </si>
  <si>
    <t xml:space="preserve">Remote rural hospital as defined by DHCS. Must qualify as an OSHPD rural hospital and be at least 15 miles in driving distance from the nearest general acute care </t>
  </si>
  <si>
    <t xml:space="preserve">hospital that has at least a basic level emergency room. </t>
  </si>
  <si>
    <t xml:space="preserve">Wage index value times 0.9792. Annual changes in Medicare's wage index values are based on changes relative to the national average. The California Neutrality </t>
  </si>
  <si>
    <t>Factor controls for changes between California and the rest of the U.S. while maintaining relative differences among wage areas within California.</t>
  </si>
  <si>
    <t>Subacute services for pediatric patients (i.e., admin day Level 2) are paid separately from the DRG payment method. This column shows the per diem rate for</t>
  </si>
  <si>
    <t>SFY 2017-18. These services are indicated by use of Revenue Code 190.</t>
  </si>
  <si>
    <t xml:space="preserve">Subacute services for adult patients (i.e., admin day Level 2) are paid separately from the DRG payment method. This column shows the per diem rate for SFY 2017-18. </t>
  </si>
  <si>
    <t>These services are indicated by use of Revenue Code 199.</t>
  </si>
  <si>
    <t>CALIFORNIA REHABILITATION INSTITUTE</t>
  </si>
  <si>
    <t>CASA COLINA HOSPITAL</t>
  </si>
  <si>
    <t>HEALTHSOUTH REHABILITATION HOSPITAL OF MODESTO</t>
  </si>
  <si>
    <t>ADVENTIST HEALTH MEDICAL CENTER - TEHACHAPI</t>
  </si>
  <si>
    <t>CHILDREN'S RECOVERY CENTER 1, LLC</t>
  </si>
  <si>
    <t>KENTFIELD HOSPITAL SAN FRANCISCO</t>
  </si>
  <si>
    <t>SFY 2017-18 Wage Adjusted statewide base rate</t>
  </si>
  <si>
    <t>SFY 2017-18 Rehab rate</t>
  </si>
  <si>
    <t>SFY 2017-18 ADMIN 2 190 rate</t>
  </si>
  <si>
    <t>SFY 2017-18 ADMIN 2 199 Rate</t>
  </si>
  <si>
    <t>FFY 2017 Wage Index Value (Adjusted for CA Neutrality Factor)</t>
  </si>
  <si>
    <t>SFY 17-18 Unadjusted Statewide Base Rate</t>
  </si>
  <si>
    <t>ALAMEDA HOSPITAL                                                                                (NDPH thru 6/30/16)</t>
  </si>
  <si>
    <t>ALAMEDA HOSPITAL                                                                             (DPH Effective 7/1/16)</t>
  </si>
  <si>
    <t>COLUSA MEDICAL CENTER                                                      (New Addition Effective 3/9/18)</t>
  </si>
  <si>
    <t>COMMUNITY MEMORIAL HOSPITAL-SAN BUENAVENTURA                      (NICU Thru 4/17/18)</t>
  </si>
  <si>
    <t>COMMUNITY MEMORIAL HOSPITAL-SAN BUENAVENTURA (NICU Removed Effective 4/18/18)</t>
  </si>
  <si>
    <t>SAN LEANDRO HOSPITAL                                                                         (NDPH thru 6/30/16)</t>
  </si>
  <si>
    <t>SAN LEANDRO HOSPITAL                                                                      (DPH Effective 7/1/16)</t>
  </si>
  <si>
    <t>WHITE MEMORIAL MEDICAL CENTER                                                      (NICU Thru 4/17/18)</t>
  </si>
  <si>
    <t>WHITE MEMORIAL MEDICAL CENTER                                 (NICU Removed Effective 4/18/18)</t>
  </si>
  <si>
    <t>PROVIDENCE TARZANA MEDICAL CENTER                                         (NICU Updated to YES)</t>
  </si>
  <si>
    <t>HOAG MEMORIAL HOSPITAL PRESBYTERIAN                          (Rehab Added Eff 6/12/2018)</t>
  </si>
  <si>
    <t>Medi-Cal DRG Pricing Calculator</t>
  </si>
  <si>
    <t>Medi-Cal DRG Pricing Calculator Disclaimer</t>
  </si>
  <si>
    <t>The tab contains a description of the DRG pricing calculator and policy for the use of this tool.  This worksheet is used as a reference only and no user input is necessary.</t>
  </si>
  <si>
    <t>The Medi-Cal DRG Pricing Calculator is a tool to estimate the DRG payments. Tab once to enter total charges. Continue tab to enter hospital-specific cost-to-charge ratio, tab to length of stay, tab to indicate a transfer, tab to enter patient age, tab to enter amount of other health coverage, tab to enter patient share of cost, tab to idenicate a discharge status equal to 30, tab to indicate a designated NICU facility, tab to enter APR-DRG assignment, and tab to enter hospital's DRG base rate. The estimated calculated payment is located in cell C72.</t>
  </si>
  <si>
    <t>APR-DRG codes with description and values. This worksheet is used as a reference only and no user input is necessary.</t>
  </si>
  <si>
    <t>Hospital providers descriptions and policy values. This worksheet is used as a reference only and no user input is necessary.</t>
  </si>
  <si>
    <t>REGIONAL MEDICAL OF SAN JOSE                                                   (CCR Update eff 7/1/17)</t>
  </si>
  <si>
    <t>ENCOMPASS HEALTH REHABILITATION HOSPITAL OF TUSTIN                  (Name Change)</t>
  </si>
  <si>
    <t>PACIFIC ALLIANCE MEDICAL CENTER                                        (Closed Eff 11/30/2017)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</si>
</sst>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quot;$&quot;#,##0.00"/>
    <numFmt numFmtId="165" formatCode="_(* #,##0.0000_);_(* \(#,##0.0000\);_(* &quot;-&quot;??_);_(@_)"/>
    <numFmt numFmtId="166" formatCode="0.0_);[Red]\(0.0\)"/>
    <numFmt numFmtId="167" formatCode="&quot;$&quot;#,##0"/>
    <numFmt numFmtId="168" formatCode="0.0000"/>
    <numFmt numFmtId="169" formatCode="#,##0.0000_);\(#,##0.0000\)"/>
    <numFmt numFmtId="170" formatCode="[$-409]mmmm\ d\,\ yyyy;@"/>
    <numFmt numFmtId="171" formatCode="_(&quot;$&quot;* #,##0_);_(&quot;$&quot;* \(#,##0\);_(&quot;$&quot;* &quot;-&quot;??_);_(@_)"/>
    <numFmt numFmtId="172" formatCode="0.000%"/>
  </numFmts>
  <fonts count="125">
    <font>
      <sz val="10"/>
      <name val="Arial"/>
    </font>
    <font>
      <sz val="11"/>
      <color indexed="8"/>
      <name val="Arial"/>
      <family val="2"/>
    </font>
    <font>
      <sz val="11"/>
      <color indexed="8"/>
      <name val="Calibri"/>
      <family val="2"/>
    </font>
    <font>
      <sz val="10"/>
      <name val="Arial"/>
      <family val="2"/>
    </font>
    <font>
      <sz val="10"/>
      <color indexed="8"/>
      <name val="Arial"/>
      <family val="2"/>
    </font>
    <font>
      <sz val="8"/>
      <name val="Arial"/>
      <family val="2"/>
    </font>
    <font>
      <sz val="10"/>
      <name val="Arial"/>
      <family val="2"/>
    </font>
    <font>
      <sz val="10"/>
      <name val="Arial"/>
      <family val="2"/>
    </font>
    <font>
      <sz val="11"/>
      <color indexed="8"/>
      <name val="Arial Narrow"/>
      <family val="2"/>
    </font>
    <font>
      <b/>
      <sz val="10"/>
      <color indexed="9"/>
      <name val="Arial"/>
      <family val="2"/>
    </font>
    <font>
      <b/>
      <sz val="10"/>
      <name val="Arial"/>
      <family val="2"/>
    </font>
    <font>
      <sz val="10"/>
      <color indexed="9"/>
      <name val="Arial"/>
      <family val="2"/>
    </font>
    <font>
      <sz val="11"/>
      <color indexed="8"/>
      <name val="Arial"/>
      <family val="2"/>
    </font>
    <font>
      <u/>
      <sz val="10"/>
      <color indexed="12"/>
      <name val="Arial"/>
      <family val="2"/>
    </font>
    <font>
      <b/>
      <sz val="18"/>
      <color indexed="56"/>
      <name val="Cambria"/>
      <family val="2"/>
    </font>
    <font>
      <b/>
      <sz val="10"/>
      <color indexed="8"/>
      <name val="Arial"/>
      <family val="2"/>
    </font>
    <font>
      <sz val="10"/>
      <color indexed="8"/>
      <name val="Arial Narrow"/>
      <family val="2"/>
    </font>
    <font>
      <sz val="11"/>
      <color indexed="8"/>
      <name val="Arial"/>
      <family val="2"/>
    </font>
    <font>
      <sz val="11"/>
      <color indexed="8"/>
      <name val="Arial Narrow"/>
      <family val="2"/>
    </font>
    <font>
      <sz val="10"/>
      <color indexed="8"/>
      <name val="Arial"/>
      <family val="2"/>
    </font>
    <font>
      <sz val="11"/>
      <color indexed="8"/>
      <name val="Calibri"/>
      <family val="2"/>
    </font>
    <font>
      <sz val="11"/>
      <color indexed="8"/>
      <name val="Calibri"/>
      <family val="2"/>
    </font>
    <font>
      <sz val="10"/>
      <name val="Xerox Sans"/>
      <family val="3"/>
    </font>
    <font>
      <b/>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10"/>
      <name val="Calibri"/>
      <family val="2"/>
    </font>
    <font>
      <sz val="10"/>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sz val="10"/>
      <color indexed="10"/>
      <name val="Arial"/>
      <family val="2"/>
    </font>
    <font>
      <sz val="10"/>
      <name val="MS Sans Serif"/>
      <family val="2"/>
    </font>
    <font>
      <sz val="14"/>
      <name val="Arial"/>
      <family val="2"/>
    </font>
    <font>
      <i/>
      <sz val="10"/>
      <name val="Arial"/>
      <family val="2"/>
    </font>
    <font>
      <sz val="11"/>
      <color indexed="8"/>
      <name val="Arial"/>
      <family val="2"/>
    </font>
    <font>
      <sz val="11"/>
      <color indexed="8"/>
      <name val="Calibri"/>
      <family val="2"/>
    </font>
    <font>
      <sz val="10"/>
      <color indexed="8"/>
      <name val="Arial"/>
      <family val="2"/>
    </font>
    <font>
      <b/>
      <sz val="10"/>
      <color indexed="9"/>
      <name val="Arial"/>
      <family val="2"/>
    </font>
    <font>
      <b/>
      <sz val="10"/>
      <color indexed="8"/>
      <name val="Arial"/>
      <family val="2"/>
    </font>
    <font>
      <sz val="10"/>
      <color indexed="10"/>
      <name val="Arial"/>
      <family val="2"/>
    </font>
    <font>
      <sz val="10"/>
      <color indexed="17"/>
      <name val="Arial"/>
      <family val="2"/>
    </font>
    <font>
      <b/>
      <sz val="10"/>
      <color indexed="10"/>
      <name val="Arial"/>
      <family val="2"/>
    </font>
    <font>
      <b/>
      <sz val="14"/>
      <color indexed="9"/>
      <name val="Arial"/>
      <family val="2"/>
    </font>
    <font>
      <b/>
      <sz val="10"/>
      <color indexed="17"/>
      <name val="Arial"/>
      <family val="2"/>
    </font>
    <font>
      <sz val="12"/>
      <color indexed="8"/>
      <name val="Arial"/>
      <family val="2"/>
    </font>
    <font>
      <b/>
      <sz val="12"/>
      <color indexed="9"/>
      <name val="Arial"/>
      <family val="2"/>
    </font>
    <font>
      <sz val="12"/>
      <name val="Arial"/>
      <family val="2"/>
    </font>
    <font>
      <sz val="12"/>
      <color indexed="51"/>
      <name val="Arial"/>
      <family val="2"/>
    </font>
    <font>
      <u/>
      <sz val="12"/>
      <name val="Arial"/>
      <family val="2"/>
    </font>
    <font>
      <i/>
      <sz val="12"/>
      <name val="Arial"/>
      <family val="2"/>
    </font>
    <font>
      <i/>
      <vertAlign val="superscript"/>
      <sz val="12"/>
      <name val="Arial"/>
      <family val="2"/>
    </font>
    <font>
      <b/>
      <sz val="12"/>
      <name val="Arial"/>
      <family val="2"/>
    </font>
    <font>
      <b/>
      <i/>
      <sz val="12"/>
      <color indexed="9"/>
      <name val="Arial"/>
      <family val="2"/>
    </font>
    <font>
      <sz val="12"/>
      <color indexed="9"/>
      <name val="Arial"/>
      <family val="2"/>
    </font>
    <font>
      <b/>
      <sz val="12"/>
      <color indexed="8"/>
      <name val="Arial"/>
      <family val="2"/>
    </font>
    <font>
      <b/>
      <i/>
      <sz val="12"/>
      <color indexed="8"/>
      <name val="Arial"/>
      <family val="2"/>
    </font>
    <font>
      <vertAlign val="superscript"/>
      <sz val="12"/>
      <color indexed="8"/>
      <name val="Arial"/>
      <family val="2"/>
    </font>
    <font>
      <sz val="12"/>
      <color indexed="10"/>
      <name val="Arial"/>
      <family val="2"/>
    </font>
    <font>
      <i/>
      <sz val="12"/>
      <color indexed="8"/>
      <name val="Arial"/>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7"/>
      <color rgb="FF000000"/>
      <name val="Arial"/>
      <family val="2"/>
    </font>
    <font>
      <i/>
      <sz val="11"/>
      <color rgb="FF7F7F7F"/>
      <name val="Calibri"/>
      <family val="2"/>
      <scheme val="minor"/>
    </font>
    <font>
      <i/>
      <sz val="10"/>
      <color rgb="FF7F7F7F"/>
      <name val="Arial"/>
      <family val="2"/>
    </font>
    <font>
      <u/>
      <sz val="10"/>
      <color rgb="FF004488"/>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1"/>
      <color theme="10"/>
      <name val="Calibri"/>
      <family val="2"/>
    </font>
    <font>
      <u/>
      <sz val="10"/>
      <color rgb="FF0066AA"/>
      <name val="Arial"/>
      <family val="2"/>
    </font>
    <font>
      <u/>
      <sz val="12.1"/>
      <color theme="10"/>
      <name val="Calibri"/>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0"/>
      <color theme="1"/>
      <name val="Arial Narrow"/>
      <family val="2"/>
    </font>
    <font>
      <sz val="11"/>
      <color theme="1"/>
      <name val="Arial"/>
      <family val="2"/>
    </font>
    <font>
      <sz val="11"/>
      <color theme="1"/>
      <name val="Arial Narrow"/>
      <family val="2"/>
    </font>
    <font>
      <sz val="12"/>
      <color theme="1"/>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20"/>
      <color theme="0"/>
      <name val="Arial"/>
      <family val="2"/>
    </font>
    <font>
      <b/>
      <sz val="12"/>
      <color theme="0"/>
      <name val="Arial"/>
      <family val="2"/>
    </font>
    <font>
      <b/>
      <i/>
      <sz val="12"/>
      <color theme="0"/>
      <name val="Arial"/>
      <family val="2"/>
    </font>
    <font>
      <sz val="12"/>
      <color theme="0"/>
      <name val="Arial"/>
      <family val="2"/>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0047BA"/>
        <bgColor indexed="64"/>
      </patternFill>
    </fill>
    <fill>
      <patternFill patternType="solid">
        <fgColor rgb="FFAAAFB9"/>
        <bgColor indexed="64"/>
      </patternFill>
    </fill>
    <fill>
      <patternFill patternType="solid">
        <fgColor theme="0"/>
        <bgColor indexed="64"/>
      </patternFill>
    </fill>
    <fill>
      <patternFill patternType="solid">
        <fgColor rgb="FF17305A"/>
        <bgColor indexed="64"/>
      </patternFill>
    </fill>
    <fill>
      <patternFill patternType="solid">
        <fgColor rgb="FF96368D"/>
        <bgColor indexed="64"/>
      </patternFill>
    </fill>
    <fill>
      <patternFill patternType="solid">
        <fgColor rgb="FF96368D"/>
        <bgColor indexed="31"/>
      </patternFill>
    </fill>
    <fill>
      <patternFill patternType="solid">
        <fgColor rgb="FF4960AB"/>
        <bgColor indexed="64"/>
      </patternFill>
    </fill>
    <fill>
      <patternFill patternType="solid">
        <fgColor rgb="FF17305A"/>
        <bgColor indexed="0"/>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54"/>
      </right>
      <top/>
      <bottom/>
      <diagonal/>
    </border>
    <border>
      <left/>
      <right/>
      <top style="thin">
        <color indexed="62"/>
      </top>
      <bottom style="double">
        <color indexed="62"/>
      </bottom>
      <diagonal/>
    </border>
    <border>
      <left/>
      <right style="thin">
        <color indexed="64"/>
      </right>
      <top/>
      <bottom/>
      <diagonal/>
    </border>
    <border>
      <left/>
      <right/>
      <top/>
      <bottom style="thin">
        <color indexed="9"/>
      </bottom>
      <diagonal/>
    </border>
    <border>
      <left/>
      <right style="thin">
        <color indexed="64"/>
      </right>
      <top/>
      <bottom style="thin">
        <color indexed="9"/>
      </bottom>
      <diagonal/>
    </border>
    <border>
      <left/>
      <right/>
      <top/>
      <bottom style="thin">
        <color indexed="64"/>
      </bottom>
      <diagonal/>
    </border>
    <border>
      <left/>
      <right style="thin">
        <color indexed="64"/>
      </right>
      <top/>
      <bottom style="thin">
        <color indexed="64"/>
      </bottom>
      <diagonal/>
    </border>
    <border>
      <left style="thin">
        <color indexed="54"/>
      </left>
      <right/>
      <top/>
      <bottom style="thin">
        <color indexed="54"/>
      </bottom>
      <diagonal/>
    </border>
    <border>
      <left/>
      <right style="thin">
        <color indexed="9"/>
      </right>
      <top/>
      <bottom style="thin">
        <color indexed="9"/>
      </bottom>
      <diagonal/>
    </border>
    <border>
      <left style="thin">
        <color indexed="54"/>
      </left>
      <right/>
      <top style="thin">
        <color indexed="9"/>
      </top>
      <bottom/>
      <diagonal/>
    </border>
    <border>
      <left/>
      <right/>
      <top style="thin">
        <color indexed="9"/>
      </top>
      <bottom/>
      <diagonal/>
    </border>
    <border>
      <left/>
      <right style="thin">
        <color indexed="54"/>
      </right>
      <top style="thin">
        <color indexed="9"/>
      </top>
      <bottom/>
      <diagonal/>
    </border>
    <border>
      <left style="thin">
        <color indexed="54"/>
      </left>
      <right/>
      <top/>
      <bottom style="thin">
        <color indexed="9"/>
      </bottom>
      <diagonal/>
    </border>
    <border>
      <left/>
      <right style="thin">
        <color indexed="54"/>
      </right>
      <top/>
      <bottom style="thin">
        <color indexed="9"/>
      </bottom>
      <diagonal/>
    </border>
    <border>
      <left/>
      <right/>
      <top style="thin">
        <color indexed="9"/>
      </top>
      <bottom style="thin">
        <color indexed="9"/>
      </bottom>
      <diagonal/>
    </border>
    <border>
      <left/>
      <right style="thin">
        <color indexed="54"/>
      </right>
      <top style="thin">
        <color indexed="9"/>
      </top>
      <bottom style="thin">
        <color indexed="9"/>
      </bottom>
      <diagonal/>
    </border>
    <border>
      <left/>
      <right/>
      <top/>
      <bottom style="thin">
        <color indexed="54"/>
      </bottom>
      <diagonal/>
    </border>
    <border>
      <left/>
      <right/>
      <top style="thin">
        <color indexed="64"/>
      </top>
      <bottom/>
      <diagonal/>
    </border>
    <border>
      <left/>
      <right style="thin">
        <color indexed="64"/>
      </right>
      <top style="thin">
        <color indexed="64"/>
      </top>
      <bottom/>
      <diagonal/>
    </border>
    <border>
      <left style="thin">
        <color indexed="64"/>
      </left>
      <right style="thin">
        <color indexed="54"/>
      </right>
      <top/>
      <bottom/>
      <diagonal/>
    </border>
    <border>
      <left style="thin">
        <color indexed="54"/>
      </left>
      <right/>
      <top/>
      <bottom/>
      <diagonal/>
    </border>
    <border>
      <left style="thin">
        <color indexed="54"/>
      </left>
      <right/>
      <top style="thin">
        <color indexed="54"/>
      </top>
      <bottom/>
      <diagonal/>
    </border>
    <border>
      <left/>
      <right style="thin">
        <color indexed="9"/>
      </right>
      <top/>
      <bottom/>
      <diagonal/>
    </border>
    <border>
      <left style="thin">
        <color indexed="64"/>
      </left>
      <right style="thin">
        <color indexed="64"/>
      </right>
      <top style="thin">
        <color indexed="64"/>
      </top>
      <bottom style="thin">
        <color indexed="64"/>
      </bottom>
      <diagonal/>
    </border>
    <border>
      <left style="thin">
        <color indexed="54"/>
      </left>
      <right style="thin">
        <color indexed="54"/>
      </right>
      <top/>
      <bottom style="thin">
        <color indexed="54"/>
      </bottom>
      <diagonal/>
    </border>
    <border>
      <left style="thin">
        <color indexed="54"/>
      </left>
      <right style="thin">
        <color indexed="54"/>
      </right>
      <top style="thin">
        <color indexed="54"/>
      </top>
      <bottom style="thin">
        <color indexed="54"/>
      </bottom>
      <diagonal/>
    </border>
    <border>
      <left/>
      <right/>
      <top style="thin">
        <color indexed="64"/>
      </top>
      <bottom style="thin">
        <color indexed="64"/>
      </bottom>
      <diagonal/>
    </border>
    <border>
      <left style="thin">
        <color indexed="54"/>
      </left>
      <right style="thin">
        <color indexed="9"/>
      </right>
      <top/>
      <bottom/>
      <diagonal/>
    </border>
    <border>
      <left style="thin">
        <color indexed="9"/>
      </left>
      <right style="thin">
        <color indexed="54"/>
      </right>
      <top/>
      <bottom style="thin">
        <color indexed="9"/>
      </bottom>
      <diagonal/>
    </border>
    <border>
      <left style="thin">
        <color indexed="64"/>
      </left>
      <right style="thin">
        <color indexed="64"/>
      </right>
      <top style="thin">
        <color indexed="64"/>
      </top>
      <bottom/>
      <diagonal/>
    </border>
    <border>
      <left style="thin">
        <color indexed="54"/>
      </left>
      <right style="thin">
        <color indexed="54"/>
      </right>
      <top style="thin">
        <color indexed="5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053AA"/>
      </left>
      <right style="thin">
        <color rgb="FF7053AA"/>
      </right>
      <top style="thin">
        <color rgb="FF7053AA"/>
      </top>
      <bottom style="medium">
        <color rgb="FF7053AA"/>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style="thin">
        <color rgb="FF7053AA"/>
      </right>
      <top/>
      <bottom/>
      <diagonal/>
    </border>
    <border>
      <left/>
      <right/>
      <top style="thin">
        <color theme="4"/>
      </top>
      <bottom style="double">
        <color theme="4"/>
      </bottom>
      <diagonal/>
    </border>
    <border>
      <left style="medium">
        <color rgb="FF55585A"/>
      </left>
      <right/>
      <top/>
      <bottom/>
      <diagonal/>
    </border>
    <border>
      <left style="medium">
        <color rgb="FF55585A"/>
      </left>
      <right/>
      <top/>
      <bottom style="medium">
        <color rgb="FF55585A"/>
      </bottom>
      <diagonal/>
    </border>
    <border>
      <left/>
      <right style="medium">
        <color rgb="FF55585A"/>
      </right>
      <top/>
      <bottom/>
      <diagonal/>
    </border>
    <border>
      <left/>
      <right/>
      <top/>
      <bottom style="medium">
        <color rgb="FF55585A"/>
      </bottom>
      <diagonal/>
    </border>
    <border>
      <left/>
      <right style="medium">
        <color rgb="FF55585A"/>
      </right>
      <top/>
      <bottom style="medium">
        <color rgb="FF55585A"/>
      </bottom>
      <diagonal/>
    </border>
    <border>
      <left/>
      <right style="thin">
        <color rgb="FF55585A"/>
      </right>
      <top/>
      <bottom/>
      <diagonal/>
    </border>
    <border>
      <left style="thin">
        <color rgb="FF55585A"/>
      </left>
      <right/>
      <top/>
      <bottom/>
      <diagonal/>
    </border>
    <border>
      <left style="thin">
        <color rgb="FF55585A"/>
      </left>
      <right/>
      <top/>
      <bottom style="thin">
        <color indexed="64"/>
      </bottom>
      <diagonal/>
    </border>
    <border>
      <left/>
      <right style="thin">
        <color rgb="FF55585A"/>
      </right>
      <top/>
      <bottom style="thin">
        <color indexed="64"/>
      </bottom>
      <diagonal/>
    </border>
    <border>
      <left style="thin">
        <color rgb="FF55585A"/>
      </left>
      <right/>
      <top style="thin">
        <color indexed="64"/>
      </top>
      <bottom/>
      <diagonal/>
    </border>
    <border>
      <left/>
      <right style="thin">
        <color rgb="FF55585A"/>
      </right>
      <top style="thin">
        <color indexed="64"/>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bottom style="thin">
        <color indexed="54"/>
      </bottom>
      <diagonal/>
    </border>
    <border>
      <left style="thin">
        <color rgb="FF15315A"/>
      </left>
      <right/>
      <top/>
      <bottom/>
      <diagonal/>
    </border>
    <border>
      <left/>
      <right style="thin">
        <color theme="0"/>
      </right>
      <top/>
      <bottom/>
      <diagonal/>
    </border>
    <border>
      <left style="thin">
        <color theme="0"/>
      </left>
      <right style="thin">
        <color theme="0"/>
      </right>
      <top style="thin">
        <color indexed="54"/>
      </top>
      <bottom/>
      <diagonal/>
    </border>
    <border>
      <left/>
      <right style="thin">
        <color rgb="FF55585A"/>
      </right>
      <top/>
      <bottom style="thin">
        <color indexed="54"/>
      </bottom>
      <diagonal/>
    </border>
    <border>
      <left style="thin">
        <color rgb="FF55585A"/>
      </left>
      <right style="thin">
        <color indexed="64"/>
      </right>
      <top style="thin">
        <color indexed="64"/>
      </top>
      <bottom style="thin">
        <color indexed="64"/>
      </bottom>
      <diagonal/>
    </border>
    <border>
      <left style="thin">
        <color indexed="64"/>
      </left>
      <right style="thin">
        <color rgb="FF55585A"/>
      </right>
      <top style="thin">
        <color indexed="64"/>
      </top>
      <bottom style="thin">
        <color indexed="64"/>
      </bottom>
      <diagonal/>
    </border>
    <border>
      <left/>
      <right/>
      <top style="thin">
        <color rgb="FF55585A"/>
      </top>
      <bottom style="thin">
        <color rgb="FF55585A"/>
      </bottom>
      <diagonal/>
    </border>
    <border>
      <left/>
      <right style="thin">
        <color rgb="FF55585A"/>
      </right>
      <top style="thin">
        <color rgb="FF55585A"/>
      </top>
      <bottom style="thin">
        <color rgb="FF55585A"/>
      </bottom>
      <diagonal/>
    </border>
    <border>
      <left/>
      <right/>
      <top style="thin">
        <color rgb="FF55585A"/>
      </top>
      <bottom/>
      <diagonal/>
    </border>
    <border>
      <left style="thin">
        <color rgb="FF55585A"/>
      </left>
      <right style="thin">
        <color rgb="FF55585A"/>
      </right>
      <top style="thin">
        <color rgb="FF55585A"/>
      </top>
      <bottom style="thin">
        <color rgb="FF55585A"/>
      </bottom>
      <diagonal/>
    </border>
    <border>
      <left style="thin">
        <color rgb="FF55585A"/>
      </left>
      <right style="thin">
        <color rgb="FF55585A"/>
      </right>
      <top/>
      <bottom/>
      <diagonal/>
    </border>
    <border>
      <left style="thin">
        <color rgb="FF55585A"/>
      </left>
      <right style="thin">
        <color rgb="FF55585A"/>
      </right>
      <top/>
      <bottom style="thin">
        <color indexed="54"/>
      </bottom>
      <diagonal/>
    </border>
    <border>
      <left style="thin">
        <color rgb="FF55585A"/>
      </left>
      <right style="thin">
        <color rgb="FF55585A"/>
      </right>
      <top style="thin">
        <color rgb="FF55585A"/>
      </top>
      <bottom style="thin">
        <color indexed="54"/>
      </bottom>
      <diagonal/>
    </border>
    <border>
      <left style="thin">
        <color theme="0"/>
      </left>
      <right style="thin">
        <color theme="0"/>
      </right>
      <top/>
      <bottom/>
      <diagonal/>
    </border>
    <border>
      <left style="thin">
        <color rgb="FF55585A"/>
      </left>
      <right style="thin">
        <color indexed="64"/>
      </right>
      <top style="thin">
        <color indexed="64"/>
      </top>
      <bottom/>
      <diagonal/>
    </border>
    <border>
      <left style="thin">
        <color indexed="64"/>
      </left>
      <right style="thin">
        <color rgb="FF55585A"/>
      </right>
      <top style="thin">
        <color indexed="64"/>
      </top>
      <bottom/>
      <diagonal/>
    </border>
    <border>
      <left style="thin">
        <color indexed="64"/>
      </left>
      <right/>
      <top/>
      <bottom/>
      <diagonal/>
    </border>
  </borders>
  <cellStyleXfs count="2367">
    <xf numFmtId="0" fontId="0" fillId="0" borderId="0"/>
    <xf numFmtId="0" fontId="21" fillId="2" borderId="0" applyNumberFormat="0" applyBorder="0" applyAlignment="0" applyProtection="0"/>
    <xf numFmtId="0" fontId="79" fillId="25" borderId="0" applyNumberFormat="0" applyBorder="0" applyAlignment="0" applyProtection="0"/>
    <xf numFmtId="0" fontId="80" fillId="25"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1" fillId="2" borderId="0" applyNumberFormat="0" applyBorder="0" applyAlignment="0" applyProtection="0"/>
    <xf numFmtId="0" fontId="20"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4" fillId="2" borderId="0" applyNumberFormat="0" applyBorder="0" applyAlignment="0" applyProtection="0"/>
    <xf numFmtId="0" fontId="21" fillId="3" borderId="0" applyNumberFormat="0" applyBorder="0" applyAlignment="0" applyProtection="0"/>
    <xf numFmtId="0" fontId="79" fillId="26" borderId="0" applyNumberFormat="0" applyBorder="0" applyAlignment="0" applyProtection="0"/>
    <xf numFmtId="0" fontId="80" fillId="26"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1" fillId="3" borderId="0" applyNumberFormat="0" applyBorder="0" applyAlignment="0" applyProtection="0"/>
    <xf numFmtId="0" fontId="20"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4" fillId="3" borderId="0" applyNumberFormat="0" applyBorder="0" applyAlignment="0" applyProtection="0"/>
    <xf numFmtId="0" fontId="21" fillId="4" borderId="0" applyNumberFormat="0" applyBorder="0" applyAlignment="0" applyProtection="0"/>
    <xf numFmtId="0" fontId="79" fillId="27" borderId="0" applyNumberFormat="0" applyBorder="0" applyAlignment="0" applyProtection="0"/>
    <xf numFmtId="0" fontId="80" fillId="27"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1" fillId="4" borderId="0" applyNumberFormat="0" applyBorder="0" applyAlignment="0" applyProtection="0"/>
    <xf numFmtId="0" fontId="20"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4" fillId="4" borderId="0" applyNumberFormat="0" applyBorder="0" applyAlignment="0" applyProtection="0"/>
    <xf numFmtId="0" fontId="21" fillId="5" borderId="0" applyNumberFormat="0" applyBorder="0" applyAlignment="0" applyProtection="0"/>
    <xf numFmtId="0" fontId="79" fillId="28" borderId="0" applyNumberFormat="0" applyBorder="0" applyAlignment="0" applyProtection="0"/>
    <xf numFmtId="0" fontId="80" fillId="28"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79" fillId="28" borderId="0" applyNumberFormat="0" applyBorder="0" applyAlignment="0" applyProtection="0"/>
    <xf numFmtId="0" fontId="21" fillId="6" borderId="0" applyNumberFormat="0" applyBorder="0" applyAlignment="0" applyProtection="0"/>
    <xf numFmtId="0" fontId="79" fillId="29" borderId="0" applyNumberFormat="0" applyBorder="0" applyAlignment="0" applyProtection="0"/>
    <xf numFmtId="0" fontId="80" fillId="29"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1" fillId="6" borderId="0" applyNumberFormat="0" applyBorder="0" applyAlignment="0" applyProtection="0"/>
    <xf numFmtId="0" fontId="20"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4" fillId="6" borderId="0" applyNumberFormat="0" applyBorder="0" applyAlignment="0" applyProtection="0"/>
    <xf numFmtId="0" fontId="21" fillId="7" borderId="0" applyNumberFormat="0" applyBorder="0" applyAlignment="0" applyProtection="0"/>
    <xf numFmtId="0" fontId="79" fillId="30" borderId="0" applyNumberFormat="0" applyBorder="0" applyAlignment="0" applyProtection="0"/>
    <xf numFmtId="0" fontId="80" fillId="30"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1" fillId="7" borderId="0" applyNumberFormat="0" applyBorder="0" applyAlignment="0" applyProtection="0"/>
    <xf numFmtId="0" fontId="20"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79" fillId="31" borderId="0" applyNumberFormat="0" applyBorder="0" applyAlignment="0" applyProtection="0"/>
    <xf numFmtId="0" fontId="80" fillId="31"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9" borderId="0" applyNumberFormat="0" applyBorder="0" applyAlignment="0" applyProtection="0"/>
    <xf numFmtId="0" fontId="79" fillId="32" borderId="0" applyNumberFormat="0" applyBorder="0" applyAlignment="0" applyProtection="0"/>
    <xf numFmtId="0" fontId="80" fillId="32"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1" fillId="9" borderId="0" applyNumberFormat="0" applyBorder="0" applyAlignment="0" applyProtection="0"/>
    <xf numFmtId="0" fontId="20"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4" fillId="9" borderId="0" applyNumberFormat="0" applyBorder="0" applyAlignment="0" applyProtection="0"/>
    <xf numFmtId="0" fontId="21" fillId="10" borderId="0" applyNumberFormat="0" applyBorder="0" applyAlignment="0" applyProtection="0"/>
    <xf numFmtId="0" fontId="79" fillId="33" borderId="0" applyNumberFormat="0" applyBorder="0" applyAlignment="0" applyProtection="0"/>
    <xf numFmtId="0" fontId="80" fillId="33"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1" fillId="10" borderId="0" applyNumberFormat="0" applyBorder="0" applyAlignment="0" applyProtection="0"/>
    <xf numFmtId="0" fontId="20"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4" fillId="10" borderId="0" applyNumberFormat="0" applyBorder="0" applyAlignment="0" applyProtection="0"/>
    <xf numFmtId="0" fontId="21" fillId="5" borderId="0" applyNumberFormat="0" applyBorder="0" applyAlignment="0" applyProtection="0"/>
    <xf numFmtId="0" fontId="79" fillId="34" borderId="0" applyNumberFormat="0" applyBorder="0" applyAlignment="0" applyProtection="0"/>
    <xf numFmtId="0" fontId="80" fillId="34"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1" fillId="5" borderId="0" applyNumberFormat="0" applyBorder="0" applyAlignment="0" applyProtection="0"/>
    <xf numFmtId="0" fontId="20"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4" fillId="5" borderId="0" applyNumberFormat="0" applyBorder="0" applyAlignment="0" applyProtection="0"/>
    <xf numFmtId="0" fontId="21" fillId="8" borderId="0" applyNumberFormat="0" applyBorder="0" applyAlignment="0" applyProtection="0"/>
    <xf numFmtId="0" fontId="79" fillId="35" borderId="0" applyNumberFormat="0" applyBorder="0" applyAlignment="0" applyProtection="0"/>
    <xf numFmtId="0" fontId="80" fillId="35"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1" fillId="8" borderId="0" applyNumberFormat="0" applyBorder="0" applyAlignment="0" applyProtection="0"/>
    <xf numFmtId="0" fontId="20"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4" fillId="8" borderId="0" applyNumberFormat="0" applyBorder="0" applyAlignment="0" applyProtection="0"/>
    <xf numFmtId="0" fontId="21" fillId="11" borderId="0" applyNumberFormat="0" applyBorder="0" applyAlignment="0" applyProtection="0"/>
    <xf numFmtId="0" fontId="79" fillId="36" borderId="0" applyNumberFormat="0" applyBorder="0" applyAlignment="0" applyProtection="0"/>
    <xf numFmtId="0" fontId="80" fillId="36"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1" fillId="11" borderId="0" applyNumberFormat="0" applyBorder="0" applyAlignment="0" applyProtection="0"/>
    <xf numFmtId="0" fontId="20"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4" fillId="11" borderId="0" applyNumberFormat="0" applyBorder="0" applyAlignment="0" applyProtection="0"/>
    <xf numFmtId="0" fontId="24" fillId="12" borderId="0" applyNumberFormat="0" applyBorder="0" applyAlignment="0" applyProtection="0"/>
    <xf numFmtId="0" fontId="81" fillId="37" borderId="0" applyNumberFormat="0" applyBorder="0" applyAlignment="0" applyProtection="0"/>
    <xf numFmtId="0" fontId="82" fillId="37" borderId="0" applyNumberFormat="0" applyBorder="0" applyAlignment="0" applyProtection="0"/>
    <xf numFmtId="0" fontId="24" fillId="12" borderId="0" applyNumberFormat="0" applyBorder="0" applyAlignment="0" applyProtection="0"/>
    <xf numFmtId="0" fontId="11" fillId="12" borderId="0" applyNumberFormat="0" applyBorder="0" applyAlignment="0" applyProtection="0"/>
    <xf numFmtId="0" fontId="24" fillId="9" borderId="0" applyNumberFormat="0" applyBorder="0" applyAlignment="0" applyProtection="0"/>
    <xf numFmtId="0" fontId="81" fillId="38" borderId="0" applyNumberFormat="0" applyBorder="0" applyAlignment="0" applyProtection="0"/>
    <xf numFmtId="0" fontId="82" fillId="38" borderId="0" applyNumberFormat="0" applyBorder="0" applyAlignment="0" applyProtection="0"/>
    <xf numFmtId="0" fontId="24" fillId="9" borderId="0" applyNumberFormat="0" applyBorder="0" applyAlignment="0" applyProtection="0"/>
    <xf numFmtId="0" fontId="11" fillId="9" borderId="0" applyNumberFormat="0" applyBorder="0" applyAlignment="0" applyProtection="0"/>
    <xf numFmtId="0" fontId="24" fillId="10" borderId="0" applyNumberFormat="0" applyBorder="0" applyAlignment="0" applyProtection="0"/>
    <xf numFmtId="0" fontId="81" fillId="39" borderId="0" applyNumberFormat="0" applyBorder="0" applyAlignment="0" applyProtection="0"/>
    <xf numFmtId="0" fontId="82" fillId="39" borderId="0" applyNumberFormat="0" applyBorder="0" applyAlignment="0" applyProtection="0"/>
    <xf numFmtId="0" fontId="24" fillId="10" borderId="0" applyNumberFormat="0" applyBorder="0" applyAlignment="0" applyProtection="0"/>
    <xf numFmtId="0" fontId="11" fillId="10" borderId="0" applyNumberFormat="0" applyBorder="0" applyAlignment="0" applyProtection="0"/>
    <xf numFmtId="0" fontId="24" fillId="13" borderId="0" applyNumberFormat="0" applyBorder="0" applyAlignment="0" applyProtection="0"/>
    <xf numFmtId="0" fontId="81" fillId="40" borderId="0" applyNumberFormat="0" applyBorder="0" applyAlignment="0" applyProtection="0"/>
    <xf numFmtId="0" fontId="82" fillId="40"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24" fillId="14" borderId="0" applyNumberFormat="0" applyBorder="0" applyAlignment="0" applyProtection="0"/>
    <xf numFmtId="0" fontId="81" fillId="41" borderId="0" applyNumberFormat="0" applyBorder="0" applyAlignment="0" applyProtection="0"/>
    <xf numFmtId="0" fontId="82" fillId="41"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5" borderId="0" applyNumberFormat="0" applyBorder="0" applyAlignment="0" applyProtection="0"/>
    <xf numFmtId="0" fontId="81" fillId="42" borderId="0" applyNumberFormat="0" applyBorder="0" applyAlignment="0" applyProtection="0"/>
    <xf numFmtId="0" fontId="82" fillId="42" borderId="0" applyNumberFormat="0" applyBorder="0" applyAlignment="0" applyProtection="0"/>
    <xf numFmtId="0" fontId="24" fillId="15" borderId="0" applyNumberFormat="0" applyBorder="0" applyAlignment="0" applyProtection="0"/>
    <xf numFmtId="0" fontId="11" fillId="15" borderId="0" applyNumberFormat="0" applyBorder="0" applyAlignment="0" applyProtection="0"/>
    <xf numFmtId="0" fontId="24" fillId="16" borderId="0" applyNumberFormat="0" applyBorder="0" applyAlignment="0" applyProtection="0"/>
    <xf numFmtId="0" fontId="81" fillId="43" borderId="0" applyNumberFormat="0" applyBorder="0" applyAlignment="0" applyProtection="0"/>
    <xf numFmtId="0" fontId="82" fillId="43" borderId="0" applyNumberFormat="0" applyBorder="0" applyAlignment="0" applyProtection="0"/>
    <xf numFmtId="0" fontId="24" fillId="16" borderId="0" applyNumberFormat="0" applyBorder="0" applyAlignment="0" applyProtection="0"/>
    <xf numFmtId="0" fontId="11" fillId="16" borderId="0" applyNumberFormat="0" applyBorder="0" applyAlignment="0" applyProtection="0"/>
    <xf numFmtId="0" fontId="24" fillId="17" borderId="0" applyNumberFormat="0" applyBorder="0" applyAlignment="0" applyProtection="0"/>
    <xf numFmtId="0" fontId="81" fillId="44" borderId="0" applyNumberFormat="0" applyBorder="0" applyAlignment="0" applyProtection="0"/>
    <xf numFmtId="0" fontId="82" fillId="44" borderId="0" applyNumberFormat="0" applyBorder="0" applyAlignment="0" applyProtection="0"/>
    <xf numFmtId="0" fontId="24" fillId="17" borderId="0" applyNumberFormat="0" applyBorder="0" applyAlignment="0" applyProtection="0"/>
    <xf numFmtId="0" fontId="11" fillId="17" borderId="0" applyNumberFormat="0" applyBorder="0" applyAlignment="0" applyProtection="0"/>
    <xf numFmtId="0" fontId="24" fillId="18" borderId="0" applyNumberFormat="0" applyBorder="0" applyAlignment="0" applyProtection="0"/>
    <xf numFmtId="0" fontId="81" fillId="45" borderId="0" applyNumberFormat="0" applyBorder="0" applyAlignment="0" applyProtection="0"/>
    <xf numFmtId="0" fontId="82" fillId="45" borderId="0" applyNumberFormat="0" applyBorder="0" applyAlignment="0" applyProtection="0"/>
    <xf numFmtId="0" fontId="24" fillId="18" borderId="0" applyNumberFormat="0" applyBorder="0" applyAlignment="0" applyProtection="0"/>
    <xf numFmtId="0" fontId="11" fillId="18" borderId="0" applyNumberFormat="0" applyBorder="0" applyAlignment="0" applyProtection="0"/>
    <xf numFmtId="0" fontId="24" fillId="13" borderId="0" applyNumberFormat="0" applyBorder="0" applyAlignment="0" applyProtection="0"/>
    <xf numFmtId="0" fontId="81" fillId="46" borderId="0" applyNumberFormat="0" applyBorder="0" applyAlignment="0" applyProtection="0"/>
    <xf numFmtId="0" fontId="82" fillId="46" borderId="0" applyNumberFormat="0" applyBorder="0" applyAlignment="0" applyProtection="0"/>
    <xf numFmtId="0" fontId="24" fillId="13" borderId="0" applyNumberFormat="0" applyBorder="0" applyAlignment="0" applyProtection="0"/>
    <xf numFmtId="0" fontId="11" fillId="13" borderId="0" applyNumberFormat="0" applyBorder="0" applyAlignment="0" applyProtection="0"/>
    <xf numFmtId="0" fontId="81" fillId="46" borderId="0" applyNumberFormat="0" applyBorder="0" applyAlignment="0" applyProtection="0"/>
    <xf numFmtId="0" fontId="24" fillId="14" borderId="0" applyNumberFormat="0" applyBorder="0" applyAlignment="0" applyProtection="0"/>
    <xf numFmtId="0" fontId="81" fillId="47" borderId="0" applyNumberFormat="0" applyBorder="0" applyAlignment="0" applyProtection="0"/>
    <xf numFmtId="0" fontId="82" fillId="47" borderId="0" applyNumberFormat="0" applyBorder="0" applyAlignment="0" applyProtection="0"/>
    <xf numFmtId="0" fontId="24" fillId="14" borderId="0" applyNumberFormat="0" applyBorder="0" applyAlignment="0" applyProtection="0"/>
    <xf numFmtId="0" fontId="11" fillId="14" borderId="0" applyNumberFormat="0" applyBorder="0" applyAlignment="0" applyProtection="0"/>
    <xf numFmtId="0" fontId="24" fillId="19" borderId="0" applyNumberFormat="0" applyBorder="0" applyAlignment="0" applyProtection="0"/>
    <xf numFmtId="0" fontId="81" fillId="48" borderId="0" applyNumberFormat="0" applyBorder="0" applyAlignment="0" applyProtection="0"/>
    <xf numFmtId="0" fontId="82" fillId="48" borderId="0" applyNumberFormat="0" applyBorder="0" applyAlignment="0" applyProtection="0"/>
    <xf numFmtId="0" fontId="24" fillId="19" borderId="0" applyNumberFormat="0" applyBorder="0" applyAlignment="0" applyProtection="0"/>
    <xf numFmtId="0" fontId="11" fillId="19" borderId="0" applyNumberFormat="0" applyBorder="0" applyAlignment="0" applyProtection="0"/>
    <xf numFmtId="0" fontId="25" fillId="3" borderId="0" applyNumberFormat="0" applyBorder="0" applyAlignment="0" applyProtection="0"/>
    <xf numFmtId="0" fontId="83" fillId="49" borderId="0" applyNumberFormat="0" applyBorder="0" applyAlignment="0" applyProtection="0"/>
    <xf numFmtId="0" fontId="84" fillId="49" borderId="0" applyNumberFormat="0" applyBorder="0" applyAlignment="0" applyProtection="0"/>
    <xf numFmtId="0" fontId="25" fillId="3" borderId="0" applyNumberFormat="0" applyBorder="0" applyAlignment="0" applyProtection="0"/>
    <xf numFmtId="0" fontId="39" fillId="3" borderId="0" applyNumberFormat="0" applyBorder="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85" fillId="50" borderId="40" applyNumberFormat="0" applyAlignment="0" applyProtection="0"/>
    <xf numFmtId="0" fontId="86" fillId="50" borderId="40"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26" fillId="20" borderId="1" applyNumberFormat="0" applyAlignment="0" applyProtection="0"/>
    <xf numFmtId="0" fontId="40" fillId="20" borderId="1" applyNumberFormat="0" applyAlignment="0" applyProtection="0"/>
    <xf numFmtId="0" fontId="40" fillId="20" borderId="1" applyNumberFormat="0" applyAlignment="0" applyProtection="0"/>
    <xf numFmtId="0" fontId="40" fillId="20" borderId="1" applyNumberFormat="0" applyAlignment="0" applyProtection="0"/>
    <xf numFmtId="0" fontId="27" fillId="21" borderId="2" applyNumberFormat="0" applyAlignment="0" applyProtection="0"/>
    <xf numFmtId="0" fontId="87" fillId="51" borderId="41" applyNumberFormat="0" applyAlignment="0" applyProtection="0"/>
    <xf numFmtId="0" fontId="88" fillId="51" borderId="41" applyNumberFormat="0" applyAlignment="0" applyProtection="0"/>
    <xf numFmtId="0" fontId="27" fillId="21" borderId="2" applyNumberFormat="0" applyAlignment="0" applyProtection="0"/>
    <xf numFmtId="0" fontId="9" fillId="21" borderId="2" applyNumberFormat="0" applyAlignment="0" applyProtection="0"/>
    <xf numFmtId="43" fontId="3" fillId="0" borderId="0" applyFont="0" applyFill="0" applyBorder="0" applyAlignment="0" applyProtection="0"/>
    <xf numFmtId="43" fontId="38"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55"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55"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6"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17"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54" fillId="0" borderId="0" applyFont="0" applyFill="0" applyBorder="0" applyAlignment="0" applyProtection="0"/>
    <xf numFmtId="44" fontId="18"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6" fillId="0" borderId="0" applyFont="0" applyFill="0" applyBorder="0" applyAlignment="0" applyProtection="0"/>
    <xf numFmtId="44" fontId="38"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5" fontId="3" fillId="0" borderId="0" applyFont="0" applyFill="0" applyBorder="0" applyAlignment="0" applyProtection="0"/>
    <xf numFmtId="0" fontId="89" fillId="0" borderId="42">
      <alignment horizontal="left"/>
    </xf>
    <xf numFmtId="0" fontId="28"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92" fillId="0" borderId="0" applyNumberFormat="0" applyFill="0" applyBorder="0" applyAlignment="0" applyProtection="0"/>
    <xf numFmtId="0" fontId="29" fillId="4" borderId="0" applyNumberFormat="0" applyBorder="0" applyAlignment="0" applyProtection="0"/>
    <xf numFmtId="0" fontId="93" fillId="52" borderId="0" applyNumberFormat="0" applyBorder="0" applyAlignment="0" applyProtection="0"/>
    <xf numFmtId="0" fontId="94" fillId="52" borderId="0" applyNumberFormat="0" applyBorder="0" applyAlignment="0" applyProtection="0"/>
    <xf numFmtId="0" fontId="29" fillId="4" borderId="0" applyNumberFormat="0" applyBorder="0" applyAlignment="0" applyProtection="0"/>
    <xf numFmtId="0" fontId="42" fillId="4" borderId="0" applyNumberFormat="0" applyBorder="0" applyAlignment="0" applyProtection="0"/>
    <xf numFmtId="0" fontId="30" fillId="0" borderId="3" applyNumberFormat="0" applyFill="0" applyAlignment="0" applyProtection="0"/>
    <xf numFmtId="0" fontId="95" fillId="0" borderId="43" applyNumberFormat="0" applyFill="0" applyAlignment="0" applyProtection="0"/>
    <xf numFmtId="0" fontId="96" fillId="0" borderId="43" applyNumberFormat="0" applyFill="0" applyAlignment="0" applyProtection="0"/>
    <xf numFmtId="0" fontId="30" fillId="0" borderId="3" applyNumberFormat="0" applyFill="0" applyAlignment="0" applyProtection="0"/>
    <xf numFmtId="0" fontId="43" fillId="0" borderId="3" applyNumberFormat="0" applyFill="0" applyAlignment="0" applyProtection="0"/>
    <xf numFmtId="0" fontId="31" fillId="0" borderId="4" applyNumberFormat="0" applyFill="0" applyAlignment="0" applyProtection="0"/>
    <xf numFmtId="0" fontId="97" fillId="0" borderId="44" applyNumberFormat="0" applyFill="0" applyAlignment="0" applyProtection="0"/>
    <xf numFmtId="0" fontId="98" fillId="0" borderId="44" applyNumberFormat="0" applyFill="0" applyAlignment="0" applyProtection="0"/>
    <xf numFmtId="0" fontId="31" fillId="0" borderId="4" applyNumberFormat="0" applyFill="0" applyAlignment="0" applyProtection="0"/>
    <xf numFmtId="0" fontId="44" fillId="0" borderId="4" applyNumberFormat="0" applyFill="0" applyAlignment="0" applyProtection="0"/>
    <xf numFmtId="0" fontId="32" fillId="0" borderId="5" applyNumberFormat="0" applyFill="0" applyAlignment="0" applyProtection="0"/>
    <xf numFmtId="0" fontId="99" fillId="0" borderId="45" applyNumberFormat="0" applyFill="0" applyAlignment="0" applyProtection="0"/>
    <xf numFmtId="0" fontId="100" fillId="0" borderId="45" applyNumberFormat="0" applyFill="0" applyAlignment="0" applyProtection="0"/>
    <xf numFmtId="0" fontId="32" fillId="0" borderId="5" applyNumberFormat="0" applyFill="0" applyAlignment="0" applyProtection="0"/>
    <xf numFmtId="0" fontId="45" fillId="0" borderId="5" applyNumberFormat="0" applyFill="0" applyAlignment="0" applyProtection="0"/>
    <xf numFmtId="0" fontId="32"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101" fillId="0" borderId="0" applyNumberFormat="0" applyFill="0" applyBorder="0" applyAlignment="0" applyProtection="0">
      <alignment vertical="top"/>
      <protection locked="0"/>
    </xf>
    <xf numFmtId="0" fontId="102" fillId="0" borderId="0" applyNumberFormat="0" applyFill="0" applyBorder="0" applyAlignment="0" applyProtection="0"/>
    <xf numFmtId="0" fontId="13"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104" fillId="53" borderId="40" applyNumberFormat="0" applyAlignment="0" applyProtection="0"/>
    <xf numFmtId="0" fontId="105" fillId="53" borderId="40"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33"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34" fillId="0" borderId="6" applyNumberFormat="0" applyFill="0" applyAlignment="0" applyProtection="0"/>
    <xf numFmtId="0" fontId="106" fillId="0" borderId="46" applyNumberFormat="0" applyFill="0" applyAlignment="0" applyProtection="0"/>
    <xf numFmtId="0" fontId="107" fillId="0" borderId="46" applyNumberFormat="0" applyFill="0" applyAlignment="0" applyProtection="0"/>
    <xf numFmtId="0" fontId="34" fillId="0" borderId="6" applyNumberFormat="0" applyFill="0" applyAlignment="0" applyProtection="0"/>
    <xf numFmtId="0" fontId="47" fillId="0" borderId="6" applyNumberFormat="0" applyFill="0" applyAlignment="0" applyProtection="0"/>
    <xf numFmtId="0" fontId="35" fillId="22" borderId="0" applyNumberFormat="0" applyBorder="0" applyAlignment="0" applyProtection="0"/>
    <xf numFmtId="0" fontId="108" fillId="54" borderId="0" applyNumberFormat="0" applyBorder="0" applyAlignment="0" applyProtection="0"/>
    <xf numFmtId="0" fontId="109" fillId="54" borderId="0" applyNumberFormat="0" applyBorder="0" applyAlignment="0" applyProtection="0"/>
    <xf numFmtId="0" fontId="35" fillId="22" borderId="0" applyNumberFormat="0" applyBorder="0" applyAlignment="0" applyProtection="0"/>
    <xf numFmtId="0" fontId="48" fillId="22" borderId="0" applyNumberFormat="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21" fillId="0" borderId="0"/>
    <xf numFmtId="0" fontId="20" fillId="0" borderId="0"/>
    <xf numFmtId="0" fontId="2" fillId="0" borderId="0"/>
    <xf numFmtId="0" fontId="2" fillId="0" borderId="0"/>
    <xf numFmtId="0" fontId="79" fillId="0" borderId="0"/>
    <xf numFmtId="0" fontId="79" fillId="0" borderId="0"/>
    <xf numFmtId="0" fontId="79" fillId="0" borderId="0"/>
    <xf numFmtId="0" fontId="79" fillId="0" borderId="0"/>
    <xf numFmtId="0" fontId="20" fillId="0" borderId="0"/>
    <xf numFmtId="0" fontId="21" fillId="0" borderId="0"/>
    <xf numFmtId="0" fontId="51" fillId="0" borderId="0"/>
    <xf numFmtId="0" fontId="51" fillId="0" borderId="0"/>
    <xf numFmtId="0" fontId="20" fillId="0" borderId="0"/>
    <xf numFmtId="0" fontId="2" fillId="0" borderId="0"/>
    <xf numFmtId="0" fontId="2" fillId="0" borderId="0"/>
    <xf numFmtId="0" fontId="110" fillId="0" borderId="0"/>
    <xf numFmtId="0" fontId="38" fillId="0" borderId="0"/>
    <xf numFmtId="0" fontId="51" fillId="0" borderId="0"/>
    <xf numFmtId="0" fontId="3" fillId="0" borderId="0"/>
    <xf numFmtId="0" fontId="80" fillId="0" borderId="0"/>
    <xf numFmtId="0" fontId="80" fillId="0" borderId="0"/>
    <xf numFmtId="0" fontId="79" fillId="0" borderId="0"/>
    <xf numFmtId="0" fontId="79" fillId="0" borderId="0"/>
    <xf numFmtId="0" fontId="79" fillId="0" borderId="0"/>
    <xf numFmtId="0" fontId="79" fillId="0" borderId="0"/>
    <xf numFmtId="0" fontId="80" fillId="0" borderId="0"/>
    <xf numFmtId="0" fontId="80" fillId="0" borderId="0"/>
    <xf numFmtId="0" fontId="3" fillId="0" borderId="0"/>
    <xf numFmtId="0" fontId="51" fillId="0" borderId="0"/>
    <xf numFmtId="0" fontId="79" fillId="0" borderId="0"/>
    <xf numFmtId="0" fontId="111" fillId="0" borderId="0"/>
    <xf numFmtId="0" fontId="6" fillId="0" borderId="0"/>
    <xf numFmtId="0" fontId="79" fillId="0" borderId="0"/>
    <xf numFmtId="0" fontId="3" fillId="0" borderId="0"/>
    <xf numFmtId="0" fontId="3" fillId="0" borderId="0"/>
    <xf numFmtId="0" fontId="112" fillId="0" borderId="0"/>
    <xf numFmtId="0" fontId="79" fillId="0" borderId="0"/>
    <xf numFmtId="0" fontId="3" fillId="0" borderId="0"/>
    <xf numFmtId="0" fontId="79" fillId="0" borderId="0"/>
    <xf numFmtId="0" fontId="79" fillId="0" borderId="0"/>
    <xf numFmtId="0" fontId="22" fillId="0" borderId="0"/>
    <xf numFmtId="0" fontId="79"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0" fillId="0" borderId="0"/>
    <xf numFmtId="0" fontId="3" fillId="0" borderId="0"/>
    <xf numFmtId="0" fontId="79" fillId="0" borderId="0"/>
    <xf numFmtId="0" fontId="112" fillId="0" borderId="0"/>
    <xf numFmtId="0" fontId="79" fillId="0" borderId="0"/>
    <xf numFmtId="0" fontId="4" fillId="0" borderId="0"/>
    <xf numFmtId="0" fontId="51" fillId="0" borderId="0"/>
    <xf numFmtId="0" fontId="3" fillId="0" borderId="0"/>
    <xf numFmtId="0" fontId="79" fillId="0" borderId="0"/>
    <xf numFmtId="0" fontId="4" fillId="0" borderId="0"/>
    <xf numFmtId="0" fontId="111" fillId="0" borderId="0"/>
    <xf numFmtId="0" fontId="21" fillId="0" borderId="0"/>
    <xf numFmtId="0" fontId="20" fillId="0" borderId="0"/>
    <xf numFmtId="0" fontId="2" fillId="0" borderId="0"/>
    <xf numFmtId="0" fontId="2"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4" fillId="0" borderId="0"/>
    <xf numFmtId="0" fontId="4" fillId="0" borderId="0"/>
    <xf numFmtId="0" fontId="21" fillId="0" borderId="0"/>
    <xf numFmtId="0" fontId="3" fillId="0" borderId="0"/>
    <xf numFmtId="0" fontId="3" fillId="0" borderId="0"/>
    <xf numFmtId="0" fontId="3" fillId="0" borderId="0"/>
    <xf numFmtId="0" fontId="3" fillId="0" borderId="0"/>
    <xf numFmtId="0" fontId="21" fillId="0" borderId="0"/>
    <xf numFmtId="0" fontId="4" fillId="0" borderId="0"/>
    <xf numFmtId="0" fontId="4"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20" fillId="0" borderId="0"/>
    <xf numFmtId="0" fontId="4" fillId="0" borderId="0"/>
    <xf numFmtId="0" fontId="2" fillId="0" borderId="0"/>
    <xf numFmtId="0" fontId="79" fillId="0" borderId="0"/>
    <xf numFmtId="0" fontId="113" fillId="0" borderId="0"/>
    <xf numFmtId="0" fontId="2" fillId="0" borderId="0"/>
    <xf numFmtId="0" fontId="4" fillId="0" borderId="0"/>
    <xf numFmtId="0" fontId="3" fillId="0" borderId="0"/>
    <xf numFmtId="0" fontId="3" fillId="0" borderId="0"/>
    <xf numFmtId="0" fontId="20" fillId="0" borderId="0"/>
    <xf numFmtId="0" fontId="2"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3"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3" fillId="0" borderId="0"/>
    <xf numFmtId="0" fontId="79" fillId="0" borderId="0"/>
    <xf numFmtId="0" fontId="79" fillId="0" borderId="0"/>
    <xf numFmtId="0" fontId="79" fillId="0" borderId="0"/>
    <xf numFmtId="0" fontId="20" fillId="0" borderId="0"/>
    <xf numFmtId="0" fontId="79" fillId="0" borderId="0"/>
    <xf numFmtId="0" fontId="79" fillId="0" borderId="0"/>
    <xf numFmtId="0" fontId="21" fillId="0" borderId="0"/>
    <xf numFmtId="0" fontId="20" fillId="0" borderId="0"/>
    <xf numFmtId="0" fontId="2" fillId="0" borderId="0"/>
    <xf numFmtId="0" fontId="2" fillId="0" borderId="0"/>
    <xf numFmtId="0" fontId="79" fillId="0" borderId="0"/>
    <xf numFmtId="0" fontId="3"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79" fillId="0" borderId="0"/>
    <xf numFmtId="0" fontId="20" fillId="0" borderId="0"/>
    <xf numFmtId="0" fontId="79" fillId="0" borderId="0"/>
    <xf numFmtId="0" fontId="79" fillId="0" borderId="0"/>
    <xf numFmtId="0" fontId="79" fillId="0" borderId="0"/>
    <xf numFmtId="0" fontId="20" fillId="0" borderId="0"/>
    <xf numFmtId="0" fontId="4" fillId="0" borderId="0"/>
    <xf numFmtId="0" fontId="4" fillId="0" borderId="0"/>
    <xf numFmtId="0" fontId="4" fillId="0" borderId="0"/>
    <xf numFmtId="0" fontId="4" fillId="0" borderId="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55" borderId="47" applyNumberFormat="0" applyFont="0" applyAlignment="0" applyProtection="0"/>
    <xf numFmtId="0" fontId="56" fillId="55" borderId="47" applyNumberFormat="0" applyFont="0" applyAlignment="0" applyProtection="0"/>
    <xf numFmtId="0" fontId="2" fillId="55" borderId="4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1"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20" fillId="23" borderId="7" applyNumberFormat="0" applyFont="0" applyAlignment="0" applyProtection="0"/>
    <xf numFmtId="0" fontId="2" fillId="23" borderId="7" applyNumberFormat="0" applyFont="0" applyAlignment="0" applyProtection="0"/>
    <xf numFmtId="0" fontId="2"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 fillId="23" borderId="7" applyNumberFormat="0" applyFon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114" fillId="50" borderId="48" applyNumberFormat="0" applyAlignment="0" applyProtection="0"/>
    <xf numFmtId="0" fontId="115" fillId="50" borderId="4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36" fillId="20" borderId="8" applyNumberFormat="0" applyAlignment="0" applyProtection="0"/>
    <xf numFmtId="0" fontId="49" fillId="20" borderId="8" applyNumberFormat="0" applyAlignment="0" applyProtection="0"/>
    <xf numFmtId="0" fontId="49"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5"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55"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17"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6" fillId="0" borderId="0" applyFont="0" applyFill="0" applyBorder="0" applyAlignment="0" applyProtection="0"/>
    <xf numFmtId="9" fontId="38" fillId="0" borderId="0" applyFont="0" applyFill="0" applyBorder="0" applyAlignment="0" applyProtection="0"/>
    <xf numFmtId="9" fontId="3"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2" fillId="0" borderId="0" applyFont="0" applyFill="0" applyBorder="0" applyAlignment="0" applyProtection="0"/>
    <xf numFmtId="9" fontId="20" fillId="0" borderId="0" applyFont="0" applyFill="0" applyBorder="0" applyAlignment="0" applyProtection="0"/>
    <xf numFmtId="9" fontId="55" fillId="0" borderId="0" applyFont="0" applyFill="0" applyBorder="0" applyAlignment="0" applyProtection="0"/>
    <xf numFmtId="9" fontId="2" fillId="0" borderId="0" applyFont="0" applyFill="0" applyBorder="0" applyAlignment="0" applyProtection="0"/>
    <xf numFmtId="41" fontId="4" fillId="0" borderId="49">
      <alignment horizontal="left"/>
    </xf>
    <xf numFmtId="41" fontId="4" fillId="0" borderId="49">
      <alignment horizontal="left"/>
    </xf>
    <xf numFmtId="0" fontId="14" fillId="0" borderId="0" applyNumberFormat="0" applyFill="0" applyBorder="0" applyAlignment="0" applyProtection="0"/>
    <xf numFmtId="0" fontId="116" fillId="0" borderId="0" applyNumberFormat="0" applyFill="0" applyBorder="0" applyAlignment="0" applyProtection="0"/>
    <xf numFmtId="0" fontId="14" fillId="0" borderId="0" applyNumberFormat="0" applyFill="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17" fillId="0" borderId="50" applyNumberFormat="0" applyFill="0" applyAlignment="0" applyProtection="0"/>
    <xf numFmtId="0" fontId="118" fillId="0" borderId="5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15" fillId="0" borderId="10" applyNumberFormat="0" applyFill="0" applyAlignment="0" applyProtection="0"/>
    <xf numFmtId="0" fontId="37"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0" fontId="37" fillId="0" borderId="0" applyNumberFormat="0" applyFill="0" applyBorder="0" applyAlignment="0" applyProtection="0"/>
    <xf numFmtId="0" fontId="50" fillId="0" borderId="0" applyNumberFormat="0" applyFill="0" applyBorder="0" applyAlignment="0" applyProtection="0"/>
  </cellStyleXfs>
  <cellXfs count="288">
    <xf numFmtId="0" fontId="0" fillId="0" borderId="0" xfId="0"/>
    <xf numFmtId="0" fontId="66" fillId="24" borderId="0" xfId="0" applyFont="1" applyFill="1" applyBorder="1" applyAlignment="1" applyProtection="1"/>
    <xf numFmtId="0" fontId="66" fillId="24" borderId="11" xfId="0" applyFont="1" applyFill="1" applyBorder="1" applyAlignment="1" applyProtection="1"/>
    <xf numFmtId="0" fontId="71" fillId="24" borderId="0" xfId="0" applyFont="1" applyFill="1" applyBorder="1" applyAlignment="1" applyProtection="1"/>
    <xf numFmtId="0" fontId="71" fillId="24" borderId="11" xfId="0" applyFont="1" applyFill="1" applyBorder="1" applyAlignment="1" applyProtection="1"/>
    <xf numFmtId="166" fontId="64" fillId="58" borderId="0" xfId="0" applyNumberFormat="1" applyFont="1" applyFill="1" applyBorder="1" applyAlignment="1" applyProtection="1"/>
    <xf numFmtId="2" fontId="64" fillId="58" borderId="0" xfId="0" applyNumberFormat="1" applyFont="1" applyFill="1" applyBorder="1" applyAlignment="1" applyProtection="1"/>
    <xf numFmtId="168" fontId="64" fillId="58" borderId="0" xfId="0" applyNumberFormat="1" applyFont="1" applyFill="1" applyBorder="1" applyAlignment="1" applyProtection="1"/>
    <xf numFmtId="166" fontId="64" fillId="58" borderId="56" xfId="0" applyNumberFormat="1" applyFont="1" applyFill="1" applyBorder="1" applyAlignment="1" applyProtection="1"/>
    <xf numFmtId="166" fontId="64" fillId="58" borderId="0" xfId="0" applyNumberFormat="1" applyFont="1" applyFill="1" applyBorder="1" applyAlignment="1" applyProtection="1">
      <alignment horizontal="center"/>
    </xf>
    <xf numFmtId="2" fontId="64" fillId="58" borderId="0" xfId="0" applyNumberFormat="1" applyFont="1" applyFill="1" applyBorder="1" applyAlignment="1" applyProtection="1">
      <alignment horizontal="right" wrapText="1"/>
    </xf>
    <xf numFmtId="168" fontId="64" fillId="58" borderId="0" xfId="0" applyNumberFormat="1" applyFont="1" applyFill="1" applyBorder="1" applyAlignment="1" applyProtection="1">
      <alignment horizontal="right" wrapText="1"/>
    </xf>
    <xf numFmtId="166" fontId="64" fillId="58" borderId="0" xfId="0" applyNumberFormat="1" applyFont="1" applyFill="1" applyBorder="1" applyAlignment="1" applyProtection="1">
      <alignment horizontal="left" wrapText="1"/>
    </xf>
    <xf numFmtId="166" fontId="64" fillId="58" borderId="56" xfId="0" applyNumberFormat="1" applyFont="1" applyFill="1" applyBorder="1" applyAlignment="1" applyProtection="1">
      <alignment horizontal="left" wrapText="1"/>
    </xf>
    <xf numFmtId="0" fontId="124" fillId="0" borderId="0" xfId="0" applyFont="1" applyProtection="1">
      <protection locked="0"/>
    </xf>
    <xf numFmtId="0" fontId="0" fillId="0" borderId="0" xfId="0" applyProtection="1">
      <protection locked="0"/>
    </xf>
    <xf numFmtId="170" fontId="121" fillId="0" borderId="0" xfId="0" applyNumberFormat="1" applyFont="1" applyFill="1" applyBorder="1" applyAlignment="1" applyProtection="1">
      <alignment vertical="center"/>
      <protection locked="0"/>
    </xf>
    <xf numFmtId="170" fontId="121" fillId="0" borderId="53" xfId="0" applyNumberFormat="1" applyFont="1" applyFill="1" applyBorder="1" applyAlignment="1" applyProtection="1">
      <alignment vertical="center"/>
      <protection locked="0"/>
    </xf>
    <xf numFmtId="170" fontId="62" fillId="0" borderId="0" xfId="0" applyNumberFormat="1" applyFont="1" applyFill="1" applyBorder="1" applyAlignment="1" applyProtection="1">
      <alignment vertical="center"/>
      <protection locked="0"/>
    </xf>
    <xf numFmtId="170" fontId="62" fillId="0" borderId="53" xfId="0" applyNumberFormat="1" applyFont="1" applyFill="1" applyBorder="1" applyAlignment="1" applyProtection="1">
      <alignment vertical="center"/>
      <protection locked="0"/>
    </xf>
    <xf numFmtId="0" fontId="52" fillId="0" borderId="0" xfId="0" applyFont="1" applyProtection="1">
      <protection locked="0"/>
    </xf>
    <xf numFmtId="170" fontId="57" fillId="0" borderId="0" xfId="0" quotePrefix="1" applyNumberFormat="1" applyFont="1" applyFill="1" applyBorder="1" applyAlignment="1" applyProtection="1">
      <alignment vertical="center"/>
      <protection locked="0"/>
    </xf>
    <xf numFmtId="170" fontId="9" fillId="0" borderId="0" xfId="0" applyNumberFormat="1" applyFont="1" applyFill="1" applyBorder="1" applyAlignment="1" applyProtection="1">
      <alignment vertical="center"/>
      <protection locked="0"/>
    </xf>
    <xf numFmtId="170" fontId="9" fillId="0" borderId="53" xfId="0" applyNumberFormat="1" applyFont="1" applyFill="1" applyBorder="1" applyAlignment="1" applyProtection="1">
      <alignment vertical="center"/>
      <protection locked="0"/>
    </xf>
    <xf numFmtId="0" fontId="0" fillId="0" borderId="0" xfId="0" applyFill="1" applyBorder="1" applyAlignment="1" applyProtection="1">
      <protection locked="0"/>
    </xf>
    <xf numFmtId="0" fontId="0" fillId="0" borderId="53" xfId="0" applyFill="1" applyBorder="1" applyAlignment="1" applyProtection="1">
      <protection locked="0"/>
    </xf>
    <xf numFmtId="0" fontId="66" fillId="24" borderId="51"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53" xfId="0" applyFont="1" applyFill="1" applyBorder="1" applyAlignment="1" applyProtection="1">
      <alignment vertical="center" wrapText="1"/>
      <protection locked="0"/>
    </xf>
    <xf numFmtId="0" fontId="3" fillId="0" borderId="0" xfId="0" applyFont="1" applyProtection="1">
      <protection locked="0"/>
    </xf>
    <xf numFmtId="0" fontId="3" fillId="0" borderId="0" xfId="0" applyFont="1" applyFill="1" applyBorder="1" applyAlignment="1" applyProtection="1">
      <alignment horizontal="left" vertical="center" wrapText="1"/>
      <protection locked="0"/>
    </xf>
    <xf numFmtId="0" fontId="3" fillId="0" borderId="53" xfId="0" applyFont="1" applyFill="1" applyBorder="1" applyAlignment="1" applyProtection="1">
      <alignment horizontal="left" vertical="center" wrapText="1"/>
      <protection locked="0"/>
    </xf>
    <xf numFmtId="0" fontId="66" fillId="24" borderId="51" xfId="0" applyFont="1" applyFill="1" applyBorder="1" applyAlignment="1" applyProtection="1">
      <alignment wrapText="1"/>
      <protection locked="0"/>
    </xf>
    <xf numFmtId="0" fontId="3" fillId="0" borderId="0" xfId="0" applyFont="1" applyFill="1" applyBorder="1" applyAlignment="1" applyProtection="1">
      <alignment wrapText="1"/>
      <protection locked="0"/>
    </xf>
    <xf numFmtId="0" fontId="3" fillId="0" borderId="53" xfId="0" applyFont="1" applyFill="1" applyBorder="1" applyAlignment="1" applyProtection="1">
      <alignment wrapText="1"/>
      <protection locked="0"/>
    </xf>
    <xf numFmtId="0" fontId="3" fillId="0" borderId="0" xfId="0" applyFont="1" applyFill="1" applyBorder="1" applyAlignment="1" applyProtection="1">
      <protection locked="0"/>
    </xf>
    <xf numFmtId="0" fontId="3" fillId="0" borderId="53" xfId="0" applyFont="1" applyFill="1" applyBorder="1" applyAlignment="1" applyProtection="1">
      <protection locked="0"/>
    </xf>
    <xf numFmtId="0" fontId="69" fillId="24" borderId="52" xfId="0" applyFont="1" applyFill="1" applyBorder="1" applyAlignment="1" applyProtection="1">
      <alignment vertical="center" wrapText="1"/>
      <protection locked="0"/>
    </xf>
    <xf numFmtId="0" fontId="53" fillId="0" borderId="54" xfId="0" applyFont="1" applyFill="1" applyBorder="1" applyAlignment="1" applyProtection="1">
      <alignment vertical="center" wrapText="1"/>
      <protection locked="0"/>
    </xf>
    <xf numFmtId="0" fontId="53" fillId="0" borderId="55" xfId="0" applyFont="1" applyFill="1" applyBorder="1" applyAlignment="1" applyProtection="1">
      <alignment vertical="center" wrapText="1"/>
      <protection locked="0"/>
    </xf>
    <xf numFmtId="170" fontId="65" fillId="58" borderId="0" xfId="0" applyNumberFormat="1" applyFont="1" applyFill="1" applyBorder="1" applyAlignment="1" applyProtection="1">
      <alignment vertical="center"/>
      <protection locked="0"/>
    </xf>
    <xf numFmtId="0" fontId="3" fillId="0" borderId="0" xfId="0" applyFont="1" applyFill="1" applyProtection="1">
      <protection locked="0"/>
    </xf>
    <xf numFmtId="1" fontId="66" fillId="0" borderId="82" xfId="0" applyNumberFormat="1" applyFont="1" applyFill="1" applyBorder="1" applyAlignment="1" applyProtection="1">
      <alignment horizontal="left" vertical="center"/>
      <protection locked="0"/>
    </xf>
    <xf numFmtId="0" fontId="66" fillId="0" borderId="26" xfId="0" applyFont="1" applyFill="1" applyBorder="1" applyAlignment="1" applyProtection="1">
      <alignment horizontal="center" vertical="center"/>
      <protection locked="0"/>
    </xf>
    <xf numFmtId="0" fontId="66" fillId="0" borderId="27" xfId="0" applyFont="1" applyFill="1" applyBorder="1" applyAlignment="1" applyProtection="1">
      <alignment horizontal="center" vertical="center" wrapText="1"/>
      <protection locked="0"/>
    </xf>
    <xf numFmtId="0" fontId="60" fillId="0" borderId="0" xfId="0" applyFont="1" applyFill="1" applyProtection="1">
      <protection locked="0"/>
    </xf>
    <xf numFmtId="1" fontId="66" fillId="0" borderId="28" xfId="0" applyNumberFormat="1" applyFont="1" applyFill="1" applyBorder="1" applyAlignment="1" applyProtection="1">
      <alignment horizontal="left" vertical="center"/>
      <protection locked="0"/>
    </xf>
    <xf numFmtId="0" fontId="63" fillId="0" borderId="0" xfId="0" applyFont="1" applyFill="1" applyAlignment="1" applyProtection="1">
      <alignment vertical="top"/>
      <protection locked="0"/>
    </xf>
    <xf numFmtId="0" fontId="58" fillId="0" borderId="0" xfId="0" applyFont="1" applyFill="1" applyAlignment="1" applyProtection="1">
      <alignment horizontal="left" vertical="top"/>
      <protection locked="0"/>
    </xf>
    <xf numFmtId="0" fontId="71" fillId="24" borderId="0" xfId="0" applyFont="1" applyFill="1" applyBorder="1" applyAlignment="1" applyProtection="1">
      <protection locked="0"/>
    </xf>
    <xf numFmtId="0" fontId="59" fillId="0" borderId="0" xfId="0" applyFont="1" applyFill="1" applyProtection="1">
      <protection locked="0"/>
    </xf>
    <xf numFmtId="0" fontId="66" fillId="24" borderId="0" xfId="0" applyFont="1" applyFill="1" applyBorder="1" applyAlignment="1" applyProtection="1">
      <protection locked="0"/>
    </xf>
    <xf numFmtId="0" fontId="56" fillId="0" borderId="0" xfId="0" applyFont="1" applyFill="1" applyProtection="1">
      <protection locked="0"/>
    </xf>
    <xf numFmtId="0" fontId="66" fillId="24" borderId="29" xfId="0" applyFont="1" applyFill="1" applyBorder="1" applyAlignment="1" applyProtection="1">
      <protection locked="0"/>
    </xf>
    <xf numFmtId="0" fontId="61" fillId="0" borderId="0" xfId="0" applyFont="1" applyFill="1" applyAlignment="1" applyProtection="1">
      <alignment horizontal="left" vertical="top"/>
      <protection locked="0"/>
    </xf>
    <xf numFmtId="0" fontId="66" fillId="24" borderId="16" xfId="0" applyFont="1" applyFill="1" applyBorder="1" applyAlignment="1" applyProtection="1">
      <protection locked="0"/>
    </xf>
    <xf numFmtId="0" fontId="66" fillId="24" borderId="0" xfId="0" applyFont="1" applyFill="1" applyBorder="1" applyAlignment="1" applyProtection="1">
      <alignment horizontal="left" vertical="top"/>
      <protection locked="0"/>
    </xf>
    <xf numFmtId="0" fontId="66" fillId="24" borderId="11" xfId="0" applyFont="1" applyFill="1" applyBorder="1" applyAlignment="1" applyProtection="1">
      <alignment horizontal="left" vertical="top" wrapText="1"/>
      <protection locked="0"/>
    </xf>
    <xf numFmtId="0" fontId="3" fillId="24" borderId="0" xfId="0" applyFont="1" applyFill="1" applyProtection="1">
      <protection locked="0"/>
    </xf>
    <xf numFmtId="0" fontId="66" fillId="24" borderId="0" xfId="0" applyFont="1" applyFill="1" applyBorder="1" applyAlignment="1" applyProtection="1">
      <alignment horizontal="left" vertical="top" wrapText="1"/>
      <protection locked="0"/>
    </xf>
    <xf numFmtId="0" fontId="57" fillId="56" borderId="0" xfId="0" applyFont="1" applyFill="1" applyProtection="1">
      <protection locked="0"/>
    </xf>
    <xf numFmtId="0" fontId="3" fillId="57" borderId="0" xfId="0" applyFont="1" applyFill="1" applyProtection="1">
      <protection locked="0"/>
    </xf>
    <xf numFmtId="0" fontId="66" fillId="24" borderId="0" xfId="0" applyFont="1" applyFill="1" applyBorder="1" applyAlignment="1" applyProtection="1">
      <alignment horizontal="center" vertical="top" wrapText="1"/>
      <protection locked="0"/>
    </xf>
    <xf numFmtId="169" fontId="66" fillId="24" borderId="0" xfId="322" applyNumberFormat="1" applyFont="1" applyFill="1" applyBorder="1" applyAlignment="1" applyProtection="1">
      <alignment horizontal="center" vertical="top"/>
      <protection locked="0"/>
    </xf>
    <xf numFmtId="168" fontId="66" fillId="24" borderId="0" xfId="0" applyNumberFormat="1" applyFont="1" applyFill="1" applyBorder="1" applyAlignment="1" applyProtection="1">
      <alignment horizontal="center" vertical="top" wrapText="1"/>
      <protection locked="0"/>
    </xf>
    <xf numFmtId="0" fontId="66" fillId="0" borderId="0" xfId="0" applyFont="1" applyFill="1" applyBorder="1" applyAlignment="1" applyProtection="1">
      <alignment horizontal="left" vertical="top"/>
      <protection locked="0"/>
    </xf>
    <xf numFmtId="2" fontId="66" fillId="24" borderId="0" xfId="0" applyNumberFormat="1" applyFont="1" applyFill="1" applyBorder="1" applyAlignment="1" applyProtection="1">
      <alignment horizontal="center" vertical="top" wrapText="1"/>
      <protection locked="0"/>
    </xf>
    <xf numFmtId="7" fontId="3" fillId="0" borderId="0" xfId="0" applyNumberFormat="1" applyFont="1" applyFill="1" applyProtection="1">
      <protection locked="0"/>
    </xf>
    <xf numFmtId="0" fontId="64" fillId="24" borderId="0" xfId="0" applyFont="1" applyFill="1" applyBorder="1" applyAlignment="1" applyProtection="1">
      <alignment horizontal="center" vertical="top"/>
      <protection locked="0"/>
    </xf>
    <xf numFmtId="164" fontId="64" fillId="24" borderId="0" xfId="2011" applyNumberFormat="1" applyFont="1" applyFill="1" applyBorder="1" applyAlignment="1" applyProtection="1">
      <alignment horizontal="center" vertical="top" wrapText="1"/>
      <protection locked="0"/>
    </xf>
    <xf numFmtId="164" fontId="66" fillId="24" borderId="0" xfId="661" applyNumberFormat="1" applyFont="1" applyFill="1" applyBorder="1" applyAlignment="1" applyProtection="1">
      <alignment horizontal="center" vertical="top"/>
      <protection locked="0"/>
    </xf>
    <xf numFmtId="164" fontId="66" fillId="24" borderId="11" xfId="661" applyNumberFormat="1" applyFont="1" applyFill="1" applyBorder="1" applyAlignment="1" applyProtection="1">
      <alignment horizontal="left" vertical="top"/>
      <protection locked="0"/>
    </xf>
    <xf numFmtId="0" fontId="64" fillId="24" borderId="0" xfId="0" applyFont="1" applyFill="1" applyBorder="1" applyAlignment="1" applyProtection="1">
      <alignment horizontal="left" vertical="top"/>
      <protection locked="0"/>
    </xf>
    <xf numFmtId="0" fontId="64" fillId="24" borderId="11" xfId="0" applyFont="1" applyFill="1" applyBorder="1" applyAlignment="1" applyProtection="1">
      <alignment horizontal="left" vertical="top" wrapText="1"/>
      <protection locked="0"/>
    </xf>
    <xf numFmtId="0" fontId="19" fillId="0" borderId="0" xfId="0" applyFont="1" applyFill="1" applyProtection="1">
      <protection locked="0"/>
    </xf>
    <xf numFmtId="7" fontId="66" fillId="24" borderId="0" xfId="0" applyNumberFormat="1" applyFont="1" applyFill="1" applyBorder="1" applyAlignment="1" applyProtection="1">
      <alignment horizontal="center" vertical="top"/>
      <protection locked="0"/>
    </xf>
    <xf numFmtId="7" fontId="64" fillId="0" borderId="11" xfId="0" applyNumberFormat="1" applyFont="1" applyFill="1" applyBorder="1" applyAlignment="1" applyProtection="1">
      <alignment horizontal="left" vertical="top" wrapText="1"/>
      <protection locked="0"/>
    </xf>
    <xf numFmtId="7" fontId="66" fillId="24" borderId="11" xfId="0" applyNumberFormat="1" applyFont="1" applyFill="1" applyBorder="1" applyAlignment="1" applyProtection="1">
      <alignment horizontal="left" vertical="top" wrapText="1"/>
      <protection locked="0"/>
    </xf>
    <xf numFmtId="164" fontId="66" fillId="24" borderId="0" xfId="0" applyNumberFormat="1" applyFont="1" applyFill="1" applyBorder="1" applyAlignment="1" applyProtection="1">
      <alignment horizontal="center" vertical="top"/>
      <protection locked="0"/>
    </xf>
    <xf numFmtId="164" fontId="66" fillId="24" borderId="11" xfId="0" applyNumberFormat="1" applyFont="1" applyFill="1" applyBorder="1" applyAlignment="1" applyProtection="1">
      <alignment horizontal="left" vertical="top" wrapText="1"/>
      <protection locked="0"/>
    </xf>
    <xf numFmtId="7" fontId="64" fillId="24" borderId="11" xfId="0" applyNumberFormat="1" applyFont="1" applyFill="1" applyBorder="1" applyAlignment="1" applyProtection="1">
      <alignment horizontal="left" vertical="top" wrapText="1"/>
      <protection locked="0"/>
    </xf>
    <xf numFmtId="7" fontId="66" fillId="24" borderId="11" xfId="0" applyNumberFormat="1" applyFont="1" applyFill="1" applyBorder="1" applyAlignment="1" applyProtection="1">
      <alignment vertical="top" wrapText="1"/>
      <protection locked="0"/>
    </xf>
    <xf numFmtId="0" fontId="66" fillId="24" borderId="0" xfId="0" applyFont="1" applyFill="1" applyBorder="1" applyAlignment="1" applyProtection="1">
      <alignment vertical="top"/>
      <protection locked="0"/>
    </xf>
    <xf numFmtId="164" fontId="64" fillId="24" borderId="0" xfId="0" applyNumberFormat="1" applyFont="1" applyFill="1" applyBorder="1" applyAlignment="1" applyProtection="1">
      <alignment horizontal="center" vertical="top"/>
      <protection locked="0"/>
    </xf>
    <xf numFmtId="0" fontId="66" fillId="24" borderId="11" xfId="0" applyFont="1" applyFill="1" applyBorder="1" applyAlignment="1" applyProtection="1">
      <alignment horizontal="left" vertical="top"/>
      <protection locked="0"/>
    </xf>
    <xf numFmtId="0" fontId="66" fillId="24" borderId="12" xfId="0" applyFont="1" applyFill="1" applyBorder="1" applyAlignment="1" applyProtection="1">
      <alignment horizontal="left" vertical="top"/>
      <protection locked="0"/>
    </xf>
    <xf numFmtId="164" fontId="66" fillId="24" borderId="12" xfId="0" applyNumberFormat="1" applyFont="1" applyFill="1" applyBorder="1" applyAlignment="1" applyProtection="1">
      <alignment horizontal="center" vertical="top"/>
      <protection locked="0"/>
    </xf>
    <xf numFmtId="164" fontId="66" fillId="24" borderId="13" xfId="0" applyNumberFormat="1" applyFont="1" applyFill="1" applyBorder="1" applyAlignment="1" applyProtection="1">
      <alignment horizontal="left" vertical="top" wrapText="1"/>
      <protection locked="0"/>
    </xf>
    <xf numFmtId="0" fontId="66" fillId="24" borderId="14" xfId="0" applyFont="1" applyFill="1" applyBorder="1" applyAlignment="1" applyProtection="1">
      <alignment horizontal="left" vertical="top"/>
      <protection locked="0"/>
    </xf>
    <xf numFmtId="164" fontId="64" fillId="24" borderId="15" xfId="0" applyNumberFormat="1" applyFont="1" applyFill="1" applyBorder="1" applyAlignment="1" applyProtection="1">
      <alignment horizontal="lef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7" fontId="3" fillId="0" borderId="0" xfId="0" applyNumberFormat="1" applyFont="1" applyAlignment="1" applyProtection="1">
      <alignment wrapText="1"/>
      <protection locked="0"/>
    </xf>
    <xf numFmtId="0" fontId="3" fillId="0" borderId="0" xfId="0" applyFont="1" applyAlignment="1" applyProtection="1">
      <alignment wrapText="1"/>
      <protection locked="0"/>
    </xf>
    <xf numFmtId="7" fontId="3" fillId="0" borderId="0" xfId="0" applyNumberFormat="1" applyFont="1" applyAlignment="1" applyProtection="1">
      <alignment horizontal="center"/>
      <protection locked="0"/>
    </xf>
    <xf numFmtId="164" fontId="3" fillId="0" borderId="0" xfId="0" applyNumberFormat="1" applyFont="1" applyAlignment="1" applyProtection="1">
      <alignment horizontal="center"/>
      <protection locked="0"/>
    </xf>
    <xf numFmtId="0" fontId="65" fillId="0" borderId="30" xfId="0" applyFont="1" applyFill="1" applyBorder="1" applyAlignment="1" applyProtection="1">
      <alignment vertical="top"/>
      <protection locked="0"/>
    </xf>
    <xf numFmtId="0" fontId="0" fillId="0" borderId="0" xfId="0" applyAlignment="1" applyProtection="1">
      <protection locked="0"/>
    </xf>
    <xf numFmtId="166" fontId="64" fillId="58" borderId="57" xfId="0" applyNumberFormat="1" applyFont="1" applyFill="1" applyBorder="1" applyAlignment="1" applyProtection="1">
      <protection locked="0"/>
    </xf>
    <xf numFmtId="166" fontId="64" fillId="58" borderId="57" xfId="0" applyNumberFormat="1" applyFont="1" applyFill="1" applyBorder="1" applyAlignment="1" applyProtection="1">
      <alignment horizontal="left"/>
      <protection locked="0"/>
    </xf>
    <xf numFmtId="166" fontId="64" fillId="24" borderId="65" xfId="0" applyNumberFormat="1" applyFont="1" applyFill="1" applyBorder="1" applyAlignment="1" applyProtection="1">
      <protection locked="0"/>
    </xf>
    <xf numFmtId="166" fontId="64" fillId="24" borderId="25" xfId="0" applyNumberFormat="1" applyFont="1" applyFill="1" applyBorder="1" applyAlignment="1" applyProtection="1">
      <protection locked="0"/>
    </xf>
    <xf numFmtId="2" fontId="64" fillId="24" borderId="25" xfId="0" applyNumberFormat="1" applyFont="1" applyFill="1" applyBorder="1" applyAlignment="1" applyProtection="1">
      <protection locked="0"/>
    </xf>
    <xf numFmtId="168" fontId="64" fillId="24" borderId="25" xfId="0" applyNumberFormat="1" applyFont="1" applyFill="1" applyBorder="1" applyAlignment="1" applyProtection="1">
      <protection locked="0"/>
    </xf>
    <xf numFmtId="166" fontId="64" fillId="24" borderId="56" xfId="0" applyNumberFormat="1" applyFont="1" applyFill="1" applyBorder="1" applyAlignment="1" applyProtection="1">
      <alignment horizontal="left" wrapText="1"/>
      <protection locked="0"/>
    </xf>
    <xf numFmtId="0" fontId="64" fillId="58" borderId="57" xfId="1677" applyFont="1" applyFill="1" applyBorder="1" applyAlignment="1" applyProtection="1">
      <alignment horizontal="left" vertical="top"/>
      <protection locked="0"/>
    </xf>
    <xf numFmtId="0" fontId="64" fillId="58" borderId="0" xfId="1677" applyFont="1" applyFill="1" applyBorder="1" applyAlignment="1" applyProtection="1">
      <alignment horizontal="left" vertical="top" wrapText="1"/>
      <protection locked="0"/>
    </xf>
    <xf numFmtId="43" fontId="64" fillId="58" borderId="0" xfId="322" applyNumberFormat="1" applyFont="1" applyFill="1" applyBorder="1" applyAlignment="1" applyProtection="1">
      <alignment horizontal="right" vertical="top"/>
      <protection locked="0"/>
    </xf>
    <xf numFmtId="165" fontId="64" fillId="58" borderId="0" xfId="322" applyNumberFormat="1" applyFont="1" applyFill="1" applyBorder="1" applyAlignment="1" applyProtection="1">
      <alignment horizontal="right" vertical="top" indent="1"/>
      <protection locked="0"/>
    </xf>
    <xf numFmtId="165" fontId="64" fillId="58" borderId="0" xfId="322" applyNumberFormat="1" applyFont="1" applyFill="1" applyBorder="1" applyAlignment="1" applyProtection="1">
      <alignment horizontal="right" vertical="top"/>
      <protection locked="0"/>
    </xf>
    <xf numFmtId="167" fontId="66" fillId="58" borderId="0" xfId="661" applyNumberFormat="1" applyFont="1" applyFill="1" applyBorder="1" applyAlignment="1" applyProtection="1">
      <alignment horizontal="right" vertical="top"/>
      <protection locked="0"/>
    </xf>
    <xf numFmtId="0" fontId="64" fillId="58" borderId="0" xfId="1675" applyFont="1" applyFill="1" applyBorder="1" applyAlignment="1" applyProtection="1">
      <alignment vertical="top"/>
      <protection locked="0"/>
    </xf>
    <xf numFmtId="0" fontId="64" fillId="58" borderId="56" xfId="1675" applyFont="1" applyFill="1" applyBorder="1" applyAlignment="1" applyProtection="1">
      <alignment vertical="top"/>
      <protection locked="0"/>
    </xf>
    <xf numFmtId="0" fontId="64" fillId="58" borderId="58" xfId="1677" applyFont="1" applyFill="1" applyBorder="1" applyAlignment="1" applyProtection="1">
      <alignment horizontal="left" vertical="top"/>
      <protection locked="0"/>
    </xf>
    <xf numFmtId="0" fontId="64" fillId="58" borderId="14" xfId="1677" applyFont="1" applyFill="1" applyBorder="1" applyAlignment="1" applyProtection="1">
      <alignment horizontal="left" vertical="top" wrapText="1"/>
      <protection locked="0"/>
    </xf>
    <xf numFmtId="43" fontId="64" fillId="58" borderId="14" xfId="322" applyNumberFormat="1" applyFont="1" applyFill="1" applyBorder="1" applyAlignment="1" applyProtection="1">
      <alignment horizontal="right" vertical="top"/>
      <protection locked="0"/>
    </xf>
    <xf numFmtId="165" fontId="64" fillId="58" borderId="14" xfId="322" applyNumberFormat="1" applyFont="1" applyFill="1" applyBorder="1" applyAlignment="1" applyProtection="1">
      <alignment horizontal="right" vertical="top"/>
      <protection locked="0"/>
    </xf>
    <xf numFmtId="167" fontId="66" fillId="58" borderId="14" xfId="661" applyNumberFormat="1" applyFont="1" applyFill="1" applyBorder="1" applyAlignment="1" applyProtection="1">
      <alignment horizontal="right" vertical="top"/>
      <protection locked="0"/>
    </xf>
    <xf numFmtId="0" fontId="64" fillId="58" borderId="14" xfId="1675" applyFont="1" applyFill="1" applyBorder="1" applyAlignment="1" applyProtection="1">
      <alignment vertical="top"/>
      <protection locked="0"/>
    </xf>
    <xf numFmtId="0" fontId="64" fillId="58" borderId="59" xfId="1675" applyFont="1" applyFill="1" applyBorder="1" applyAlignment="1" applyProtection="1">
      <alignment vertical="top"/>
      <protection locked="0"/>
    </xf>
    <xf numFmtId="0" fontId="64" fillId="58" borderId="60" xfId="1677" applyFont="1" applyFill="1" applyBorder="1" applyAlignment="1" applyProtection="1">
      <alignment horizontal="left" vertical="top"/>
      <protection locked="0"/>
    </xf>
    <xf numFmtId="0" fontId="64" fillId="58" borderId="26" xfId="1677" applyFont="1" applyFill="1" applyBorder="1" applyAlignment="1" applyProtection="1">
      <alignment horizontal="left" vertical="top" wrapText="1"/>
      <protection locked="0"/>
    </xf>
    <xf numFmtId="43" fontId="64" fillId="58" borderId="26" xfId="322" applyNumberFormat="1" applyFont="1" applyFill="1" applyBorder="1" applyAlignment="1" applyProtection="1">
      <alignment horizontal="right" vertical="top"/>
      <protection locked="0"/>
    </xf>
    <xf numFmtId="165" fontId="64" fillId="58" borderId="26" xfId="322" applyNumberFormat="1" applyFont="1" applyFill="1" applyBorder="1" applyAlignment="1" applyProtection="1">
      <alignment horizontal="right" vertical="top" indent="1"/>
      <protection locked="0"/>
    </xf>
    <xf numFmtId="165" fontId="64" fillId="58" borderId="26" xfId="322" applyNumberFormat="1" applyFont="1" applyFill="1" applyBorder="1" applyAlignment="1" applyProtection="1">
      <alignment horizontal="right" vertical="top"/>
      <protection locked="0"/>
    </xf>
    <xf numFmtId="167" fontId="66" fillId="58" borderId="26" xfId="661" applyNumberFormat="1" applyFont="1" applyFill="1" applyBorder="1" applyAlignment="1" applyProtection="1">
      <alignment horizontal="right" vertical="top"/>
      <protection locked="0"/>
    </xf>
    <xf numFmtId="0" fontId="64" fillId="58" borderId="26" xfId="1675" applyFont="1" applyFill="1" applyBorder="1" applyAlignment="1" applyProtection="1">
      <alignment vertical="top"/>
      <protection locked="0"/>
    </xf>
    <xf numFmtId="0" fontId="64" fillId="58" borderId="61" xfId="1675" applyFont="1" applyFill="1" applyBorder="1" applyAlignment="1" applyProtection="1">
      <alignment vertical="top"/>
      <protection locked="0"/>
    </xf>
    <xf numFmtId="2" fontId="64" fillId="58" borderId="0" xfId="322" applyNumberFormat="1" applyFont="1" applyFill="1" applyBorder="1" applyAlignment="1" applyProtection="1">
      <alignment horizontal="right" vertical="top"/>
      <protection locked="0"/>
    </xf>
    <xf numFmtId="168" fontId="64" fillId="58" borderId="0" xfId="322" applyNumberFormat="1" applyFont="1" applyFill="1" applyBorder="1" applyAlignment="1" applyProtection="1">
      <alignment horizontal="right" vertical="top"/>
      <protection locked="0"/>
    </xf>
    <xf numFmtId="0" fontId="64" fillId="58" borderId="62" xfId="1677" applyFont="1" applyFill="1" applyBorder="1" applyAlignment="1" applyProtection="1">
      <alignment horizontal="left" vertical="top"/>
      <protection locked="0"/>
    </xf>
    <xf numFmtId="0" fontId="64" fillId="58" borderId="63" xfId="1677" applyFont="1" applyFill="1" applyBorder="1" applyAlignment="1" applyProtection="1">
      <alignment horizontal="left" vertical="top" wrapText="1"/>
      <protection locked="0"/>
    </xf>
    <xf numFmtId="2" fontId="64" fillId="58" borderId="63" xfId="322" applyNumberFormat="1" applyFont="1" applyFill="1" applyBorder="1" applyAlignment="1" applyProtection="1">
      <alignment horizontal="right" vertical="top"/>
      <protection locked="0"/>
    </xf>
    <xf numFmtId="168" fontId="64" fillId="58" borderId="63" xfId="322" applyNumberFormat="1" applyFont="1" applyFill="1" applyBorder="1" applyAlignment="1" applyProtection="1">
      <alignment horizontal="right" vertical="top"/>
      <protection locked="0"/>
    </xf>
    <xf numFmtId="0" fontId="66" fillId="0" borderId="0" xfId="0" applyFont="1" applyProtection="1">
      <protection locked="0"/>
    </xf>
    <xf numFmtId="2" fontId="66" fillId="0" borderId="0" xfId="0" applyNumberFormat="1" applyFont="1" applyAlignment="1" applyProtection="1">
      <alignment horizontal="right"/>
      <protection locked="0"/>
    </xf>
    <xf numFmtId="168" fontId="66" fillId="0" borderId="0" xfId="0" applyNumberFormat="1" applyFont="1" applyAlignment="1" applyProtection="1">
      <alignment horizontal="right"/>
      <protection locked="0"/>
    </xf>
    <xf numFmtId="2" fontId="0" fillId="0" borderId="0" xfId="0" applyNumberFormat="1" applyAlignment="1" applyProtection="1">
      <alignment horizontal="right"/>
      <protection locked="0"/>
    </xf>
    <xf numFmtId="168" fontId="0" fillId="0" borderId="0" xfId="0" applyNumberFormat="1" applyAlignment="1" applyProtection="1">
      <alignment horizontal="right"/>
      <protection locked="0"/>
    </xf>
    <xf numFmtId="0" fontId="65" fillId="0" borderId="29" xfId="1238" applyFont="1" applyFill="1" applyBorder="1" applyAlignment="1" applyProtection="1">
      <alignment horizontal="left" vertical="top"/>
      <protection locked="0"/>
    </xf>
    <xf numFmtId="0" fontId="3" fillId="0" borderId="0" xfId="1238" applyFont="1" applyProtection="1">
      <protection locked="0"/>
    </xf>
    <xf numFmtId="0" fontId="74" fillId="0" borderId="76" xfId="1238" applyFont="1" applyBorder="1" applyAlignment="1" applyProtection="1">
      <protection locked="0"/>
    </xf>
    <xf numFmtId="0" fontId="10" fillId="0" borderId="0" xfId="1238" applyFont="1" applyProtection="1">
      <protection locked="0"/>
    </xf>
    <xf numFmtId="0" fontId="64" fillId="0" borderId="75" xfId="1676" applyFont="1" applyFill="1" applyBorder="1" applyAlignment="1" applyProtection="1">
      <alignment horizontal="left" vertical="top" wrapText="1"/>
      <protection locked="0"/>
    </xf>
    <xf numFmtId="0" fontId="64" fillId="0" borderId="72" xfId="1676" applyFont="1" applyFill="1" applyBorder="1" applyAlignment="1" applyProtection="1">
      <alignment vertical="top"/>
      <protection locked="0"/>
    </xf>
    <xf numFmtId="0" fontId="56" fillId="0" borderId="0" xfId="1238" applyFont="1" applyAlignment="1" applyProtection="1">
      <alignment vertical="top"/>
      <protection locked="0"/>
    </xf>
    <xf numFmtId="0" fontId="64" fillId="0" borderId="74" xfId="1676" applyFont="1" applyFill="1" applyBorder="1" applyAlignment="1" applyProtection="1">
      <alignment vertical="top"/>
      <protection locked="0"/>
    </xf>
    <xf numFmtId="0" fontId="66" fillId="58" borderId="75" xfId="1676" applyFont="1" applyFill="1" applyBorder="1" applyAlignment="1" applyProtection="1">
      <alignment horizontal="left" wrapText="1"/>
      <protection locked="0"/>
    </xf>
    <xf numFmtId="0" fontId="77" fillId="58" borderId="75" xfId="1676" applyFont="1" applyFill="1" applyBorder="1" applyAlignment="1" applyProtection="1">
      <alignment horizontal="left" wrapText="1"/>
      <protection locked="0"/>
    </xf>
    <xf numFmtId="0" fontId="77" fillId="58" borderId="72" xfId="1676" applyFont="1" applyFill="1" applyBorder="1" applyAlignment="1" applyProtection="1">
      <alignment horizontal="left" wrapText="1"/>
      <protection locked="0"/>
    </xf>
    <xf numFmtId="0" fontId="66" fillId="58" borderId="72" xfId="1676" applyFont="1" applyFill="1" applyBorder="1" applyAlignment="1" applyProtection="1">
      <alignment horizontal="left"/>
      <protection locked="0"/>
    </xf>
    <xf numFmtId="171" fontId="66" fillId="58" borderId="72" xfId="661" applyNumberFormat="1" applyFont="1" applyFill="1" applyBorder="1" applyAlignment="1" applyProtection="1">
      <alignment horizontal="left"/>
      <protection locked="0"/>
    </xf>
    <xf numFmtId="0" fontId="66" fillId="58" borderId="73" xfId="1676" applyFont="1" applyFill="1" applyBorder="1" applyAlignment="1" applyProtection="1">
      <alignment horizontal="left"/>
      <protection locked="0"/>
    </xf>
    <xf numFmtId="0" fontId="71" fillId="58" borderId="77" xfId="1676" applyFont="1" applyFill="1" applyBorder="1" applyAlignment="1" applyProtection="1">
      <alignment horizontal="center" wrapText="1"/>
      <protection locked="0"/>
    </xf>
    <xf numFmtId="0" fontId="71" fillId="58" borderId="0" xfId="1676" applyFont="1" applyFill="1" applyBorder="1" applyAlignment="1" applyProtection="1">
      <alignment horizontal="center" wrapText="1"/>
      <protection locked="0"/>
    </xf>
    <xf numFmtId="0" fontId="71" fillId="58" borderId="78" xfId="1676" applyFont="1" applyFill="1" applyBorder="1" applyAlignment="1" applyProtection="1">
      <alignment horizontal="center" wrapText="1"/>
      <protection locked="0"/>
    </xf>
    <xf numFmtId="171" fontId="71" fillId="58" borderId="78" xfId="661" applyNumberFormat="1" applyFont="1" applyFill="1" applyBorder="1" applyAlignment="1" applyProtection="1">
      <alignment horizontal="center" wrapText="1"/>
      <protection locked="0"/>
    </xf>
    <xf numFmtId="0" fontId="71" fillId="58" borderId="69" xfId="1676" applyFont="1" applyFill="1" applyBorder="1" applyAlignment="1" applyProtection="1">
      <alignment horizontal="center" wrapText="1"/>
      <protection locked="0"/>
    </xf>
    <xf numFmtId="1" fontId="66" fillId="58" borderId="70" xfId="1158" applyNumberFormat="1" applyFont="1" applyFill="1" applyBorder="1" applyAlignment="1" applyProtection="1">
      <alignment horizontal="left"/>
      <protection locked="0"/>
    </xf>
    <xf numFmtId="0" fontId="66" fillId="58" borderId="32" xfId="1158" applyNumberFormat="1" applyFont="1" applyFill="1" applyBorder="1" applyAlignment="1" applyProtection="1">
      <alignment horizontal="left"/>
      <protection locked="0"/>
    </xf>
    <xf numFmtId="0" fontId="66" fillId="58" borderId="32" xfId="1158" applyFont="1" applyFill="1" applyBorder="1" applyAlignment="1" applyProtection="1">
      <alignment horizontal="center"/>
      <protection locked="0"/>
    </xf>
    <xf numFmtId="1" fontId="66" fillId="58" borderId="32" xfId="1158" applyNumberFormat="1" applyFont="1" applyFill="1" applyBorder="1" applyAlignment="1" applyProtection="1">
      <alignment horizontal="center"/>
      <protection locked="0"/>
    </xf>
    <xf numFmtId="172" fontId="66" fillId="58" borderId="32" xfId="1158" applyNumberFormat="1" applyFont="1" applyFill="1" applyBorder="1" applyAlignment="1" applyProtection="1">
      <protection locked="0"/>
    </xf>
    <xf numFmtId="168" fontId="66" fillId="58" borderId="32" xfId="1678" applyNumberFormat="1" applyFont="1" applyFill="1" applyBorder="1" applyAlignment="1" applyProtection="1">
      <alignment vertical="center"/>
      <protection locked="0"/>
    </xf>
    <xf numFmtId="168" fontId="66" fillId="58" borderId="33" xfId="1678" applyNumberFormat="1" applyFont="1" applyFill="1" applyBorder="1" applyAlignment="1" applyProtection="1">
      <alignment vertical="center"/>
      <protection locked="0"/>
    </xf>
    <xf numFmtId="167" fontId="66" fillId="58" borderId="32" xfId="1158" applyNumberFormat="1" applyFont="1" applyFill="1" applyBorder="1" applyAlignment="1" applyProtection="1">
      <protection locked="0"/>
    </xf>
    <xf numFmtId="164" fontId="66" fillId="58" borderId="32" xfId="1158" applyNumberFormat="1" applyFont="1" applyFill="1" applyBorder="1" applyAlignment="1" applyProtection="1">
      <protection locked="0"/>
    </xf>
    <xf numFmtId="164" fontId="66" fillId="58" borderId="32" xfId="665" applyNumberFormat="1" applyFont="1" applyFill="1" applyBorder="1" applyAlignment="1" applyProtection="1">
      <protection locked="0"/>
    </xf>
    <xf numFmtId="164" fontId="66" fillId="58" borderId="71" xfId="665" applyNumberFormat="1" applyFont="1" applyFill="1" applyBorder="1" applyAlignment="1" applyProtection="1">
      <protection locked="0"/>
    </xf>
    <xf numFmtId="168" fontId="66" fillId="58" borderId="34" xfId="1678" applyNumberFormat="1" applyFont="1" applyFill="1" applyBorder="1" applyAlignment="1" applyProtection="1">
      <alignment vertical="center"/>
      <protection locked="0"/>
    </xf>
    <xf numFmtId="0" fontId="66" fillId="58" borderId="32" xfId="1158" applyFont="1" applyFill="1" applyBorder="1" applyAlignment="1" applyProtection="1">
      <alignment horizontal="left"/>
      <protection locked="0"/>
    </xf>
    <xf numFmtId="164" fontId="113" fillId="0" borderId="32" xfId="0" applyNumberFormat="1" applyFont="1" applyBorder="1" applyAlignment="1" applyProtection="1">
      <alignment horizontal="right"/>
      <protection locked="0"/>
    </xf>
    <xf numFmtId="168" fontId="66" fillId="58" borderId="34" xfId="1230" applyNumberFormat="1" applyFont="1" applyFill="1" applyBorder="1" applyAlignment="1" applyProtection="1">
      <protection locked="0"/>
    </xf>
    <xf numFmtId="1" fontId="66" fillId="58" borderId="80" xfId="1158" applyNumberFormat="1" applyFont="1" applyFill="1" applyBorder="1" applyAlignment="1" applyProtection="1">
      <alignment horizontal="left"/>
      <protection locked="0"/>
    </xf>
    <xf numFmtId="0" fontId="66" fillId="58" borderId="38" xfId="1158" applyNumberFormat="1" applyFont="1" applyFill="1" applyBorder="1" applyAlignment="1" applyProtection="1">
      <alignment horizontal="left"/>
      <protection locked="0"/>
    </xf>
    <xf numFmtId="0" fontId="66" fillId="58" borderId="38" xfId="1158" applyFont="1" applyFill="1" applyBorder="1" applyAlignment="1" applyProtection="1">
      <alignment horizontal="center"/>
      <protection locked="0"/>
    </xf>
    <xf numFmtId="1" fontId="66" fillId="58" borderId="38" xfId="1158" applyNumberFormat="1" applyFont="1" applyFill="1" applyBorder="1" applyAlignment="1" applyProtection="1">
      <alignment horizontal="center"/>
      <protection locked="0"/>
    </xf>
    <xf numFmtId="172" fontId="66" fillId="58" borderId="38" xfId="1158" applyNumberFormat="1" applyFont="1" applyFill="1" applyBorder="1" applyAlignment="1" applyProtection="1">
      <protection locked="0"/>
    </xf>
    <xf numFmtId="168" fontId="66" fillId="58" borderId="38" xfId="1678" applyNumberFormat="1" applyFont="1" applyFill="1" applyBorder="1" applyAlignment="1" applyProtection="1">
      <alignment vertical="center"/>
      <protection locked="0"/>
    </xf>
    <xf numFmtId="168" fontId="66" fillId="58" borderId="39" xfId="1678" applyNumberFormat="1" applyFont="1" applyFill="1" applyBorder="1" applyAlignment="1" applyProtection="1">
      <alignment vertical="center"/>
      <protection locked="0"/>
    </xf>
    <xf numFmtId="167" fontId="66" fillId="58" borderId="38" xfId="1158" applyNumberFormat="1" applyFont="1" applyFill="1" applyBorder="1" applyAlignment="1" applyProtection="1">
      <protection locked="0"/>
    </xf>
    <xf numFmtId="164" fontId="66" fillId="58" borderId="38" xfId="1158" applyNumberFormat="1" applyFont="1" applyFill="1" applyBorder="1" applyAlignment="1" applyProtection="1">
      <protection locked="0"/>
    </xf>
    <xf numFmtId="164" fontId="66" fillId="58" borderId="38" xfId="665" applyNumberFormat="1" applyFont="1" applyFill="1" applyBorder="1" applyAlignment="1" applyProtection="1">
      <protection locked="0"/>
    </xf>
    <xf numFmtId="164" fontId="66" fillId="58" borderId="81" xfId="665" applyNumberFormat="1" applyFont="1" applyFill="1" applyBorder="1" applyAlignment="1" applyProtection="1">
      <protection locked="0"/>
    </xf>
    <xf numFmtId="1" fontId="66" fillId="58" borderId="32" xfId="1158" applyNumberFormat="1" applyFont="1" applyFill="1" applyBorder="1" applyAlignment="1" applyProtection="1">
      <alignment horizontal="left"/>
      <protection locked="0"/>
    </xf>
    <xf numFmtId="49" fontId="113" fillId="0" borderId="32" xfId="0" applyNumberFormat="1" applyFont="1" applyBorder="1" applyAlignment="1" applyProtection="1">
      <alignment horizontal="left"/>
      <protection locked="0"/>
    </xf>
    <xf numFmtId="0" fontId="113" fillId="0" borderId="32" xfId="0" applyFont="1" applyBorder="1" applyProtection="1">
      <protection locked="0"/>
    </xf>
    <xf numFmtId="0" fontId="113" fillId="0" borderId="0" xfId="0" applyFont="1" applyProtection="1">
      <protection locked="0"/>
    </xf>
    <xf numFmtId="0" fontId="66" fillId="58" borderId="0" xfId="1158" applyFont="1" applyFill="1" applyBorder="1" applyAlignment="1" applyProtection="1">
      <alignment horizontal="left"/>
      <protection locked="0"/>
    </xf>
    <xf numFmtId="1" fontId="66" fillId="58" borderId="0" xfId="1158" applyNumberFormat="1" applyFont="1" applyFill="1" applyBorder="1" applyAlignment="1" applyProtection="1">
      <alignment horizontal="left"/>
      <protection locked="0"/>
    </xf>
    <xf numFmtId="172" fontId="66" fillId="58" borderId="0" xfId="1158" applyNumberFormat="1" applyFont="1" applyFill="1" applyBorder="1" applyAlignment="1" applyProtection="1">
      <alignment horizontal="right"/>
      <protection locked="0"/>
    </xf>
    <xf numFmtId="168" fontId="66" fillId="58" borderId="0" xfId="1678" applyNumberFormat="1" applyFont="1" applyFill="1" applyBorder="1" applyAlignment="1" applyProtection="1">
      <alignment horizontal="right" vertical="center"/>
      <protection locked="0"/>
    </xf>
    <xf numFmtId="167" fontId="66" fillId="58" borderId="0" xfId="1158" applyNumberFormat="1" applyFont="1" applyFill="1" applyBorder="1" applyAlignment="1" applyProtection="1">
      <alignment horizontal="right"/>
      <protection locked="0"/>
    </xf>
    <xf numFmtId="164" fontId="66" fillId="58" borderId="0" xfId="1158" applyNumberFormat="1" applyFont="1" applyFill="1" applyBorder="1" applyAlignment="1" applyProtection="1">
      <alignment horizontal="right"/>
      <protection locked="0"/>
    </xf>
    <xf numFmtId="164" fontId="66" fillId="58" borderId="0" xfId="665" applyNumberFormat="1" applyFont="1" applyFill="1" applyBorder="1" applyAlignment="1" applyProtection="1">
      <alignment horizontal="right"/>
      <protection locked="0"/>
    </xf>
    <xf numFmtId="14" fontId="78" fillId="58" borderId="63" xfId="1238" applyNumberFormat="1" applyFont="1" applyFill="1" applyBorder="1" applyAlignment="1" applyProtection="1">
      <alignment wrapText="1"/>
      <protection locked="0"/>
    </xf>
    <xf numFmtId="14" fontId="78" fillId="58" borderId="64" xfId="1238" applyNumberFormat="1" applyFont="1" applyFill="1" applyBorder="1" applyAlignment="1" applyProtection="1">
      <alignment wrapText="1"/>
      <protection locked="0"/>
    </xf>
    <xf numFmtId="171" fontId="3" fillId="0" borderId="0" xfId="661" applyNumberFormat="1" applyFont="1" applyProtection="1">
      <protection locked="0"/>
    </xf>
    <xf numFmtId="0" fontId="82" fillId="0" borderId="0" xfId="0" applyFont="1" applyProtection="1">
      <protection locked="0"/>
    </xf>
    <xf numFmtId="0" fontId="74" fillId="0" borderId="76" xfId="1238" applyFont="1" applyBorder="1" applyAlignment="1" applyProtection="1"/>
    <xf numFmtId="0" fontId="74" fillId="0" borderId="0" xfId="1238" applyFont="1" applyBorder="1" applyAlignment="1" applyProtection="1"/>
    <xf numFmtId="0" fontId="74" fillId="0" borderId="56" xfId="1238" applyFont="1" applyBorder="1" applyAlignment="1" applyProtection="1"/>
    <xf numFmtId="0" fontId="56" fillId="0" borderId="35" xfId="1238" applyFont="1" applyBorder="1" applyAlignment="1" applyProtection="1">
      <alignment vertical="top"/>
    </xf>
    <xf numFmtId="0" fontId="64" fillId="0" borderId="72" xfId="1676" applyFont="1" applyFill="1" applyBorder="1" applyAlignment="1" applyProtection="1">
      <alignment vertical="top"/>
    </xf>
    <xf numFmtId="0" fontId="64" fillId="0" borderId="73" xfId="1676" applyFont="1" applyFill="1" applyBorder="1" applyAlignment="1" applyProtection="1">
      <alignment vertical="top"/>
    </xf>
    <xf numFmtId="0" fontId="64" fillId="0" borderId="72" xfId="1676" applyFont="1" applyFill="1" applyBorder="1" applyAlignment="1" applyProtection="1">
      <alignment vertical="top" wrapText="1"/>
    </xf>
    <xf numFmtId="0" fontId="64" fillId="0" borderId="73" xfId="1676" applyFont="1" applyFill="1" applyBorder="1" applyAlignment="1" applyProtection="1">
      <alignment vertical="top" wrapText="1"/>
    </xf>
    <xf numFmtId="0" fontId="56" fillId="0" borderId="14" xfId="1238" applyFont="1" applyBorder="1" applyAlignment="1" applyProtection="1">
      <alignment vertical="top"/>
    </xf>
    <xf numFmtId="0" fontId="56" fillId="0" borderId="0" xfId="1238" applyFont="1" applyBorder="1" applyAlignment="1" applyProtection="1">
      <alignment vertical="top"/>
    </xf>
    <xf numFmtId="0" fontId="64" fillId="0" borderId="0" xfId="1676" applyFont="1" applyFill="1" applyBorder="1" applyAlignment="1" applyProtection="1">
      <alignment vertical="top"/>
    </xf>
    <xf numFmtId="0" fontId="64" fillId="0" borderId="56" xfId="1676" applyFont="1" applyFill="1" applyBorder="1" applyAlignment="1" applyProtection="1">
      <alignment vertical="top"/>
    </xf>
    <xf numFmtId="0" fontId="66" fillId="24" borderId="51" xfId="0" applyFont="1" applyFill="1" applyBorder="1" applyAlignment="1" applyProtection="1"/>
    <xf numFmtId="0" fontId="66" fillId="24" borderId="51" xfId="0" applyFont="1" applyFill="1" applyBorder="1" applyAlignment="1" applyProtection="1">
      <alignment vertical="center" wrapText="1"/>
    </xf>
    <xf numFmtId="0" fontId="66" fillId="24" borderId="51" xfId="0" applyFont="1" applyFill="1" applyBorder="1" applyAlignment="1" applyProtection="1">
      <alignment horizontal="left" vertical="center" wrapText="1"/>
    </xf>
    <xf numFmtId="0" fontId="66" fillId="24" borderId="51" xfId="0" applyFont="1" applyFill="1" applyBorder="1" applyAlignment="1" applyProtection="1">
      <alignment wrapText="1"/>
    </xf>
    <xf numFmtId="0" fontId="66" fillId="0" borderId="51" xfId="0" applyFont="1" applyBorder="1" applyAlignment="1" applyProtection="1"/>
    <xf numFmtId="0" fontId="64" fillId="0" borderId="75" xfId="1676" applyFont="1" applyFill="1" applyBorder="1" applyAlignment="1" applyProtection="1">
      <alignment horizontal="left" vertical="top" wrapText="1"/>
    </xf>
    <xf numFmtId="0" fontId="122" fillId="59" borderId="0" xfId="0" applyFont="1" applyFill="1" applyBorder="1" applyAlignment="1" applyProtection="1">
      <alignment vertical="top"/>
      <protection locked="0"/>
    </xf>
    <xf numFmtId="170" fontId="65" fillId="59" borderId="0" xfId="0" applyNumberFormat="1" applyFont="1" applyFill="1" applyBorder="1" applyAlignment="1" applyProtection="1">
      <alignment vertical="center"/>
      <protection locked="0"/>
    </xf>
    <xf numFmtId="0" fontId="66" fillId="59" borderId="0" xfId="0" applyFont="1" applyFill="1" applyAlignment="1" applyProtection="1">
      <alignment horizontal="center"/>
    </xf>
    <xf numFmtId="0" fontId="66" fillId="59" borderId="0" xfId="0" applyFont="1" applyFill="1" applyAlignment="1" applyProtection="1">
      <alignment wrapText="1"/>
    </xf>
    <xf numFmtId="170" fontId="65" fillId="59" borderId="0" xfId="0" applyNumberFormat="1" applyFont="1" applyFill="1" applyBorder="1" applyAlignment="1" applyProtection="1">
      <alignment vertical="center"/>
    </xf>
    <xf numFmtId="170" fontId="65" fillId="59" borderId="9" xfId="0" applyNumberFormat="1" applyFont="1" applyFill="1" applyBorder="1" applyAlignment="1" applyProtection="1">
      <alignment vertical="center"/>
    </xf>
    <xf numFmtId="0" fontId="72" fillId="59" borderId="0" xfId="0" applyFont="1" applyFill="1" applyBorder="1" applyAlignment="1" applyProtection="1">
      <alignment horizontal="center" vertical="center"/>
    </xf>
    <xf numFmtId="0" fontId="65" fillId="59" borderId="0" xfId="0" applyFont="1" applyFill="1" applyBorder="1" applyAlignment="1" applyProtection="1">
      <alignment horizontal="center" vertical="center"/>
      <protection locked="0"/>
    </xf>
    <xf numFmtId="0" fontId="65" fillId="59" borderId="9" xfId="0" applyFont="1" applyFill="1" applyBorder="1" applyAlignment="1" applyProtection="1">
      <alignment horizontal="center" vertical="center" wrapText="1"/>
      <protection locked="0"/>
    </xf>
    <xf numFmtId="0" fontId="122" fillId="59" borderId="18" xfId="0" applyFont="1" applyFill="1" applyBorder="1" applyAlignment="1" applyProtection="1">
      <alignment horizontal="left" vertical="top"/>
      <protection locked="0"/>
    </xf>
    <xf numFmtId="0" fontId="74" fillId="59" borderId="19" xfId="0" applyFont="1" applyFill="1" applyBorder="1" applyAlignment="1" applyProtection="1">
      <alignment horizontal="left" vertical="top"/>
    </xf>
    <xf numFmtId="0" fontId="74" fillId="59" borderId="20" xfId="0" applyFont="1" applyFill="1" applyBorder="1" applyAlignment="1" applyProtection="1">
      <alignment horizontal="left" vertical="top"/>
    </xf>
    <xf numFmtId="0" fontId="72" fillId="60" borderId="17" xfId="0" applyFont="1" applyFill="1" applyBorder="1" applyAlignment="1" applyProtection="1">
      <alignment vertical="center"/>
      <protection locked="0"/>
    </xf>
    <xf numFmtId="164" fontId="73" fillId="61" borderId="0" xfId="0" applyNumberFormat="1" applyFont="1" applyFill="1" applyBorder="1" applyAlignment="1" applyProtection="1">
      <alignment horizontal="center" vertical="top"/>
      <protection locked="0"/>
    </xf>
    <xf numFmtId="172" fontId="73" fillId="61" borderId="0" xfId="0" applyNumberFormat="1" applyFont="1" applyFill="1" applyBorder="1" applyAlignment="1" applyProtection="1">
      <alignment horizontal="center" vertical="top" wrapText="1"/>
      <protection locked="0"/>
    </xf>
    <xf numFmtId="37" fontId="73" fillId="60" borderId="0" xfId="322" applyNumberFormat="1" applyFont="1" applyFill="1" applyBorder="1" applyAlignment="1" applyProtection="1">
      <alignment horizontal="center" vertical="top"/>
      <protection locked="0"/>
    </xf>
    <xf numFmtId="0" fontId="73" fillId="60" borderId="0" xfId="0" applyFont="1" applyFill="1" applyBorder="1" applyAlignment="1" applyProtection="1">
      <alignment horizontal="center" vertical="top"/>
      <protection locked="0"/>
    </xf>
    <xf numFmtId="164" fontId="73" fillId="60" borderId="0" xfId="0" applyNumberFormat="1" applyFont="1" applyFill="1" applyBorder="1" applyAlignment="1" applyProtection="1">
      <alignment horizontal="center" vertical="top"/>
      <protection locked="0"/>
    </xf>
    <xf numFmtId="5" fontId="73" fillId="60" borderId="0" xfId="661" applyNumberFormat="1" applyFont="1" applyFill="1" applyBorder="1" applyAlignment="1" applyProtection="1">
      <alignment horizontal="center" vertical="top" wrapText="1"/>
      <protection locked="0"/>
    </xf>
    <xf numFmtId="0" fontId="123" fillId="62" borderId="37" xfId="0" applyFont="1" applyFill="1" applyBorder="1" applyAlignment="1" applyProtection="1">
      <alignment vertical="center" wrapText="1"/>
      <protection locked="0"/>
    </xf>
    <xf numFmtId="5" fontId="124" fillId="62" borderId="0" xfId="661" applyNumberFormat="1" applyFont="1" applyFill="1" applyBorder="1" applyAlignment="1" applyProtection="1">
      <alignment horizontal="center" vertical="top" wrapText="1"/>
      <protection locked="0"/>
    </xf>
    <xf numFmtId="9" fontId="124" fillId="62" borderId="0" xfId="2011" applyFont="1" applyFill="1" applyBorder="1" applyAlignment="1" applyProtection="1">
      <alignment horizontal="center" vertical="top" wrapText="1"/>
      <protection locked="0"/>
    </xf>
    <xf numFmtId="2" fontId="124" fillId="62" borderId="0" xfId="2011" applyNumberFormat="1" applyFont="1" applyFill="1" applyBorder="1" applyAlignment="1" applyProtection="1">
      <alignment horizontal="center" vertical="top" wrapText="1"/>
      <protection locked="0"/>
    </xf>
    <xf numFmtId="1" fontId="124" fillId="62" borderId="0" xfId="2011" applyNumberFormat="1" applyFont="1" applyFill="1" applyBorder="1" applyAlignment="1" applyProtection="1">
      <alignment horizontal="center" vertical="top" wrapText="1"/>
      <protection locked="0"/>
    </xf>
    <xf numFmtId="167" fontId="124" fillId="62" borderId="0" xfId="661" applyNumberFormat="1" applyFont="1" applyFill="1" applyBorder="1" applyAlignment="1" applyProtection="1">
      <alignment horizontal="center" vertical="top" wrapText="1"/>
      <protection locked="0"/>
    </xf>
    <xf numFmtId="0" fontId="122" fillId="59" borderId="21" xfId="0" applyFont="1" applyFill="1" applyBorder="1" applyAlignment="1" applyProtection="1">
      <alignment horizontal="left" vertical="top"/>
      <protection locked="0"/>
    </xf>
    <xf numFmtId="0" fontId="74" fillId="59" borderId="12" xfId="0" applyFont="1" applyFill="1" applyBorder="1" applyAlignment="1" applyProtection="1">
      <alignment horizontal="left" vertical="top"/>
    </xf>
    <xf numFmtId="0" fontId="74" fillId="59" borderId="22" xfId="0" applyFont="1" applyFill="1" applyBorder="1" applyAlignment="1" applyProtection="1">
      <alignment horizontal="left" vertical="top"/>
    </xf>
    <xf numFmtId="0" fontId="122" fillId="59" borderId="19" xfId="0" applyFont="1" applyFill="1" applyBorder="1" applyAlignment="1" applyProtection="1">
      <alignment horizontal="left" vertical="top"/>
      <protection locked="0"/>
    </xf>
    <xf numFmtId="0" fontId="122" fillId="59" borderId="12" xfId="0" applyFont="1" applyFill="1" applyBorder="1" applyAlignment="1" applyProtection="1">
      <alignment horizontal="left" vertical="top"/>
      <protection locked="0"/>
    </xf>
    <xf numFmtId="0" fontId="122" fillId="59" borderId="23" xfId="0" applyFont="1" applyFill="1" applyBorder="1" applyAlignment="1" applyProtection="1">
      <alignment horizontal="left" vertical="top"/>
      <protection locked="0"/>
    </xf>
    <xf numFmtId="0" fontId="74" fillId="59" borderId="23" xfId="0" applyFont="1" applyFill="1" applyBorder="1" applyAlignment="1" applyProtection="1">
      <alignment horizontal="left" vertical="top"/>
    </xf>
    <xf numFmtId="0" fontId="74" fillId="59" borderId="24" xfId="0" applyFont="1" applyFill="1" applyBorder="1" applyAlignment="1" applyProtection="1">
      <alignment horizontal="left" vertical="top"/>
    </xf>
    <xf numFmtId="0" fontId="122" fillId="59" borderId="0" xfId="0" applyFont="1" applyFill="1" applyBorder="1" applyAlignment="1" applyProtection="1">
      <alignment horizontal="left" vertical="top"/>
      <protection locked="0"/>
    </xf>
    <xf numFmtId="0" fontId="74" fillId="59" borderId="0" xfId="0" applyFont="1" applyFill="1" applyBorder="1" applyAlignment="1" applyProtection="1">
      <alignment horizontal="left" vertical="top"/>
    </xf>
    <xf numFmtId="0" fontId="74" fillId="59" borderId="9" xfId="0" applyFont="1" applyFill="1" applyBorder="1" applyAlignment="1" applyProtection="1">
      <alignment horizontal="left" vertical="top"/>
    </xf>
    <xf numFmtId="0" fontId="123" fillId="59" borderId="0" xfId="0" applyFont="1" applyFill="1" applyBorder="1" applyAlignment="1" applyProtection="1">
      <alignment horizontal="left" vertical="top"/>
      <protection locked="0"/>
    </xf>
    <xf numFmtId="0" fontId="75" fillId="59" borderId="0" xfId="0" applyFont="1" applyFill="1" applyBorder="1" applyAlignment="1" applyProtection="1">
      <alignment horizontal="left" vertical="top"/>
    </xf>
    <xf numFmtId="0" fontId="75" fillId="59" borderId="9" xfId="0" applyFont="1" applyFill="1" applyBorder="1" applyAlignment="1" applyProtection="1">
      <alignment horizontal="left" vertical="top"/>
    </xf>
    <xf numFmtId="0" fontId="71" fillId="59" borderId="0" xfId="0" applyFont="1" applyFill="1" applyBorder="1" applyAlignment="1" applyProtection="1">
      <alignment horizontal="left" vertical="top"/>
    </xf>
    <xf numFmtId="0" fontId="71" fillId="59" borderId="9" xfId="0" applyFont="1" applyFill="1" applyBorder="1" applyAlignment="1" applyProtection="1">
      <alignment horizontal="left" vertical="top"/>
    </xf>
    <xf numFmtId="164" fontId="65" fillId="59" borderId="25" xfId="0" applyNumberFormat="1" applyFont="1" applyFill="1" applyBorder="1" applyAlignment="1" applyProtection="1">
      <alignment horizontal="center" vertical="center"/>
      <protection locked="0"/>
    </xf>
    <xf numFmtId="165" fontId="124" fillId="58" borderId="0" xfId="322" applyNumberFormat="1" applyFont="1" applyFill="1" applyBorder="1" applyAlignment="1" applyProtection="1">
      <alignment horizontal="right" vertical="top"/>
    </xf>
    <xf numFmtId="167" fontId="124" fillId="58" borderId="0" xfId="661" applyNumberFormat="1" applyFont="1" applyFill="1" applyBorder="1" applyAlignment="1" applyProtection="1">
      <alignment horizontal="right" vertical="top"/>
    </xf>
    <xf numFmtId="0" fontId="124" fillId="58" borderId="0" xfId="1675" applyFont="1" applyFill="1" applyBorder="1" applyAlignment="1" applyProtection="1">
      <alignment horizontal="left" vertical="top"/>
    </xf>
    <xf numFmtId="0" fontId="124" fillId="58" borderId="56" xfId="1675" applyFont="1" applyFill="1" applyBorder="1" applyAlignment="1" applyProtection="1">
      <alignment horizontal="left" vertical="top"/>
    </xf>
    <xf numFmtId="2" fontId="124" fillId="58" borderId="63" xfId="322" applyNumberFormat="1" applyFont="1" applyFill="1" applyBorder="1" applyAlignment="1" applyProtection="1">
      <alignment horizontal="right" vertical="top"/>
    </xf>
    <xf numFmtId="168" fontId="124" fillId="58" borderId="63" xfId="322" applyNumberFormat="1" applyFont="1" applyFill="1" applyBorder="1" applyAlignment="1" applyProtection="1">
      <alignment horizontal="right" vertical="top"/>
    </xf>
    <xf numFmtId="165" fontId="124" fillId="58" borderId="63" xfId="322" applyNumberFormat="1" applyFont="1" applyFill="1" applyBorder="1" applyAlignment="1" applyProtection="1">
      <alignment horizontal="right" vertical="top"/>
    </xf>
    <xf numFmtId="167" fontId="124" fillId="58" borderId="63" xfId="661" applyNumberFormat="1" applyFont="1" applyFill="1" applyBorder="1" applyAlignment="1" applyProtection="1">
      <alignment horizontal="right" vertical="top"/>
    </xf>
    <xf numFmtId="0" fontId="124" fillId="58" borderId="63" xfId="1675" applyFont="1" applyFill="1" applyBorder="1" applyAlignment="1" applyProtection="1">
      <alignment horizontal="left" vertical="top"/>
    </xf>
    <xf numFmtId="0" fontId="124" fillId="58" borderId="64" xfId="1675" applyFont="1" applyFill="1" applyBorder="1" applyAlignment="1" applyProtection="1">
      <alignment horizontal="left" vertical="top"/>
    </xf>
    <xf numFmtId="0" fontId="65" fillId="59" borderId="30" xfId="0" applyFont="1" applyFill="1" applyBorder="1" applyAlignment="1" applyProtection="1">
      <alignment vertical="top"/>
      <protection locked="0"/>
    </xf>
    <xf numFmtId="0" fontId="3" fillId="59" borderId="0" xfId="0" applyFont="1" applyFill="1" applyBorder="1" applyAlignment="1" applyProtection="1">
      <alignment vertical="top" wrapText="1"/>
    </xf>
    <xf numFmtId="0" fontId="3" fillId="59" borderId="0" xfId="0" applyFont="1" applyFill="1" applyBorder="1" applyAlignment="1" applyProtection="1"/>
    <xf numFmtId="0" fontId="122" fillId="59" borderId="0" xfId="0" applyFont="1" applyFill="1" applyBorder="1" applyAlignment="1" applyProtection="1">
      <protection locked="0"/>
    </xf>
    <xf numFmtId="9" fontId="65" fillId="63" borderId="66" xfId="2011" applyFont="1" applyFill="1" applyBorder="1" applyAlignment="1" applyProtection="1">
      <alignment horizontal="center" wrapText="1"/>
      <protection locked="0"/>
    </xf>
    <xf numFmtId="9" fontId="65" fillId="63" borderId="68" xfId="2011" applyFont="1" applyFill="1" applyBorder="1" applyAlignment="1" applyProtection="1">
      <alignment horizontal="center" wrapText="1"/>
      <protection locked="0"/>
    </xf>
    <xf numFmtId="9" fontId="65" fillId="63" borderId="67" xfId="2011" applyFont="1" applyFill="1" applyBorder="1" applyAlignment="1" applyProtection="1">
      <alignment horizontal="center" wrapText="1"/>
      <protection locked="0"/>
    </xf>
    <xf numFmtId="0" fontId="64" fillId="0" borderId="76" xfId="1676" applyFont="1" applyFill="1" applyBorder="1" applyAlignment="1" applyProtection="1">
      <alignment horizontal="left" vertical="top" wrapText="1"/>
    </xf>
    <xf numFmtId="1" fontId="124" fillId="58" borderId="70" xfId="1158" applyNumberFormat="1" applyFont="1" applyFill="1" applyBorder="1" applyAlignment="1" applyProtection="1">
      <alignment horizontal="left"/>
    </xf>
    <xf numFmtId="0" fontId="65" fillId="59" borderId="29" xfId="1238" applyFont="1" applyFill="1" applyBorder="1" applyAlignment="1" applyProtection="1">
      <alignment horizontal="left" vertical="top"/>
      <protection locked="0"/>
    </xf>
    <xf numFmtId="0" fontId="66" fillId="59" borderId="0" xfId="1238" applyFont="1" applyFill="1" applyProtection="1"/>
    <xf numFmtId="171" fontId="66" fillId="59" borderId="0" xfId="661" applyNumberFormat="1" applyFont="1" applyFill="1" applyProtection="1"/>
    <xf numFmtId="0" fontId="122" fillId="59" borderId="0" xfId="1238" applyFont="1" applyFill="1" applyProtection="1">
      <protection locked="0"/>
    </xf>
    <xf numFmtId="9" fontId="65" fillId="59" borderId="36" xfId="2011" applyFont="1" applyFill="1" applyBorder="1" applyAlignment="1" applyProtection="1">
      <alignment horizontal="center" wrapText="1"/>
      <protection locked="0"/>
    </xf>
    <xf numFmtId="9" fontId="65" fillId="59" borderId="29" xfId="2011" applyFont="1" applyFill="1" applyBorder="1" applyAlignment="1" applyProtection="1">
      <alignment horizontal="center" wrapText="1"/>
      <protection locked="0"/>
    </xf>
    <xf numFmtId="9" fontId="65" fillId="59" borderId="79" xfId="2011" applyFont="1" applyFill="1" applyBorder="1" applyAlignment="1" applyProtection="1">
      <alignment horizontal="center" wrapText="1"/>
      <protection locked="0"/>
    </xf>
    <xf numFmtId="0" fontId="122" fillId="59" borderId="32" xfId="0" applyFont="1" applyFill="1" applyBorder="1" applyAlignment="1" applyProtection="1">
      <alignment horizontal="center" wrapText="1"/>
      <protection locked="0"/>
    </xf>
    <xf numFmtId="9" fontId="65" fillId="59" borderId="31" xfId="2011" applyFont="1" applyFill="1" applyBorder="1" applyAlignment="1" applyProtection="1">
      <alignment horizontal="center" wrapText="1"/>
      <protection locked="0"/>
    </xf>
    <xf numFmtId="9" fontId="3" fillId="59" borderId="0" xfId="2011" applyFont="1" applyFill="1" applyAlignment="1" applyProtection="1">
      <protection locked="0"/>
    </xf>
  </cellXfs>
  <cellStyles count="2367">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2 3 2" xfId="5" xr:uid="{00000000-0005-0000-0000-000004000000}"/>
    <cellStyle name="20% - Accent1 2 4" xfId="6" xr:uid="{00000000-0005-0000-0000-000005000000}"/>
    <cellStyle name="20% - Accent1 3" xfId="7" xr:uid="{00000000-0005-0000-0000-000006000000}"/>
    <cellStyle name="20% - Accent1 3 2" xfId="8" xr:uid="{00000000-0005-0000-0000-000007000000}"/>
    <cellStyle name="20% - Accent1 3 2 2" xfId="9" xr:uid="{00000000-0005-0000-0000-000008000000}"/>
    <cellStyle name="20% - Accent1 3 3" xfId="10" xr:uid="{00000000-0005-0000-0000-000009000000}"/>
    <cellStyle name="20% - Accent1 4" xfId="11" xr:uid="{00000000-0005-0000-0000-00000A000000}"/>
    <cellStyle name="20% - Accent2 2" xfId="12" xr:uid="{00000000-0005-0000-0000-00000B000000}"/>
    <cellStyle name="20% - Accent2 2 2" xfId="13" xr:uid="{00000000-0005-0000-0000-00000C000000}"/>
    <cellStyle name="20% - Accent2 2 2 2" xfId="14" xr:uid="{00000000-0005-0000-0000-00000D000000}"/>
    <cellStyle name="20% - Accent2 2 3" xfId="15" xr:uid="{00000000-0005-0000-0000-00000E000000}"/>
    <cellStyle name="20% - Accent2 2 3 2" xfId="16" xr:uid="{00000000-0005-0000-0000-00000F000000}"/>
    <cellStyle name="20% - Accent2 2 4" xfId="17" xr:uid="{00000000-0005-0000-0000-000010000000}"/>
    <cellStyle name="20% - Accent2 3" xfId="18" xr:uid="{00000000-0005-0000-0000-000011000000}"/>
    <cellStyle name="20% - Accent2 3 2" xfId="19" xr:uid="{00000000-0005-0000-0000-000012000000}"/>
    <cellStyle name="20% - Accent2 3 2 2" xfId="20" xr:uid="{00000000-0005-0000-0000-000013000000}"/>
    <cellStyle name="20% - Accent2 3 3" xfId="21" xr:uid="{00000000-0005-0000-0000-000014000000}"/>
    <cellStyle name="20% - Accent2 4" xfId="22" xr:uid="{00000000-0005-0000-0000-000015000000}"/>
    <cellStyle name="20% - Accent3 2" xfId="23" xr:uid="{00000000-0005-0000-0000-000016000000}"/>
    <cellStyle name="20% - Accent3 2 2" xfId="24" xr:uid="{00000000-0005-0000-0000-000017000000}"/>
    <cellStyle name="20% - Accent3 2 2 2" xfId="25" xr:uid="{00000000-0005-0000-0000-000018000000}"/>
    <cellStyle name="20% - Accent3 2 3" xfId="26" xr:uid="{00000000-0005-0000-0000-000019000000}"/>
    <cellStyle name="20% - Accent3 2 3 2" xfId="27" xr:uid="{00000000-0005-0000-0000-00001A000000}"/>
    <cellStyle name="20% - Accent3 2 4" xfId="28" xr:uid="{00000000-0005-0000-0000-00001B000000}"/>
    <cellStyle name="20% - Accent3 3" xfId="29" xr:uid="{00000000-0005-0000-0000-00001C000000}"/>
    <cellStyle name="20% - Accent3 3 2" xfId="30" xr:uid="{00000000-0005-0000-0000-00001D000000}"/>
    <cellStyle name="20% - Accent3 3 2 2" xfId="31" xr:uid="{00000000-0005-0000-0000-00001E000000}"/>
    <cellStyle name="20% - Accent3 3 3" xfId="32" xr:uid="{00000000-0005-0000-0000-00001F000000}"/>
    <cellStyle name="20% - Accent3 4" xfId="33" xr:uid="{00000000-0005-0000-0000-000020000000}"/>
    <cellStyle name="20% - Accent4 2" xfId="34" xr:uid="{00000000-0005-0000-0000-000021000000}"/>
    <cellStyle name="20% - Accent4 2 2" xfId="35" xr:uid="{00000000-0005-0000-0000-000022000000}"/>
    <cellStyle name="20% - Accent4 2 2 2" xfId="36" xr:uid="{00000000-0005-0000-0000-000023000000}"/>
    <cellStyle name="20% - Accent4 2 3" xfId="37" xr:uid="{00000000-0005-0000-0000-000024000000}"/>
    <cellStyle name="20% - Accent4 2 3 2" xfId="38" xr:uid="{00000000-0005-0000-0000-000025000000}"/>
    <cellStyle name="20% - Accent4 2 4" xfId="39" xr:uid="{00000000-0005-0000-0000-000026000000}"/>
    <cellStyle name="20% - Accent4 3" xfId="40" xr:uid="{00000000-0005-0000-0000-000027000000}"/>
    <cellStyle name="20% - Accent4 3 2" xfId="41" xr:uid="{00000000-0005-0000-0000-000028000000}"/>
    <cellStyle name="20% - Accent4 3 2 2" xfId="42" xr:uid="{00000000-0005-0000-0000-000029000000}"/>
    <cellStyle name="20% - Accent4 3 3" xfId="43" xr:uid="{00000000-0005-0000-0000-00002A000000}"/>
    <cellStyle name="20% - Accent4 4" xfId="44" xr:uid="{00000000-0005-0000-0000-00002B000000}"/>
    <cellStyle name="20% - Accent4 5" xfId="45" xr:uid="{00000000-0005-0000-0000-00002C000000}"/>
    <cellStyle name="20% - Accent5 2" xfId="46" xr:uid="{00000000-0005-0000-0000-00002D000000}"/>
    <cellStyle name="20% - Accent5 2 2" xfId="47" xr:uid="{00000000-0005-0000-0000-00002E000000}"/>
    <cellStyle name="20% - Accent5 2 2 2" xfId="48" xr:uid="{00000000-0005-0000-0000-00002F000000}"/>
    <cellStyle name="20% - Accent5 2 3" xfId="49" xr:uid="{00000000-0005-0000-0000-000030000000}"/>
    <cellStyle name="20% - Accent5 2 3 2" xfId="50" xr:uid="{00000000-0005-0000-0000-000031000000}"/>
    <cellStyle name="20% - Accent5 2 4" xfId="51" xr:uid="{00000000-0005-0000-0000-000032000000}"/>
    <cellStyle name="20% - Accent5 3" xfId="52" xr:uid="{00000000-0005-0000-0000-000033000000}"/>
    <cellStyle name="20% - Accent5 3 2" xfId="53" xr:uid="{00000000-0005-0000-0000-000034000000}"/>
    <cellStyle name="20% - Accent5 3 2 2" xfId="54" xr:uid="{00000000-0005-0000-0000-000035000000}"/>
    <cellStyle name="20% - Accent5 3 3" xfId="55" xr:uid="{00000000-0005-0000-0000-000036000000}"/>
    <cellStyle name="20% - Accent5 4" xfId="56" xr:uid="{00000000-0005-0000-0000-000037000000}"/>
    <cellStyle name="20% - Accent6 2" xfId="57" xr:uid="{00000000-0005-0000-0000-000038000000}"/>
    <cellStyle name="20% - Accent6 2 2" xfId="58" xr:uid="{00000000-0005-0000-0000-000039000000}"/>
    <cellStyle name="20% - Accent6 2 2 2" xfId="59" xr:uid="{00000000-0005-0000-0000-00003A000000}"/>
    <cellStyle name="20% - Accent6 2 3" xfId="60" xr:uid="{00000000-0005-0000-0000-00003B000000}"/>
    <cellStyle name="20% - Accent6 2 3 2" xfId="61" xr:uid="{00000000-0005-0000-0000-00003C000000}"/>
    <cellStyle name="20% - Accent6 2 4" xfId="62" xr:uid="{00000000-0005-0000-0000-00003D000000}"/>
    <cellStyle name="20% - Accent6 3" xfId="63" xr:uid="{00000000-0005-0000-0000-00003E000000}"/>
    <cellStyle name="20% - Accent6 3 2" xfId="64" xr:uid="{00000000-0005-0000-0000-00003F000000}"/>
    <cellStyle name="20% - Accent6 3 2 2" xfId="65" xr:uid="{00000000-0005-0000-0000-000040000000}"/>
    <cellStyle name="20% - Accent6 3 3" xfId="66" xr:uid="{00000000-0005-0000-0000-000041000000}"/>
    <cellStyle name="20% - Accent6 4" xfId="67" xr:uid="{00000000-0005-0000-0000-000042000000}"/>
    <cellStyle name="40% - Accent1 2" xfId="68" xr:uid="{00000000-0005-0000-0000-000043000000}"/>
    <cellStyle name="40% - Accent1 2 2" xfId="69" xr:uid="{00000000-0005-0000-0000-000044000000}"/>
    <cellStyle name="40% - Accent1 2 2 2" xfId="70" xr:uid="{00000000-0005-0000-0000-000045000000}"/>
    <cellStyle name="40% - Accent1 2 3" xfId="71" xr:uid="{00000000-0005-0000-0000-000046000000}"/>
    <cellStyle name="40% - Accent1 2 3 2" xfId="72" xr:uid="{00000000-0005-0000-0000-000047000000}"/>
    <cellStyle name="40% - Accent1 2 4" xfId="73" xr:uid="{00000000-0005-0000-0000-000048000000}"/>
    <cellStyle name="40% - Accent1 3" xfId="74" xr:uid="{00000000-0005-0000-0000-000049000000}"/>
    <cellStyle name="40% - Accent1 3 2" xfId="75" xr:uid="{00000000-0005-0000-0000-00004A000000}"/>
    <cellStyle name="40% - Accent1 3 2 2" xfId="76" xr:uid="{00000000-0005-0000-0000-00004B000000}"/>
    <cellStyle name="40% - Accent1 3 3" xfId="77" xr:uid="{00000000-0005-0000-0000-00004C000000}"/>
    <cellStyle name="40% - Accent1 4" xfId="78" xr:uid="{00000000-0005-0000-0000-00004D000000}"/>
    <cellStyle name="40% - Accent2 2" xfId="79" xr:uid="{00000000-0005-0000-0000-00004E000000}"/>
    <cellStyle name="40% - Accent2 2 2" xfId="80" xr:uid="{00000000-0005-0000-0000-00004F000000}"/>
    <cellStyle name="40% - Accent2 2 2 2" xfId="81" xr:uid="{00000000-0005-0000-0000-000050000000}"/>
    <cellStyle name="40% - Accent2 2 3" xfId="82" xr:uid="{00000000-0005-0000-0000-000051000000}"/>
    <cellStyle name="40% - Accent2 2 3 2" xfId="83" xr:uid="{00000000-0005-0000-0000-000052000000}"/>
    <cellStyle name="40% - Accent2 2 4" xfId="84" xr:uid="{00000000-0005-0000-0000-000053000000}"/>
    <cellStyle name="40% - Accent2 3" xfId="85" xr:uid="{00000000-0005-0000-0000-000054000000}"/>
    <cellStyle name="40% - Accent2 3 2" xfId="86" xr:uid="{00000000-0005-0000-0000-000055000000}"/>
    <cellStyle name="40% - Accent2 3 2 2" xfId="87" xr:uid="{00000000-0005-0000-0000-000056000000}"/>
    <cellStyle name="40% - Accent2 3 3" xfId="88" xr:uid="{00000000-0005-0000-0000-000057000000}"/>
    <cellStyle name="40% - Accent2 4" xfId="89" xr:uid="{00000000-0005-0000-0000-000058000000}"/>
    <cellStyle name="40% - Accent3 2" xfId="90" xr:uid="{00000000-0005-0000-0000-000059000000}"/>
    <cellStyle name="40% - Accent3 2 2" xfId="91" xr:uid="{00000000-0005-0000-0000-00005A000000}"/>
    <cellStyle name="40% - Accent3 2 2 2" xfId="92" xr:uid="{00000000-0005-0000-0000-00005B000000}"/>
    <cellStyle name="40% - Accent3 2 3" xfId="93" xr:uid="{00000000-0005-0000-0000-00005C000000}"/>
    <cellStyle name="40% - Accent3 2 3 2" xfId="94" xr:uid="{00000000-0005-0000-0000-00005D000000}"/>
    <cellStyle name="40% - Accent3 2 4" xfId="95" xr:uid="{00000000-0005-0000-0000-00005E000000}"/>
    <cellStyle name="40% - Accent3 3" xfId="96" xr:uid="{00000000-0005-0000-0000-00005F000000}"/>
    <cellStyle name="40% - Accent3 3 2" xfId="97" xr:uid="{00000000-0005-0000-0000-000060000000}"/>
    <cellStyle name="40% - Accent3 3 2 2" xfId="98" xr:uid="{00000000-0005-0000-0000-000061000000}"/>
    <cellStyle name="40% - Accent3 3 3" xfId="99" xr:uid="{00000000-0005-0000-0000-000062000000}"/>
    <cellStyle name="40% - Accent3 4" xfId="100" xr:uid="{00000000-0005-0000-0000-000063000000}"/>
    <cellStyle name="40% - Accent4 2" xfId="101" xr:uid="{00000000-0005-0000-0000-000064000000}"/>
    <cellStyle name="40% - Accent4 2 2" xfId="102" xr:uid="{00000000-0005-0000-0000-000065000000}"/>
    <cellStyle name="40% - Accent4 2 2 2" xfId="103" xr:uid="{00000000-0005-0000-0000-000066000000}"/>
    <cellStyle name="40% - Accent4 2 3" xfId="104" xr:uid="{00000000-0005-0000-0000-000067000000}"/>
    <cellStyle name="40% - Accent4 2 3 2" xfId="105" xr:uid="{00000000-0005-0000-0000-000068000000}"/>
    <cellStyle name="40% - Accent4 2 4" xfId="106" xr:uid="{00000000-0005-0000-0000-000069000000}"/>
    <cellStyle name="40% - Accent4 3" xfId="107" xr:uid="{00000000-0005-0000-0000-00006A000000}"/>
    <cellStyle name="40% - Accent4 3 2" xfId="108" xr:uid="{00000000-0005-0000-0000-00006B000000}"/>
    <cellStyle name="40% - Accent4 3 2 2" xfId="109" xr:uid="{00000000-0005-0000-0000-00006C000000}"/>
    <cellStyle name="40% - Accent4 3 3" xfId="110" xr:uid="{00000000-0005-0000-0000-00006D000000}"/>
    <cellStyle name="40% - Accent4 4" xfId="111" xr:uid="{00000000-0005-0000-0000-00006E000000}"/>
    <cellStyle name="40% - Accent5 2" xfId="112" xr:uid="{00000000-0005-0000-0000-00006F000000}"/>
    <cellStyle name="40% - Accent5 2 2" xfId="113" xr:uid="{00000000-0005-0000-0000-000070000000}"/>
    <cellStyle name="40% - Accent5 2 2 2" xfId="114" xr:uid="{00000000-0005-0000-0000-000071000000}"/>
    <cellStyle name="40% - Accent5 2 3" xfId="115" xr:uid="{00000000-0005-0000-0000-000072000000}"/>
    <cellStyle name="40% - Accent5 2 3 2" xfId="116" xr:uid="{00000000-0005-0000-0000-000073000000}"/>
    <cellStyle name="40% - Accent5 2 4" xfId="117" xr:uid="{00000000-0005-0000-0000-000074000000}"/>
    <cellStyle name="40% - Accent5 3" xfId="118" xr:uid="{00000000-0005-0000-0000-000075000000}"/>
    <cellStyle name="40% - Accent5 3 2" xfId="119" xr:uid="{00000000-0005-0000-0000-000076000000}"/>
    <cellStyle name="40% - Accent5 3 2 2" xfId="120" xr:uid="{00000000-0005-0000-0000-000077000000}"/>
    <cellStyle name="40% - Accent5 3 3" xfId="121" xr:uid="{00000000-0005-0000-0000-000078000000}"/>
    <cellStyle name="40% - Accent5 4" xfId="122" xr:uid="{00000000-0005-0000-0000-000079000000}"/>
    <cellStyle name="40% - Accent6 2" xfId="123" xr:uid="{00000000-0005-0000-0000-00007A000000}"/>
    <cellStyle name="40% - Accent6 2 2" xfId="124" xr:uid="{00000000-0005-0000-0000-00007B000000}"/>
    <cellStyle name="40% - Accent6 2 2 2" xfId="125" xr:uid="{00000000-0005-0000-0000-00007C000000}"/>
    <cellStyle name="40% - Accent6 2 3" xfId="126" xr:uid="{00000000-0005-0000-0000-00007D000000}"/>
    <cellStyle name="40% - Accent6 2 3 2" xfId="127" xr:uid="{00000000-0005-0000-0000-00007E000000}"/>
    <cellStyle name="40% - Accent6 2 4" xfId="128" xr:uid="{00000000-0005-0000-0000-00007F000000}"/>
    <cellStyle name="40% - Accent6 3" xfId="129" xr:uid="{00000000-0005-0000-0000-000080000000}"/>
    <cellStyle name="40% - Accent6 3 2" xfId="130" xr:uid="{00000000-0005-0000-0000-000081000000}"/>
    <cellStyle name="40% - Accent6 3 2 2" xfId="131" xr:uid="{00000000-0005-0000-0000-000082000000}"/>
    <cellStyle name="40% - Accent6 3 3" xfId="132" xr:uid="{00000000-0005-0000-0000-000083000000}"/>
    <cellStyle name="40% - Accent6 4" xfId="133" xr:uid="{00000000-0005-0000-0000-000084000000}"/>
    <cellStyle name="60% - Accent1 2" xfId="134" xr:uid="{00000000-0005-0000-0000-000085000000}"/>
    <cellStyle name="60% - Accent1 2 2" xfId="135" xr:uid="{00000000-0005-0000-0000-000086000000}"/>
    <cellStyle name="60% - Accent1 2 2 2" xfId="136" xr:uid="{00000000-0005-0000-0000-000087000000}"/>
    <cellStyle name="60% - Accent1 3" xfId="137" xr:uid="{00000000-0005-0000-0000-000088000000}"/>
    <cellStyle name="60% - Accent1 4" xfId="138" xr:uid="{00000000-0005-0000-0000-000089000000}"/>
    <cellStyle name="60% - Accent2 2" xfId="139" xr:uid="{00000000-0005-0000-0000-00008A000000}"/>
    <cellStyle name="60% - Accent2 2 2" xfId="140" xr:uid="{00000000-0005-0000-0000-00008B000000}"/>
    <cellStyle name="60% - Accent2 2 2 2" xfId="141" xr:uid="{00000000-0005-0000-0000-00008C000000}"/>
    <cellStyle name="60% - Accent2 3" xfId="142" xr:uid="{00000000-0005-0000-0000-00008D000000}"/>
    <cellStyle name="60% - Accent2 4" xfId="143" xr:uid="{00000000-0005-0000-0000-00008E000000}"/>
    <cellStyle name="60% - Accent3 2" xfId="144" xr:uid="{00000000-0005-0000-0000-00008F000000}"/>
    <cellStyle name="60% - Accent3 2 2" xfId="145" xr:uid="{00000000-0005-0000-0000-000090000000}"/>
    <cellStyle name="60% - Accent3 2 2 2" xfId="146" xr:uid="{00000000-0005-0000-0000-000091000000}"/>
    <cellStyle name="60% - Accent3 3" xfId="147" xr:uid="{00000000-0005-0000-0000-000092000000}"/>
    <cellStyle name="60% - Accent3 4" xfId="148" xr:uid="{00000000-0005-0000-0000-000093000000}"/>
    <cellStyle name="60% - Accent4 2" xfId="149" xr:uid="{00000000-0005-0000-0000-000094000000}"/>
    <cellStyle name="60% - Accent4 2 2" xfId="150" xr:uid="{00000000-0005-0000-0000-000095000000}"/>
    <cellStyle name="60% - Accent4 2 2 2" xfId="151" xr:uid="{00000000-0005-0000-0000-000096000000}"/>
    <cellStyle name="60% - Accent4 3" xfId="152" xr:uid="{00000000-0005-0000-0000-000097000000}"/>
    <cellStyle name="60% - Accent4 4" xfId="153" xr:uid="{00000000-0005-0000-0000-000098000000}"/>
    <cellStyle name="60% - Accent5 2" xfId="154" xr:uid="{00000000-0005-0000-0000-000099000000}"/>
    <cellStyle name="60% - Accent5 2 2" xfId="155" xr:uid="{00000000-0005-0000-0000-00009A000000}"/>
    <cellStyle name="60% - Accent5 2 2 2" xfId="156" xr:uid="{00000000-0005-0000-0000-00009B000000}"/>
    <cellStyle name="60% - Accent5 3" xfId="157" xr:uid="{00000000-0005-0000-0000-00009C000000}"/>
    <cellStyle name="60% - Accent5 4" xfId="158" xr:uid="{00000000-0005-0000-0000-00009D000000}"/>
    <cellStyle name="60% - Accent6 2" xfId="159" xr:uid="{00000000-0005-0000-0000-00009E000000}"/>
    <cellStyle name="60% - Accent6 2 2" xfId="160" xr:uid="{00000000-0005-0000-0000-00009F000000}"/>
    <cellStyle name="60% - Accent6 2 2 2" xfId="161" xr:uid="{00000000-0005-0000-0000-0000A0000000}"/>
    <cellStyle name="60% - Accent6 3" xfId="162" xr:uid="{00000000-0005-0000-0000-0000A1000000}"/>
    <cellStyle name="60% - Accent6 4" xfId="163" xr:uid="{00000000-0005-0000-0000-0000A2000000}"/>
    <cellStyle name="Accent1 2" xfId="164" xr:uid="{00000000-0005-0000-0000-0000A3000000}"/>
    <cellStyle name="Accent1 2 2" xfId="165" xr:uid="{00000000-0005-0000-0000-0000A4000000}"/>
    <cellStyle name="Accent1 2 2 2" xfId="166" xr:uid="{00000000-0005-0000-0000-0000A5000000}"/>
    <cellStyle name="Accent1 3" xfId="167" xr:uid="{00000000-0005-0000-0000-0000A6000000}"/>
    <cellStyle name="Accent1 4" xfId="168" xr:uid="{00000000-0005-0000-0000-0000A7000000}"/>
    <cellStyle name="Accent2 2" xfId="169" xr:uid="{00000000-0005-0000-0000-0000A8000000}"/>
    <cellStyle name="Accent2 2 2" xfId="170" xr:uid="{00000000-0005-0000-0000-0000A9000000}"/>
    <cellStyle name="Accent2 2 2 2" xfId="171" xr:uid="{00000000-0005-0000-0000-0000AA000000}"/>
    <cellStyle name="Accent2 3" xfId="172" xr:uid="{00000000-0005-0000-0000-0000AB000000}"/>
    <cellStyle name="Accent2 4" xfId="173" xr:uid="{00000000-0005-0000-0000-0000AC000000}"/>
    <cellStyle name="Accent3 2" xfId="174" xr:uid="{00000000-0005-0000-0000-0000AD000000}"/>
    <cellStyle name="Accent3 2 2" xfId="175" xr:uid="{00000000-0005-0000-0000-0000AE000000}"/>
    <cellStyle name="Accent3 2 2 2" xfId="176" xr:uid="{00000000-0005-0000-0000-0000AF000000}"/>
    <cellStyle name="Accent3 3" xfId="177" xr:uid="{00000000-0005-0000-0000-0000B0000000}"/>
    <cellStyle name="Accent3 4" xfId="178" xr:uid="{00000000-0005-0000-0000-0000B1000000}"/>
    <cellStyle name="Accent4 2" xfId="179" xr:uid="{00000000-0005-0000-0000-0000B2000000}"/>
    <cellStyle name="Accent4 2 2" xfId="180" xr:uid="{00000000-0005-0000-0000-0000B3000000}"/>
    <cellStyle name="Accent4 2 2 2" xfId="181" xr:uid="{00000000-0005-0000-0000-0000B4000000}"/>
    <cellStyle name="Accent4 3" xfId="182" xr:uid="{00000000-0005-0000-0000-0000B5000000}"/>
    <cellStyle name="Accent4 4" xfId="183" xr:uid="{00000000-0005-0000-0000-0000B6000000}"/>
    <cellStyle name="Accent4 5" xfId="184" xr:uid="{00000000-0005-0000-0000-0000B7000000}"/>
    <cellStyle name="Accent5 2" xfId="185" xr:uid="{00000000-0005-0000-0000-0000B8000000}"/>
    <cellStyle name="Accent5 2 2" xfId="186" xr:uid="{00000000-0005-0000-0000-0000B9000000}"/>
    <cellStyle name="Accent5 2 2 2" xfId="187" xr:uid="{00000000-0005-0000-0000-0000BA000000}"/>
    <cellStyle name="Accent5 3" xfId="188" xr:uid="{00000000-0005-0000-0000-0000BB000000}"/>
    <cellStyle name="Accent5 4" xfId="189" xr:uid="{00000000-0005-0000-0000-0000BC000000}"/>
    <cellStyle name="Accent6 2" xfId="190" xr:uid="{00000000-0005-0000-0000-0000BD000000}"/>
    <cellStyle name="Accent6 2 2" xfId="191" xr:uid="{00000000-0005-0000-0000-0000BE000000}"/>
    <cellStyle name="Accent6 2 2 2" xfId="192" xr:uid="{00000000-0005-0000-0000-0000BF000000}"/>
    <cellStyle name="Accent6 3" xfId="193" xr:uid="{00000000-0005-0000-0000-0000C0000000}"/>
    <cellStyle name="Accent6 4" xfId="194" xr:uid="{00000000-0005-0000-0000-0000C1000000}"/>
    <cellStyle name="Bad 2" xfId="195" xr:uid="{00000000-0005-0000-0000-0000C2000000}"/>
    <cellStyle name="Bad 2 2" xfId="196" xr:uid="{00000000-0005-0000-0000-0000C3000000}"/>
    <cellStyle name="Bad 2 2 2" xfId="197" xr:uid="{00000000-0005-0000-0000-0000C4000000}"/>
    <cellStyle name="Bad 3" xfId="198" xr:uid="{00000000-0005-0000-0000-0000C5000000}"/>
    <cellStyle name="Bad 4" xfId="199" xr:uid="{00000000-0005-0000-0000-0000C6000000}"/>
    <cellStyle name="Calculation 2" xfId="200" xr:uid="{00000000-0005-0000-0000-0000C7000000}"/>
    <cellStyle name="Calculation 2 2" xfId="201" xr:uid="{00000000-0005-0000-0000-0000C8000000}"/>
    <cellStyle name="Calculation 2 2 2" xfId="202" xr:uid="{00000000-0005-0000-0000-0000C9000000}"/>
    <cellStyle name="Calculation 2 2 2 2" xfId="203" xr:uid="{00000000-0005-0000-0000-0000CA000000}"/>
    <cellStyle name="Calculation 2 2 2 2 2" xfId="204" xr:uid="{00000000-0005-0000-0000-0000CB000000}"/>
    <cellStyle name="Calculation 2 2 2 2 2 2" xfId="205" xr:uid="{00000000-0005-0000-0000-0000CC000000}"/>
    <cellStyle name="Calculation 2 2 2 2 3" xfId="206" xr:uid="{00000000-0005-0000-0000-0000CD000000}"/>
    <cellStyle name="Calculation 2 2 2 2 3 2" xfId="207" xr:uid="{00000000-0005-0000-0000-0000CE000000}"/>
    <cellStyle name="Calculation 2 2 2 2 4" xfId="208" xr:uid="{00000000-0005-0000-0000-0000CF000000}"/>
    <cellStyle name="Calculation 2 2 2 2 4 2" xfId="209" xr:uid="{00000000-0005-0000-0000-0000D0000000}"/>
    <cellStyle name="Calculation 2 2 2 2 5" xfId="210" xr:uid="{00000000-0005-0000-0000-0000D1000000}"/>
    <cellStyle name="Calculation 2 2 2 2 5 2" xfId="211" xr:uid="{00000000-0005-0000-0000-0000D2000000}"/>
    <cellStyle name="Calculation 2 2 2 2 6" xfId="212" xr:uid="{00000000-0005-0000-0000-0000D3000000}"/>
    <cellStyle name="Calculation 2 2 2 3" xfId="213" xr:uid="{00000000-0005-0000-0000-0000D4000000}"/>
    <cellStyle name="Calculation 2 2 2 3 2" xfId="214" xr:uid="{00000000-0005-0000-0000-0000D5000000}"/>
    <cellStyle name="Calculation 2 2 2 4" xfId="215" xr:uid="{00000000-0005-0000-0000-0000D6000000}"/>
    <cellStyle name="Calculation 2 2 2 4 2" xfId="216" xr:uid="{00000000-0005-0000-0000-0000D7000000}"/>
    <cellStyle name="Calculation 2 2 2 5" xfId="217" xr:uid="{00000000-0005-0000-0000-0000D8000000}"/>
    <cellStyle name="Calculation 2 2 3" xfId="218" xr:uid="{00000000-0005-0000-0000-0000D9000000}"/>
    <cellStyle name="Calculation 2 2 3 2" xfId="219" xr:uid="{00000000-0005-0000-0000-0000DA000000}"/>
    <cellStyle name="Calculation 2 2 3 2 2" xfId="220" xr:uid="{00000000-0005-0000-0000-0000DB000000}"/>
    <cellStyle name="Calculation 2 2 3 3" xfId="221" xr:uid="{00000000-0005-0000-0000-0000DC000000}"/>
    <cellStyle name="Calculation 2 2 3 3 2" xfId="222" xr:uid="{00000000-0005-0000-0000-0000DD000000}"/>
    <cellStyle name="Calculation 2 2 3 4" xfId="223" xr:uid="{00000000-0005-0000-0000-0000DE000000}"/>
    <cellStyle name="Calculation 2 2 3 4 2" xfId="224" xr:uid="{00000000-0005-0000-0000-0000DF000000}"/>
    <cellStyle name="Calculation 2 2 3 5" xfId="225" xr:uid="{00000000-0005-0000-0000-0000E0000000}"/>
    <cellStyle name="Calculation 2 2 3 5 2" xfId="226" xr:uid="{00000000-0005-0000-0000-0000E1000000}"/>
    <cellStyle name="Calculation 2 2 3 6" xfId="227" xr:uid="{00000000-0005-0000-0000-0000E2000000}"/>
    <cellStyle name="Calculation 2 2 4" xfId="228" xr:uid="{00000000-0005-0000-0000-0000E3000000}"/>
    <cellStyle name="Calculation 2 2 4 2" xfId="229" xr:uid="{00000000-0005-0000-0000-0000E4000000}"/>
    <cellStyle name="Calculation 2 2 5" xfId="230" xr:uid="{00000000-0005-0000-0000-0000E5000000}"/>
    <cellStyle name="Calculation 2 2 5 2" xfId="231" xr:uid="{00000000-0005-0000-0000-0000E6000000}"/>
    <cellStyle name="Calculation 2 2 6" xfId="232" xr:uid="{00000000-0005-0000-0000-0000E7000000}"/>
    <cellStyle name="Calculation 2 3" xfId="233" xr:uid="{00000000-0005-0000-0000-0000E8000000}"/>
    <cellStyle name="Calculation 2 3 2" xfId="234" xr:uid="{00000000-0005-0000-0000-0000E9000000}"/>
    <cellStyle name="Calculation 2 3 2 2" xfId="235" xr:uid="{00000000-0005-0000-0000-0000EA000000}"/>
    <cellStyle name="Calculation 2 3 2 2 2" xfId="236" xr:uid="{00000000-0005-0000-0000-0000EB000000}"/>
    <cellStyle name="Calculation 2 3 2 3" xfId="237" xr:uid="{00000000-0005-0000-0000-0000EC000000}"/>
    <cellStyle name="Calculation 2 3 2 3 2" xfId="238" xr:uid="{00000000-0005-0000-0000-0000ED000000}"/>
    <cellStyle name="Calculation 2 3 2 4" xfId="239" xr:uid="{00000000-0005-0000-0000-0000EE000000}"/>
    <cellStyle name="Calculation 2 3 2 4 2" xfId="240" xr:uid="{00000000-0005-0000-0000-0000EF000000}"/>
    <cellStyle name="Calculation 2 3 2 5" xfId="241" xr:uid="{00000000-0005-0000-0000-0000F0000000}"/>
    <cellStyle name="Calculation 2 3 2 5 2" xfId="242" xr:uid="{00000000-0005-0000-0000-0000F1000000}"/>
    <cellStyle name="Calculation 2 3 2 6" xfId="243" xr:uid="{00000000-0005-0000-0000-0000F2000000}"/>
    <cellStyle name="Calculation 2 3 3" xfId="244" xr:uid="{00000000-0005-0000-0000-0000F3000000}"/>
    <cellStyle name="Calculation 2 3 3 2" xfId="245" xr:uid="{00000000-0005-0000-0000-0000F4000000}"/>
    <cellStyle name="Calculation 2 3 4" xfId="246" xr:uid="{00000000-0005-0000-0000-0000F5000000}"/>
    <cellStyle name="Calculation 2 3 4 2" xfId="247" xr:uid="{00000000-0005-0000-0000-0000F6000000}"/>
    <cellStyle name="Calculation 2 3 5" xfId="248" xr:uid="{00000000-0005-0000-0000-0000F7000000}"/>
    <cellStyle name="Calculation 2 4" xfId="249" xr:uid="{00000000-0005-0000-0000-0000F8000000}"/>
    <cellStyle name="Calculation 2 4 2" xfId="250" xr:uid="{00000000-0005-0000-0000-0000F9000000}"/>
    <cellStyle name="Calculation 2 5" xfId="251" xr:uid="{00000000-0005-0000-0000-0000FA000000}"/>
    <cellStyle name="Calculation 2 5 2" xfId="252" xr:uid="{00000000-0005-0000-0000-0000FB000000}"/>
    <cellStyle name="Calculation 2 5 2 2" xfId="253" xr:uid="{00000000-0005-0000-0000-0000FC000000}"/>
    <cellStyle name="Calculation 2 5 3" xfId="254" xr:uid="{00000000-0005-0000-0000-0000FD000000}"/>
    <cellStyle name="Calculation 2 5 3 2" xfId="255" xr:uid="{00000000-0005-0000-0000-0000FE000000}"/>
    <cellStyle name="Calculation 2 5 4" xfId="256" xr:uid="{00000000-0005-0000-0000-0000FF000000}"/>
    <cellStyle name="Calculation 2 5 4 2" xfId="257" xr:uid="{00000000-0005-0000-0000-000000010000}"/>
    <cellStyle name="Calculation 2 5 5" xfId="258" xr:uid="{00000000-0005-0000-0000-000001010000}"/>
    <cellStyle name="Calculation 2 5 5 2" xfId="259" xr:uid="{00000000-0005-0000-0000-000002010000}"/>
    <cellStyle name="Calculation 2 5 6" xfId="260" xr:uid="{00000000-0005-0000-0000-000003010000}"/>
    <cellStyle name="Calculation 2 6" xfId="261" xr:uid="{00000000-0005-0000-0000-000004010000}"/>
    <cellStyle name="Calculation 2 6 2" xfId="262" xr:uid="{00000000-0005-0000-0000-000005010000}"/>
    <cellStyle name="Calculation 2 7" xfId="263" xr:uid="{00000000-0005-0000-0000-000006010000}"/>
    <cellStyle name="Calculation 2 7 2" xfId="264" xr:uid="{00000000-0005-0000-0000-000007010000}"/>
    <cellStyle name="Calculation 2 8" xfId="265" xr:uid="{00000000-0005-0000-0000-000008010000}"/>
    <cellStyle name="Calculation 3" xfId="266" xr:uid="{00000000-0005-0000-0000-000009010000}"/>
    <cellStyle name="Calculation 3 2" xfId="267" xr:uid="{00000000-0005-0000-0000-00000A010000}"/>
    <cellStyle name="Calculation 3 2 2" xfId="268" xr:uid="{00000000-0005-0000-0000-00000B010000}"/>
    <cellStyle name="Calculation 3 2 2 2" xfId="269" xr:uid="{00000000-0005-0000-0000-00000C010000}"/>
    <cellStyle name="Calculation 3 2 2 2 2" xfId="270" xr:uid="{00000000-0005-0000-0000-00000D010000}"/>
    <cellStyle name="Calculation 3 2 2 3" xfId="271" xr:uid="{00000000-0005-0000-0000-00000E010000}"/>
    <cellStyle name="Calculation 3 2 2 3 2" xfId="272" xr:uid="{00000000-0005-0000-0000-00000F010000}"/>
    <cellStyle name="Calculation 3 2 2 4" xfId="273" xr:uid="{00000000-0005-0000-0000-000010010000}"/>
    <cellStyle name="Calculation 3 2 2 4 2" xfId="274" xr:uid="{00000000-0005-0000-0000-000011010000}"/>
    <cellStyle name="Calculation 3 2 2 5" xfId="275" xr:uid="{00000000-0005-0000-0000-000012010000}"/>
    <cellStyle name="Calculation 3 2 2 5 2" xfId="276" xr:uid="{00000000-0005-0000-0000-000013010000}"/>
    <cellStyle name="Calculation 3 2 2 6" xfId="277" xr:uid="{00000000-0005-0000-0000-000014010000}"/>
    <cellStyle name="Calculation 3 2 3" xfId="278" xr:uid="{00000000-0005-0000-0000-000015010000}"/>
    <cellStyle name="Calculation 3 2 3 2" xfId="279" xr:uid="{00000000-0005-0000-0000-000016010000}"/>
    <cellStyle name="Calculation 3 2 4" xfId="280" xr:uid="{00000000-0005-0000-0000-000017010000}"/>
    <cellStyle name="Calculation 3 2 4 2" xfId="281" xr:uid="{00000000-0005-0000-0000-000018010000}"/>
    <cellStyle name="Calculation 3 2 5" xfId="282" xr:uid="{00000000-0005-0000-0000-000019010000}"/>
    <cellStyle name="Calculation 3 3" xfId="283" xr:uid="{00000000-0005-0000-0000-00001A010000}"/>
    <cellStyle name="Calculation 3 3 2" xfId="284" xr:uid="{00000000-0005-0000-0000-00001B010000}"/>
    <cellStyle name="Calculation 3 3 2 2" xfId="285" xr:uid="{00000000-0005-0000-0000-00001C010000}"/>
    <cellStyle name="Calculation 3 3 3" xfId="286" xr:uid="{00000000-0005-0000-0000-00001D010000}"/>
    <cellStyle name="Calculation 3 3 3 2" xfId="287" xr:uid="{00000000-0005-0000-0000-00001E010000}"/>
    <cellStyle name="Calculation 3 3 4" xfId="288" xr:uid="{00000000-0005-0000-0000-00001F010000}"/>
    <cellStyle name="Calculation 3 3 4 2" xfId="289" xr:uid="{00000000-0005-0000-0000-000020010000}"/>
    <cellStyle name="Calculation 3 3 5" xfId="290" xr:uid="{00000000-0005-0000-0000-000021010000}"/>
    <cellStyle name="Calculation 3 3 5 2" xfId="291" xr:uid="{00000000-0005-0000-0000-000022010000}"/>
    <cellStyle name="Calculation 3 3 6" xfId="292" xr:uid="{00000000-0005-0000-0000-000023010000}"/>
    <cellStyle name="Calculation 3 4" xfId="293" xr:uid="{00000000-0005-0000-0000-000024010000}"/>
    <cellStyle name="Calculation 3 4 2" xfId="294" xr:uid="{00000000-0005-0000-0000-000025010000}"/>
    <cellStyle name="Calculation 3 5" xfId="295" xr:uid="{00000000-0005-0000-0000-000026010000}"/>
    <cellStyle name="Calculation 3 5 2" xfId="296" xr:uid="{00000000-0005-0000-0000-000027010000}"/>
    <cellStyle name="Calculation 3 6" xfId="297" xr:uid="{00000000-0005-0000-0000-000028010000}"/>
    <cellStyle name="Calculation 4" xfId="298" xr:uid="{00000000-0005-0000-0000-000029010000}"/>
    <cellStyle name="Calculation 4 2" xfId="299" xr:uid="{00000000-0005-0000-0000-00002A010000}"/>
    <cellStyle name="Calculation 4 2 2" xfId="300" xr:uid="{00000000-0005-0000-0000-00002B010000}"/>
    <cellStyle name="Calculation 4 2 2 2" xfId="301" xr:uid="{00000000-0005-0000-0000-00002C010000}"/>
    <cellStyle name="Calculation 4 2 3" xfId="302" xr:uid="{00000000-0005-0000-0000-00002D010000}"/>
    <cellStyle name="Calculation 4 2 3 2" xfId="303" xr:uid="{00000000-0005-0000-0000-00002E010000}"/>
    <cellStyle name="Calculation 4 2 4" xfId="304" xr:uid="{00000000-0005-0000-0000-00002F010000}"/>
    <cellStyle name="Calculation 4 2 4 2" xfId="305" xr:uid="{00000000-0005-0000-0000-000030010000}"/>
    <cellStyle name="Calculation 4 2 5" xfId="306" xr:uid="{00000000-0005-0000-0000-000031010000}"/>
    <cellStyle name="Calculation 4 2 5 2" xfId="307" xr:uid="{00000000-0005-0000-0000-000032010000}"/>
    <cellStyle name="Calculation 4 2 6" xfId="308" xr:uid="{00000000-0005-0000-0000-000033010000}"/>
    <cellStyle name="Calculation 4 3" xfId="309" xr:uid="{00000000-0005-0000-0000-000034010000}"/>
    <cellStyle name="Calculation 4 3 2" xfId="310" xr:uid="{00000000-0005-0000-0000-000035010000}"/>
    <cellStyle name="Calculation 4 4" xfId="311" xr:uid="{00000000-0005-0000-0000-000036010000}"/>
    <cellStyle name="Calculation 4 4 2" xfId="312" xr:uid="{00000000-0005-0000-0000-000037010000}"/>
    <cellStyle name="Calculation 4 5" xfId="313" xr:uid="{00000000-0005-0000-0000-000038010000}"/>
    <cellStyle name="Calculation 5" xfId="314" xr:uid="{00000000-0005-0000-0000-000039010000}"/>
    <cellStyle name="Calculation 5 2" xfId="315" xr:uid="{00000000-0005-0000-0000-00003A010000}"/>
    <cellStyle name="Calculation 5 3" xfId="316" xr:uid="{00000000-0005-0000-0000-00003B010000}"/>
    <cellStyle name="Check Cell 2" xfId="317" xr:uid="{00000000-0005-0000-0000-00003C010000}"/>
    <cellStyle name="Check Cell 2 2" xfId="318" xr:uid="{00000000-0005-0000-0000-00003D010000}"/>
    <cellStyle name="Check Cell 2 2 2" xfId="319" xr:uid="{00000000-0005-0000-0000-00003E010000}"/>
    <cellStyle name="Check Cell 3" xfId="320" xr:uid="{00000000-0005-0000-0000-00003F010000}"/>
    <cellStyle name="Check Cell 4" xfId="321" xr:uid="{00000000-0005-0000-0000-000040010000}"/>
    <cellStyle name="Comma" xfId="322" builtinId="3"/>
    <cellStyle name="Comma 10" xfId="323" xr:uid="{00000000-0005-0000-0000-000042010000}"/>
    <cellStyle name="Comma 10 2" xfId="324" xr:uid="{00000000-0005-0000-0000-000043010000}"/>
    <cellStyle name="Comma 10 2 2" xfId="325" xr:uid="{00000000-0005-0000-0000-000044010000}"/>
    <cellStyle name="Comma 10 3" xfId="326" xr:uid="{00000000-0005-0000-0000-000045010000}"/>
    <cellStyle name="Comma 10 4" xfId="327" xr:uid="{00000000-0005-0000-0000-000046010000}"/>
    <cellStyle name="Comma 11" xfId="328" xr:uid="{00000000-0005-0000-0000-000047010000}"/>
    <cellStyle name="Comma 11 2" xfId="329" xr:uid="{00000000-0005-0000-0000-000048010000}"/>
    <cellStyle name="Comma 2" xfId="330" xr:uid="{00000000-0005-0000-0000-000049010000}"/>
    <cellStyle name="Comma 2 2" xfId="331" xr:uid="{00000000-0005-0000-0000-00004A010000}"/>
    <cellStyle name="Comma 2 2 2" xfId="332" xr:uid="{00000000-0005-0000-0000-00004B010000}"/>
    <cellStyle name="Comma 2 3" xfId="333" xr:uid="{00000000-0005-0000-0000-00004C010000}"/>
    <cellStyle name="Comma 2 3 2" xfId="334" xr:uid="{00000000-0005-0000-0000-00004D010000}"/>
    <cellStyle name="Comma 2 3 2 2" xfId="335" xr:uid="{00000000-0005-0000-0000-00004E010000}"/>
    <cellStyle name="Comma 2 3 2 2 2" xfId="336" xr:uid="{00000000-0005-0000-0000-00004F010000}"/>
    <cellStyle name="Comma 2 3 2 3" xfId="337" xr:uid="{00000000-0005-0000-0000-000050010000}"/>
    <cellStyle name="Comma 2 3 3" xfId="338" xr:uid="{00000000-0005-0000-0000-000051010000}"/>
    <cellStyle name="Comma 2 3 3 2" xfId="339" xr:uid="{00000000-0005-0000-0000-000052010000}"/>
    <cellStyle name="Comma 2 3 3 2 2" xfId="340" xr:uid="{00000000-0005-0000-0000-000053010000}"/>
    <cellStyle name="Comma 2 3 3 3" xfId="341" xr:uid="{00000000-0005-0000-0000-000054010000}"/>
    <cellStyle name="Comma 2 3 4" xfId="342" xr:uid="{00000000-0005-0000-0000-000055010000}"/>
    <cellStyle name="Comma 2 3 4 2" xfId="343" xr:uid="{00000000-0005-0000-0000-000056010000}"/>
    <cellStyle name="Comma 2 3 4 2 2" xfId="344" xr:uid="{00000000-0005-0000-0000-000057010000}"/>
    <cellStyle name="Comma 2 3 4 3" xfId="345" xr:uid="{00000000-0005-0000-0000-000058010000}"/>
    <cellStyle name="Comma 2 3 5" xfId="346" xr:uid="{00000000-0005-0000-0000-000059010000}"/>
    <cellStyle name="Comma 2 3 5 2" xfId="347" xr:uid="{00000000-0005-0000-0000-00005A010000}"/>
    <cellStyle name="Comma 2 3 6" xfId="348" xr:uid="{00000000-0005-0000-0000-00005B010000}"/>
    <cellStyle name="Comma 2 4" xfId="349" xr:uid="{00000000-0005-0000-0000-00005C010000}"/>
    <cellStyle name="Comma 2 4 2" xfId="350" xr:uid="{00000000-0005-0000-0000-00005D010000}"/>
    <cellStyle name="Comma 2 4 2 2" xfId="351" xr:uid="{00000000-0005-0000-0000-00005E010000}"/>
    <cellStyle name="Comma 3" xfId="352" xr:uid="{00000000-0005-0000-0000-00005F010000}"/>
    <cellStyle name="Comma 3 10" xfId="353" xr:uid="{00000000-0005-0000-0000-000060010000}"/>
    <cellStyle name="Comma 3 10 2" xfId="354" xr:uid="{00000000-0005-0000-0000-000061010000}"/>
    <cellStyle name="Comma 3 11" xfId="355" xr:uid="{00000000-0005-0000-0000-000062010000}"/>
    <cellStyle name="Comma 3 12" xfId="356" xr:uid="{00000000-0005-0000-0000-000063010000}"/>
    <cellStyle name="Comma 3 2" xfId="357" xr:uid="{00000000-0005-0000-0000-000064010000}"/>
    <cellStyle name="Comma 3 2 2" xfId="358" xr:uid="{00000000-0005-0000-0000-000065010000}"/>
    <cellStyle name="Comma 3 2 2 2" xfId="359" xr:uid="{00000000-0005-0000-0000-000066010000}"/>
    <cellStyle name="Comma 3 2 3" xfId="360" xr:uid="{00000000-0005-0000-0000-000067010000}"/>
    <cellStyle name="Comma 3 3" xfId="361" xr:uid="{00000000-0005-0000-0000-000068010000}"/>
    <cellStyle name="Comma 3 3 2" xfId="362" xr:uid="{00000000-0005-0000-0000-000069010000}"/>
    <cellStyle name="Comma 3 3 2 2" xfId="363" xr:uid="{00000000-0005-0000-0000-00006A010000}"/>
    <cellStyle name="Comma 3 3 2 2 2" xfId="364" xr:uid="{00000000-0005-0000-0000-00006B010000}"/>
    <cellStyle name="Comma 3 3 2 2 2 2" xfId="365" xr:uid="{00000000-0005-0000-0000-00006C010000}"/>
    <cellStyle name="Comma 3 3 2 2 2 2 2" xfId="366" xr:uid="{00000000-0005-0000-0000-00006D010000}"/>
    <cellStyle name="Comma 3 3 2 2 2 3" xfId="367" xr:uid="{00000000-0005-0000-0000-00006E010000}"/>
    <cellStyle name="Comma 3 3 2 2 3" xfId="368" xr:uid="{00000000-0005-0000-0000-00006F010000}"/>
    <cellStyle name="Comma 3 3 2 2 3 2" xfId="369" xr:uid="{00000000-0005-0000-0000-000070010000}"/>
    <cellStyle name="Comma 3 3 2 2 4" xfId="370" xr:uid="{00000000-0005-0000-0000-000071010000}"/>
    <cellStyle name="Comma 3 3 2 3" xfId="371" xr:uid="{00000000-0005-0000-0000-000072010000}"/>
    <cellStyle name="Comma 3 3 2 3 2" xfId="372" xr:uid="{00000000-0005-0000-0000-000073010000}"/>
    <cellStyle name="Comma 3 3 2 3 2 2" xfId="373" xr:uid="{00000000-0005-0000-0000-000074010000}"/>
    <cellStyle name="Comma 3 3 2 3 3" xfId="374" xr:uid="{00000000-0005-0000-0000-000075010000}"/>
    <cellStyle name="Comma 3 3 2 4" xfId="375" xr:uid="{00000000-0005-0000-0000-000076010000}"/>
    <cellStyle name="Comma 3 3 2 4 2" xfId="376" xr:uid="{00000000-0005-0000-0000-000077010000}"/>
    <cellStyle name="Comma 3 3 2 5" xfId="377" xr:uid="{00000000-0005-0000-0000-000078010000}"/>
    <cellStyle name="Comma 3 3 3" xfId="378" xr:uid="{00000000-0005-0000-0000-000079010000}"/>
    <cellStyle name="Comma 3 3 3 2" xfId="379" xr:uid="{00000000-0005-0000-0000-00007A010000}"/>
    <cellStyle name="Comma 3 3 3 2 2" xfId="380" xr:uid="{00000000-0005-0000-0000-00007B010000}"/>
    <cellStyle name="Comma 3 3 3 2 2 2" xfId="381" xr:uid="{00000000-0005-0000-0000-00007C010000}"/>
    <cellStyle name="Comma 3 3 3 2 3" xfId="382" xr:uid="{00000000-0005-0000-0000-00007D010000}"/>
    <cellStyle name="Comma 3 3 3 3" xfId="383" xr:uid="{00000000-0005-0000-0000-00007E010000}"/>
    <cellStyle name="Comma 3 3 3 3 2" xfId="384" xr:uid="{00000000-0005-0000-0000-00007F010000}"/>
    <cellStyle name="Comma 3 3 3 4" xfId="385" xr:uid="{00000000-0005-0000-0000-000080010000}"/>
    <cellStyle name="Comma 3 3 4" xfId="386" xr:uid="{00000000-0005-0000-0000-000081010000}"/>
    <cellStyle name="Comma 3 3 4 2" xfId="387" xr:uid="{00000000-0005-0000-0000-000082010000}"/>
    <cellStyle name="Comma 3 3 4 2 2" xfId="388" xr:uid="{00000000-0005-0000-0000-000083010000}"/>
    <cellStyle name="Comma 3 3 4 3" xfId="389" xr:uid="{00000000-0005-0000-0000-000084010000}"/>
    <cellStyle name="Comma 3 3 5" xfId="390" xr:uid="{00000000-0005-0000-0000-000085010000}"/>
    <cellStyle name="Comma 3 3 5 2" xfId="391" xr:uid="{00000000-0005-0000-0000-000086010000}"/>
    <cellStyle name="Comma 3 3 6" xfId="392" xr:uid="{00000000-0005-0000-0000-000087010000}"/>
    <cellStyle name="Comma 3 4" xfId="393" xr:uid="{00000000-0005-0000-0000-000088010000}"/>
    <cellStyle name="Comma 3 4 2" xfId="394" xr:uid="{00000000-0005-0000-0000-000089010000}"/>
    <cellStyle name="Comma 3 4 2 2" xfId="395" xr:uid="{00000000-0005-0000-0000-00008A010000}"/>
    <cellStyle name="Comma 3 4 2 2 2" xfId="396" xr:uid="{00000000-0005-0000-0000-00008B010000}"/>
    <cellStyle name="Comma 3 4 2 2 2 2" xfId="397" xr:uid="{00000000-0005-0000-0000-00008C010000}"/>
    <cellStyle name="Comma 3 4 2 2 3" xfId="398" xr:uid="{00000000-0005-0000-0000-00008D010000}"/>
    <cellStyle name="Comma 3 4 2 3" xfId="399" xr:uid="{00000000-0005-0000-0000-00008E010000}"/>
    <cellStyle name="Comma 3 4 2 3 2" xfId="400" xr:uid="{00000000-0005-0000-0000-00008F010000}"/>
    <cellStyle name="Comma 3 4 2 4" xfId="401" xr:uid="{00000000-0005-0000-0000-000090010000}"/>
    <cellStyle name="Comma 3 4 3" xfId="402" xr:uid="{00000000-0005-0000-0000-000091010000}"/>
    <cellStyle name="Comma 3 4 3 2" xfId="403" xr:uid="{00000000-0005-0000-0000-000092010000}"/>
    <cellStyle name="Comma 3 4 3 2 2" xfId="404" xr:uid="{00000000-0005-0000-0000-000093010000}"/>
    <cellStyle name="Comma 3 4 3 3" xfId="405" xr:uid="{00000000-0005-0000-0000-000094010000}"/>
    <cellStyle name="Comma 3 4 4" xfId="406" xr:uid="{00000000-0005-0000-0000-000095010000}"/>
    <cellStyle name="Comma 3 4 4 2" xfId="407" xr:uid="{00000000-0005-0000-0000-000096010000}"/>
    <cellStyle name="Comma 3 4 5" xfId="408" xr:uid="{00000000-0005-0000-0000-000097010000}"/>
    <cellStyle name="Comma 3 5" xfId="409" xr:uid="{00000000-0005-0000-0000-000098010000}"/>
    <cellStyle name="Comma 3 5 2" xfId="410" xr:uid="{00000000-0005-0000-0000-000099010000}"/>
    <cellStyle name="Comma 3 5 2 2" xfId="411" xr:uid="{00000000-0005-0000-0000-00009A010000}"/>
    <cellStyle name="Comma 3 5 2 2 2" xfId="412" xr:uid="{00000000-0005-0000-0000-00009B010000}"/>
    <cellStyle name="Comma 3 5 2 2 2 2" xfId="413" xr:uid="{00000000-0005-0000-0000-00009C010000}"/>
    <cellStyle name="Comma 3 5 2 2 3" xfId="414" xr:uid="{00000000-0005-0000-0000-00009D010000}"/>
    <cellStyle name="Comma 3 5 2 3" xfId="415" xr:uid="{00000000-0005-0000-0000-00009E010000}"/>
    <cellStyle name="Comma 3 5 2 3 2" xfId="416" xr:uid="{00000000-0005-0000-0000-00009F010000}"/>
    <cellStyle name="Comma 3 5 2 4" xfId="417" xr:uid="{00000000-0005-0000-0000-0000A0010000}"/>
    <cellStyle name="Comma 3 5 3" xfId="418" xr:uid="{00000000-0005-0000-0000-0000A1010000}"/>
    <cellStyle name="Comma 3 5 3 2" xfId="419" xr:uid="{00000000-0005-0000-0000-0000A2010000}"/>
    <cellStyle name="Comma 3 5 3 2 2" xfId="420" xr:uid="{00000000-0005-0000-0000-0000A3010000}"/>
    <cellStyle name="Comma 3 5 3 3" xfId="421" xr:uid="{00000000-0005-0000-0000-0000A4010000}"/>
    <cellStyle name="Comma 3 5 4" xfId="422" xr:uid="{00000000-0005-0000-0000-0000A5010000}"/>
    <cellStyle name="Comma 3 5 4 2" xfId="423" xr:uid="{00000000-0005-0000-0000-0000A6010000}"/>
    <cellStyle name="Comma 3 6" xfId="424" xr:uid="{00000000-0005-0000-0000-0000A7010000}"/>
    <cellStyle name="Comma 3 6 2" xfId="425" xr:uid="{00000000-0005-0000-0000-0000A8010000}"/>
    <cellStyle name="Comma 3 6 2 2" xfId="426" xr:uid="{00000000-0005-0000-0000-0000A9010000}"/>
    <cellStyle name="Comma 3 6 2 2 2" xfId="427" xr:uid="{00000000-0005-0000-0000-0000AA010000}"/>
    <cellStyle name="Comma 3 6 2 2 2 2" xfId="428" xr:uid="{00000000-0005-0000-0000-0000AB010000}"/>
    <cellStyle name="Comma 3 6 2 2 3" xfId="429" xr:uid="{00000000-0005-0000-0000-0000AC010000}"/>
    <cellStyle name="Comma 3 6 2 3" xfId="430" xr:uid="{00000000-0005-0000-0000-0000AD010000}"/>
    <cellStyle name="Comma 3 6 2 3 2" xfId="431" xr:uid="{00000000-0005-0000-0000-0000AE010000}"/>
    <cellStyle name="Comma 3 6 2 4" xfId="432" xr:uid="{00000000-0005-0000-0000-0000AF010000}"/>
    <cellStyle name="Comma 3 6 3" xfId="433" xr:uid="{00000000-0005-0000-0000-0000B0010000}"/>
    <cellStyle name="Comma 3 6 3 2" xfId="434" xr:uid="{00000000-0005-0000-0000-0000B1010000}"/>
    <cellStyle name="Comma 3 6 3 2 2" xfId="435" xr:uid="{00000000-0005-0000-0000-0000B2010000}"/>
    <cellStyle name="Comma 3 6 3 3" xfId="436" xr:uid="{00000000-0005-0000-0000-0000B3010000}"/>
    <cellStyle name="Comma 3 6 4" xfId="437" xr:uid="{00000000-0005-0000-0000-0000B4010000}"/>
    <cellStyle name="Comma 3 6 4 2" xfId="438" xr:uid="{00000000-0005-0000-0000-0000B5010000}"/>
    <cellStyle name="Comma 3 6 5" xfId="439" xr:uid="{00000000-0005-0000-0000-0000B6010000}"/>
    <cellStyle name="Comma 3 7" xfId="440" xr:uid="{00000000-0005-0000-0000-0000B7010000}"/>
    <cellStyle name="Comma 3 7 2" xfId="441" xr:uid="{00000000-0005-0000-0000-0000B8010000}"/>
    <cellStyle name="Comma 3 7 2 2" xfId="442" xr:uid="{00000000-0005-0000-0000-0000B9010000}"/>
    <cellStyle name="Comma 3 7 2 2 2" xfId="443" xr:uid="{00000000-0005-0000-0000-0000BA010000}"/>
    <cellStyle name="Comma 3 7 2 3" xfId="444" xr:uid="{00000000-0005-0000-0000-0000BB010000}"/>
    <cellStyle name="Comma 3 7 3" xfId="445" xr:uid="{00000000-0005-0000-0000-0000BC010000}"/>
    <cellStyle name="Comma 3 7 3 2" xfId="446" xr:uid="{00000000-0005-0000-0000-0000BD010000}"/>
    <cellStyle name="Comma 3 7 4" xfId="447" xr:uid="{00000000-0005-0000-0000-0000BE010000}"/>
    <cellStyle name="Comma 3 8" xfId="448" xr:uid="{00000000-0005-0000-0000-0000BF010000}"/>
    <cellStyle name="Comma 3 8 2" xfId="449" xr:uid="{00000000-0005-0000-0000-0000C0010000}"/>
    <cellStyle name="Comma 3 8 2 2" xfId="450" xr:uid="{00000000-0005-0000-0000-0000C1010000}"/>
    <cellStyle name="Comma 3 8 3" xfId="451" xr:uid="{00000000-0005-0000-0000-0000C2010000}"/>
    <cellStyle name="Comma 3 9" xfId="452" xr:uid="{00000000-0005-0000-0000-0000C3010000}"/>
    <cellStyle name="Comma 3 9 2" xfId="453" xr:uid="{00000000-0005-0000-0000-0000C4010000}"/>
    <cellStyle name="Comma 4" xfId="454" xr:uid="{00000000-0005-0000-0000-0000C5010000}"/>
    <cellStyle name="Comma 4 10" xfId="455" xr:uid="{00000000-0005-0000-0000-0000C6010000}"/>
    <cellStyle name="Comma 4 2" xfId="456" xr:uid="{00000000-0005-0000-0000-0000C7010000}"/>
    <cellStyle name="Comma 4 2 2" xfId="457" xr:uid="{00000000-0005-0000-0000-0000C8010000}"/>
    <cellStyle name="Comma 4 2 2 2" xfId="458" xr:uid="{00000000-0005-0000-0000-0000C9010000}"/>
    <cellStyle name="Comma 4 2 2 2 2" xfId="459" xr:uid="{00000000-0005-0000-0000-0000CA010000}"/>
    <cellStyle name="Comma 4 2 2 2 2 2" xfId="460" xr:uid="{00000000-0005-0000-0000-0000CB010000}"/>
    <cellStyle name="Comma 4 2 2 2 2 2 2" xfId="461" xr:uid="{00000000-0005-0000-0000-0000CC010000}"/>
    <cellStyle name="Comma 4 2 2 2 2 3" xfId="462" xr:uid="{00000000-0005-0000-0000-0000CD010000}"/>
    <cellStyle name="Comma 4 2 2 2 3" xfId="463" xr:uid="{00000000-0005-0000-0000-0000CE010000}"/>
    <cellStyle name="Comma 4 2 2 2 3 2" xfId="464" xr:uid="{00000000-0005-0000-0000-0000CF010000}"/>
    <cellStyle name="Comma 4 2 2 2 4" xfId="465" xr:uid="{00000000-0005-0000-0000-0000D0010000}"/>
    <cellStyle name="Comma 4 2 2 3" xfId="466" xr:uid="{00000000-0005-0000-0000-0000D1010000}"/>
    <cellStyle name="Comma 4 2 2 3 2" xfId="467" xr:uid="{00000000-0005-0000-0000-0000D2010000}"/>
    <cellStyle name="Comma 4 2 2 3 2 2" xfId="468" xr:uid="{00000000-0005-0000-0000-0000D3010000}"/>
    <cellStyle name="Comma 4 2 2 3 3" xfId="469" xr:uid="{00000000-0005-0000-0000-0000D4010000}"/>
    <cellStyle name="Comma 4 2 2 4" xfId="470" xr:uid="{00000000-0005-0000-0000-0000D5010000}"/>
    <cellStyle name="Comma 4 2 2 4 2" xfId="471" xr:uid="{00000000-0005-0000-0000-0000D6010000}"/>
    <cellStyle name="Comma 4 2 2 5" xfId="472" xr:uid="{00000000-0005-0000-0000-0000D7010000}"/>
    <cellStyle name="Comma 4 2 3" xfId="473" xr:uid="{00000000-0005-0000-0000-0000D8010000}"/>
    <cellStyle name="Comma 4 2 3 2" xfId="474" xr:uid="{00000000-0005-0000-0000-0000D9010000}"/>
    <cellStyle name="Comma 4 2 3 2 2" xfId="475" xr:uid="{00000000-0005-0000-0000-0000DA010000}"/>
    <cellStyle name="Comma 4 2 3 2 2 2" xfId="476" xr:uid="{00000000-0005-0000-0000-0000DB010000}"/>
    <cellStyle name="Comma 4 2 3 2 3" xfId="477" xr:uid="{00000000-0005-0000-0000-0000DC010000}"/>
    <cellStyle name="Comma 4 2 3 3" xfId="478" xr:uid="{00000000-0005-0000-0000-0000DD010000}"/>
    <cellStyle name="Comma 4 2 3 3 2" xfId="479" xr:uid="{00000000-0005-0000-0000-0000DE010000}"/>
    <cellStyle name="Comma 4 2 3 4" xfId="480" xr:uid="{00000000-0005-0000-0000-0000DF010000}"/>
    <cellStyle name="Comma 4 2 4" xfId="481" xr:uid="{00000000-0005-0000-0000-0000E0010000}"/>
    <cellStyle name="Comma 4 2 4 2" xfId="482" xr:uid="{00000000-0005-0000-0000-0000E1010000}"/>
    <cellStyle name="Comma 4 2 4 2 2" xfId="483" xr:uid="{00000000-0005-0000-0000-0000E2010000}"/>
    <cellStyle name="Comma 4 2 4 3" xfId="484" xr:uid="{00000000-0005-0000-0000-0000E3010000}"/>
    <cellStyle name="Comma 4 2 5" xfId="485" xr:uid="{00000000-0005-0000-0000-0000E4010000}"/>
    <cellStyle name="Comma 4 2 5 2" xfId="486" xr:uid="{00000000-0005-0000-0000-0000E5010000}"/>
    <cellStyle name="Comma 4 2 6" xfId="487" xr:uid="{00000000-0005-0000-0000-0000E6010000}"/>
    <cellStyle name="Comma 4 3" xfId="488" xr:uid="{00000000-0005-0000-0000-0000E7010000}"/>
    <cellStyle name="Comma 4 3 2" xfId="489" xr:uid="{00000000-0005-0000-0000-0000E8010000}"/>
    <cellStyle name="Comma 4 3 2 2" xfId="490" xr:uid="{00000000-0005-0000-0000-0000E9010000}"/>
    <cellStyle name="Comma 4 3 2 2 2" xfId="491" xr:uid="{00000000-0005-0000-0000-0000EA010000}"/>
    <cellStyle name="Comma 4 3 2 2 2 2" xfId="492" xr:uid="{00000000-0005-0000-0000-0000EB010000}"/>
    <cellStyle name="Comma 4 3 2 2 3" xfId="493" xr:uid="{00000000-0005-0000-0000-0000EC010000}"/>
    <cellStyle name="Comma 4 3 2 3" xfId="494" xr:uid="{00000000-0005-0000-0000-0000ED010000}"/>
    <cellStyle name="Comma 4 3 2 3 2" xfId="495" xr:uid="{00000000-0005-0000-0000-0000EE010000}"/>
    <cellStyle name="Comma 4 3 2 4" xfId="496" xr:uid="{00000000-0005-0000-0000-0000EF010000}"/>
    <cellStyle name="Comma 4 3 3" xfId="497" xr:uid="{00000000-0005-0000-0000-0000F0010000}"/>
    <cellStyle name="Comma 4 3 3 2" xfId="498" xr:uid="{00000000-0005-0000-0000-0000F1010000}"/>
    <cellStyle name="Comma 4 3 3 2 2" xfId="499" xr:uid="{00000000-0005-0000-0000-0000F2010000}"/>
    <cellStyle name="Comma 4 3 3 3" xfId="500" xr:uid="{00000000-0005-0000-0000-0000F3010000}"/>
    <cellStyle name="Comma 4 3 4" xfId="501" xr:uid="{00000000-0005-0000-0000-0000F4010000}"/>
    <cellStyle name="Comma 4 3 4 2" xfId="502" xr:uid="{00000000-0005-0000-0000-0000F5010000}"/>
    <cellStyle name="Comma 4 3 5" xfId="503" xr:uid="{00000000-0005-0000-0000-0000F6010000}"/>
    <cellStyle name="Comma 4 4" xfId="504" xr:uid="{00000000-0005-0000-0000-0000F7010000}"/>
    <cellStyle name="Comma 4 4 2" xfId="505" xr:uid="{00000000-0005-0000-0000-0000F8010000}"/>
    <cellStyle name="Comma 4 4 2 2" xfId="506" xr:uid="{00000000-0005-0000-0000-0000F9010000}"/>
    <cellStyle name="Comma 4 4 2 2 2" xfId="507" xr:uid="{00000000-0005-0000-0000-0000FA010000}"/>
    <cellStyle name="Comma 4 4 2 2 2 2" xfId="508" xr:uid="{00000000-0005-0000-0000-0000FB010000}"/>
    <cellStyle name="Comma 4 4 2 2 3" xfId="509" xr:uid="{00000000-0005-0000-0000-0000FC010000}"/>
    <cellStyle name="Comma 4 4 2 3" xfId="510" xr:uid="{00000000-0005-0000-0000-0000FD010000}"/>
    <cellStyle name="Comma 4 4 2 3 2" xfId="511" xr:uid="{00000000-0005-0000-0000-0000FE010000}"/>
    <cellStyle name="Comma 4 4 2 4" xfId="512" xr:uid="{00000000-0005-0000-0000-0000FF010000}"/>
    <cellStyle name="Comma 4 4 3" xfId="513" xr:uid="{00000000-0005-0000-0000-000000020000}"/>
    <cellStyle name="Comma 4 4 3 2" xfId="514" xr:uid="{00000000-0005-0000-0000-000001020000}"/>
    <cellStyle name="Comma 4 4 3 2 2" xfId="515" xr:uid="{00000000-0005-0000-0000-000002020000}"/>
    <cellStyle name="Comma 4 4 3 3" xfId="516" xr:uid="{00000000-0005-0000-0000-000003020000}"/>
    <cellStyle name="Comma 4 4 4" xfId="517" xr:uid="{00000000-0005-0000-0000-000004020000}"/>
    <cellStyle name="Comma 4 4 4 2" xfId="518" xr:uid="{00000000-0005-0000-0000-000005020000}"/>
    <cellStyle name="Comma 4 4 5" xfId="519" xr:uid="{00000000-0005-0000-0000-000006020000}"/>
    <cellStyle name="Comma 4 5" xfId="520" xr:uid="{00000000-0005-0000-0000-000007020000}"/>
    <cellStyle name="Comma 4 5 2" xfId="521" xr:uid="{00000000-0005-0000-0000-000008020000}"/>
    <cellStyle name="Comma 4 5 2 2" xfId="522" xr:uid="{00000000-0005-0000-0000-000009020000}"/>
    <cellStyle name="Comma 4 5 2 2 2" xfId="523" xr:uid="{00000000-0005-0000-0000-00000A020000}"/>
    <cellStyle name="Comma 4 5 2 2 2 2" xfId="524" xr:uid="{00000000-0005-0000-0000-00000B020000}"/>
    <cellStyle name="Comma 4 5 2 2 3" xfId="525" xr:uid="{00000000-0005-0000-0000-00000C020000}"/>
    <cellStyle name="Comma 4 5 2 3" xfId="526" xr:uid="{00000000-0005-0000-0000-00000D020000}"/>
    <cellStyle name="Comma 4 5 2 3 2" xfId="527" xr:uid="{00000000-0005-0000-0000-00000E020000}"/>
    <cellStyle name="Comma 4 5 2 4" xfId="528" xr:uid="{00000000-0005-0000-0000-00000F020000}"/>
    <cellStyle name="Comma 4 5 3" xfId="529" xr:uid="{00000000-0005-0000-0000-000010020000}"/>
    <cellStyle name="Comma 4 5 3 2" xfId="530" xr:uid="{00000000-0005-0000-0000-000011020000}"/>
    <cellStyle name="Comma 4 5 3 2 2" xfId="531" xr:uid="{00000000-0005-0000-0000-000012020000}"/>
    <cellStyle name="Comma 4 5 3 3" xfId="532" xr:uid="{00000000-0005-0000-0000-000013020000}"/>
    <cellStyle name="Comma 4 5 4" xfId="533" xr:uid="{00000000-0005-0000-0000-000014020000}"/>
    <cellStyle name="Comma 4 5 4 2" xfId="534" xr:uid="{00000000-0005-0000-0000-000015020000}"/>
    <cellStyle name="Comma 4 5 5" xfId="535" xr:uid="{00000000-0005-0000-0000-000016020000}"/>
    <cellStyle name="Comma 4 6" xfId="536" xr:uid="{00000000-0005-0000-0000-000017020000}"/>
    <cellStyle name="Comma 4 6 2" xfId="537" xr:uid="{00000000-0005-0000-0000-000018020000}"/>
    <cellStyle name="Comma 4 6 2 2" xfId="538" xr:uid="{00000000-0005-0000-0000-000019020000}"/>
    <cellStyle name="Comma 4 6 2 2 2" xfId="539" xr:uid="{00000000-0005-0000-0000-00001A020000}"/>
    <cellStyle name="Comma 4 6 2 3" xfId="540" xr:uid="{00000000-0005-0000-0000-00001B020000}"/>
    <cellStyle name="Comma 4 6 3" xfId="541" xr:uid="{00000000-0005-0000-0000-00001C020000}"/>
    <cellStyle name="Comma 4 6 3 2" xfId="542" xr:uid="{00000000-0005-0000-0000-00001D020000}"/>
    <cellStyle name="Comma 4 6 4" xfId="543" xr:uid="{00000000-0005-0000-0000-00001E020000}"/>
    <cellStyle name="Comma 4 7" xfId="544" xr:uid="{00000000-0005-0000-0000-00001F020000}"/>
    <cellStyle name="Comma 4 7 2" xfId="545" xr:uid="{00000000-0005-0000-0000-000020020000}"/>
    <cellStyle name="Comma 4 7 2 2" xfId="546" xr:uid="{00000000-0005-0000-0000-000021020000}"/>
    <cellStyle name="Comma 4 7 3" xfId="547" xr:uid="{00000000-0005-0000-0000-000022020000}"/>
    <cellStyle name="Comma 4 8" xfId="548" xr:uid="{00000000-0005-0000-0000-000023020000}"/>
    <cellStyle name="Comma 4 9" xfId="549" xr:uid="{00000000-0005-0000-0000-000024020000}"/>
    <cellStyle name="Comma 4 9 2" xfId="550" xr:uid="{00000000-0005-0000-0000-000025020000}"/>
    <cellStyle name="Comma 5" xfId="551" xr:uid="{00000000-0005-0000-0000-000026020000}"/>
    <cellStyle name="Comma 5 2" xfId="552" xr:uid="{00000000-0005-0000-0000-000027020000}"/>
    <cellStyle name="Comma 5 2 2" xfId="553" xr:uid="{00000000-0005-0000-0000-000028020000}"/>
    <cellStyle name="Comma 5 2 2 2" xfId="554" xr:uid="{00000000-0005-0000-0000-000029020000}"/>
    <cellStyle name="Comma 5 2 2 2 2" xfId="555" xr:uid="{00000000-0005-0000-0000-00002A020000}"/>
    <cellStyle name="Comma 5 2 2 2 2 2" xfId="556" xr:uid="{00000000-0005-0000-0000-00002B020000}"/>
    <cellStyle name="Comma 5 2 2 2 2 2 2" xfId="557" xr:uid="{00000000-0005-0000-0000-00002C020000}"/>
    <cellStyle name="Comma 5 2 2 2 2 3" xfId="558" xr:uid="{00000000-0005-0000-0000-00002D020000}"/>
    <cellStyle name="Comma 5 2 2 2 3" xfId="559" xr:uid="{00000000-0005-0000-0000-00002E020000}"/>
    <cellStyle name="Comma 5 2 2 2 3 2" xfId="560" xr:uid="{00000000-0005-0000-0000-00002F020000}"/>
    <cellStyle name="Comma 5 2 2 2 4" xfId="561" xr:uid="{00000000-0005-0000-0000-000030020000}"/>
    <cellStyle name="Comma 5 2 2 3" xfId="562" xr:uid="{00000000-0005-0000-0000-000031020000}"/>
    <cellStyle name="Comma 5 2 2 3 2" xfId="563" xr:uid="{00000000-0005-0000-0000-000032020000}"/>
    <cellStyle name="Comma 5 2 2 3 2 2" xfId="564" xr:uid="{00000000-0005-0000-0000-000033020000}"/>
    <cellStyle name="Comma 5 2 2 3 3" xfId="565" xr:uid="{00000000-0005-0000-0000-000034020000}"/>
    <cellStyle name="Comma 5 2 2 4" xfId="566" xr:uid="{00000000-0005-0000-0000-000035020000}"/>
    <cellStyle name="Comma 5 2 2 4 2" xfId="567" xr:uid="{00000000-0005-0000-0000-000036020000}"/>
    <cellStyle name="Comma 5 2 2 5" xfId="568" xr:uid="{00000000-0005-0000-0000-000037020000}"/>
    <cellStyle name="Comma 5 2 3" xfId="569" xr:uid="{00000000-0005-0000-0000-000038020000}"/>
    <cellStyle name="Comma 5 2 3 2" xfId="570" xr:uid="{00000000-0005-0000-0000-000039020000}"/>
    <cellStyle name="Comma 5 2 3 2 2" xfId="571" xr:uid="{00000000-0005-0000-0000-00003A020000}"/>
    <cellStyle name="Comma 5 2 3 2 2 2" xfId="572" xr:uid="{00000000-0005-0000-0000-00003B020000}"/>
    <cellStyle name="Comma 5 2 3 2 3" xfId="573" xr:uid="{00000000-0005-0000-0000-00003C020000}"/>
    <cellStyle name="Comma 5 2 3 3" xfId="574" xr:uid="{00000000-0005-0000-0000-00003D020000}"/>
    <cellStyle name="Comma 5 2 3 3 2" xfId="575" xr:uid="{00000000-0005-0000-0000-00003E020000}"/>
    <cellStyle name="Comma 5 2 3 4" xfId="576" xr:uid="{00000000-0005-0000-0000-00003F020000}"/>
    <cellStyle name="Comma 5 2 4" xfId="577" xr:uid="{00000000-0005-0000-0000-000040020000}"/>
    <cellStyle name="Comma 5 2 4 2" xfId="578" xr:uid="{00000000-0005-0000-0000-000041020000}"/>
    <cellStyle name="Comma 5 2 4 2 2" xfId="579" xr:uid="{00000000-0005-0000-0000-000042020000}"/>
    <cellStyle name="Comma 5 2 4 3" xfId="580" xr:uid="{00000000-0005-0000-0000-000043020000}"/>
    <cellStyle name="Comma 5 2 5" xfId="581" xr:uid="{00000000-0005-0000-0000-000044020000}"/>
    <cellStyle name="Comma 5 2 5 2" xfId="582" xr:uid="{00000000-0005-0000-0000-000045020000}"/>
    <cellStyle name="Comma 5 2 6" xfId="583" xr:uid="{00000000-0005-0000-0000-000046020000}"/>
    <cellStyle name="Comma 5 3" xfId="584" xr:uid="{00000000-0005-0000-0000-000047020000}"/>
    <cellStyle name="Comma 5 3 2" xfId="585" xr:uid="{00000000-0005-0000-0000-000048020000}"/>
    <cellStyle name="Comma 5 3 2 2" xfId="586" xr:uid="{00000000-0005-0000-0000-000049020000}"/>
    <cellStyle name="Comma 5 3 2 2 2" xfId="587" xr:uid="{00000000-0005-0000-0000-00004A020000}"/>
    <cellStyle name="Comma 5 3 2 2 2 2" xfId="588" xr:uid="{00000000-0005-0000-0000-00004B020000}"/>
    <cellStyle name="Comma 5 3 2 2 3" xfId="589" xr:uid="{00000000-0005-0000-0000-00004C020000}"/>
    <cellStyle name="Comma 5 3 2 3" xfId="590" xr:uid="{00000000-0005-0000-0000-00004D020000}"/>
    <cellStyle name="Comma 5 3 2 3 2" xfId="591" xr:uid="{00000000-0005-0000-0000-00004E020000}"/>
    <cellStyle name="Comma 5 3 2 4" xfId="592" xr:uid="{00000000-0005-0000-0000-00004F020000}"/>
    <cellStyle name="Comma 5 3 3" xfId="593" xr:uid="{00000000-0005-0000-0000-000050020000}"/>
    <cellStyle name="Comma 5 3 3 2" xfId="594" xr:uid="{00000000-0005-0000-0000-000051020000}"/>
    <cellStyle name="Comma 5 3 3 2 2" xfId="595" xr:uid="{00000000-0005-0000-0000-000052020000}"/>
    <cellStyle name="Comma 5 3 3 3" xfId="596" xr:uid="{00000000-0005-0000-0000-000053020000}"/>
    <cellStyle name="Comma 5 3 4" xfId="597" xr:uid="{00000000-0005-0000-0000-000054020000}"/>
    <cellStyle name="Comma 5 3 4 2" xfId="598" xr:uid="{00000000-0005-0000-0000-000055020000}"/>
    <cellStyle name="Comma 5 3 5" xfId="599" xr:uid="{00000000-0005-0000-0000-000056020000}"/>
    <cellStyle name="Comma 5 4" xfId="600" xr:uid="{00000000-0005-0000-0000-000057020000}"/>
    <cellStyle name="Comma 5 4 2" xfId="601" xr:uid="{00000000-0005-0000-0000-000058020000}"/>
    <cellStyle name="Comma 5 4 2 2" xfId="602" xr:uid="{00000000-0005-0000-0000-000059020000}"/>
    <cellStyle name="Comma 5 4 2 2 2" xfId="603" xr:uid="{00000000-0005-0000-0000-00005A020000}"/>
    <cellStyle name="Comma 5 4 2 2 2 2" xfId="604" xr:uid="{00000000-0005-0000-0000-00005B020000}"/>
    <cellStyle name="Comma 5 4 2 2 3" xfId="605" xr:uid="{00000000-0005-0000-0000-00005C020000}"/>
    <cellStyle name="Comma 5 4 2 3" xfId="606" xr:uid="{00000000-0005-0000-0000-00005D020000}"/>
    <cellStyle name="Comma 5 4 2 3 2" xfId="607" xr:uid="{00000000-0005-0000-0000-00005E020000}"/>
    <cellStyle name="Comma 5 4 2 4" xfId="608" xr:uid="{00000000-0005-0000-0000-00005F020000}"/>
    <cellStyle name="Comma 5 4 3" xfId="609" xr:uid="{00000000-0005-0000-0000-000060020000}"/>
    <cellStyle name="Comma 5 4 3 2" xfId="610" xr:uid="{00000000-0005-0000-0000-000061020000}"/>
    <cellStyle name="Comma 5 4 3 2 2" xfId="611" xr:uid="{00000000-0005-0000-0000-000062020000}"/>
    <cellStyle name="Comma 5 4 3 3" xfId="612" xr:uid="{00000000-0005-0000-0000-000063020000}"/>
    <cellStyle name="Comma 5 4 4" xfId="613" xr:uid="{00000000-0005-0000-0000-000064020000}"/>
    <cellStyle name="Comma 5 4 4 2" xfId="614" xr:uid="{00000000-0005-0000-0000-000065020000}"/>
    <cellStyle name="Comma 5 4 5" xfId="615" xr:uid="{00000000-0005-0000-0000-000066020000}"/>
    <cellStyle name="Comma 5 5" xfId="616" xr:uid="{00000000-0005-0000-0000-000067020000}"/>
    <cellStyle name="Comma 5 5 2" xfId="617" xr:uid="{00000000-0005-0000-0000-000068020000}"/>
    <cellStyle name="Comma 5 5 2 2" xfId="618" xr:uid="{00000000-0005-0000-0000-000069020000}"/>
    <cellStyle name="Comma 5 5 2 2 2" xfId="619" xr:uid="{00000000-0005-0000-0000-00006A020000}"/>
    <cellStyle name="Comma 5 5 2 2 2 2" xfId="620" xr:uid="{00000000-0005-0000-0000-00006B020000}"/>
    <cellStyle name="Comma 5 5 2 2 3" xfId="621" xr:uid="{00000000-0005-0000-0000-00006C020000}"/>
    <cellStyle name="Comma 5 5 2 3" xfId="622" xr:uid="{00000000-0005-0000-0000-00006D020000}"/>
    <cellStyle name="Comma 5 5 2 3 2" xfId="623" xr:uid="{00000000-0005-0000-0000-00006E020000}"/>
    <cellStyle name="Comma 5 5 2 4" xfId="624" xr:uid="{00000000-0005-0000-0000-00006F020000}"/>
    <cellStyle name="Comma 5 5 3" xfId="625" xr:uid="{00000000-0005-0000-0000-000070020000}"/>
    <cellStyle name="Comma 5 5 3 2" xfId="626" xr:uid="{00000000-0005-0000-0000-000071020000}"/>
    <cellStyle name="Comma 5 5 3 2 2" xfId="627" xr:uid="{00000000-0005-0000-0000-000072020000}"/>
    <cellStyle name="Comma 5 5 3 3" xfId="628" xr:uid="{00000000-0005-0000-0000-000073020000}"/>
    <cellStyle name="Comma 5 5 4" xfId="629" xr:uid="{00000000-0005-0000-0000-000074020000}"/>
    <cellStyle name="Comma 5 5 4 2" xfId="630" xr:uid="{00000000-0005-0000-0000-000075020000}"/>
    <cellStyle name="Comma 5 5 5" xfId="631" xr:uid="{00000000-0005-0000-0000-000076020000}"/>
    <cellStyle name="Comma 5 6" xfId="632" xr:uid="{00000000-0005-0000-0000-000077020000}"/>
    <cellStyle name="Comma 5 6 2" xfId="633" xr:uid="{00000000-0005-0000-0000-000078020000}"/>
    <cellStyle name="Comma 5 6 2 2" xfId="634" xr:uid="{00000000-0005-0000-0000-000079020000}"/>
    <cellStyle name="Comma 5 6 2 2 2" xfId="635" xr:uid="{00000000-0005-0000-0000-00007A020000}"/>
    <cellStyle name="Comma 5 6 2 3" xfId="636" xr:uid="{00000000-0005-0000-0000-00007B020000}"/>
    <cellStyle name="Comma 5 6 3" xfId="637" xr:uid="{00000000-0005-0000-0000-00007C020000}"/>
    <cellStyle name="Comma 5 6 3 2" xfId="638" xr:uid="{00000000-0005-0000-0000-00007D020000}"/>
    <cellStyle name="Comma 5 6 4" xfId="639" xr:uid="{00000000-0005-0000-0000-00007E020000}"/>
    <cellStyle name="Comma 5 7" xfId="640" xr:uid="{00000000-0005-0000-0000-00007F020000}"/>
    <cellStyle name="Comma 5 7 2" xfId="641" xr:uid="{00000000-0005-0000-0000-000080020000}"/>
    <cellStyle name="Comma 5 7 2 2" xfId="642" xr:uid="{00000000-0005-0000-0000-000081020000}"/>
    <cellStyle name="Comma 5 7 3" xfId="643" xr:uid="{00000000-0005-0000-0000-000082020000}"/>
    <cellStyle name="Comma 5 8" xfId="644" xr:uid="{00000000-0005-0000-0000-000083020000}"/>
    <cellStyle name="Comma 5 8 2" xfId="645" xr:uid="{00000000-0005-0000-0000-000084020000}"/>
    <cellStyle name="Comma 5 9" xfId="646" xr:uid="{00000000-0005-0000-0000-000085020000}"/>
    <cellStyle name="Comma 6" xfId="647" xr:uid="{00000000-0005-0000-0000-000086020000}"/>
    <cellStyle name="Comma 6 2" xfId="648" xr:uid="{00000000-0005-0000-0000-000087020000}"/>
    <cellStyle name="Comma 6 2 2" xfId="649" xr:uid="{00000000-0005-0000-0000-000088020000}"/>
    <cellStyle name="Comma 6 3" xfId="650" xr:uid="{00000000-0005-0000-0000-000089020000}"/>
    <cellStyle name="Comma 7" xfId="651" xr:uid="{00000000-0005-0000-0000-00008A020000}"/>
    <cellStyle name="Comma 7 2" xfId="652" xr:uid="{00000000-0005-0000-0000-00008B020000}"/>
    <cellStyle name="Comma 7 2 2" xfId="653" xr:uid="{00000000-0005-0000-0000-00008C020000}"/>
    <cellStyle name="Comma 7 3" xfId="654" xr:uid="{00000000-0005-0000-0000-00008D020000}"/>
    <cellStyle name="Comma 8" xfId="655" xr:uid="{00000000-0005-0000-0000-00008E020000}"/>
    <cellStyle name="Comma 8 2" xfId="656" xr:uid="{00000000-0005-0000-0000-00008F020000}"/>
    <cellStyle name="Comma 8 2 2" xfId="657" xr:uid="{00000000-0005-0000-0000-000090020000}"/>
    <cellStyle name="Comma 8 3" xfId="658" xr:uid="{00000000-0005-0000-0000-000091020000}"/>
    <cellStyle name="Comma 9" xfId="659" xr:uid="{00000000-0005-0000-0000-000092020000}"/>
    <cellStyle name="Comma0" xfId="660" xr:uid="{00000000-0005-0000-0000-000093020000}"/>
    <cellStyle name="Currency" xfId="661" builtinId="4"/>
    <cellStyle name="Currency 10" xfId="662" xr:uid="{00000000-0005-0000-0000-000095020000}"/>
    <cellStyle name="Currency 10 2" xfId="663" xr:uid="{00000000-0005-0000-0000-000096020000}"/>
    <cellStyle name="Currency 10 3" xfId="664" xr:uid="{00000000-0005-0000-0000-000097020000}"/>
    <cellStyle name="Currency 11" xfId="665" xr:uid="{00000000-0005-0000-0000-000098020000}"/>
    <cellStyle name="Currency 11 2" xfId="666" xr:uid="{00000000-0005-0000-0000-000099020000}"/>
    <cellStyle name="Currency 12" xfId="667" xr:uid="{00000000-0005-0000-0000-00009A020000}"/>
    <cellStyle name="Currency 2" xfId="668" xr:uid="{00000000-0005-0000-0000-00009B020000}"/>
    <cellStyle name="Currency 2 10" xfId="669" xr:uid="{00000000-0005-0000-0000-00009C020000}"/>
    <cellStyle name="Currency 2 10 2" xfId="670" xr:uid="{00000000-0005-0000-0000-00009D020000}"/>
    <cellStyle name="Currency 2 10 2 2" xfId="671" xr:uid="{00000000-0005-0000-0000-00009E020000}"/>
    <cellStyle name="Currency 2 10 3" xfId="672" xr:uid="{00000000-0005-0000-0000-00009F020000}"/>
    <cellStyle name="Currency 2 11" xfId="673" xr:uid="{00000000-0005-0000-0000-0000A0020000}"/>
    <cellStyle name="Currency 2 11 2" xfId="674" xr:uid="{00000000-0005-0000-0000-0000A1020000}"/>
    <cellStyle name="Currency 2 12" xfId="675" xr:uid="{00000000-0005-0000-0000-0000A2020000}"/>
    <cellStyle name="Currency 2 12 2" xfId="676" xr:uid="{00000000-0005-0000-0000-0000A3020000}"/>
    <cellStyle name="Currency 2 13" xfId="677" xr:uid="{00000000-0005-0000-0000-0000A4020000}"/>
    <cellStyle name="Currency 2 2" xfId="678" xr:uid="{00000000-0005-0000-0000-0000A5020000}"/>
    <cellStyle name="Currency 2 2 2" xfId="679" xr:uid="{00000000-0005-0000-0000-0000A6020000}"/>
    <cellStyle name="Currency 2 3" xfId="680" xr:uid="{00000000-0005-0000-0000-0000A7020000}"/>
    <cellStyle name="Currency 2 3 2" xfId="681" xr:uid="{00000000-0005-0000-0000-0000A8020000}"/>
    <cellStyle name="Currency 2 3 2 2" xfId="682" xr:uid="{00000000-0005-0000-0000-0000A9020000}"/>
    <cellStyle name="Currency 2 3 3" xfId="683" xr:uid="{00000000-0005-0000-0000-0000AA020000}"/>
    <cellStyle name="Currency 2 4" xfId="684" xr:uid="{00000000-0005-0000-0000-0000AB020000}"/>
    <cellStyle name="Currency 2 4 2" xfId="685" xr:uid="{00000000-0005-0000-0000-0000AC020000}"/>
    <cellStyle name="Currency 2 4 2 2" xfId="686" xr:uid="{00000000-0005-0000-0000-0000AD020000}"/>
    <cellStyle name="Currency 2 4 2 2 2" xfId="687" xr:uid="{00000000-0005-0000-0000-0000AE020000}"/>
    <cellStyle name="Currency 2 4 2 2 2 2" xfId="688" xr:uid="{00000000-0005-0000-0000-0000AF020000}"/>
    <cellStyle name="Currency 2 4 2 2 2 2 2" xfId="689" xr:uid="{00000000-0005-0000-0000-0000B0020000}"/>
    <cellStyle name="Currency 2 4 2 2 2 3" xfId="690" xr:uid="{00000000-0005-0000-0000-0000B1020000}"/>
    <cellStyle name="Currency 2 4 2 2 3" xfId="691" xr:uid="{00000000-0005-0000-0000-0000B2020000}"/>
    <cellStyle name="Currency 2 4 2 2 3 2" xfId="692" xr:uid="{00000000-0005-0000-0000-0000B3020000}"/>
    <cellStyle name="Currency 2 4 2 2 4" xfId="693" xr:uid="{00000000-0005-0000-0000-0000B4020000}"/>
    <cellStyle name="Currency 2 4 2 3" xfId="694" xr:uid="{00000000-0005-0000-0000-0000B5020000}"/>
    <cellStyle name="Currency 2 4 2 3 2" xfId="695" xr:uid="{00000000-0005-0000-0000-0000B6020000}"/>
    <cellStyle name="Currency 2 4 2 3 2 2" xfId="696" xr:uid="{00000000-0005-0000-0000-0000B7020000}"/>
    <cellStyle name="Currency 2 4 2 3 3" xfId="697" xr:uid="{00000000-0005-0000-0000-0000B8020000}"/>
    <cellStyle name="Currency 2 4 2 4" xfId="698" xr:uid="{00000000-0005-0000-0000-0000B9020000}"/>
    <cellStyle name="Currency 2 4 2 4 2" xfId="699" xr:uid="{00000000-0005-0000-0000-0000BA020000}"/>
    <cellStyle name="Currency 2 4 2 5" xfId="700" xr:uid="{00000000-0005-0000-0000-0000BB020000}"/>
    <cellStyle name="Currency 2 4 3" xfId="701" xr:uid="{00000000-0005-0000-0000-0000BC020000}"/>
    <cellStyle name="Currency 2 4 3 2" xfId="702" xr:uid="{00000000-0005-0000-0000-0000BD020000}"/>
    <cellStyle name="Currency 2 4 3 2 2" xfId="703" xr:uid="{00000000-0005-0000-0000-0000BE020000}"/>
    <cellStyle name="Currency 2 4 3 2 2 2" xfId="704" xr:uid="{00000000-0005-0000-0000-0000BF020000}"/>
    <cellStyle name="Currency 2 4 3 2 3" xfId="705" xr:uid="{00000000-0005-0000-0000-0000C0020000}"/>
    <cellStyle name="Currency 2 4 3 3" xfId="706" xr:uid="{00000000-0005-0000-0000-0000C1020000}"/>
    <cellStyle name="Currency 2 4 3 3 2" xfId="707" xr:uid="{00000000-0005-0000-0000-0000C2020000}"/>
    <cellStyle name="Currency 2 4 3 4" xfId="708" xr:uid="{00000000-0005-0000-0000-0000C3020000}"/>
    <cellStyle name="Currency 2 4 4" xfId="709" xr:uid="{00000000-0005-0000-0000-0000C4020000}"/>
    <cellStyle name="Currency 2 4 4 2" xfId="710" xr:uid="{00000000-0005-0000-0000-0000C5020000}"/>
    <cellStyle name="Currency 2 4 4 2 2" xfId="711" xr:uid="{00000000-0005-0000-0000-0000C6020000}"/>
    <cellStyle name="Currency 2 4 4 3" xfId="712" xr:uid="{00000000-0005-0000-0000-0000C7020000}"/>
    <cellStyle name="Currency 2 4 5" xfId="713" xr:uid="{00000000-0005-0000-0000-0000C8020000}"/>
    <cellStyle name="Currency 2 4 5 2" xfId="714" xr:uid="{00000000-0005-0000-0000-0000C9020000}"/>
    <cellStyle name="Currency 2 4 6" xfId="715" xr:uid="{00000000-0005-0000-0000-0000CA020000}"/>
    <cellStyle name="Currency 2 5" xfId="716" xr:uid="{00000000-0005-0000-0000-0000CB020000}"/>
    <cellStyle name="Currency 2 5 2" xfId="717" xr:uid="{00000000-0005-0000-0000-0000CC020000}"/>
    <cellStyle name="Currency 2 5 2 2" xfId="718" xr:uid="{00000000-0005-0000-0000-0000CD020000}"/>
    <cellStyle name="Currency 2 5 2 2 2" xfId="719" xr:uid="{00000000-0005-0000-0000-0000CE020000}"/>
    <cellStyle name="Currency 2 5 2 2 2 2" xfId="720" xr:uid="{00000000-0005-0000-0000-0000CF020000}"/>
    <cellStyle name="Currency 2 5 2 2 3" xfId="721" xr:uid="{00000000-0005-0000-0000-0000D0020000}"/>
    <cellStyle name="Currency 2 5 2 3" xfId="722" xr:uid="{00000000-0005-0000-0000-0000D1020000}"/>
    <cellStyle name="Currency 2 5 2 3 2" xfId="723" xr:uid="{00000000-0005-0000-0000-0000D2020000}"/>
    <cellStyle name="Currency 2 5 2 4" xfId="724" xr:uid="{00000000-0005-0000-0000-0000D3020000}"/>
    <cellStyle name="Currency 2 5 3" xfId="725" xr:uid="{00000000-0005-0000-0000-0000D4020000}"/>
    <cellStyle name="Currency 2 5 3 2" xfId="726" xr:uid="{00000000-0005-0000-0000-0000D5020000}"/>
    <cellStyle name="Currency 2 5 3 2 2" xfId="727" xr:uid="{00000000-0005-0000-0000-0000D6020000}"/>
    <cellStyle name="Currency 2 5 3 3" xfId="728" xr:uid="{00000000-0005-0000-0000-0000D7020000}"/>
    <cellStyle name="Currency 2 5 4" xfId="729" xr:uid="{00000000-0005-0000-0000-0000D8020000}"/>
    <cellStyle name="Currency 2 5 4 2" xfId="730" xr:uid="{00000000-0005-0000-0000-0000D9020000}"/>
    <cellStyle name="Currency 2 5 5" xfId="731" xr:uid="{00000000-0005-0000-0000-0000DA020000}"/>
    <cellStyle name="Currency 2 6" xfId="732" xr:uid="{00000000-0005-0000-0000-0000DB020000}"/>
    <cellStyle name="Currency 2 6 2" xfId="733" xr:uid="{00000000-0005-0000-0000-0000DC020000}"/>
    <cellStyle name="Currency 2 6 2 2" xfId="734" xr:uid="{00000000-0005-0000-0000-0000DD020000}"/>
    <cellStyle name="Currency 2 6 2 2 2" xfId="735" xr:uid="{00000000-0005-0000-0000-0000DE020000}"/>
    <cellStyle name="Currency 2 6 2 2 2 2" xfId="736" xr:uid="{00000000-0005-0000-0000-0000DF020000}"/>
    <cellStyle name="Currency 2 6 2 2 3" xfId="737" xr:uid="{00000000-0005-0000-0000-0000E0020000}"/>
    <cellStyle name="Currency 2 6 2 3" xfId="738" xr:uid="{00000000-0005-0000-0000-0000E1020000}"/>
    <cellStyle name="Currency 2 6 2 3 2" xfId="739" xr:uid="{00000000-0005-0000-0000-0000E2020000}"/>
    <cellStyle name="Currency 2 6 2 4" xfId="740" xr:uid="{00000000-0005-0000-0000-0000E3020000}"/>
    <cellStyle name="Currency 2 6 3" xfId="741" xr:uid="{00000000-0005-0000-0000-0000E4020000}"/>
    <cellStyle name="Currency 2 6 3 2" xfId="742" xr:uid="{00000000-0005-0000-0000-0000E5020000}"/>
    <cellStyle name="Currency 2 6 3 2 2" xfId="743" xr:uid="{00000000-0005-0000-0000-0000E6020000}"/>
    <cellStyle name="Currency 2 6 3 3" xfId="744" xr:uid="{00000000-0005-0000-0000-0000E7020000}"/>
    <cellStyle name="Currency 2 6 4" xfId="745" xr:uid="{00000000-0005-0000-0000-0000E8020000}"/>
    <cellStyle name="Currency 2 6 4 2" xfId="746" xr:uid="{00000000-0005-0000-0000-0000E9020000}"/>
    <cellStyle name="Currency 2 6 5" xfId="747" xr:uid="{00000000-0005-0000-0000-0000EA020000}"/>
    <cellStyle name="Currency 2 7" xfId="748" xr:uid="{00000000-0005-0000-0000-0000EB020000}"/>
    <cellStyle name="Currency 2 7 2" xfId="749" xr:uid="{00000000-0005-0000-0000-0000EC020000}"/>
    <cellStyle name="Currency 2 7 2 2" xfId="750" xr:uid="{00000000-0005-0000-0000-0000ED020000}"/>
    <cellStyle name="Currency 2 7 2 2 2" xfId="751" xr:uid="{00000000-0005-0000-0000-0000EE020000}"/>
    <cellStyle name="Currency 2 7 2 2 2 2" xfId="752" xr:uid="{00000000-0005-0000-0000-0000EF020000}"/>
    <cellStyle name="Currency 2 7 2 2 3" xfId="753" xr:uid="{00000000-0005-0000-0000-0000F0020000}"/>
    <cellStyle name="Currency 2 7 2 3" xfId="754" xr:uid="{00000000-0005-0000-0000-0000F1020000}"/>
    <cellStyle name="Currency 2 7 2 3 2" xfId="755" xr:uid="{00000000-0005-0000-0000-0000F2020000}"/>
    <cellStyle name="Currency 2 7 2 4" xfId="756" xr:uid="{00000000-0005-0000-0000-0000F3020000}"/>
    <cellStyle name="Currency 2 7 3" xfId="757" xr:uid="{00000000-0005-0000-0000-0000F4020000}"/>
    <cellStyle name="Currency 2 7 3 2" xfId="758" xr:uid="{00000000-0005-0000-0000-0000F5020000}"/>
    <cellStyle name="Currency 2 7 3 2 2" xfId="759" xr:uid="{00000000-0005-0000-0000-0000F6020000}"/>
    <cellStyle name="Currency 2 7 3 3" xfId="760" xr:uid="{00000000-0005-0000-0000-0000F7020000}"/>
    <cellStyle name="Currency 2 7 4" xfId="761" xr:uid="{00000000-0005-0000-0000-0000F8020000}"/>
    <cellStyle name="Currency 2 7 4 2" xfId="762" xr:uid="{00000000-0005-0000-0000-0000F9020000}"/>
    <cellStyle name="Currency 2 7 5" xfId="763" xr:uid="{00000000-0005-0000-0000-0000FA020000}"/>
    <cellStyle name="Currency 2 8" xfId="764" xr:uid="{00000000-0005-0000-0000-0000FB020000}"/>
    <cellStyle name="Currency 2 8 2" xfId="765" xr:uid="{00000000-0005-0000-0000-0000FC020000}"/>
    <cellStyle name="Currency 2 8 2 2" xfId="766" xr:uid="{00000000-0005-0000-0000-0000FD020000}"/>
    <cellStyle name="Currency 2 8 2 2 2" xfId="767" xr:uid="{00000000-0005-0000-0000-0000FE020000}"/>
    <cellStyle name="Currency 2 8 2 3" xfId="768" xr:uid="{00000000-0005-0000-0000-0000FF020000}"/>
    <cellStyle name="Currency 2 8 3" xfId="769" xr:uid="{00000000-0005-0000-0000-000000030000}"/>
    <cellStyle name="Currency 2 8 3 2" xfId="770" xr:uid="{00000000-0005-0000-0000-000001030000}"/>
    <cellStyle name="Currency 2 8 4" xfId="771" xr:uid="{00000000-0005-0000-0000-000002030000}"/>
    <cellStyle name="Currency 2 9" xfId="772" xr:uid="{00000000-0005-0000-0000-000003030000}"/>
    <cellStyle name="Currency 2 9 2" xfId="773" xr:uid="{00000000-0005-0000-0000-000004030000}"/>
    <cellStyle name="Currency 2 9 2 2" xfId="774" xr:uid="{00000000-0005-0000-0000-000005030000}"/>
    <cellStyle name="Currency 2 9 3" xfId="775" xr:uid="{00000000-0005-0000-0000-000006030000}"/>
    <cellStyle name="Currency 3" xfId="776" xr:uid="{00000000-0005-0000-0000-000007030000}"/>
    <cellStyle name="Currency 3 2" xfId="777" xr:uid="{00000000-0005-0000-0000-000008030000}"/>
    <cellStyle name="Currency 3 2 2" xfId="778" xr:uid="{00000000-0005-0000-0000-000009030000}"/>
    <cellStyle name="Currency 3 2 2 2" xfId="779" xr:uid="{00000000-0005-0000-0000-00000A030000}"/>
    <cellStyle name="Currency 3 2 3" xfId="780" xr:uid="{00000000-0005-0000-0000-00000B030000}"/>
    <cellStyle name="Currency 3 3" xfId="781" xr:uid="{00000000-0005-0000-0000-00000C030000}"/>
    <cellStyle name="Currency 3 3 2" xfId="782" xr:uid="{00000000-0005-0000-0000-00000D030000}"/>
    <cellStyle name="Currency 3 4" xfId="783" xr:uid="{00000000-0005-0000-0000-00000E030000}"/>
    <cellStyle name="Currency 4" xfId="784" xr:uid="{00000000-0005-0000-0000-00000F030000}"/>
    <cellStyle name="Currency 4 2" xfId="785" xr:uid="{00000000-0005-0000-0000-000010030000}"/>
    <cellStyle name="Currency 4 2 2" xfId="786" xr:uid="{00000000-0005-0000-0000-000011030000}"/>
    <cellStyle name="Currency 4 2 2 2" xfId="787" xr:uid="{00000000-0005-0000-0000-000012030000}"/>
    <cellStyle name="Currency 4 2 2 2 2" xfId="788" xr:uid="{00000000-0005-0000-0000-000013030000}"/>
    <cellStyle name="Currency 4 2 2 2 2 2" xfId="789" xr:uid="{00000000-0005-0000-0000-000014030000}"/>
    <cellStyle name="Currency 4 2 2 2 2 2 2" xfId="790" xr:uid="{00000000-0005-0000-0000-000015030000}"/>
    <cellStyle name="Currency 4 2 2 2 2 3" xfId="791" xr:uid="{00000000-0005-0000-0000-000016030000}"/>
    <cellStyle name="Currency 4 2 2 2 3" xfId="792" xr:uid="{00000000-0005-0000-0000-000017030000}"/>
    <cellStyle name="Currency 4 2 2 2 3 2" xfId="793" xr:uid="{00000000-0005-0000-0000-000018030000}"/>
    <cellStyle name="Currency 4 2 2 2 4" xfId="794" xr:uid="{00000000-0005-0000-0000-000019030000}"/>
    <cellStyle name="Currency 4 2 2 3" xfId="795" xr:uid="{00000000-0005-0000-0000-00001A030000}"/>
    <cellStyle name="Currency 4 2 2 3 2" xfId="796" xr:uid="{00000000-0005-0000-0000-00001B030000}"/>
    <cellStyle name="Currency 4 2 2 3 2 2" xfId="797" xr:uid="{00000000-0005-0000-0000-00001C030000}"/>
    <cellStyle name="Currency 4 2 2 3 3" xfId="798" xr:uid="{00000000-0005-0000-0000-00001D030000}"/>
    <cellStyle name="Currency 4 2 2 4" xfId="799" xr:uid="{00000000-0005-0000-0000-00001E030000}"/>
    <cellStyle name="Currency 4 2 2 4 2" xfId="800" xr:uid="{00000000-0005-0000-0000-00001F030000}"/>
    <cellStyle name="Currency 4 2 2 5" xfId="801" xr:uid="{00000000-0005-0000-0000-000020030000}"/>
    <cellStyle name="Currency 4 2 3" xfId="802" xr:uid="{00000000-0005-0000-0000-000021030000}"/>
    <cellStyle name="Currency 4 2 3 2" xfId="803" xr:uid="{00000000-0005-0000-0000-000022030000}"/>
    <cellStyle name="Currency 4 2 3 2 2" xfId="804" xr:uid="{00000000-0005-0000-0000-000023030000}"/>
    <cellStyle name="Currency 4 2 3 2 2 2" xfId="805" xr:uid="{00000000-0005-0000-0000-000024030000}"/>
    <cellStyle name="Currency 4 2 3 2 3" xfId="806" xr:uid="{00000000-0005-0000-0000-000025030000}"/>
    <cellStyle name="Currency 4 2 3 3" xfId="807" xr:uid="{00000000-0005-0000-0000-000026030000}"/>
    <cellStyle name="Currency 4 2 3 3 2" xfId="808" xr:uid="{00000000-0005-0000-0000-000027030000}"/>
    <cellStyle name="Currency 4 2 3 4" xfId="809" xr:uid="{00000000-0005-0000-0000-000028030000}"/>
    <cellStyle name="Currency 4 2 4" xfId="810" xr:uid="{00000000-0005-0000-0000-000029030000}"/>
    <cellStyle name="Currency 4 2 4 2" xfId="811" xr:uid="{00000000-0005-0000-0000-00002A030000}"/>
    <cellStyle name="Currency 4 2 4 2 2" xfId="812" xr:uid="{00000000-0005-0000-0000-00002B030000}"/>
    <cellStyle name="Currency 4 2 4 3" xfId="813" xr:uid="{00000000-0005-0000-0000-00002C030000}"/>
    <cellStyle name="Currency 4 2 5" xfId="814" xr:uid="{00000000-0005-0000-0000-00002D030000}"/>
    <cellStyle name="Currency 4 2 5 2" xfId="815" xr:uid="{00000000-0005-0000-0000-00002E030000}"/>
    <cellStyle name="Currency 4 2 6" xfId="816" xr:uid="{00000000-0005-0000-0000-00002F030000}"/>
    <cellStyle name="Currency 4 3" xfId="817" xr:uid="{00000000-0005-0000-0000-000030030000}"/>
    <cellStyle name="Currency 4 3 2" xfId="818" xr:uid="{00000000-0005-0000-0000-000031030000}"/>
    <cellStyle name="Currency 4 3 2 2" xfId="819" xr:uid="{00000000-0005-0000-0000-000032030000}"/>
    <cellStyle name="Currency 4 3 2 2 2" xfId="820" xr:uid="{00000000-0005-0000-0000-000033030000}"/>
    <cellStyle name="Currency 4 3 2 2 2 2" xfId="821" xr:uid="{00000000-0005-0000-0000-000034030000}"/>
    <cellStyle name="Currency 4 3 2 2 3" xfId="822" xr:uid="{00000000-0005-0000-0000-000035030000}"/>
    <cellStyle name="Currency 4 3 2 3" xfId="823" xr:uid="{00000000-0005-0000-0000-000036030000}"/>
    <cellStyle name="Currency 4 3 2 3 2" xfId="824" xr:uid="{00000000-0005-0000-0000-000037030000}"/>
    <cellStyle name="Currency 4 3 2 4" xfId="825" xr:uid="{00000000-0005-0000-0000-000038030000}"/>
    <cellStyle name="Currency 4 3 3" xfId="826" xr:uid="{00000000-0005-0000-0000-000039030000}"/>
    <cellStyle name="Currency 4 3 3 2" xfId="827" xr:uid="{00000000-0005-0000-0000-00003A030000}"/>
    <cellStyle name="Currency 4 3 3 2 2" xfId="828" xr:uid="{00000000-0005-0000-0000-00003B030000}"/>
    <cellStyle name="Currency 4 3 3 3" xfId="829" xr:uid="{00000000-0005-0000-0000-00003C030000}"/>
    <cellStyle name="Currency 4 3 4" xfId="830" xr:uid="{00000000-0005-0000-0000-00003D030000}"/>
    <cellStyle name="Currency 4 3 4 2" xfId="831" xr:uid="{00000000-0005-0000-0000-00003E030000}"/>
    <cellStyle name="Currency 4 3 5" xfId="832" xr:uid="{00000000-0005-0000-0000-00003F030000}"/>
    <cellStyle name="Currency 4 4" xfId="833" xr:uid="{00000000-0005-0000-0000-000040030000}"/>
    <cellStyle name="Currency 4 4 2" xfId="834" xr:uid="{00000000-0005-0000-0000-000041030000}"/>
    <cellStyle name="Currency 4 4 2 2" xfId="835" xr:uid="{00000000-0005-0000-0000-000042030000}"/>
    <cellStyle name="Currency 4 4 2 2 2" xfId="836" xr:uid="{00000000-0005-0000-0000-000043030000}"/>
    <cellStyle name="Currency 4 4 2 2 2 2" xfId="837" xr:uid="{00000000-0005-0000-0000-000044030000}"/>
    <cellStyle name="Currency 4 4 2 2 3" xfId="838" xr:uid="{00000000-0005-0000-0000-000045030000}"/>
    <cellStyle name="Currency 4 4 2 3" xfId="839" xr:uid="{00000000-0005-0000-0000-000046030000}"/>
    <cellStyle name="Currency 4 4 2 3 2" xfId="840" xr:uid="{00000000-0005-0000-0000-000047030000}"/>
    <cellStyle name="Currency 4 4 2 4" xfId="841" xr:uid="{00000000-0005-0000-0000-000048030000}"/>
    <cellStyle name="Currency 4 4 3" xfId="842" xr:uid="{00000000-0005-0000-0000-000049030000}"/>
    <cellStyle name="Currency 4 4 3 2" xfId="843" xr:uid="{00000000-0005-0000-0000-00004A030000}"/>
    <cellStyle name="Currency 4 4 3 2 2" xfId="844" xr:uid="{00000000-0005-0000-0000-00004B030000}"/>
    <cellStyle name="Currency 4 4 3 3" xfId="845" xr:uid="{00000000-0005-0000-0000-00004C030000}"/>
    <cellStyle name="Currency 4 4 4" xfId="846" xr:uid="{00000000-0005-0000-0000-00004D030000}"/>
    <cellStyle name="Currency 4 4 4 2" xfId="847" xr:uid="{00000000-0005-0000-0000-00004E030000}"/>
    <cellStyle name="Currency 4 4 5" xfId="848" xr:uid="{00000000-0005-0000-0000-00004F030000}"/>
    <cellStyle name="Currency 4 5" xfId="849" xr:uid="{00000000-0005-0000-0000-000050030000}"/>
    <cellStyle name="Currency 4 5 2" xfId="850" xr:uid="{00000000-0005-0000-0000-000051030000}"/>
    <cellStyle name="Currency 4 5 2 2" xfId="851" xr:uid="{00000000-0005-0000-0000-000052030000}"/>
    <cellStyle name="Currency 4 5 2 2 2" xfId="852" xr:uid="{00000000-0005-0000-0000-000053030000}"/>
    <cellStyle name="Currency 4 5 2 2 2 2" xfId="853" xr:uid="{00000000-0005-0000-0000-000054030000}"/>
    <cellStyle name="Currency 4 5 2 2 3" xfId="854" xr:uid="{00000000-0005-0000-0000-000055030000}"/>
    <cellStyle name="Currency 4 5 2 3" xfId="855" xr:uid="{00000000-0005-0000-0000-000056030000}"/>
    <cellStyle name="Currency 4 5 2 3 2" xfId="856" xr:uid="{00000000-0005-0000-0000-000057030000}"/>
    <cellStyle name="Currency 4 5 2 4" xfId="857" xr:uid="{00000000-0005-0000-0000-000058030000}"/>
    <cellStyle name="Currency 4 5 3" xfId="858" xr:uid="{00000000-0005-0000-0000-000059030000}"/>
    <cellStyle name="Currency 4 5 3 2" xfId="859" xr:uid="{00000000-0005-0000-0000-00005A030000}"/>
    <cellStyle name="Currency 4 5 3 2 2" xfId="860" xr:uid="{00000000-0005-0000-0000-00005B030000}"/>
    <cellStyle name="Currency 4 5 3 3" xfId="861" xr:uid="{00000000-0005-0000-0000-00005C030000}"/>
    <cellStyle name="Currency 4 5 4" xfId="862" xr:uid="{00000000-0005-0000-0000-00005D030000}"/>
    <cellStyle name="Currency 4 5 4 2" xfId="863" xr:uid="{00000000-0005-0000-0000-00005E030000}"/>
    <cellStyle name="Currency 4 5 5" xfId="864" xr:uid="{00000000-0005-0000-0000-00005F030000}"/>
    <cellStyle name="Currency 4 6" xfId="865" xr:uid="{00000000-0005-0000-0000-000060030000}"/>
    <cellStyle name="Currency 4 6 2" xfId="866" xr:uid="{00000000-0005-0000-0000-000061030000}"/>
    <cellStyle name="Currency 4 6 2 2" xfId="867" xr:uid="{00000000-0005-0000-0000-000062030000}"/>
    <cellStyle name="Currency 4 6 2 2 2" xfId="868" xr:uid="{00000000-0005-0000-0000-000063030000}"/>
    <cellStyle name="Currency 4 6 2 3" xfId="869" xr:uid="{00000000-0005-0000-0000-000064030000}"/>
    <cellStyle name="Currency 4 6 3" xfId="870" xr:uid="{00000000-0005-0000-0000-000065030000}"/>
    <cellStyle name="Currency 4 6 3 2" xfId="871" xr:uid="{00000000-0005-0000-0000-000066030000}"/>
    <cellStyle name="Currency 4 6 4" xfId="872" xr:uid="{00000000-0005-0000-0000-000067030000}"/>
    <cellStyle name="Currency 4 7" xfId="873" xr:uid="{00000000-0005-0000-0000-000068030000}"/>
    <cellStyle name="Currency 4 7 2" xfId="874" xr:uid="{00000000-0005-0000-0000-000069030000}"/>
    <cellStyle name="Currency 4 7 2 2" xfId="875" xr:uid="{00000000-0005-0000-0000-00006A030000}"/>
    <cellStyle name="Currency 4 7 3" xfId="876" xr:uid="{00000000-0005-0000-0000-00006B030000}"/>
    <cellStyle name="Currency 4 8" xfId="877" xr:uid="{00000000-0005-0000-0000-00006C030000}"/>
    <cellStyle name="Currency 4 8 2" xfId="878" xr:uid="{00000000-0005-0000-0000-00006D030000}"/>
    <cellStyle name="Currency 4 9" xfId="879" xr:uid="{00000000-0005-0000-0000-00006E030000}"/>
    <cellStyle name="Currency 5" xfId="880" xr:uid="{00000000-0005-0000-0000-00006F030000}"/>
    <cellStyle name="Currency 5 2" xfId="881" xr:uid="{00000000-0005-0000-0000-000070030000}"/>
    <cellStyle name="Currency 5 2 2" xfId="882" xr:uid="{00000000-0005-0000-0000-000071030000}"/>
    <cellStyle name="Currency 5 2 2 2" xfId="883" xr:uid="{00000000-0005-0000-0000-000072030000}"/>
    <cellStyle name="Currency 5 2 2 2 2" xfId="884" xr:uid="{00000000-0005-0000-0000-000073030000}"/>
    <cellStyle name="Currency 5 2 2 2 2 2" xfId="885" xr:uid="{00000000-0005-0000-0000-000074030000}"/>
    <cellStyle name="Currency 5 2 2 2 2 2 2" xfId="886" xr:uid="{00000000-0005-0000-0000-000075030000}"/>
    <cellStyle name="Currency 5 2 2 2 2 3" xfId="887" xr:uid="{00000000-0005-0000-0000-000076030000}"/>
    <cellStyle name="Currency 5 2 2 2 3" xfId="888" xr:uid="{00000000-0005-0000-0000-000077030000}"/>
    <cellStyle name="Currency 5 2 2 2 3 2" xfId="889" xr:uid="{00000000-0005-0000-0000-000078030000}"/>
    <cellStyle name="Currency 5 2 2 2 4" xfId="890" xr:uid="{00000000-0005-0000-0000-000079030000}"/>
    <cellStyle name="Currency 5 2 2 3" xfId="891" xr:uid="{00000000-0005-0000-0000-00007A030000}"/>
    <cellStyle name="Currency 5 2 2 3 2" xfId="892" xr:uid="{00000000-0005-0000-0000-00007B030000}"/>
    <cellStyle name="Currency 5 2 2 3 2 2" xfId="893" xr:uid="{00000000-0005-0000-0000-00007C030000}"/>
    <cellStyle name="Currency 5 2 2 3 3" xfId="894" xr:uid="{00000000-0005-0000-0000-00007D030000}"/>
    <cellStyle name="Currency 5 2 2 4" xfId="895" xr:uid="{00000000-0005-0000-0000-00007E030000}"/>
    <cellStyle name="Currency 5 2 2 4 2" xfId="896" xr:uid="{00000000-0005-0000-0000-00007F030000}"/>
    <cellStyle name="Currency 5 2 2 5" xfId="897" xr:uid="{00000000-0005-0000-0000-000080030000}"/>
    <cellStyle name="Currency 5 2 3" xfId="898" xr:uid="{00000000-0005-0000-0000-000081030000}"/>
    <cellStyle name="Currency 5 2 3 2" xfId="899" xr:uid="{00000000-0005-0000-0000-000082030000}"/>
    <cellStyle name="Currency 5 2 3 2 2" xfId="900" xr:uid="{00000000-0005-0000-0000-000083030000}"/>
    <cellStyle name="Currency 5 2 3 2 2 2" xfId="901" xr:uid="{00000000-0005-0000-0000-000084030000}"/>
    <cellStyle name="Currency 5 2 3 2 3" xfId="902" xr:uid="{00000000-0005-0000-0000-000085030000}"/>
    <cellStyle name="Currency 5 2 3 3" xfId="903" xr:uid="{00000000-0005-0000-0000-000086030000}"/>
    <cellStyle name="Currency 5 2 3 3 2" xfId="904" xr:uid="{00000000-0005-0000-0000-000087030000}"/>
    <cellStyle name="Currency 5 2 3 4" xfId="905" xr:uid="{00000000-0005-0000-0000-000088030000}"/>
    <cellStyle name="Currency 5 2 4" xfId="906" xr:uid="{00000000-0005-0000-0000-000089030000}"/>
    <cellStyle name="Currency 5 2 4 2" xfId="907" xr:uid="{00000000-0005-0000-0000-00008A030000}"/>
    <cellStyle name="Currency 5 2 4 2 2" xfId="908" xr:uid="{00000000-0005-0000-0000-00008B030000}"/>
    <cellStyle name="Currency 5 2 4 3" xfId="909" xr:uid="{00000000-0005-0000-0000-00008C030000}"/>
    <cellStyle name="Currency 5 2 5" xfId="910" xr:uid="{00000000-0005-0000-0000-00008D030000}"/>
    <cellStyle name="Currency 5 2 5 2" xfId="911" xr:uid="{00000000-0005-0000-0000-00008E030000}"/>
    <cellStyle name="Currency 5 2 6" xfId="912" xr:uid="{00000000-0005-0000-0000-00008F030000}"/>
    <cellStyle name="Currency 5 3" xfId="913" xr:uid="{00000000-0005-0000-0000-000090030000}"/>
    <cellStyle name="Currency 5 3 2" xfId="914" xr:uid="{00000000-0005-0000-0000-000091030000}"/>
    <cellStyle name="Currency 5 3 2 2" xfId="915" xr:uid="{00000000-0005-0000-0000-000092030000}"/>
    <cellStyle name="Currency 5 3 2 2 2" xfId="916" xr:uid="{00000000-0005-0000-0000-000093030000}"/>
    <cellStyle name="Currency 5 3 2 2 2 2" xfId="917" xr:uid="{00000000-0005-0000-0000-000094030000}"/>
    <cellStyle name="Currency 5 3 2 2 3" xfId="918" xr:uid="{00000000-0005-0000-0000-000095030000}"/>
    <cellStyle name="Currency 5 3 2 3" xfId="919" xr:uid="{00000000-0005-0000-0000-000096030000}"/>
    <cellStyle name="Currency 5 3 2 3 2" xfId="920" xr:uid="{00000000-0005-0000-0000-000097030000}"/>
    <cellStyle name="Currency 5 3 2 4" xfId="921" xr:uid="{00000000-0005-0000-0000-000098030000}"/>
    <cellStyle name="Currency 5 3 3" xfId="922" xr:uid="{00000000-0005-0000-0000-000099030000}"/>
    <cellStyle name="Currency 5 3 3 2" xfId="923" xr:uid="{00000000-0005-0000-0000-00009A030000}"/>
    <cellStyle name="Currency 5 3 3 2 2" xfId="924" xr:uid="{00000000-0005-0000-0000-00009B030000}"/>
    <cellStyle name="Currency 5 3 3 3" xfId="925" xr:uid="{00000000-0005-0000-0000-00009C030000}"/>
    <cellStyle name="Currency 5 3 4" xfId="926" xr:uid="{00000000-0005-0000-0000-00009D030000}"/>
    <cellStyle name="Currency 5 3 4 2" xfId="927" xr:uid="{00000000-0005-0000-0000-00009E030000}"/>
    <cellStyle name="Currency 5 3 5" xfId="928" xr:uid="{00000000-0005-0000-0000-00009F030000}"/>
    <cellStyle name="Currency 5 4" xfId="929" xr:uid="{00000000-0005-0000-0000-0000A0030000}"/>
    <cellStyle name="Currency 5 4 2" xfId="930" xr:uid="{00000000-0005-0000-0000-0000A1030000}"/>
    <cellStyle name="Currency 5 4 2 2" xfId="931" xr:uid="{00000000-0005-0000-0000-0000A2030000}"/>
    <cellStyle name="Currency 5 4 2 2 2" xfId="932" xr:uid="{00000000-0005-0000-0000-0000A3030000}"/>
    <cellStyle name="Currency 5 4 2 2 2 2" xfId="933" xr:uid="{00000000-0005-0000-0000-0000A4030000}"/>
    <cellStyle name="Currency 5 4 2 2 3" xfId="934" xr:uid="{00000000-0005-0000-0000-0000A5030000}"/>
    <cellStyle name="Currency 5 4 2 3" xfId="935" xr:uid="{00000000-0005-0000-0000-0000A6030000}"/>
    <cellStyle name="Currency 5 4 2 3 2" xfId="936" xr:uid="{00000000-0005-0000-0000-0000A7030000}"/>
    <cellStyle name="Currency 5 4 2 4" xfId="937" xr:uid="{00000000-0005-0000-0000-0000A8030000}"/>
    <cellStyle name="Currency 5 4 3" xfId="938" xr:uid="{00000000-0005-0000-0000-0000A9030000}"/>
    <cellStyle name="Currency 5 4 3 2" xfId="939" xr:uid="{00000000-0005-0000-0000-0000AA030000}"/>
    <cellStyle name="Currency 5 4 3 2 2" xfId="940" xr:uid="{00000000-0005-0000-0000-0000AB030000}"/>
    <cellStyle name="Currency 5 4 3 3" xfId="941" xr:uid="{00000000-0005-0000-0000-0000AC030000}"/>
    <cellStyle name="Currency 5 4 4" xfId="942" xr:uid="{00000000-0005-0000-0000-0000AD030000}"/>
    <cellStyle name="Currency 5 4 4 2" xfId="943" xr:uid="{00000000-0005-0000-0000-0000AE030000}"/>
    <cellStyle name="Currency 5 4 5" xfId="944" xr:uid="{00000000-0005-0000-0000-0000AF030000}"/>
    <cellStyle name="Currency 5 5" xfId="945" xr:uid="{00000000-0005-0000-0000-0000B0030000}"/>
    <cellStyle name="Currency 5 5 2" xfId="946" xr:uid="{00000000-0005-0000-0000-0000B1030000}"/>
    <cellStyle name="Currency 5 5 2 2" xfId="947" xr:uid="{00000000-0005-0000-0000-0000B2030000}"/>
    <cellStyle name="Currency 5 5 2 2 2" xfId="948" xr:uid="{00000000-0005-0000-0000-0000B3030000}"/>
    <cellStyle name="Currency 5 5 2 2 2 2" xfId="949" xr:uid="{00000000-0005-0000-0000-0000B4030000}"/>
    <cellStyle name="Currency 5 5 2 2 3" xfId="950" xr:uid="{00000000-0005-0000-0000-0000B5030000}"/>
    <cellStyle name="Currency 5 5 2 3" xfId="951" xr:uid="{00000000-0005-0000-0000-0000B6030000}"/>
    <cellStyle name="Currency 5 5 2 3 2" xfId="952" xr:uid="{00000000-0005-0000-0000-0000B7030000}"/>
    <cellStyle name="Currency 5 5 2 4" xfId="953" xr:uid="{00000000-0005-0000-0000-0000B8030000}"/>
    <cellStyle name="Currency 5 5 3" xfId="954" xr:uid="{00000000-0005-0000-0000-0000B9030000}"/>
    <cellStyle name="Currency 5 5 3 2" xfId="955" xr:uid="{00000000-0005-0000-0000-0000BA030000}"/>
    <cellStyle name="Currency 5 5 3 2 2" xfId="956" xr:uid="{00000000-0005-0000-0000-0000BB030000}"/>
    <cellStyle name="Currency 5 5 3 3" xfId="957" xr:uid="{00000000-0005-0000-0000-0000BC030000}"/>
    <cellStyle name="Currency 5 5 4" xfId="958" xr:uid="{00000000-0005-0000-0000-0000BD030000}"/>
    <cellStyle name="Currency 5 5 4 2" xfId="959" xr:uid="{00000000-0005-0000-0000-0000BE030000}"/>
    <cellStyle name="Currency 5 5 5" xfId="960" xr:uid="{00000000-0005-0000-0000-0000BF030000}"/>
    <cellStyle name="Currency 5 6" xfId="961" xr:uid="{00000000-0005-0000-0000-0000C0030000}"/>
    <cellStyle name="Currency 5 6 2" xfId="962" xr:uid="{00000000-0005-0000-0000-0000C1030000}"/>
    <cellStyle name="Currency 5 6 2 2" xfId="963" xr:uid="{00000000-0005-0000-0000-0000C2030000}"/>
    <cellStyle name="Currency 5 6 2 2 2" xfId="964" xr:uid="{00000000-0005-0000-0000-0000C3030000}"/>
    <cellStyle name="Currency 5 6 2 3" xfId="965" xr:uid="{00000000-0005-0000-0000-0000C4030000}"/>
    <cellStyle name="Currency 5 6 3" xfId="966" xr:uid="{00000000-0005-0000-0000-0000C5030000}"/>
    <cellStyle name="Currency 5 6 3 2" xfId="967" xr:uid="{00000000-0005-0000-0000-0000C6030000}"/>
    <cellStyle name="Currency 5 6 4" xfId="968" xr:uid="{00000000-0005-0000-0000-0000C7030000}"/>
    <cellStyle name="Currency 5 7" xfId="969" xr:uid="{00000000-0005-0000-0000-0000C8030000}"/>
    <cellStyle name="Currency 5 7 2" xfId="970" xr:uid="{00000000-0005-0000-0000-0000C9030000}"/>
    <cellStyle name="Currency 5 7 2 2" xfId="971" xr:uid="{00000000-0005-0000-0000-0000CA030000}"/>
    <cellStyle name="Currency 5 7 3" xfId="972" xr:uid="{00000000-0005-0000-0000-0000CB030000}"/>
    <cellStyle name="Currency 5 8" xfId="973" xr:uid="{00000000-0005-0000-0000-0000CC030000}"/>
    <cellStyle name="Currency 5 8 2" xfId="974" xr:uid="{00000000-0005-0000-0000-0000CD030000}"/>
    <cellStyle name="Currency 6" xfId="975" xr:uid="{00000000-0005-0000-0000-0000CE030000}"/>
    <cellStyle name="Currency 6 2" xfId="976" xr:uid="{00000000-0005-0000-0000-0000CF030000}"/>
    <cellStyle name="Currency 6 2 2" xfId="977" xr:uid="{00000000-0005-0000-0000-0000D0030000}"/>
    <cellStyle name="Currency 6 2 2 2" xfId="978" xr:uid="{00000000-0005-0000-0000-0000D1030000}"/>
    <cellStyle name="Currency 6 2 3" xfId="979" xr:uid="{00000000-0005-0000-0000-0000D2030000}"/>
    <cellStyle name="Currency 6 3" xfId="980" xr:uid="{00000000-0005-0000-0000-0000D3030000}"/>
    <cellStyle name="Currency 6 3 2" xfId="981" xr:uid="{00000000-0005-0000-0000-0000D4030000}"/>
    <cellStyle name="Currency 6 4" xfId="982" xr:uid="{00000000-0005-0000-0000-0000D5030000}"/>
    <cellStyle name="Currency 7" xfId="983" xr:uid="{00000000-0005-0000-0000-0000D6030000}"/>
    <cellStyle name="Currency 7 2" xfId="984" xr:uid="{00000000-0005-0000-0000-0000D7030000}"/>
    <cellStyle name="Currency 7 2 2" xfId="985" xr:uid="{00000000-0005-0000-0000-0000D8030000}"/>
    <cellStyle name="Currency 7 3" xfId="986" xr:uid="{00000000-0005-0000-0000-0000D9030000}"/>
    <cellStyle name="Currency 8" xfId="987" xr:uid="{00000000-0005-0000-0000-0000DA030000}"/>
    <cellStyle name="Currency 9" xfId="988" xr:uid="{00000000-0005-0000-0000-0000DB030000}"/>
    <cellStyle name="Currency 9 2" xfId="989" xr:uid="{00000000-0005-0000-0000-0000DC030000}"/>
    <cellStyle name="Currency 9 2 2" xfId="990" xr:uid="{00000000-0005-0000-0000-0000DD030000}"/>
    <cellStyle name="Currency 9 2 2 2" xfId="991" xr:uid="{00000000-0005-0000-0000-0000DE030000}"/>
    <cellStyle name="Currency 9 3" xfId="992" xr:uid="{00000000-0005-0000-0000-0000DF030000}"/>
    <cellStyle name="Currency 9 3 2" xfId="993" xr:uid="{00000000-0005-0000-0000-0000E0030000}"/>
    <cellStyle name="Currency0" xfId="994" xr:uid="{00000000-0005-0000-0000-0000E1030000}"/>
    <cellStyle name="DRG Table" xfId="995" xr:uid="{00000000-0005-0000-0000-0000E2030000}"/>
    <cellStyle name="Explanatory Text 2" xfId="996" xr:uid="{00000000-0005-0000-0000-0000E3030000}"/>
    <cellStyle name="Explanatory Text 2 2" xfId="997" xr:uid="{00000000-0005-0000-0000-0000E4030000}"/>
    <cellStyle name="Explanatory Text 2 2 2" xfId="998" xr:uid="{00000000-0005-0000-0000-0000E5030000}"/>
    <cellStyle name="Explanatory Text 3" xfId="999" xr:uid="{00000000-0005-0000-0000-0000E6030000}"/>
    <cellStyle name="Explanatory Text 4" xfId="1000" xr:uid="{00000000-0005-0000-0000-0000E7030000}"/>
    <cellStyle name="Followed Hyperlink 2" xfId="1001" xr:uid="{00000000-0005-0000-0000-0000E8030000}"/>
    <cellStyle name="Good 2" xfId="1002" xr:uid="{00000000-0005-0000-0000-0000E9030000}"/>
    <cellStyle name="Good 2 2" xfId="1003" xr:uid="{00000000-0005-0000-0000-0000EA030000}"/>
    <cellStyle name="Good 2 2 2" xfId="1004" xr:uid="{00000000-0005-0000-0000-0000EB030000}"/>
    <cellStyle name="Good 3" xfId="1005" xr:uid="{00000000-0005-0000-0000-0000EC030000}"/>
    <cellStyle name="Good 4" xfId="1006" xr:uid="{00000000-0005-0000-0000-0000ED030000}"/>
    <cellStyle name="Heading 1 2" xfId="1007" xr:uid="{00000000-0005-0000-0000-0000EE030000}"/>
    <cellStyle name="Heading 1 2 2" xfId="1008" xr:uid="{00000000-0005-0000-0000-0000EF030000}"/>
    <cellStyle name="Heading 1 2 2 2" xfId="1009" xr:uid="{00000000-0005-0000-0000-0000F0030000}"/>
    <cellStyle name="Heading 1 3" xfId="1010" xr:uid="{00000000-0005-0000-0000-0000F1030000}"/>
    <cellStyle name="Heading 1 4" xfId="1011" xr:uid="{00000000-0005-0000-0000-0000F2030000}"/>
    <cellStyle name="Heading 2 2" xfId="1012" xr:uid="{00000000-0005-0000-0000-0000F3030000}"/>
    <cellStyle name="Heading 2 2 2" xfId="1013" xr:uid="{00000000-0005-0000-0000-0000F4030000}"/>
    <cellStyle name="Heading 2 2 2 2" xfId="1014" xr:uid="{00000000-0005-0000-0000-0000F5030000}"/>
    <cellStyle name="Heading 2 3" xfId="1015" xr:uid="{00000000-0005-0000-0000-0000F6030000}"/>
    <cellStyle name="Heading 2 4" xfId="1016" xr:uid="{00000000-0005-0000-0000-0000F7030000}"/>
    <cellStyle name="Heading 3 2" xfId="1017" xr:uid="{00000000-0005-0000-0000-0000F8030000}"/>
    <cellStyle name="Heading 3 2 2" xfId="1018" xr:uid="{00000000-0005-0000-0000-0000F9030000}"/>
    <cellStyle name="Heading 3 2 2 2" xfId="1019" xr:uid="{00000000-0005-0000-0000-0000FA030000}"/>
    <cellStyle name="Heading 3 3" xfId="1020" xr:uid="{00000000-0005-0000-0000-0000FB030000}"/>
    <cellStyle name="Heading 3 4" xfId="1021" xr:uid="{00000000-0005-0000-0000-0000FC030000}"/>
    <cellStyle name="Heading 4 2" xfId="1022" xr:uid="{00000000-0005-0000-0000-0000FD030000}"/>
    <cellStyle name="Heading 4 2 2" xfId="1023" xr:uid="{00000000-0005-0000-0000-0000FE030000}"/>
    <cellStyle name="Heading 4 2 2 2" xfId="1024" xr:uid="{00000000-0005-0000-0000-0000FF030000}"/>
    <cellStyle name="Heading 4 3" xfId="1025" xr:uid="{00000000-0005-0000-0000-000000040000}"/>
    <cellStyle name="Heading 4 4" xfId="1026" xr:uid="{00000000-0005-0000-0000-000001040000}"/>
    <cellStyle name="Hyperlink 2" xfId="1027" xr:uid="{00000000-0005-0000-0000-000002040000}"/>
    <cellStyle name="Hyperlink 2 2" xfId="1028" xr:uid="{00000000-0005-0000-0000-000003040000}"/>
    <cellStyle name="Hyperlink 3" xfId="1029" xr:uid="{00000000-0005-0000-0000-000004040000}"/>
    <cellStyle name="Hyperlink 4" xfId="1030" xr:uid="{00000000-0005-0000-0000-000005040000}"/>
    <cellStyle name="Input 2" xfId="1031" xr:uid="{00000000-0005-0000-0000-000006040000}"/>
    <cellStyle name="Input 2 2" xfId="1032" xr:uid="{00000000-0005-0000-0000-000007040000}"/>
    <cellStyle name="Input 2 2 2" xfId="1033" xr:uid="{00000000-0005-0000-0000-000008040000}"/>
    <cellStyle name="Input 2 2 2 2" xfId="1034" xr:uid="{00000000-0005-0000-0000-000009040000}"/>
    <cellStyle name="Input 2 2 2 2 2" xfId="1035" xr:uid="{00000000-0005-0000-0000-00000A040000}"/>
    <cellStyle name="Input 2 2 2 2 2 2" xfId="1036" xr:uid="{00000000-0005-0000-0000-00000B040000}"/>
    <cellStyle name="Input 2 2 2 2 3" xfId="1037" xr:uid="{00000000-0005-0000-0000-00000C040000}"/>
    <cellStyle name="Input 2 2 2 2 3 2" xfId="1038" xr:uid="{00000000-0005-0000-0000-00000D040000}"/>
    <cellStyle name="Input 2 2 2 2 4" xfId="1039" xr:uid="{00000000-0005-0000-0000-00000E040000}"/>
    <cellStyle name="Input 2 2 2 2 4 2" xfId="1040" xr:uid="{00000000-0005-0000-0000-00000F040000}"/>
    <cellStyle name="Input 2 2 2 2 5" xfId="1041" xr:uid="{00000000-0005-0000-0000-000010040000}"/>
    <cellStyle name="Input 2 2 2 2 5 2" xfId="1042" xr:uid="{00000000-0005-0000-0000-000011040000}"/>
    <cellStyle name="Input 2 2 2 2 6" xfId="1043" xr:uid="{00000000-0005-0000-0000-000012040000}"/>
    <cellStyle name="Input 2 2 2 3" xfId="1044" xr:uid="{00000000-0005-0000-0000-000013040000}"/>
    <cellStyle name="Input 2 2 2 3 2" xfId="1045" xr:uid="{00000000-0005-0000-0000-000014040000}"/>
    <cellStyle name="Input 2 2 2 4" xfId="1046" xr:uid="{00000000-0005-0000-0000-000015040000}"/>
    <cellStyle name="Input 2 2 2 4 2" xfId="1047" xr:uid="{00000000-0005-0000-0000-000016040000}"/>
    <cellStyle name="Input 2 2 2 5" xfId="1048" xr:uid="{00000000-0005-0000-0000-000017040000}"/>
    <cellStyle name="Input 2 2 3" xfId="1049" xr:uid="{00000000-0005-0000-0000-000018040000}"/>
    <cellStyle name="Input 2 2 3 2" xfId="1050" xr:uid="{00000000-0005-0000-0000-000019040000}"/>
    <cellStyle name="Input 2 2 3 2 2" xfId="1051" xr:uid="{00000000-0005-0000-0000-00001A040000}"/>
    <cellStyle name="Input 2 2 3 3" xfId="1052" xr:uid="{00000000-0005-0000-0000-00001B040000}"/>
    <cellStyle name="Input 2 2 3 3 2" xfId="1053" xr:uid="{00000000-0005-0000-0000-00001C040000}"/>
    <cellStyle name="Input 2 2 3 4" xfId="1054" xr:uid="{00000000-0005-0000-0000-00001D040000}"/>
    <cellStyle name="Input 2 2 3 4 2" xfId="1055" xr:uid="{00000000-0005-0000-0000-00001E040000}"/>
    <cellStyle name="Input 2 2 3 5" xfId="1056" xr:uid="{00000000-0005-0000-0000-00001F040000}"/>
    <cellStyle name="Input 2 2 3 5 2" xfId="1057" xr:uid="{00000000-0005-0000-0000-000020040000}"/>
    <cellStyle name="Input 2 2 3 6" xfId="1058" xr:uid="{00000000-0005-0000-0000-000021040000}"/>
    <cellStyle name="Input 2 2 4" xfId="1059" xr:uid="{00000000-0005-0000-0000-000022040000}"/>
    <cellStyle name="Input 2 2 4 2" xfId="1060" xr:uid="{00000000-0005-0000-0000-000023040000}"/>
    <cellStyle name="Input 2 2 5" xfId="1061" xr:uid="{00000000-0005-0000-0000-000024040000}"/>
    <cellStyle name="Input 2 2 5 2" xfId="1062" xr:uid="{00000000-0005-0000-0000-000025040000}"/>
    <cellStyle name="Input 2 2 6" xfId="1063" xr:uid="{00000000-0005-0000-0000-000026040000}"/>
    <cellStyle name="Input 2 3" xfId="1064" xr:uid="{00000000-0005-0000-0000-000027040000}"/>
    <cellStyle name="Input 2 3 2" xfId="1065" xr:uid="{00000000-0005-0000-0000-000028040000}"/>
    <cellStyle name="Input 2 3 2 2" xfId="1066" xr:uid="{00000000-0005-0000-0000-000029040000}"/>
    <cellStyle name="Input 2 3 2 2 2" xfId="1067" xr:uid="{00000000-0005-0000-0000-00002A040000}"/>
    <cellStyle name="Input 2 3 2 3" xfId="1068" xr:uid="{00000000-0005-0000-0000-00002B040000}"/>
    <cellStyle name="Input 2 3 2 3 2" xfId="1069" xr:uid="{00000000-0005-0000-0000-00002C040000}"/>
    <cellStyle name="Input 2 3 2 4" xfId="1070" xr:uid="{00000000-0005-0000-0000-00002D040000}"/>
    <cellStyle name="Input 2 3 2 4 2" xfId="1071" xr:uid="{00000000-0005-0000-0000-00002E040000}"/>
    <cellStyle name="Input 2 3 2 5" xfId="1072" xr:uid="{00000000-0005-0000-0000-00002F040000}"/>
    <cellStyle name="Input 2 3 2 5 2" xfId="1073" xr:uid="{00000000-0005-0000-0000-000030040000}"/>
    <cellStyle name="Input 2 3 2 6" xfId="1074" xr:uid="{00000000-0005-0000-0000-000031040000}"/>
    <cellStyle name="Input 2 3 3" xfId="1075" xr:uid="{00000000-0005-0000-0000-000032040000}"/>
    <cellStyle name="Input 2 3 3 2" xfId="1076" xr:uid="{00000000-0005-0000-0000-000033040000}"/>
    <cellStyle name="Input 2 3 4" xfId="1077" xr:uid="{00000000-0005-0000-0000-000034040000}"/>
    <cellStyle name="Input 2 3 4 2" xfId="1078" xr:uid="{00000000-0005-0000-0000-000035040000}"/>
    <cellStyle name="Input 2 3 5" xfId="1079" xr:uid="{00000000-0005-0000-0000-000036040000}"/>
    <cellStyle name="Input 2 4" xfId="1080" xr:uid="{00000000-0005-0000-0000-000037040000}"/>
    <cellStyle name="Input 2 4 2" xfId="1081" xr:uid="{00000000-0005-0000-0000-000038040000}"/>
    <cellStyle name="Input 2 5" xfId="1082" xr:uid="{00000000-0005-0000-0000-000039040000}"/>
    <cellStyle name="Input 2 5 2" xfId="1083" xr:uid="{00000000-0005-0000-0000-00003A040000}"/>
    <cellStyle name="Input 2 5 2 2" xfId="1084" xr:uid="{00000000-0005-0000-0000-00003B040000}"/>
    <cellStyle name="Input 2 5 3" xfId="1085" xr:uid="{00000000-0005-0000-0000-00003C040000}"/>
    <cellStyle name="Input 2 5 3 2" xfId="1086" xr:uid="{00000000-0005-0000-0000-00003D040000}"/>
    <cellStyle name="Input 2 5 4" xfId="1087" xr:uid="{00000000-0005-0000-0000-00003E040000}"/>
    <cellStyle name="Input 2 5 4 2" xfId="1088" xr:uid="{00000000-0005-0000-0000-00003F040000}"/>
    <cellStyle name="Input 2 5 5" xfId="1089" xr:uid="{00000000-0005-0000-0000-000040040000}"/>
    <cellStyle name="Input 2 5 5 2" xfId="1090" xr:uid="{00000000-0005-0000-0000-000041040000}"/>
    <cellStyle name="Input 2 5 6" xfId="1091" xr:uid="{00000000-0005-0000-0000-000042040000}"/>
    <cellStyle name="Input 2 6" xfId="1092" xr:uid="{00000000-0005-0000-0000-000043040000}"/>
    <cellStyle name="Input 2 6 2" xfId="1093" xr:uid="{00000000-0005-0000-0000-000044040000}"/>
    <cellStyle name="Input 2 7" xfId="1094" xr:uid="{00000000-0005-0000-0000-000045040000}"/>
    <cellStyle name="Input 2 7 2" xfId="1095" xr:uid="{00000000-0005-0000-0000-000046040000}"/>
    <cellStyle name="Input 2 8" xfId="1096" xr:uid="{00000000-0005-0000-0000-000047040000}"/>
    <cellStyle name="Input 3" xfId="1097" xr:uid="{00000000-0005-0000-0000-000048040000}"/>
    <cellStyle name="Input 3 2" xfId="1098" xr:uid="{00000000-0005-0000-0000-000049040000}"/>
    <cellStyle name="Input 3 2 2" xfId="1099" xr:uid="{00000000-0005-0000-0000-00004A040000}"/>
    <cellStyle name="Input 3 2 2 2" xfId="1100" xr:uid="{00000000-0005-0000-0000-00004B040000}"/>
    <cellStyle name="Input 3 2 2 2 2" xfId="1101" xr:uid="{00000000-0005-0000-0000-00004C040000}"/>
    <cellStyle name="Input 3 2 2 3" xfId="1102" xr:uid="{00000000-0005-0000-0000-00004D040000}"/>
    <cellStyle name="Input 3 2 2 3 2" xfId="1103" xr:uid="{00000000-0005-0000-0000-00004E040000}"/>
    <cellStyle name="Input 3 2 2 4" xfId="1104" xr:uid="{00000000-0005-0000-0000-00004F040000}"/>
    <cellStyle name="Input 3 2 2 4 2" xfId="1105" xr:uid="{00000000-0005-0000-0000-000050040000}"/>
    <cellStyle name="Input 3 2 2 5" xfId="1106" xr:uid="{00000000-0005-0000-0000-000051040000}"/>
    <cellStyle name="Input 3 2 2 5 2" xfId="1107" xr:uid="{00000000-0005-0000-0000-000052040000}"/>
    <cellStyle name="Input 3 2 2 6" xfId="1108" xr:uid="{00000000-0005-0000-0000-000053040000}"/>
    <cellStyle name="Input 3 2 3" xfId="1109" xr:uid="{00000000-0005-0000-0000-000054040000}"/>
    <cellStyle name="Input 3 2 3 2" xfId="1110" xr:uid="{00000000-0005-0000-0000-000055040000}"/>
    <cellStyle name="Input 3 2 4" xfId="1111" xr:uid="{00000000-0005-0000-0000-000056040000}"/>
    <cellStyle name="Input 3 2 4 2" xfId="1112" xr:uid="{00000000-0005-0000-0000-000057040000}"/>
    <cellStyle name="Input 3 2 5" xfId="1113" xr:uid="{00000000-0005-0000-0000-000058040000}"/>
    <cellStyle name="Input 3 3" xfId="1114" xr:uid="{00000000-0005-0000-0000-000059040000}"/>
    <cellStyle name="Input 3 3 2" xfId="1115" xr:uid="{00000000-0005-0000-0000-00005A040000}"/>
    <cellStyle name="Input 3 3 2 2" xfId="1116" xr:uid="{00000000-0005-0000-0000-00005B040000}"/>
    <cellStyle name="Input 3 3 3" xfId="1117" xr:uid="{00000000-0005-0000-0000-00005C040000}"/>
    <cellStyle name="Input 3 3 3 2" xfId="1118" xr:uid="{00000000-0005-0000-0000-00005D040000}"/>
    <cellStyle name="Input 3 3 4" xfId="1119" xr:uid="{00000000-0005-0000-0000-00005E040000}"/>
    <cellStyle name="Input 3 3 4 2" xfId="1120" xr:uid="{00000000-0005-0000-0000-00005F040000}"/>
    <cellStyle name="Input 3 3 5" xfId="1121" xr:uid="{00000000-0005-0000-0000-000060040000}"/>
    <cellStyle name="Input 3 3 5 2" xfId="1122" xr:uid="{00000000-0005-0000-0000-000061040000}"/>
    <cellStyle name="Input 3 3 6" xfId="1123" xr:uid="{00000000-0005-0000-0000-000062040000}"/>
    <cellStyle name="Input 3 4" xfId="1124" xr:uid="{00000000-0005-0000-0000-000063040000}"/>
    <cellStyle name="Input 3 4 2" xfId="1125" xr:uid="{00000000-0005-0000-0000-000064040000}"/>
    <cellStyle name="Input 3 5" xfId="1126" xr:uid="{00000000-0005-0000-0000-000065040000}"/>
    <cellStyle name="Input 3 5 2" xfId="1127" xr:uid="{00000000-0005-0000-0000-000066040000}"/>
    <cellStyle name="Input 3 6" xfId="1128" xr:uid="{00000000-0005-0000-0000-000067040000}"/>
    <cellStyle name="Input 4" xfId="1129" xr:uid="{00000000-0005-0000-0000-000068040000}"/>
    <cellStyle name="Input 4 2" xfId="1130" xr:uid="{00000000-0005-0000-0000-000069040000}"/>
    <cellStyle name="Input 4 2 2" xfId="1131" xr:uid="{00000000-0005-0000-0000-00006A040000}"/>
    <cellStyle name="Input 4 2 2 2" xfId="1132" xr:uid="{00000000-0005-0000-0000-00006B040000}"/>
    <cellStyle name="Input 4 2 3" xfId="1133" xr:uid="{00000000-0005-0000-0000-00006C040000}"/>
    <cellStyle name="Input 4 2 3 2" xfId="1134" xr:uid="{00000000-0005-0000-0000-00006D040000}"/>
    <cellStyle name="Input 4 2 4" xfId="1135" xr:uid="{00000000-0005-0000-0000-00006E040000}"/>
    <cellStyle name="Input 4 2 4 2" xfId="1136" xr:uid="{00000000-0005-0000-0000-00006F040000}"/>
    <cellStyle name="Input 4 2 5" xfId="1137" xr:uid="{00000000-0005-0000-0000-000070040000}"/>
    <cellStyle name="Input 4 2 5 2" xfId="1138" xr:uid="{00000000-0005-0000-0000-000071040000}"/>
    <cellStyle name="Input 4 2 6" xfId="1139" xr:uid="{00000000-0005-0000-0000-000072040000}"/>
    <cellStyle name="Input 4 3" xfId="1140" xr:uid="{00000000-0005-0000-0000-000073040000}"/>
    <cellStyle name="Input 4 3 2" xfId="1141" xr:uid="{00000000-0005-0000-0000-000074040000}"/>
    <cellStyle name="Input 4 4" xfId="1142" xr:uid="{00000000-0005-0000-0000-000075040000}"/>
    <cellStyle name="Input 4 4 2" xfId="1143" xr:uid="{00000000-0005-0000-0000-000076040000}"/>
    <cellStyle name="Input 4 5" xfId="1144" xr:uid="{00000000-0005-0000-0000-000077040000}"/>
    <cellStyle name="Input 5" xfId="1145" xr:uid="{00000000-0005-0000-0000-000078040000}"/>
    <cellStyle name="Input 5 2" xfId="1146" xr:uid="{00000000-0005-0000-0000-000079040000}"/>
    <cellStyle name="Input 5 3" xfId="1147" xr:uid="{00000000-0005-0000-0000-00007A040000}"/>
    <cellStyle name="Linked Cell 2" xfId="1148" xr:uid="{00000000-0005-0000-0000-00007B040000}"/>
    <cellStyle name="Linked Cell 2 2" xfId="1149" xr:uid="{00000000-0005-0000-0000-00007C040000}"/>
    <cellStyle name="Linked Cell 2 2 2" xfId="1150" xr:uid="{00000000-0005-0000-0000-00007D040000}"/>
    <cellStyle name="Linked Cell 3" xfId="1151" xr:uid="{00000000-0005-0000-0000-00007E040000}"/>
    <cellStyle name="Linked Cell 4" xfId="1152" xr:uid="{00000000-0005-0000-0000-00007F040000}"/>
    <cellStyle name="Neutral 2" xfId="1153" xr:uid="{00000000-0005-0000-0000-000080040000}"/>
    <cellStyle name="Neutral 2 2" xfId="1154" xr:uid="{00000000-0005-0000-0000-000081040000}"/>
    <cellStyle name="Neutral 2 2 2" xfId="1155" xr:uid="{00000000-0005-0000-0000-000082040000}"/>
    <cellStyle name="Neutral 3" xfId="1156" xr:uid="{00000000-0005-0000-0000-000083040000}"/>
    <cellStyle name="Neutral 4" xfId="1157" xr:uid="{00000000-0005-0000-0000-000084040000}"/>
    <cellStyle name="Normal" xfId="0" builtinId="0"/>
    <cellStyle name="Normal 10" xfId="1158" xr:uid="{00000000-0005-0000-0000-000086040000}"/>
    <cellStyle name="Normal 10 2" xfId="1159" xr:uid="{00000000-0005-0000-0000-000087040000}"/>
    <cellStyle name="Normal 10 2 2" xfId="1160" xr:uid="{00000000-0005-0000-0000-000088040000}"/>
    <cellStyle name="Normal 10 2 2 2" xfId="1161" xr:uid="{00000000-0005-0000-0000-000089040000}"/>
    <cellStyle name="Normal 10 2 2 2 2" xfId="1162" xr:uid="{00000000-0005-0000-0000-00008A040000}"/>
    <cellStyle name="Normal 10 2 2 2 2 2" xfId="1163" xr:uid="{00000000-0005-0000-0000-00008B040000}"/>
    <cellStyle name="Normal 10 2 2 2 3" xfId="1164" xr:uid="{00000000-0005-0000-0000-00008C040000}"/>
    <cellStyle name="Normal 10 2 2 2_WKG 1-17-13 OFFICIAL DRG Hospital Provider Master File (NPI)" xfId="1165" xr:uid="{00000000-0005-0000-0000-00008D040000}"/>
    <cellStyle name="Normal 10 2 2 3" xfId="1166" xr:uid="{00000000-0005-0000-0000-00008E040000}"/>
    <cellStyle name="Normal 10 2 2 3 2" xfId="1167" xr:uid="{00000000-0005-0000-0000-00008F040000}"/>
    <cellStyle name="Normal 10 2 2 4" xfId="1168" xr:uid="{00000000-0005-0000-0000-000090040000}"/>
    <cellStyle name="Normal 10 2 2_WKG 1-17-13 OFFICIAL DRG Hospital Provider Master File (NPI)" xfId="1169" xr:uid="{00000000-0005-0000-0000-000091040000}"/>
    <cellStyle name="Normal 10 2 3" xfId="1170" xr:uid="{00000000-0005-0000-0000-000092040000}"/>
    <cellStyle name="Normal 10 2 3 2" xfId="1171" xr:uid="{00000000-0005-0000-0000-000093040000}"/>
    <cellStyle name="Normal 10 2 3 2 2" xfId="1172" xr:uid="{00000000-0005-0000-0000-000094040000}"/>
    <cellStyle name="Normal 10 2 3 3" xfId="1173" xr:uid="{00000000-0005-0000-0000-000095040000}"/>
    <cellStyle name="Normal 10 2 3_WKG 1-17-13 OFFICIAL DRG Hospital Provider Master File (NPI)" xfId="1174" xr:uid="{00000000-0005-0000-0000-000096040000}"/>
    <cellStyle name="Normal 10 2 4" xfId="1175" xr:uid="{00000000-0005-0000-0000-000097040000}"/>
    <cellStyle name="Normal 10 2 4 2" xfId="1176" xr:uid="{00000000-0005-0000-0000-000098040000}"/>
    <cellStyle name="Normal 10 2 5" xfId="1177" xr:uid="{00000000-0005-0000-0000-000099040000}"/>
    <cellStyle name="Normal 10 2_WKG 1-17-13 OFFICIAL DRG Hospital Provider Master File (NPI)" xfId="1178" xr:uid="{00000000-0005-0000-0000-00009A040000}"/>
    <cellStyle name="Normal 10 3" xfId="1179" xr:uid="{00000000-0005-0000-0000-00009B040000}"/>
    <cellStyle name="Normal 10 3 14" xfId="1180" xr:uid="{00000000-0005-0000-0000-00009C040000}"/>
    <cellStyle name="Normal 10 3 2" xfId="1181" xr:uid="{00000000-0005-0000-0000-00009D040000}"/>
    <cellStyle name="Normal 10 3 2 2" xfId="1182" xr:uid="{00000000-0005-0000-0000-00009E040000}"/>
    <cellStyle name="Normal 10 3 2 2 2" xfId="1183" xr:uid="{00000000-0005-0000-0000-00009F040000}"/>
    <cellStyle name="Normal 10 3 2 3" xfId="1184" xr:uid="{00000000-0005-0000-0000-0000A0040000}"/>
    <cellStyle name="Normal 10 3 2_WKG 1-17-13 OFFICIAL DRG Hospital Provider Master File (NPI)" xfId="1185" xr:uid="{00000000-0005-0000-0000-0000A1040000}"/>
    <cellStyle name="Normal 10 3 3" xfId="1186" xr:uid="{00000000-0005-0000-0000-0000A2040000}"/>
    <cellStyle name="Normal 10 3 3 2" xfId="1187" xr:uid="{00000000-0005-0000-0000-0000A3040000}"/>
    <cellStyle name="Normal 10 3 4" xfId="1188" xr:uid="{00000000-0005-0000-0000-0000A4040000}"/>
    <cellStyle name="Normal 10 3_WKG 1-17-13 OFFICIAL DRG Hospital Provider Master File (NPI)" xfId="1189" xr:uid="{00000000-0005-0000-0000-0000A5040000}"/>
    <cellStyle name="Normal 10 4" xfId="1190" xr:uid="{00000000-0005-0000-0000-0000A6040000}"/>
    <cellStyle name="Normal 10 4 2" xfId="1191" xr:uid="{00000000-0005-0000-0000-0000A7040000}"/>
    <cellStyle name="Normal 10 4 2 2" xfId="1192" xr:uid="{00000000-0005-0000-0000-0000A8040000}"/>
    <cellStyle name="Normal 10 4 2 2 2" xfId="1193" xr:uid="{00000000-0005-0000-0000-0000A9040000}"/>
    <cellStyle name="Normal 10 4 2 3" xfId="1194" xr:uid="{00000000-0005-0000-0000-0000AA040000}"/>
    <cellStyle name="Normal 10 4 2_WKG 1-17-13 OFFICIAL DRG Hospital Provider Master File (NPI)" xfId="1195" xr:uid="{00000000-0005-0000-0000-0000AB040000}"/>
    <cellStyle name="Normal 10 4 3" xfId="1196" xr:uid="{00000000-0005-0000-0000-0000AC040000}"/>
    <cellStyle name="Normal 10 4 3 2" xfId="1197" xr:uid="{00000000-0005-0000-0000-0000AD040000}"/>
    <cellStyle name="Normal 10 4 4" xfId="1198" xr:uid="{00000000-0005-0000-0000-0000AE040000}"/>
    <cellStyle name="Normal 10 4_WKG 1-17-13 OFFICIAL DRG Hospital Provider Master File (NPI)" xfId="1199" xr:uid="{00000000-0005-0000-0000-0000AF040000}"/>
    <cellStyle name="Normal 10 5" xfId="1200" xr:uid="{00000000-0005-0000-0000-0000B0040000}"/>
    <cellStyle name="Normal 10 5 2" xfId="1201" xr:uid="{00000000-0005-0000-0000-0000B1040000}"/>
    <cellStyle name="Normal 10 5 2 2" xfId="1202" xr:uid="{00000000-0005-0000-0000-0000B2040000}"/>
    <cellStyle name="Normal 10 5 2 2 2" xfId="1203" xr:uid="{00000000-0005-0000-0000-0000B3040000}"/>
    <cellStyle name="Normal 10 5 2 3" xfId="1204" xr:uid="{00000000-0005-0000-0000-0000B4040000}"/>
    <cellStyle name="Normal 10 5 2_WKG 1-17-13 OFFICIAL DRG Hospital Provider Master File (NPI)" xfId="1205" xr:uid="{00000000-0005-0000-0000-0000B5040000}"/>
    <cellStyle name="Normal 10 5 3" xfId="1206" xr:uid="{00000000-0005-0000-0000-0000B6040000}"/>
    <cellStyle name="Normal 10 5 3 2" xfId="1207" xr:uid="{00000000-0005-0000-0000-0000B7040000}"/>
    <cellStyle name="Normal 10 5 4" xfId="1208" xr:uid="{00000000-0005-0000-0000-0000B8040000}"/>
    <cellStyle name="Normal 10 5_WKG 1-17-13 OFFICIAL DRG Hospital Provider Master File (NPI)" xfId="1209" xr:uid="{00000000-0005-0000-0000-0000B9040000}"/>
    <cellStyle name="Normal 10 6" xfId="1210" xr:uid="{00000000-0005-0000-0000-0000BA040000}"/>
    <cellStyle name="Normal 10 6 2" xfId="1211" xr:uid="{00000000-0005-0000-0000-0000BB040000}"/>
    <cellStyle name="Normal 10 6 2 2" xfId="1212" xr:uid="{00000000-0005-0000-0000-0000BC040000}"/>
    <cellStyle name="Normal 10 6 3" xfId="1213" xr:uid="{00000000-0005-0000-0000-0000BD040000}"/>
    <cellStyle name="Normal 10 6_WKG 1-17-13 OFFICIAL DRG Hospital Provider Master File (NPI)" xfId="1214" xr:uid="{00000000-0005-0000-0000-0000BE040000}"/>
    <cellStyle name="Normal 10 7" xfId="1215" xr:uid="{00000000-0005-0000-0000-0000BF040000}"/>
    <cellStyle name="Normal 10 7 2" xfId="1216" xr:uid="{00000000-0005-0000-0000-0000C0040000}"/>
    <cellStyle name="Normal 10 8" xfId="1217" xr:uid="{00000000-0005-0000-0000-0000C1040000}"/>
    <cellStyle name="Normal 10 9" xfId="1218" xr:uid="{00000000-0005-0000-0000-0000C2040000}"/>
    <cellStyle name="Normal 10_WKG 1-17-13 OFFICIAL DRG Hospital Provider Master File (NPI)" xfId="1219" xr:uid="{00000000-0005-0000-0000-0000C3040000}"/>
    <cellStyle name="Normal 11" xfId="1220" xr:uid="{00000000-0005-0000-0000-0000C4040000}"/>
    <cellStyle name="Normal 11 2" xfId="1221" xr:uid="{00000000-0005-0000-0000-0000C5040000}"/>
    <cellStyle name="Normal 11 2 2" xfId="1222" xr:uid="{00000000-0005-0000-0000-0000C6040000}"/>
    <cellStyle name="Normal 11 3" xfId="1223" xr:uid="{00000000-0005-0000-0000-0000C7040000}"/>
    <cellStyle name="Normal 12" xfId="1224" xr:uid="{00000000-0005-0000-0000-0000C8040000}"/>
    <cellStyle name="Normal 12 2" xfId="1225" xr:uid="{00000000-0005-0000-0000-0000C9040000}"/>
    <cellStyle name="Normal 12 2 2" xfId="1226" xr:uid="{00000000-0005-0000-0000-0000CA040000}"/>
    <cellStyle name="Normal 12 3" xfId="1227" xr:uid="{00000000-0005-0000-0000-0000CB040000}"/>
    <cellStyle name="Normal 12_WKG 1-17-13 OFFICIAL DRG Hospital Provider Master File (NPI)" xfId="1228" xr:uid="{00000000-0005-0000-0000-0000CC040000}"/>
    <cellStyle name="Normal 13" xfId="1229" xr:uid="{00000000-0005-0000-0000-0000CD040000}"/>
    <cellStyle name="Normal 13 2" xfId="1230" xr:uid="{00000000-0005-0000-0000-0000CE040000}"/>
    <cellStyle name="Normal 13 3" xfId="1231" xr:uid="{00000000-0005-0000-0000-0000CF040000}"/>
    <cellStyle name="Normal 13 4" xfId="1232" xr:uid="{00000000-0005-0000-0000-0000D0040000}"/>
    <cellStyle name="Normal 13 4 2" xfId="1233" xr:uid="{00000000-0005-0000-0000-0000D1040000}"/>
    <cellStyle name="Normal 13 5" xfId="1234" xr:uid="{00000000-0005-0000-0000-0000D2040000}"/>
    <cellStyle name="Normal 14" xfId="1235" xr:uid="{00000000-0005-0000-0000-0000D3040000}"/>
    <cellStyle name="Normal 15" xfId="1236" xr:uid="{00000000-0005-0000-0000-0000D4040000}"/>
    <cellStyle name="Normal 15 2" xfId="1237" xr:uid="{00000000-0005-0000-0000-0000D5040000}"/>
    <cellStyle name="Normal 15 3" xfId="1238" xr:uid="{00000000-0005-0000-0000-0000D6040000}"/>
    <cellStyle name="Normal 16" xfId="1239" xr:uid="{00000000-0005-0000-0000-0000D7040000}"/>
    <cellStyle name="Normal 16 2" xfId="1240" xr:uid="{00000000-0005-0000-0000-0000D8040000}"/>
    <cellStyle name="Normal 16 2 2" xfId="1241" xr:uid="{00000000-0005-0000-0000-0000D9040000}"/>
    <cellStyle name="Normal 16 3" xfId="1242" xr:uid="{00000000-0005-0000-0000-0000DA040000}"/>
    <cellStyle name="Normal 17" xfId="1243" xr:uid="{00000000-0005-0000-0000-0000DB040000}"/>
    <cellStyle name="Normal 17 2" xfId="1244" xr:uid="{00000000-0005-0000-0000-0000DC040000}"/>
    <cellStyle name="Normal 18" xfId="1245" xr:uid="{00000000-0005-0000-0000-0000DD040000}"/>
    <cellStyle name="Normal 18 2" xfId="1246" xr:uid="{00000000-0005-0000-0000-0000DE040000}"/>
    <cellStyle name="Normal 18 2 2" xfId="1247" xr:uid="{00000000-0005-0000-0000-0000DF040000}"/>
    <cellStyle name="Normal 18 3" xfId="1248" xr:uid="{00000000-0005-0000-0000-0000E0040000}"/>
    <cellStyle name="Normal 19" xfId="1249" xr:uid="{00000000-0005-0000-0000-0000E1040000}"/>
    <cellStyle name="Normal 2" xfId="1250" xr:uid="{00000000-0005-0000-0000-0000E2040000}"/>
    <cellStyle name="Normal 2 2" xfId="1251" xr:uid="{00000000-0005-0000-0000-0000E3040000}"/>
    <cellStyle name="Normal 2 2 2" xfId="1252" xr:uid="{00000000-0005-0000-0000-0000E4040000}"/>
    <cellStyle name="Normal 2 2 3" xfId="1253" xr:uid="{00000000-0005-0000-0000-0000E5040000}"/>
    <cellStyle name="Normal 2 3" xfId="1254" xr:uid="{00000000-0005-0000-0000-0000E6040000}"/>
    <cellStyle name="Normal 2 3 2" xfId="1255" xr:uid="{00000000-0005-0000-0000-0000E7040000}"/>
    <cellStyle name="Normal 2 4" xfId="1256" xr:uid="{00000000-0005-0000-0000-0000E8040000}"/>
    <cellStyle name="Normal 2 4 2" xfId="1257" xr:uid="{00000000-0005-0000-0000-0000E9040000}"/>
    <cellStyle name="Normal 2 5" xfId="1258" xr:uid="{00000000-0005-0000-0000-0000EA040000}"/>
    <cellStyle name="Normal 2 5 2" xfId="1259" xr:uid="{00000000-0005-0000-0000-0000EB040000}"/>
    <cellStyle name="Normal 2 6" xfId="1260" xr:uid="{00000000-0005-0000-0000-0000EC040000}"/>
    <cellStyle name="Normal 2 6 2" xfId="1261" xr:uid="{00000000-0005-0000-0000-0000ED040000}"/>
    <cellStyle name="Normal 2_SC IP analytical dataset summary part 1 2011-01-29" xfId="1262" xr:uid="{00000000-0005-0000-0000-0000EE040000}"/>
    <cellStyle name="Normal 20" xfId="1263" xr:uid="{00000000-0005-0000-0000-0000EF040000}"/>
    <cellStyle name="Normal 21" xfId="1264" xr:uid="{00000000-0005-0000-0000-0000F0040000}"/>
    <cellStyle name="Normal 22" xfId="1265" xr:uid="{00000000-0005-0000-0000-0000F1040000}"/>
    <cellStyle name="Normal 23" xfId="1266" xr:uid="{00000000-0005-0000-0000-0000F2040000}"/>
    <cellStyle name="Normal 24" xfId="1267" xr:uid="{00000000-0005-0000-0000-0000F3040000}"/>
    <cellStyle name="Normal 25" xfId="1268" xr:uid="{00000000-0005-0000-0000-0000F4040000}"/>
    <cellStyle name="Normal 26" xfId="1269" xr:uid="{00000000-0005-0000-0000-0000F5040000}"/>
    <cellStyle name="Normal 27" xfId="1270" xr:uid="{00000000-0005-0000-0000-0000F6040000}"/>
    <cellStyle name="Normal 28" xfId="1271" xr:uid="{00000000-0005-0000-0000-0000F7040000}"/>
    <cellStyle name="Normal 29" xfId="1272" xr:uid="{00000000-0005-0000-0000-0000F8040000}"/>
    <cellStyle name="Normal 3" xfId="1273" xr:uid="{00000000-0005-0000-0000-0000F9040000}"/>
    <cellStyle name="Normal 3 10" xfId="1274" xr:uid="{00000000-0005-0000-0000-0000FA040000}"/>
    <cellStyle name="Normal 3 10 2" xfId="1275" xr:uid="{00000000-0005-0000-0000-0000FB040000}"/>
    <cellStyle name="Normal 3 10 3" xfId="1276" xr:uid="{00000000-0005-0000-0000-0000FC040000}"/>
    <cellStyle name="Normal 3 11" xfId="1277" xr:uid="{00000000-0005-0000-0000-0000FD040000}"/>
    <cellStyle name="Normal 3 12" xfId="1278" xr:uid="{00000000-0005-0000-0000-0000FE040000}"/>
    <cellStyle name="Normal 3 13" xfId="1279" xr:uid="{00000000-0005-0000-0000-0000FF040000}"/>
    <cellStyle name="Normal 3 14" xfId="1280" xr:uid="{00000000-0005-0000-0000-000000050000}"/>
    <cellStyle name="Normal 3 2" xfId="1281" xr:uid="{00000000-0005-0000-0000-000001050000}"/>
    <cellStyle name="Normal 3 2 2" xfId="1282" xr:uid="{00000000-0005-0000-0000-000002050000}"/>
    <cellStyle name="Normal 3 2 2 2" xfId="1283" xr:uid="{00000000-0005-0000-0000-000003050000}"/>
    <cellStyle name="Normal 3 2 3" xfId="1284" xr:uid="{00000000-0005-0000-0000-000004050000}"/>
    <cellStyle name="Normal 3 3" xfId="1285" xr:uid="{00000000-0005-0000-0000-000005050000}"/>
    <cellStyle name="Normal 3 3 2" xfId="1286" xr:uid="{00000000-0005-0000-0000-000006050000}"/>
    <cellStyle name="Normal 3 3 2 2" xfId="1287" xr:uid="{00000000-0005-0000-0000-000007050000}"/>
    <cellStyle name="Normal 3 3 2 2 2" xfId="1288" xr:uid="{00000000-0005-0000-0000-000008050000}"/>
    <cellStyle name="Normal 3 3 2 2 2 2" xfId="1289" xr:uid="{00000000-0005-0000-0000-000009050000}"/>
    <cellStyle name="Normal 3 3 2 2 3" xfId="1290" xr:uid="{00000000-0005-0000-0000-00000A050000}"/>
    <cellStyle name="Normal 3 3 2 2_WKG 1-17-13 OFFICIAL DRG Hospital Provider Master File (NPI)" xfId="1291" xr:uid="{00000000-0005-0000-0000-00000B050000}"/>
    <cellStyle name="Normal 3 3 2 3" xfId="1292" xr:uid="{00000000-0005-0000-0000-00000C050000}"/>
    <cellStyle name="Normal 3 3 2 3 2" xfId="1293" xr:uid="{00000000-0005-0000-0000-00000D050000}"/>
    <cellStyle name="Normal 3 3 2 4" xfId="1294" xr:uid="{00000000-0005-0000-0000-00000E050000}"/>
    <cellStyle name="Normal 3 3 2_WKG 1-17-13 OFFICIAL DRG Hospital Provider Master File (NPI)" xfId="1295" xr:uid="{00000000-0005-0000-0000-00000F050000}"/>
    <cellStyle name="Normal 3 3 3" xfId="1296" xr:uid="{00000000-0005-0000-0000-000010050000}"/>
    <cellStyle name="Normal 3 3 3 2" xfId="1297" xr:uid="{00000000-0005-0000-0000-000011050000}"/>
    <cellStyle name="Normal 3 3 3 2 2" xfId="1298" xr:uid="{00000000-0005-0000-0000-000012050000}"/>
    <cellStyle name="Normal 3 3 3 3" xfId="1299" xr:uid="{00000000-0005-0000-0000-000013050000}"/>
    <cellStyle name="Normal 3 3 3_WKG 1-17-13 OFFICIAL DRG Hospital Provider Master File (NPI)" xfId="1300" xr:uid="{00000000-0005-0000-0000-000014050000}"/>
    <cellStyle name="Normal 3 3 4" xfId="1301" xr:uid="{00000000-0005-0000-0000-000015050000}"/>
    <cellStyle name="Normal 3 3 4 2" xfId="1302" xr:uid="{00000000-0005-0000-0000-000016050000}"/>
    <cellStyle name="Normal 3 3 5" xfId="1303" xr:uid="{00000000-0005-0000-0000-000017050000}"/>
    <cellStyle name="Normal 3 3_WKG 1-17-13 OFFICIAL DRG Hospital Provider Master File (NPI)" xfId="1304" xr:uid="{00000000-0005-0000-0000-000018050000}"/>
    <cellStyle name="Normal 3 4" xfId="1305" xr:uid="{00000000-0005-0000-0000-000019050000}"/>
    <cellStyle name="Normal 3 4 2" xfId="1306" xr:uid="{00000000-0005-0000-0000-00001A050000}"/>
    <cellStyle name="Normal 3 4 2 2" xfId="1307" xr:uid="{00000000-0005-0000-0000-00001B050000}"/>
    <cellStyle name="Normal 3 4 2 2 2" xfId="1308" xr:uid="{00000000-0005-0000-0000-00001C050000}"/>
    <cellStyle name="Normal 3 4 2 3" xfId="1309" xr:uid="{00000000-0005-0000-0000-00001D050000}"/>
    <cellStyle name="Normal 3 4 2_WKG 1-17-13 OFFICIAL DRG Hospital Provider Master File (NPI)" xfId="1310" xr:uid="{00000000-0005-0000-0000-00001E050000}"/>
    <cellStyle name="Normal 3 4 3" xfId="1311" xr:uid="{00000000-0005-0000-0000-00001F050000}"/>
    <cellStyle name="Normal 3 4 3 2" xfId="1312" xr:uid="{00000000-0005-0000-0000-000020050000}"/>
    <cellStyle name="Normal 3 4 4" xfId="1313" xr:uid="{00000000-0005-0000-0000-000021050000}"/>
    <cellStyle name="Normal 3 4_WKG 1-17-13 OFFICIAL DRG Hospital Provider Master File (NPI)" xfId="1314" xr:uid="{00000000-0005-0000-0000-000022050000}"/>
    <cellStyle name="Normal 3 5" xfId="1315" xr:uid="{00000000-0005-0000-0000-000023050000}"/>
    <cellStyle name="Normal 3 5 2" xfId="1316" xr:uid="{00000000-0005-0000-0000-000024050000}"/>
    <cellStyle name="Normal 3 5 2 2" xfId="1317" xr:uid="{00000000-0005-0000-0000-000025050000}"/>
    <cellStyle name="Normal 3 5 2 2 2" xfId="1318" xr:uid="{00000000-0005-0000-0000-000026050000}"/>
    <cellStyle name="Normal 3 5 2 3" xfId="1319" xr:uid="{00000000-0005-0000-0000-000027050000}"/>
    <cellStyle name="Normal 3 5 2_WKG 1-17-13 OFFICIAL DRG Hospital Provider Master File (NPI)" xfId="1320" xr:uid="{00000000-0005-0000-0000-000028050000}"/>
    <cellStyle name="Normal 3 5 3" xfId="1321" xr:uid="{00000000-0005-0000-0000-000029050000}"/>
    <cellStyle name="Normal 3 5 3 2" xfId="1322" xr:uid="{00000000-0005-0000-0000-00002A050000}"/>
    <cellStyle name="Normal 3 5 4" xfId="1323" xr:uid="{00000000-0005-0000-0000-00002B050000}"/>
    <cellStyle name="Normal 3 5_WKG 1-17-13 OFFICIAL DRG Hospital Provider Master File (NPI)" xfId="1324" xr:uid="{00000000-0005-0000-0000-00002C050000}"/>
    <cellStyle name="Normal 3 6" xfId="1325" xr:uid="{00000000-0005-0000-0000-00002D050000}"/>
    <cellStyle name="Normal 3 6 2" xfId="1326" xr:uid="{00000000-0005-0000-0000-00002E050000}"/>
    <cellStyle name="Normal 3 6 2 2" xfId="1327" xr:uid="{00000000-0005-0000-0000-00002F050000}"/>
    <cellStyle name="Normal 3 6 2 2 2" xfId="1328" xr:uid="{00000000-0005-0000-0000-000030050000}"/>
    <cellStyle name="Normal 3 6 2 3" xfId="1329" xr:uid="{00000000-0005-0000-0000-000031050000}"/>
    <cellStyle name="Normal 3 6 2_WKG 1-17-13 OFFICIAL DRG Hospital Provider Master File (NPI)" xfId="1330" xr:uid="{00000000-0005-0000-0000-000032050000}"/>
    <cellStyle name="Normal 3 6 3" xfId="1331" xr:uid="{00000000-0005-0000-0000-000033050000}"/>
    <cellStyle name="Normal 3 6 3 2" xfId="1332" xr:uid="{00000000-0005-0000-0000-000034050000}"/>
    <cellStyle name="Normal 3 6 4" xfId="1333" xr:uid="{00000000-0005-0000-0000-000035050000}"/>
    <cellStyle name="Normal 3 6_WKG 1-17-13 OFFICIAL DRG Hospital Provider Master File (NPI)" xfId="1334" xr:uid="{00000000-0005-0000-0000-000036050000}"/>
    <cellStyle name="Normal 3 7" xfId="1335" xr:uid="{00000000-0005-0000-0000-000037050000}"/>
    <cellStyle name="Normal 3 7 2" xfId="1336" xr:uid="{00000000-0005-0000-0000-000038050000}"/>
    <cellStyle name="Normal 3 7 2 2" xfId="1337" xr:uid="{00000000-0005-0000-0000-000039050000}"/>
    <cellStyle name="Normal 3 7 3" xfId="1338" xr:uid="{00000000-0005-0000-0000-00003A050000}"/>
    <cellStyle name="Normal 3 7_WKG 1-17-13 OFFICIAL DRG Hospital Provider Master File (NPI)" xfId="1339" xr:uid="{00000000-0005-0000-0000-00003B050000}"/>
    <cellStyle name="Normal 3 8" xfId="1340" xr:uid="{00000000-0005-0000-0000-00003C050000}"/>
    <cellStyle name="Normal 3 8 2" xfId="1341" xr:uid="{00000000-0005-0000-0000-00003D050000}"/>
    <cellStyle name="Normal 3 9" xfId="1342" xr:uid="{00000000-0005-0000-0000-00003E050000}"/>
    <cellStyle name="Normal 3 9 2" xfId="1343" xr:uid="{00000000-0005-0000-0000-00003F050000}"/>
    <cellStyle name="Normal 3_Sheet1" xfId="1344" xr:uid="{00000000-0005-0000-0000-000040050000}"/>
    <cellStyle name="Normal 30" xfId="1345" xr:uid="{00000000-0005-0000-0000-000041050000}"/>
    <cellStyle name="Normal 31" xfId="1346" xr:uid="{00000000-0005-0000-0000-000042050000}"/>
    <cellStyle name="Normal 32" xfId="1347" xr:uid="{00000000-0005-0000-0000-000043050000}"/>
    <cellStyle name="Normal 34" xfId="1348" xr:uid="{00000000-0005-0000-0000-000044050000}"/>
    <cellStyle name="Normal 4" xfId="1349" xr:uid="{00000000-0005-0000-0000-000045050000}"/>
    <cellStyle name="Normal 4 2" xfId="1350" xr:uid="{00000000-0005-0000-0000-000046050000}"/>
    <cellStyle name="Normal 4 2 2" xfId="1351" xr:uid="{00000000-0005-0000-0000-000047050000}"/>
    <cellStyle name="Normal 4 3" xfId="1352" xr:uid="{00000000-0005-0000-0000-000048050000}"/>
    <cellStyle name="Normal 4 3 2" xfId="1353" xr:uid="{00000000-0005-0000-0000-000049050000}"/>
    <cellStyle name="Normal 4 3 2 2" xfId="1354" xr:uid="{00000000-0005-0000-0000-00004A050000}"/>
    <cellStyle name="Normal 4 3 3" xfId="1355" xr:uid="{00000000-0005-0000-0000-00004B050000}"/>
    <cellStyle name="Normal 4 4" xfId="1356" xr:uid="{00000000-0005-0000-0000-00004C050000}"/>
    <cellStyle name="Normal 4 4 2" xfId="1357" xr:uid="{00000000-0005-0000-0000-00004D050000}"/>
    <cellStyle name="Normal 4 4 2 2" xfId="1358" xr:uid="{00000000-0005-0000-0000-00004E050000}"/>
    <cellStyle name="Normal 4 4 3" xfId="1359" xr:uid="{00000000-0005-0000-0000-00004F050000}"/>
    <cellStyle name="Normal 4 5" xfId="1360" xr:uid="{00000000-0005-0000-0000-000050050000}"/>
    <cellStyle name="Normal 4 5 2" xfId="1361" xr:uid="{00000000-0005-0000-0000-000051050000}"/>
    <cellStyle name="Normal 4 5 3" xfId="1362" xr:uid="{00000000-0005-0000-0000-000052050000}"/>
    <cellStyle name="Normal 4 6" xfId="1363" xr:uid="{00000000-0005-0000-0000-000053050000}"/>
    <cellStyle name="Normal 4 7" xfId="1364" xr:uid="{00000000-0005-0000-0000-000054050000}"/>
    <cellStyle name="Normal 4 8" xfId="1365" xr:uid="{00000000-0005-0000-0000-000055050000}"/>
    <cellStyle name="Normal 4_WKG 1-17-13 OFFICIAL DRG Hospital Provider Master File (NPI)" xfId="1366" xr:uid="{00000000-0005-0000-0000-000056050000}"/>
    <cellStyle name="Normal 5" xfId="1367" xr:uid="{00000000-0005-0000-0000-000057050000}"/>
    <cellStyle name="Normal 5 10" xfId="1368" xr:uid="{00000000-0005-0000-0000-000058050000}"/>
    <cellStyle name="Normal 5 11" xfId="1369" xr:uid="{00000000-0005-0000-0000-000059050000}"/>
    <cellStyle name="Normal 5 11 2" xfId="1370" xr:uid="{00000000-0005-0000-0000-00005A050000}"/>
    <cellStyle name="Normal 5 2" xfId="1371" xr:uid="{00000000-0005-0000-0000-00005B050000}"/>
    <cellStyle name="Normal 5 2 2" xfId="1372" xr:uid="{00000000-0005-0000-0000-00005C050000}"/>
    <cellStyle name="Normal 5 2 2 2" xfId="1373" xr:uid="{00000000-0005-0000-0000-00005D050000}"/>
    <cellStyle name="Normal 5 2 2 2 2" xfId="1374" xr:uid="{00000000-0005-0000-0000-00005E050000}"/>
    <cellStyle name="Normal 5 2 2 2 2 2" xfId="1375" xr:uid="{00000000-0005-0000-0000-00005F050000}"/>
    <cellStyle name="Normal 5 2 2 2 3" xfId="1376" xr:uid="{00000000-0005-0000-0000-000060050000}"/>
    <cellStyle name="Normal 5 2 2 2_WKG 1-17-13 OFFICIAL DRG Hospital Provider Master File (NPI)" xfId="1377" xr:uid="{00000000-0005-0000-0000-000061050000}"/>
    <cellStyle name="Normal 5 2 2 3" xfId="1378" xr:uid="{00000000-0005-0000-0000-000062050000}"/>
    <cellStyle name="Normal 5 2 2 3 2" xfId="1379" xr:uid="{00000000-0005-0000-0000-000063050000}"/>
    <cellStyle name="Normal 5 2 2 4" xfId="1380" xr:uid="{00000000-0005-0000-0000-000064050000}"/>
    <cellStyle name="Normal 5 2 2_WKG 1-17-13 OFFICIAL DRG Hospital Provider Master File (NPI)" xfId="1381" xr:uid="{00000000-0005-0000-0000-000065050000}"/>
    <cellStyle name="Normal 5 2 3" xfId="1382" xr:uid="{00000000-0005-0000-0000-000066050000}"/>
    <cellStyle name="Normal 5 2 3 2" xfId="1383" xr:uid="{00000000-0005-0000-0000-000067050000}"/>
    <cellStyle name="Normal 5 2 3 2 2" xfId="1384" xr:uid="{00000000-0005-0000-0000-000068050000}"/>
    <cellStyle name="Normal 5 2 3 3" xfId="1385" xr:uid="{00000000-0005-0000-0000-000069050000}"/>
    <cellStyle name="Normal 5 2 3_WKG 1-17-13 OFFICIAL DRG Hospital Provider Master File (NPI)" xfId="1386" xr:uid="{00000000-0005-0000-0000-00006A050000}"/>
    <cellStyle name="Normal 5 2 4" xfId="1387" xr:uid="{00000000-0005-0000-0000-00006B050000}"/>
    <cellStyle name="Normal 5 2 4 2" xfId="1388" xr:uid="{00000000-0005-0000-0000-00006C050000}"/>
    <cellStyle name="Normal 5 2 5" xfId="1389" xr:uid="{00000000-0005-0000-0000-00006D050000}"/>
    <cellStyle name="Normal 5 2_WKG 1-17-13 OFFICIAL DRG Hospital Provider Master File (NPI)" xfId="1390" xr:uid="{00000000-0005-0000-0000-00006E050000}"/>
    <cellStyle name="Normal 5 3" xfId="1391" xr:uid="{00000000-0005-0000-0000-00006F050000}"/>
    <cellStyle name="Normal 5 3 2" xfId="1392" xr:uid="{00000000-0005-0000-0000-000070050000}"/>
    <cellStyle name="Normal 5 3 2 2" xfId="1393" xr:uid="{00000000-0005-0000-0000-000071050000}"/>
    <cellStyle name="Normal 5 3 2 2 2" xfId="1394" xr:uid="{00000000-0005-0000-0000-000072050000}"/>
    <cellStyle name="Normal 5 3 2 3" xfId="1395" xr:uid="{00000000-0005-0000-0000-000073050000}"/>
    <cellStyle name="Normal 5 3 2_WKG 1-17-13 OFFICIAL DRG Hospital Provider Master File (NPI)" xfId="1396" xr:uid="{00000000-0005-0000-0000-000074050000}"/>
    <cellStyle name="Normal 5 3 3" xfId="1397" xr:uid="{00000000-0005-0000-0000-000075050000}"/>
    <cellStyle name="Normal 5 3 3 2" xfId="1398" xr:uid="{00000000-0005-0000-0000-000076050000}"/>
    <cellStyle name="Normal 5 3 4" xfId="1399" xr:uid="{00000000-0005-0000-0000-000077050000}"/>
    <cellStyle name="Normal 5 3_WKG 1-17-13 OFFICIAL DRG Hospital Provider Master File (NPI)" xfId="1400" xr:uid="{00000000-0005-0000-0000-000078050000}"/>
    <cellStyle name="Normal 5 4" xfId="1401" xr:uid="{00000000-0005-0000-0000-000079050000}"/>
    <cellStyle name="Normal 5 4 2" xfId="1402" xr:uid="{00000000-0005-0000-0000-00007A050000}"/>
    <cellStyle name="Normal 5 4 2 2" xfId="1403" xr:uid="{00000000-0005-0000-0000-00007B050000}"/>
    <cellStyle name="Normal 5 4 2 2 2" xfId="1404" xr:uid="{00000000-0005-0000-0000-00007C050000}"/>
    <cellStyle name="Normal 5 4 2 3" xfId="1405" xr:uid="{00000000-0005-0000-0000-00007D050000}"/>
    <cellStyle name="Normal 5 4 2_WKG 1-17-13 OFFICIAL DRG Hospital Provider Master File (NPI)" xfId="1406" xr:uid="{00000000-0005-0000-0000-00007E050000}"/>
    <cellStyle name="Normal 5 4 3" xfId="1407" xr:uid="{00000000-0005-0000-0000-00007F050000}"/>
    <cellStyle name="Normal 5 4 3 2" xfId="1408" xr:uid="{00000000-0005-0000-0000-000080050000}"/>
    <cellStyle name="Normal 5 4 4" xfId="1409" xr:uid="{00000000-0005-0000-0000-000081050000}"/>
    <cellStyle name="Normal 5 4_WKG 1-17-13 OFFICIAL DRG Hospital Provider Master File (NPI)" xfId="1410" xr:uid="{00000000-0005-0000-0000-000082050000}"/>
    <cellStyle name="Normal 5 5" xfId="1411" xr:uid="{00000000-0005-0000-0000-000083050000}"/>
    <cellStyle name="Normal 5 5 2" xfId="1412" xr:uid="{00000000-0005-0000-0000-000084050000}"/>
    <cellStyle name="Normal 5 5 2 2" xfId="1413" xr:uid="{00000000-0005-0000-0000-000085050000}"/>
    <cellStyle name="Normal 5 5 2 2 2" xfId="1414" xr:uid="{00000000-0005-0000-0000-000086050000}"/>
    <cellStyle name="Normal 5 5 2 3" xfId="1415" xr:uid="{00000000-0005-0000-0000-000087050000}"/>
    <cellStyle name="Normal 5 5 2_WKG 1-17-13 OFFICIAL DRG Hospital Provider Master File (NPI)" xfId="1416" xr:uid="{00000000-0005-0000-0000-000088050000}"/>
    <cellStyle name="Normal 5 5 3" xfId="1417" xr:uid="{00000000-0005-0000-0000-000089050000}"/>
    <cellStyle name="Normal 5 5 3 2" xfId="1418" xr:uid="{00000000-0005-0000-0000-00008A050000}"/>
    <cellStyle name="Normal 5 5 4" xfId="1419" xr:uid="{00000000-0005-0000-0000-00008B050000}"/>
    <cellStyle name="Normal 5 5_WKG 1-17-13 OFFICIAL DRG Hospital Provider Master File (NPI)" xfId="1420" xr:uid="{00000000-0005-0000-0000-00008C050000}"/>
    <cellStyle name="Normal 5 6" xfId="1421" xr:uid="{00000000-0005-0000-0000-00008D050000}"/>
    <cellStyle name="Normal 5 6 2" xfId="1422" xr:uid="{00000000-0005-0000-0000-00008E050000}"/>
    <cellStyle name="Normal 5 6 2 2" xfId="1423" xr:uid="{00000000-0005-0000-0000-00008F050000}"/>
    <cellStyle name="Normal 5 6 3" xfId="1424" xr:uid="{00000000-0005-0000-0000-000090050000}"/>
    <cellStyle name="Normal 5 6_WKG 1-17-13 OFFICIAL DRG Hospital Provider Master File (NPI)" xfId="1425" xr:uid="{00000000-0005-0000-0000-000091050000}"/>
    <cellStyle name="Normal 5 7" xfId="1426" xr:uid="{00000000-0005-0000-0000-000092050000}"/>
    <cellStyle name="Normal 5 7 2" xfId="1427" xr:uid="{00000000-0005-0000-0000-000093050000}"/>
    <cellStyle name="Normal 5 8" xfId="1428" xr:uid="{00000000-0005-0000-0000-000094050000}"/>
    <cellStyle name="Normal 5 8 2" xfId="1429" xr:uid="{00000000-0005-0000-0000-000095050000}"/>
    <cellStyle name="Normal 5 8 2 2" xfId="1430" xr:uid="{00000000-0005-0000-0000-000096050000}"/>
    <cellStyle name="Normal 5 8 3" xfId="1431" xr:uid="{00000000-0005-0000-0000-000097050000}"/>
    <cellStyle name="Normal 5 9" xfId="1432" xr:uid="{00000000-0005-0000-0000-000098050000}"/>
    <cellStyle name="Normal 5 9 2" xfId="1433" xr:uid="{00000000-0005-0000-0000-000099050000}"/>
    <cellStyle name="Normal 5_WKG 1-17-13 OFFICIAL DRG Hospital Provider Master File (NPI)" xfId="1434" xr:uid="{00000000-0005-0000-0000-00009A050000}"/>
    <cellStyle name="Normal 6" xfId="1435" xr:uid="{00000000-0005-0000-0000-00009B050000}"/>
    <cellStyle name="Normal 6 2" xfId="1436" xr:uid="{00000000-0005-0000-0000-00009C050000}"/>
    <cellStyle name="Normal 6 2 2" xfId="1437" xr:uid="{00000000-0005-0000-0000-00009D050000}"/>
    <cellStyle name="Normal 6 2 2 2" xfId="1438" xr:uid="{00000000-0005-0000-0000-00009E050000}"/>
    <cellStyle name="Normal 6 2 2 2 2" xfId="1439" xr:uid="{00000000-0005-0000-0000-00009F050000}"/>
    <cellStyle name="Normal 6 2 2 2 2 2" xfId="1440" xr:uid="{00000000-0005-0000-0000-0000A0050000}"/>
    <cellStyle name="Normal 6 2 2 2 3" xfId="1441" xr:uid="{00000000-0005-0000-0000-0000A1050000}"/>
    <cellStyle name="Normal 6 2 2 2_WKG 1-17-13 OFFICIAL DRG Hospital Provider Master File (NPI)" xfId="1442" xr:uid="{00000000-0005-0000-0000-0000A2050000}"/>
    <cellStyle name="Normal 6 2 2 3" xfId="1443" xr:uid="{00000000-0005-0000-0000-0000A3050000}"/>
    <cellStyle name="Normal 6 2 2 3 2" xfId="1444" xr:uid="{00000000-0005-0000-0000-0000A4050000}"/>
    <cellStyle name="Normal 6 2 2 4" xfId="1445" xr:uid="{00000000-0005-0000-0000-0000A5050000}"/>
    <cellStyle name="Normal 6 2 2_WKG 1-17-13 OFFICIAL DRG Hospital Provider Master File (NPI)" xfId="1446" xr:uid="{00000000-0005-0000-0000-0000A6050000}"/>
    <cellStyle name="Normal 6 2 3" xfId="1447" xr:uid="{00000000-0005-0000-0000-0000A7050000}"/>
    <cellStyle name="Normal 6 2 3 2" xfId="1448" xr:uid="{00000000-0005-0000-0000-0000A8050000}"/>
    <cellStyle name="Normal 6 2 3 2 2" xfId="1449" xr:uid="{00000000-0005-0000-0000-0000A9050000}"/>
    <cellStyle name="Normal 6 2 3 3" xfId="1450" xr:uid="{00000000-0005-0000-0000-0000AA050000}"/>
    <cellStyle name="Normal 6 2 3_WKG 1-17-13 OFFICIAL DRG Hospital Provider Master File (NPI)" xfId="1451" xr:uid="{00000000-0005-0000-0000-0000AB050000}"/>
    <cellStyle name="Normal 6 2 4" xfId="1452" xr:uid="{00000000-0005-0000-0000-0000AC050000}"/>
    <cellStyle name="Normal 6 2 4 2" xfId="1453" xr:uid="{00000000-0005-0000-0000-0000AD050000}"/>
    <cellStyle name="Normal 6 2 5" xfId="1454" xr:uid="{00000000-0005-0000-0000-0000AE050000}"/>
    <cellStyle name="Normal 6 2_WKG 1-17-13 OFFICIAL DRG Hospital Provider Master File (NPI)" xfId="1455" xr:uid="{00000000-0005-0000-0000-0000AF050000}"/>
    <cellStyle name="Normal 6 3" xfId="1456" xr:uid="{00000000-0005-0000-0000-0000B0050000}"/>
    <cellStyle name="Normal 6 3 2" xfId="1457" xr:uid="{00000000-0005-0000-0000-0000B1050000}"/>
    <cellStyle name="Normal 6 3 2 2" xfId="1458" xr:uid="{00000000-0005-0000-0000-0000B2050000}"/>
    <cellStyle name="Normal 6 3 2 2 2" xfId="1459" xr:uid="{00000000-0005-0000-0000-0000B3050000}"/>
    <cellStyle name="Normal 6 3 2 3" xfId="1460" xr:uid="{00000000-0005-0000-0000-0000B4050000}"/>
    <cellStyle name="Normal 6 3 2_WKG 1-17-13 OFFICIAL DRG Hospital Provider Master File (NPI)" xfId="1461" xr:uid="{00000000-0005-0000-0000-0000B5050000}"/>
    <cellStyle name="Normal 6 3 3" xfId="1462" xr:uid="{00000000-0005-0000-0000-0000B6050000}"/>
    <cellStyle name="Normal 6 3 3 2" xfId="1463" xr:uid="{00000000-0005-0000-0000-0000B7050000}"/>
    <cellStyle name="Normal 6 3 4" xfId="1464" xr:uid="{00000000-0005-0000-0000-0000B8050000}"/>
    <cellStyle name="Normal 6 3_WKG 1-17-13 OFFICIAL DRG Hospital Provider Master File (NPI)" xfId="1465" xr:uid="{00000000-0005-0000-0000-0000B9050000}"/>
    <cellStyle name="Normal 6 4" xfId="1466" xr:uid="{00000000-0005-0000-0000-0000BA050000}"/>
    <cellStyle name="Normal 6 4 2" xfId="1467" xr:uid="{00000000-0005-0000-0000-0000BB050000}"/>
    <cellStyle name="Normal 6 4 2 2" xfId="1468" xr:uid="{00000000-0005-0000-0000-0000BC050000}"/>
    <cellStyle name="Normal 6 4 2 2 2" xfId="1469" xr:uid="{00000000-0005-0000-0000-0000BD050000}"/>
    <cellStyle name="Normal 6 4 2 3" xfId="1470" xr:uid="{00000000-0005-0000-0000-0000BE050000}"/>
    <cellStyle name="Normal 6 4 2_WKG 1-17-13 OFFICIAL DRG Hospital Provider Master File (NPI)" xfId="1471" xr:uid="{00000000-0005-0000-0000-0000BF050000}"/>
    <cellStyle name="Normal 6 4 3" xfId="1472" xr:uid="{00000000-0005-0000-0000-0000C0050000}"/>
    <cellStyle name="Normal 6 4 3 2" xfId="1473" xr:uid="{00000000-0005-0000-0000-0000C1050000}"/>
    <cellStyle name="Normal 6 4 4" xfId="1474" xr:uid="{00000000-0005-0000-0000-0000C2050000}"/>
    <cellStyle name="Normal 6 4_WKG 1-17-13 OFFICIAL DRG Hospital Provider Master File (NPI)" xfId="1475" xr:uid="{00000000-0005-0000-0000-0000C3050000}"/>
    <cellStyle name="Normal 6 5" xfId="1476" xr:uid="{00000000-0005-0000-0000-0000C4050000}"/>
    <cellStyle name="Normal 6 5 2" xfId="1477" xr:uid="{00000000-0005-0000-0000-0000C5050000}"/>
    <cellStyle name="Normal 6 5 2 2" xfId="1478" xr:uid="{00000000-0005-0000-0000-0000C6050000}"/>
    <cellStyle name="Normal 6 5 2 2 2" xfId="1479" xr:uid="{00000000-0005-0000-0000-0000C7050000}"/>
    <cellStyle name="Normal 6 5 2 3" xfId="1480" xr:uid="{00000000-0005-0000-0000-0000C8050000}"/>
    <cellStyle name="Normal 6 5 2_WKG 1-17-13 OFFICIAL DRG Hospital Provider Master File (NPI)" xfId="1481" xr:uid="{00000000-0005-0000-0000-0000C9050000}"/>
    <cellStyle name="Normal 6 5 3" xfId="1482" xr:uid="{00000000-0005-0000-0000-0000CA050000}"/>
    <cellStyle name="Normal 6 5 3 2" xfId="1483" xr:uid="{00000000-0005-0000-0000-0000CB050000}"/>
    <cellStyle name="Normal 6 5 4" xfId="1484" xr:uid="{00000000-0005-0000-0000-0000CC050000}"/>
    <cellStyle name="Normal 6 5_WKG 1-17-13 OFFICIAL DRG Hospital Provider Master File (NPI)" xfId="1485" xr:uid="{00000000-0005-0000-0000-0000CD050000}"/>
    <cellStyle name="Normal 6 6" xfId="1486" xr:uid="{00000000-0005-0000-0000-0000CE050000}"/>
    <cellStyle name="Normal 6 6 2" xfId="1487" xr:uid="{00000000-0005-0000-0000-0000CF050000}"/>
    <cellStyle name="Normal 6 6 2 2" xfId="1488" xr:uid="{00000000-0005-0000-0000-0000D0050000}"/>
    <cellStyle name="Normal 6 6 3" xfId="1489" xr:uid="{00000000-0005-0000-0000-0000D1050000}"/>
    <cellStyle name="Normal 6 6_WKG 1-17-13 OFFICIAL DRG Hospital Provider Master File (NPI)" xfId="1490" xr:uid="{00000000-0005-0000-0000-0000D2050000}"/>
    <cellStyle name="Normal 6 7" xfId="1491" xr:uid="{00000000-0005-0000-0000-0000D3050000}"/>
    <cellStyle name="Normal 6 7 2" xfId="1492" xr:uid="{00000000-0005-0000-0000-0000D4050000}"/>
    <cellStyle name="Normal 6 8" xfId="1493" xr:uid="{00000000-0005-0000-0000-0000D5050000}"/>
    <cellStyle name="Normal 6_WKG 1-17-13 OFFICIAL DRG Hospital Provider Master File (NPI)" xfId="1494" xr:uid="{00000000-0005-0000-0000-0000D6050000}"/>
    <cellStyle name="Normal 7" xfId="1495" xr:uid="{00000000-0005-0000-0000-0000D7050000}"/>
    <cellStyle name="Normal 7 2" xfId="1496" xr:uid="{00000000-0005-0000-0000-0000D8050000}"/>
    <cellStyle name="Normal 7 2 2" xfId="1497" xr:uid="{00000000-0005-0000-0000-0000D9050000}"/>
    <cellStyle name="Normal 7 2 2 2" xfId="1498" xr:uid="{00000000-0005-0000-0000-0000DA050000}"/>
    <cellStyle name="Normal 7 2 2 2 2" xfId="1499" xr:uid="{00000000-0005-0000-0000-0000DB050000}"/>
    <cellStyle name="Normal 7 2 2 2 2 2" xfId="1500" xr:uid="{00000000-0005-0000-0000-0000DC050000}"/>
    <cellStyle name="Normal 7 2 2 2 3" xfId="1501" xr:uid="{00000000-0005-0000-0000-0000DD050000}"/>
    <cellStyle name="Normal 7 2 2 2_WKG 1-17-13 OFFICIAL DRG Hospital Provider Master File (NPI)" xfId="1502" xr:uid="{00000000-0005-0000-0000-0000DE050000}"/>
    <cellStyle name="Normal 7 2 2 3" xfId="1503" xr:uid="{00000000-0005-0000-0000-0000DF050000}"/>
    <cellStyle name="Normal 7 2 2 3 2" xfId="1504" xr:uid="{00000000-0005-0000-0000-0000E0050000}"/>
    <cellStyle name="Normal 7 2 2 4" xfId="1505" xr:uid="{00000000-0005-0000-0000-0000E1050000}"/>
    <cellStyle name="Normal 7 2 2_WKG 1-17-13 OFFICIAL DRG Hospital Provider Master File (NPI)" xfId="1506" xr:uid="{00000000-0005-0000-0000-0000E2050000}"/>
    <cellStyle name="Normal 7 2 3" xfId="1507" xr:uid="{00000000-0005-0000-0000-0000E3050000}"/>
    <cellStyle name="Normal 7 2 3 2" xfId="1508" xr:uid="{00000000-0005-0000-0000-0000E4050000}"/>
    <cellStyle name="Normal 7 2 3 2 2" xfId="1509" xr:uid="{00000000-0005-0000-0000-0000E5050000}"/>
    <cellStyle name="Normal 7 2 3 3" xfId="1510" xr:uid="{00000000-0005-0000-0000-0000E6050000}"/>
    <cellStyle name="Normal 7 2 3_WKG 1-17-13 OFFICIAL DRG Hospital Provider Master File (NPI)" xfId="1511" xr:uid="{00000000-0005-0000-0000-0000E7050000}"/>
    <cellStyle name="Normal 7 2 4" xfId="1512" xr:uid="{00000000-0005-0000-0000-0000E8050000}"/>
    <cellStyle name="Normal 7 2 4 2" xfId="1513" xr:uid="{00000000-0005-0000-0000-0000E9050000}"/>
    <cellStyle name="Normal 7 2 5" xfId="1514" xr:uid="{00000000-0005-0000-0000-0000EA050000}"/>
    <cellStyle name="Normal 7 2_WKG 1-17-13 OFFICIAL DRG Hospital Provider Master File (NPI)" xfId="1515" xr:uid="{00000000-0005-0000-0000-0000EB050000}"/>
    <cellStyle name="Normal 7 3" xfId="1516" xr:uid="{00000000-0005-0000-0000-0000EC050000}"/>
    <cellStyle name="Normal 7 3 2" xfId="1517" xr:uid="{00000000-0005-0000-0000-0000ED050000}"/>
    <cellStyle name="Normal 7 3 2 2" xfId="1518" xr:uid="{00000000-0005-0000-0000-0000EE050000}"/>
    <cellStyle name="Normal 7 3 2 2 2" xfId="1519" xr:uid="{00000000-0005-0000-0000-0000EF050000}"/>
    <cellStyle name="Normal 7 3 2 3" xfId="1520" xr:uid="{00000000-0005-0000-0000-0000F0050000}"/>
    <cellStyle name="Normal 7 3 2_WKG 1-17-13 OFFICIAL DRG Hospital Provider Master File (NPI)" xfId="1521" xr:uid="{00000000-0005-0000-0000-0000F1050000}"/>
    <cellStyle name="Normal 7 3 3" xfId="1522" xr:uid="{00000000-0005-0000-0000-0000F2050000}"/>
    <cellStyle name="Normal 7 3 3 2" xfId="1523" xr:uid="{00000000-0005-0000-0000-0000F3050000}"/>
    <cellStyle name="Normal 7 3 4" xfId="1524" xr:uid="{00000000-0005-0000-0000-0000F4050000}"/>
    <cellStyle name="Normal 7 3_WKG 1-17-13 OFFICIAL DRG Hospital Provider Master File (NPI)" xfId="1525" xr:uid="{00000000-0005-0000-0000-0000F5050000}"/>
    <cellStyle name="Normal 7 4" xfId="1526" xr:uid="{00000000-0005-0000-0000-0000F6050000}"/>
    <cellStyle name="Normal 7 4 2" xfId="1527" xr:uid="{00000000-0005-0000-0000-0000F7050000}"/>
    <cellStyle name="Normal 7 4 2 2" xfId="1528" xr:uid="{00000000-0005-0000-0000-0000F8050000}"/>
    <cellStyle name="Normal 7 4 2 2 2" xfId="1529" xr:uid="{00000000-0005-0000-0000-0000F9050000}"/>
    <cellStyle name="Normal 7 4 2 3" xfId="1530" xr:uid="{00000000-0005-0000-0000-0000FA050000}"/>
    <cellStyle name="Normal 7 4 2_WKG 1-17-13 OFFICIAL DRG Hospital Provider Master File (NPI)" xfId="1531" xr:uid="{00000000-0005-0000-0000-0000FB050000}"/>
    <cellStyle name="Normal 7 4 3" xfId="1532" xr:uid="{00000000-0005-0000-0000-0000FC050000}"/>
    <cellStyle name="Normal 7 4 3 2" xfId="1533" xr:uid="{00000000-0005-0000-0000-0000FD050000}"/>
    <cellStyle name="Normal 7 4 4" xfId="1534" xr:uid="{00000000-0005-0000-0000-0000FE050000}"/>
    <cellStyle name="Normal 7 4_WKG 1-17-13 OFFICIAL DRG Hospital Provider Master File (NPI)" xfId="1535" xr:uid="{00000000-0005-0000-0000-0000FF050000}"/>
    <cellStyle name="Normal 7 5" xfId="1536" xr:uid="{00000000-0005-0000-0000-000000060000}"/>
    <cellStyle name="Normal 7 5 2" xfId="1537" xr:uid="{00000000-0005-0000-0000-000001060000}"/>
    <cellStyle name="Normal 7 5 2 2" xfId="1538" xr:uid="{00000000-0005-0000-0000-000002060000}"/>
    <cellStyle name="Normal 7 5 2 2 2" xfId="1539" xr:uid="{00000000-0005-0000-0000-000003060000}"/>
    <cellStyle name="Normal 7 5 2 3" xfId="1540" xr:uid="{00000000-0005-0000-0000-000004060000}"/>
    <cellStyle name="Normal 7 5 2_WKG 1-17-13 OFFICIAL DRG Hospital Provider Master File (NPI)" xfId="1541" xr:uid="{00000000-0005-0000-0000-000005060000}"/>
    <cellStyle name="Normal 7 5 3" xfId="1542" xr:uid="{00000000-0005-0000-0000-000006060000}"/>
    <cellStyle name="Normal 7 5 3 2" xfId="1543" xr:uid="{00000000-0005-0000-0000-000007060000}"/>
    <cellStyle name="Normal 7 5 4" xfId="1544" xr:uid="{00000000-0005-0000-0000-000008060000}"/>
    <cellStyle name="Normal 7 5_WKG 1-17-13 OFFICIAL DRG Hospital Provider Master File (NPI)" xfId="1545" xr:uid="{00000000-0005-0000-0000-000009060000}"/>
    <cellStyle name="Normal 7 6" xfId="1546" xr:uid="{00000000-0005-0000-0000-00000A060000}"/>
    <cellStyle name="Normal 7 6 2" xfId="1547" xr:uid="{00000000-0005-0000-0000-00000B060000}"/>
    <cellStyle name="Normal 7 6 2 2" xfId="1548" xr:uid="{00000000-0005-0000-0000-00000C060000}"/>
    <cellStyle name="Normal 7 6 3" xfId="1549" xr:uid="{00000000-0005-0000-0000-00000D060000}"/>
    <cellStyle name="Normal 7 6_WKG 1-17-13 OFFICIAL DRG Hospital Provider Master File (NPI)" xfId="1550" xr:uid="{00000000-0005-0000-0000-00000E060000}"/>
    <cellStyle name="Normal 7 7" xfId="1551" xr:uid="{00000000-0005-0000-0000-00000F060000}"/>
    <cellStyle name="Normal 7 7 2" xfId="1552" xr:uid="{00000000-0005-0000-0000-000010060000}"/>
    <cellStyle name="Normal 7 8" xfId="1553" xr:uid="{00000000-0005-0000-0000-000011060000}"/>
    <cellStyle name="Normal 7_WKG 1-17-13 OFFICIAL DRG Hospital Provider Master File (NPI)" xfId="1554" xr:uid="{00000000-0005-0000-0000-000012060000}"/>
    <cellStyle name="Normal 8" xfId="1555" xr:uid="{00000000-0005-0000-0000-000013060000}"/>
    <cellStyle name="Normal 8 2" xfId="1556" xr:uid="{00000000-0005-0000-0000-000014060000}"/>
    <cellStyle name="Normal 8 2 2" xfId="1557" xr:uid="{00000000-0005-0000-0000-000015060000}"/>
    <cellStyle name="Normal 8 2 2 2" xfId="1558" xr:uid="{00000000-0005-0000-0000-000016060000}"/>
    <cellStyle name="Normal 8 2 2 2 2" xfId="1559" xr:uid="{00000000-0005-0000-0000-000017060000}"/>
    <cellStyle name="Normal 8 2 2 2 2 2" xfId="1560" xr:uid="{00000000-0005-0000-0000-000018060000}"/>
    <cellStyle name="Normal 8 2 2 2 3" xfId="1561" xr:uid="{00000000-0005-0000-0000-000019060000}"/>
    <cellStyle name="Normal 8 2 2 2_WKG 1-17-13 OFFICIAL DRG Hospital Provider Master File (NPI)" xfId="1562" xr:uid="{00000000-0005-0000-0000-00001A060000}"/>
    <cellStyle name="Normal 8 2 2 3" xfId="1563" xr:uid="{00000000-0005-0000-0000-00001B060000}"/>
    <cellStyle name="Normal 8 2 2 3 2" xfId="1564" xr:uid="{00000000-0005-0000-0000-00001C060000}"/>
    <cellStyle name="Normal 8 2 2 4" xfId="1565" xr:uid="{00000000-0005-0000-0000-00001D060000}"/>
    <cellStyle name="Normal 8 2 2_WKG 1-17-13 OFFICIAL DRG Hospital Provider Master File (NPI)" xfId="1566" xr:uid="{00000000-0005-0000-0000-00001E060000}"/>
    <cellStyle name="Normal 8 2 3" xfId="1567" xr:uid="{00000000-0005-0000-0000-00001F060000}"/>
    <cellStyle name="Normal 8 2 3 2" xfId="1568" xr:uid="{00000000-0005-0000-0000-000020060000}"/>
    <cellStyle name="Normal 8 2 3 2 2" xfId="1569" xr:uid="{00000000-0005-0000-0000-000021060000}"/>
    <cellStyle name="Normal 8 2 3 3" xfId="1570" xr:uid="{00000000-0005-0000-0000-000022060000}"/>
    <cellStyle name="Normal 8 2 3_WKG 1-17-13 OFFICIAL DRG Hospital Provider Master File (NPI)" xfId="1571" xr:uid="{00000000-0005-0000-0000-000023060000}"/>
    <cellStyle name="Normal 8 2 4" xfId="1572" xr:uid="{00000000-0005-0000-0000-000024060000}"/>
    <cellStyle name="Normal 8 2 4 2" xfId="1573" xr:uid="{00000000-0005-0000-0000-000025060000}"/>
    <cellStyle name="Normal 8 2 5" xfId="1574" xr:uid="{00000000-0005-0000-0000-000026060000}"/>
    <cellStyle name="Normal 8 2_WKG 1-17-13 OFFICIAL DRG Hospital Provider Master File (NPI)" xfId="1575" xr:uid="{00000000-0005-0000-0000-000027060000}"/>
    <cellStyle name="Normal 8 3" xfId="1576" xr:uid="{00000000-0005-0000-0000-000028060000}"/>
    <cellStyle name="Normal 8 3 2" xfId="1577" xr:uid="{00000000-0005-0000-0000-000029060000}"/>
    <cellStyle name="Normal 8 3 2 2" xfId="1578" xr:uid="{00000000-0005-0000-0000-00002A060000}"/>
    <cellStyle name="Normal 8 3 2 2 2" xfId="1579" xr:uid="{00000000-0005-0000-0000-00002B060000}"/>
    <cellStyle name="Normal 8 3 2 3" xfId="1580" xr:uid="{00000000-0005-0000-0000-00002C060000}"/>
    <cellStyle name="Normal 8 3 2_WKG 1-17-13 OFFICIAL DRG Hospital Provider Master File (NPI)" xfId="1581" xr:uid="{00000000-0005-0000-0000-00002D060000}"/>
    <cellStyle name="Normal 8 3 3" xfId="1582" xr:uid="{00000000-0005-0000-0000-00002E060000}"/>
    <cellStyle name="Normal 8 3 3 2" xfId="1583" xr:uid="{00000000-0005-0000-0000-00002F060000}"/>
    <cellStyle name="Normal 8 3 4" xfId="1584" xr:uid="{00000000-0005-0000-0000-000030060000}"/>
    <cellStyle name="Normal 8 3_WKG 1-17-13 OFFICIAL DRG Hospital Provider Master File (NPI)" xfId="1585" xr:uid="{00000000-0005-0000-0000-000031060000}"/>
    <cellStyle name="Normal 8 4" xfId="1586" xr:uid="{00000000-0005-0000-0000-000032060000}"/>
    <cellStyle name="Normal 8 4 2" xfId="1587" xr:uid="{00000000-0005-0000-0000-000033060000}"/>
    <cellStyle name="Normal 8 4 2 2" xfId="1588" xr:uid="{00000000-0005-0000-0000-000034060000}"/>
    <cellStyle name="Normal 8 4 2 2 2" xfId="1589" xr:uid="{00000000-0005-0000-0000-000035060000}"/>
    <cellStyle name="Normal 8 4 2 3" xfId="1590" xr:uid="{00000000-0005-0000-0000-000036060000}"/>
    <cellStyle name="Normal 8 4 2_WKG 1-17-13 OFFICIAL DRG Hospital Provider Master File (NPI)" xfId="1591" xr:uid="{00000000-0005-0000-0000-000037060000}"/>
    <cellStyle name="Normal 8 4 3" xfId="1592" xr:uid="{00000000-0005-0000-0000-000038060000}"/>
    <cellStyle name="Normal 8 4 3 2" xfId="1593" xr:uid="{00000000-0005-0000-0000-000039060000}"/>
    <cellStyle name="Normal 8 4 4" xfId="1594" xr:uid="{00000000-0005-0000-0000-00003A060000}"/>
    <cellStyle name="Normal 8 4_WKG 1-17-13 OFFICIAL DRG Hospital Provider Master File (NPI)" xfId="1595" xr:uid="{00000000-0005-0000-0000-00003B060000}"/>
    <cellStyle name="Normal 8 5" xfId="1596" xr:uid="{00000000-0005-0000-0000-00003C060000}"/>
    <cellStyle name="Normal 8 5 2" xfId="1597" xr:uid="{00000000-0005-0000-0000-00003D060000}"/>
    <cellStyle name="Normal 8 5 2 2" xfId="1598" xr:uid="{00000000-0005-0000-0000-00003E060000}"/>
    <cellStyle name="Normal 8 5 2 2 2" xfId="1599" xr:uid="{00000000-0005-0000-0000-00003F060000}"/>
    <cellStyle name="Normal 8 5 2 3" xfId="1600" xr:uid="{00000000-0005-0000-0000-000040060000}"/>
    <cellStyle name="Normal 8 5 2_WKG 1-17-13 OFFICIAL DRG Hospital Provider Master File (NPI)" xfId="1601" xr:uid="{00000000-0005-0000-0000-000041060000}"/>
    <cellStyle name="Normal 8 5 3" xfId="1602" xr:uid="{00000000-0005-0000-0000-000042060000}"/>
    <cellStyle name="Normal 8 5 3 2" xfId="1603" xr:uid="{00000000-0005-0000-0000-000043060000}"/>
    <cellStyle name="Normal 8 5 4" xfId="1604" xr:uid="{00000000-0005-0000-0000-000044060000}"/>
    <cellStyle name="Normal 8 5_WKG 1-17-13 OFFICIAL DRG Hospital Provider Master File (NPI)" xfId="1605" xr:uid="{00000000-0005-0000-0000-000045060000}"/>
    <cellStyle name="Normal 8 6" xfId="1606" xr:uid="{00000000-0005-0000-0000-000046060000}"/>
    <cellStyle name="Normal 8 6 2" xfId="1607" xr:uid="{00000000-0005-0000-0000-000047060000}"/>
    <cellStyle name="Normal 8 6 2 2" xfId="1608" xr:uid="{00000000-0005-0000-0000-000048060000}"/>
    <cellStyle name="Normal 8 6 3" xfId="1609" xr:uid="{00000000-0005-0000-0000-000049060000}"/>
    <cellStyle name="Normal 8 6_WKG 1-17-13 OFFICIAL DRG Hospital Provider Master File (NPI)" xfId="1610" xr:uid="{00000000-0005-0000-0000-00004A060000}"/>
    <cellStyle name="Normal 8 7" xfId="1611" xr:uid="{00000000-0005-0000-0000-00004B060000}"/>
    <cellStyle name="Normal 8 7 2" xfId="1612" xr:uid="{00000000-0005-0000-0000-00004C060000}"/>
    <cellStyle name="Normal 8 8" xfId="1613" xr:uid="{00000000-0005-0000-0000-00004D060000}"/>
    <cellStyle name="Normal 8_WKG 1-17-13 OFFICIAL DRG Hospital Provider Master File (NPI)" xfId="1614" xr:uid="{00000000-0005-0000-0000-00004E060000}"/>
    <cellStyle name="Normal 9" xfId="1615" xr:uid="{00000000-0005-0000-0000-00004F060000}"/>
    <cellStyle name="Normal 9 2" xfId="1616" xr:uid="{00000000-0005-0000-0000-000050060000}"/>
    <cellStyle name="Normal 9 2 2" xfId="1617" xr:uid="{00000000-0005-0000-0000-000051060000}"/>
    <cellStyle name="Normal 9 2 2 2" xfId="1618" xr:uid="{00000000-0005-0000-0000-000052060000}"/>
    <cellStyle name="Normal 9 2 2 2 2" xfId="1619" xr:uid="{00000000-0005-0000-0000-000053060000}"/>
    <cellStyle name="Normal 9 2 2 2 2 2" xfId="1620" xr:uid="{00000000-0005-0000-0000-000054060000}"/>
    <cellStyle name="Normal 9 2 2 2 3" xfId="1621" xr:uid="{00000000-0005-0000-0000-000055060000}"/>
    <cellStyle name="Normal 9 2 2 2_WKG 1-17-13 OFFICIAL DRG Hospital Provider Master File (NPI)" xfId="1622" xr:uid="{00000000-0005-0000-0000-000056060000}"/>
    <cellStyle name="Normal 9 2 2 3" xfId="1623" xr:uid="{00000000-0005-0000-0000-000057060000}"/>
    <cellStyle name="Normal 9 2 2 3 2" xfId="1624" xr:uid="{00000000-0005-0000-0000-000058060000}"/>
    <cellStyle name="Normal 9 2 2 4" xfId="1625" xr:uid="{00000000-0005-0000-0000-000059060000}"/>
    <cellStyle name="Normal 9 2 2_WKG 1-17-13 OFFICIAL DRG Hospital Provider Master File (NPI)" xfId="1626" xr:uid="{00000000-0005-0000-0000-00005A060000}"/>
    <cellStyle name="Normal 9 2 3" xfId="1627" xr:uid="{00000000-0005-0000-0000-00005B060000}"/>
    <cellStyle name="Normal 9 2 3 2" xfId="1628" xr:uid="{00000000-0005-0000-0000-00005C060000}"/>
    <cellStyle name="Normal 9 2 3 2 2" xfId="1629" xr:uid="{00000000-0005-0000-0000-00005D060000}"/>
    <cellStyle name="Normal 9 2 3 3" xfId="1630" xr:uid="{00000000-0005-0000-0000-00005E060000}"/>
    <cellStyle name="Normal 9 2 3_WKG 1-17-13 OFFICIAL DRG Hospital Provider Master File (NPI)" xfId="1631" xr:uid="{00000000-0005-0000-0000-00005F060000}"/>
    <cellStyle name="Normal 9 2 4" xfId="1632" xr:uid="{00000000-0005-0000-0000-000060060000}"/>
    <cellStyle name="Normal 9 2 4 2" xfId="1633" xr:uid="{00000000-0005-0000-0000-000061060000}"/>
    <cellStyle name="Normal 9 2 5" xfId="1634" xr:uid="{00000000-0005-0000-0000-000062060000}"/>
    <cellStyle name="Normal 9 2_WKG 1-17-13 OFFICIAL DRG Hospital Provider Master File (NPI)" xfId="1635" xr:uid="{00000000-0005-0000-0000-000063060000}"/>
    <cellStyle name="Normal 9 3" xfId="1636" xr:uid="{00000000-0005-0000-0000-000064060000}"/>
    <cellStyle name="Normal 9 3 2" xfId="1637" xr:uid="{00000000-0005-0000-0000-000065060000}"/>
    <cellStyle name="Normal 9 3 2 2" xfId="1638" xr:uid="{00000000-0005-0000-0000-000066060000}"/>
    <cellStyle name="Normal 9 3 2 2 2" xfId="1639" xr:uid="{00000000-0005-0000-0000-000067060000}"/>
    <cellStyle name="Normal 9 3 2 3" xfId="1640" xr:uid="{00000000-0005-0000-0000-000068060000}"/>
    <cellStyle name="Normal 9 3 2_WKG 1-17-13 OFFICIAL DRG Hospital Provider Master File (NPI)" xfId="1641" xr:uid="{00000000-0005-0000-0000-000069060000}"/>
    <cellStyle name="Normal 9 3 3" xfId="1642" xr:uid="{00000000-0005-0000-0000-00006A060000}"/>
    <cellStyle name="Normal 9 3 3 2" xfId="1643" xr:uid="{00000000-0005-0000-0000-00006B060000}"/>
    <cellStyle name="Normal 9 3 4" xfId="1644" xr:uid="{00000000-0005-0000-0000-00006C060000}"/>
    <cellStyle name="Normal 9 3_WKG 1-17-13 OFFICIAL DRG Hospital Provider Master File (NPI)" xfId="1645" xr:uid="{00000000-0005-0000-0000-00006D060000}"/>
    <cellStyle name="Normal 9 4" xfId="1646" xr:uid="{00000000-0005-0000-0000-00006E060000}"/>
    <cellStyle name="Normal 9 4 2" xfId="1647" xr:uid="{00000000-0005-0000-0000-00006F060000}"/>
    <cellStyle name="Normal 9 4 2 2" xfId="1648" xr:uid="{00000000-0005-0000-0000-000070060000}"/>
    <cellStyle name="Normal 9 4 2 2 2" xfId="1649" xr:uid="{00000000-0005-0000-0000-000071060000}"/>
    <cellStyle name="Normal 9 4 2 3" xfId="1650" xr:uid="{00000000-0005-0000-0000-000072060000}"/>
    <cellStyle name="Normal 9 4 2_WKG 1-17-13 OFFICIAL DRG Hospital Provider Master File (NPI)" xfId="1651" xr:uid="{00000000-0005-0000-0000-000073060000}"/>
    <cellStyle name="Normal 9 4 3" xfId="1652" xr:uid="{00000000-0005-0000-0000-000074060000}"/>
    <cellStyle name="Normal 9 4 3 2" xfId="1653" xr:uid="{00000000-0005-0000-0000-000075060000}"/>
    <cellStyle name="Normal 9 4 4" xfId="1654" xr:uid="{00000000-0005-0000-0000-000076060000}"/>
    <cellStyle name="Normal 9 4_WKG 1-17-13 OFFICIAL DRG Hospital Provider Master File (NPI)" xfId="1655" xr:uid="{00000000-0005-0000-0000-000077060000}"/>
    <cellStyle name="Normal 9 5" xfId="1656" xr:uid="{00000000-0005-0000-0000-000078060000}"/>
    <cellStyle name="Normal 9 5 2" xfId="1657" xr:uid="{00000000-0005-0000-0000-000079060000}"/>
    <cellStyle name="Normal 9 5 2 2" xfId="1658" xr:uid="{00000000-0005-0000-0000-00007A060000}"/>
    <cellStyle name="Normal 9 5 2 2 2" xfId="1659" xr:uid="{00000000-0005-0000-0000-00007B060000}"/>
    <cellStyle name="Normal 9 5 2 3" xfId="1660" xr:uid="{00000000-0005-0000-0000-00007C060000}"/>
    <cellStyle name="Normal 9 5 2_WKG 1-17-13 OFFICIAL DRG Hospital Provider Master File (NPI)" xfId="1661" xr:uid="{00000000-0005-0000-0000-00007D060000}"/>
    <cellStyle name="Normal 9 5 3" xfId="1662" xr:uid="{00000000-0005-0000-0000-00007E060000}"/>
    <cellStyle name="Normal 9 5 3 2" xfId="1663" xr:uid="{00000000-0005-0000-0000-00007F060000}"/>
    <cellStyle name="Normal 9 5 4" xfId="1664" xr:uid="{00000000-0005-0000-0000-000080060000}"/>
    <cellStyle name="Normal 9 5_WKG 1-17-13 OFFICIAL DRG Hospital Provider Master File (NPI)" xfId="1665" xr:uid="{00000000-0005-0000-0000-000081060000}"/>
    <cellStyle name="Normal 9 6" xfId="1666" xr:uid="{00000000-0005-0000-0000-000082060000}"/>
    <cellStyle name="Normal 9 6 2" xfId="1667" xr:uid="{00000000-0005-0000-0000-000083060000}"/>
    <cellStyle name="Normal 9 6 2 2" xfId="1668" xr:uid="{00000000-0005-0000-0000-000084060000}"/>
    <cellStyle name="Normal 9 6 3" xfId="1669" xr:uid="{00000000-0005-0000-0000-000085060000}"/>
    <cellStyle name="Normal 9 6_WKG 1-17-13 OFFICIAL DRG Hospital Provider Master File (NPI)" xfId="1670" xr:uid="{00000000-0005-0000-0000-000086060000}"/>
    <cellStyle name="Normal 9 7" xfId="1671" xr:uid="{00000000-0005-0000-0000-000087060000}"/>
    <cellStyle name="Normal 9 7 2" xfId="1672" xr:uid="{00000000-0005-0000-0000-000088060000}"/>
    <cellStyle name="Normal 9 8" xfId="1673" xr:uid="{00000000-0005-0000-0000-000089060000}"/>
    <cellStyle name="Normal 9_WKG 1-17-13 OFFICIAL DRG Hospital Provider Master File (NPI)" xfId="1674" xr:uid="{00000000-0005-0000-0000-00008A060000}"/>
    <cellStyle name="Normal_DRG table" xfId="1675" xr:uid="{00000000-0005-0000-0000-00008B060000}"/>
    <cellStyle name="Normal_Inpatient by DRG" xfId="1676" xr:uid="{00000000-0005-0000-0000-00008C060000}"/>
    <cellStyle name="Normal_Sheet1" xfId="1677" xr:uid="{00000000-0005-0000-0000-00008D060000}"/>
    <cellStyle name="Normal_Sheet1 2" xfId="1678" xr:uid="{00000000-0005-0000-0000-00008E060000}"/>
    <cellStyle name="Note 2" xfId="1679" xr:uid="{00000000-0005-0000-0000-00008F060000}"/>
    <cellStyle name="Note 2 2" xfId="1680" xr:uid="{00000000-0005-0000-0000-000090060000}"/>
    <cellStyle name="Note 2 2 2" xfId="1681" xr:uid="{00000000-0005-0000-0000-000091060000}"/>
    <cellStyle name="Note 2 2 2 2" xfId="1682" xr:uid="{00000000-0005-0000-0000-000092060000}"/>
    <cellStyle name="Note 2 2 2 2 2" xfId="1683" xr:uid="{00000000-0005-0000-0000-000093060000}"/>
    <cellStyle name="Note 2 2 2 2 2 2" xfId="1684" xr:uid="{00000000-0005-0000-0000-000094060000}"/>
    <cellStyle name="Note 2 2 2 2 2 2 2" xfId="1685" xr:uid="{00000000-0005-0000-0000-000095060000}"/>
    <cellStyle name="Note 2 2 2 2 2 3" xfId="1686" xr:uid="{00000000-0005-0000-0000-000096060000}"/>
    <cellStyle name="Note 2 2 2 2 3" xfId="1687" xr:uid="{00000000-0005-0000-0000-000097060000}"/>
    <cellStyle name="Note 2 2 2 2 3 2" xfId="1688" xr:uid="{00000000-0005-0000-0000-000098060000}"/>
    <cellStyle name="Note 2 2 2 2 3 2 2" xfId="1689" xr:uid="{00000000-0005-0000-0000-000099060000}"/>
    <cellStyle name="Note 2 2 2 2 3 3" xfId="1690" xr:uid="{00000000-0005-0000-0000-00009A060000}"/>
    <cellStyle name="Note 2 2 2 2 4" xfId="1691" xr:uid="{00000000-0005-0000-0000-00009B060000}"/>
    <cellStyle name="Note 2 2 2 2 4 2" xfId="1692" xr:uid="{00000000-0005-0000-0000-00009C060000}"/>
    <cellStyle name="Note 2 2 2 2 4 2 2" xfId="1693" xr:uid="{00000000-0005-0000-0000-00009D060000}"/>
    <cellStyle name="Note 2 2 2 2 4 3" xfId="1694" xr:uid="{00000000-0005-0000-0000-00009E060000}"/>
    <cellStyle name="Note 2 2 2 2 5" xfId="1695" xr:uid="{00000000-0005-0000-0000-00009F060000}"/>
    <cellStyle name="Note 2 2 2 2 5 2" xfId="1696" xr:uid="{00000000-0005-0000-0000-0000A0060000}"/>
    <cellStyle name="Note 2 2 2 2 5 2 2" xfId="1697" xr:uid="{00000000-0005-0000-0000-0000A1060000}"/>
    <cellStyle name="Note 2 2 2 2 5 3" xfId="1698" xr:uid="{00000000-0005-0000-0000-0000A2060000}"/>
    <cellStyle name="Note 2 2 2 2 6" xfId="1699" xr:uid="{00000000-0005-0000-0000-0000A3060000}"/>
    <cellStyle name="Note 2 2 2 2 6 2" xfId="1700" xr:uid="{00000000-0005-0000-0000-0000A4060000}"/>
    <cellStyle name="Note 2 2 2 2 7" xfId="1701" xr:uid="{00000000-0005-0000-0000-0000A5060000}"/>
    <cellStyle name="Note 2 2 2 3" xfId="1702" xr:uid="{00000000-0005-0000-0000-0000A6060000}"/>
    <cellStyle name="Note 2 2 2 3 2" xfId="1703" xr:uid="{00000000-0005-0000-0000-0000A7060000}"/>
    <cellStyle name="Note 2 2 2 3 2 2" xfId="1704" xr:uid="{00000000-0005-0000-0000-0000A8060000}"/>
    <cellStyle name="Note 2 2 2 3 3" xfId="1705" xr:uid="{00000000-0005-0000-0000-0000A9060000}"/>
    <cellStyle name="Note 2 2 2 4" xfId="1706" xr:uid="{00000000-0005-0000-0000-0000AA060000}"/>
    <cellStyle name="Note 2 2 2 4 2" xfId="1707" xr:uid="{00000000-0005-0000-0000-0000AB060000}"/>
    <cellStyle name="Note 2 2 2 4 2 2" xfId="1708" xr:uid="{00000000-0005-0000-0000-0000AC060000}"/>
    <cellStyle name="Note 2 2 2 4 3" xfId="1709" xr:uid="{00000000-0005-0000-0000-0000AD060000}"/>
    <cellStyle name="Note 2 2 2 5" xfId="1710" xr:uid="{00000000-0005-0000-0000-0000AE060000}"/>
    <cellStyle name="Note 2 2 2 5 2" xfId="1711" xr:uid="{00000000-0005-0000-0000-0000AF060000}"/>
    <cellStyle name="Note 2 2 2 6" xfId="1712" xr:uid="{00000000-0005-0000-0000-0000B0060000}"/>
    <cellStyle name="Note 2 2 3" xfId="1713" xr:uid="{00000000-0005-0000-0000-0000B1060000}"/>
    <cellStyle name="Note 2 2 3 2" xfId="1714" xr:uid="{00000000-0005-0000-0000-0000B2060000}"/>
    <cellStyle name="Note 2 2 3 2 2" xfId="1715" xr:uid="{00000000-0005-0000-0000-0000B3060000}"/>
    <cellStyle name="Note 2 2 3 2 2 2" xfId="1716" xr:uid="{00000000-0005-0000-0000-0000B4060000}"/>
    <cellStyle name="Note 2 2 3 2 3" xfId="1717" xr:uid="{00000000-0005-0000-0000-0000B5060000}"/>
    <cellStyle name="Note 2 2 3 3" xfId="1718" xr:uid="{00000000-0005-0000-0000-0000B6060000}"/>
    <cellStyle name="Note 2 2 3 3 2" xfId="1719" xr:uid="{00000000-0005-0000-0000-0000B7060000}"/>
    <cellStyle name="Note 2 2 3 3 2 2" xfId="1720" xr:uid="{00000000-0005-0000-0000-0000B8060000}"/>
    <cellStyle name="Note 2 2 3 3 3" xfId="1721" xr:uid="{00000000-0005-0000-0000-0000B9060000}"/>
    <cellStyle name="Note 2 2 3 4" xfId="1722" xr:uid="{00000000-0005-0000-0000-0000BA060000}"/>
    <cellStyle name="Note 2 2 3 4 2" xfId="1723" xr:uid="{00000000-0005-0000-0000-0000BB060000}"/>
    <cellStyle name="Note 2 2 3 4 2 2" xfId="1724" xr:uid="{00000000-0005-0000-0000-0000BC060000}"/>
    <cellStyle name="Note 2 2 3 4 3" xfId="1725" xr:uid="{00000000-0005-0000-0000-0000BD060000}"/>
    <cellStyle name="Note 2 2 3 5" xfId="1726" xr:uid="{00000000-0005-0000-0000-0000BE060000}"/>
    <cellStyle name="Note 2 2 3 5 2" xfId="1727" xr:uid="{00000000-0005-0000-0000-0000BF060000}"/>
    <cellStyle name="Note 2 2 3 5 2 2" xfId="1728" xr:uid="{00000000-0005-0000-0000-0000C0060000}"/>
    <cellStyle name="Note 2 2 3 5 3" xfId="1729" xr:uid="{00000000-0005-0000-0000-0000C1060000}"/>
    <cellStyle name="Note 2 2 3 6" xfId="1730" xr:uid="{00000000-0005-0000-0000-0000C2060000}"/>
    <cellStyle name="Note 2 2 3 6 2" xfId="1731" xr:uid="{00000000-0005-0000-0000-0000C3060000}"/>
    <cellStyle name="Note 2 2 3 7" xfId="1732" xr:uid="{00000000-0005-0000-0000-0000C4060000}"/>
    <cellStyle name="Note 2 2 4" xfId="1733" xr:uid="{00000000-0005-0000-0000-0000C5060000}"/>
    <cellStyle name="Note 2 2 4 2" xfId="1734" xr:uid="{00000000-0005-0000-0000-0000C6060000}"/>
    <cellStyle name="Note 2 2 4 2 2" xfId="1735" xr:uid="{00000000-0005-0000-0000-0000C7060000}"/>
    <cellStyle name="Note 2 2 4 3" xfId="1736" xr:uid="{00000000-0005-0000-0000-0000C8060000}"/>
    <cellStyle name="Note 2 2 5" xfId="1737" xr:uid="{00000000-0005-0000-0000-0000C9060000}"/>
    <cellStyle name="Note 2 2 5 2" xfId="1738" xr:uid="{00000000-0005-0000-0000-0000CA060000}"/>
    <cellStyle name="Note 2 2 5 2 2" xfId="1739" xr:uid="{00000000-0005-0000-0000-0000CB060000}"/>
    <cellStyle name="Note 2 2 5 3" xfId="1740" xr:uid="{00000000-0005-0000-0000-0000CC060000}"/>
    <cellStyle name="Note 2 2 6" xfId="1741" xr:uid="{00000000-0005-0000-0000-0000CD060000}"/>
    <cellStyle name="Note 2 2 6 2" xfId="1742" xr:uid="{00000000-0005-0000-0000-0000CE060000}"/>
    <cellStyle name="Note 2 2 7" xfId="1743" xr:uid="{00000000-0005-0000-0000-0000CF060000}"/>
    <cellStyle name="Note 2 3" xfId="1744" xr:uid="{00000000-0005-0000-0000-0000D0060000}"/>
    <cellStyle name="Note 2 3 2" xfId="1745" xr:uid="{00000000-0005-0000-0000-0000D1060000}"/>
    <cellStyle name="Note 2 3 2 2" xfId="1746" xr:uid="{00000000-0005-0000-0000-0000D2060000}"/>
    <cellStyle name="Note 2 3 2 2 2" xfId="1747" xr:uid="{00000000-0005-0000-0000-0000D3060000}"/>
    <cellStyle name="Note 2 3 2 2 2 2" xfId="1748" xr:uid="{00000000-0005-0000-0000-0000D4060000}"/>
    <cellStyle name="Note 2 3 2 2 3" xfId="1749" xr:uid="{00000000-0005-0000-0000-0000D5060000}"/>
    <cellStyle name="Note 2 3 2 3" xfId="1750" xr:uid="{00000000-0005-0000-0000-0000D6060000}"/>
    <cellStyle name="Note 2 3 2 3 2" xfId="1751" xr:uid="{00000000-0005-0000-0000-0000D7060000}"/>
    <cellStyle name="Note 2 3 2 3 2 2" xfId="1752" xr:uid="{00000000-0005-0000-0000-0000D8060000}"/>
    <cellStyle name="Note 2 3 2 3 3" xfId="1753" xr:uid="{00000000-0005-0000-0000-0000D9060000}"/>
    <cellStyle name="Note 2 3 2 4" xfId="1754" xr:uid="{00000000-0005-0000-0000-0000DA060000}"/>
    <cellStyle name="Note 2 3 2 4 2" xfId="1755" xr:uid="{00000000-0005-0000-0000-0000DB060000}"/>
    <cellStyle name="Note 2 3 2 4 2 2" xfId="1756" xr:uid="{00000000-0005-0000-0000-0000DC060000}"/>
    <cellStyle name="Note 2 3 2 4 3" xfId="1757" xr:uid="{00000000-0005-0000-0000-0000DD060000}"/>
    <cellStyle name="Note 2 3 2 5" xfId="1758" xr:uid="{00000000-0005-0000-0000-0000DE060000}"/>
    <cellStyle name="Note 2 3 2 5 2" xfId="1759" xr:uid="{00000000-0005-0000-0000-0000DF060000}"/>
    <cellStyle name="Note 2 3 2 5 2 2" xfId="1760" xr:uid="{00000000-0005-0000-0000-0000E0060000}"/>
    <cellStyle name="Note 2 3 2 5 3" xfId="1761" xr:uid="{00000000-0005-0000-0000-0000E1060000}"/>
    <cellStyle name="Note 2 3 2 6" xfId="1762" xr:uid="{00000000-0005-0000-0000-0000E2060000}"/>
    <cellStyle name="Note 2 3 2 6 2" xfId="1763" xr:uid="{00000000-0005-0000-0000-0000E3060000}"/>
    <cellStyle name="Note 2 3 2 7" xfId="1764" xr:uid="{00000000-0005-0000-0000-0000E4060000}"/>
    <cellStyle name="Note 2 3 3" xfId="1765" xr:uid="{00000000-0005-0000-0000-0000E5060000}"/>
    <cellStyle name="Note 2 3 3 2" xfId="1766" xr:uid="{00000000-0005-0000-0000-0000E6060000}"/>
    <cellStyle name="Note 2 3 3 2 2" xfId="1767" xr:uid="{00000000-0005-0000-0000-0000E7060000}"/>
    <cellStyle name="Note 2 3 3 3" xfId="1768" xr:uid="{00000000-0005-0000-0000-0000E8060000}"/>
    <cellStyle name="Note 2 3 4" xfId="1769" xr:uid="{00000000-0005-0000-0000-0000E9060000}"/>
    <cellStyle name="Note 2 3 4 2" xfId="1770" xr:uid="{00000000-0005-0000-0000-0000EA060000}"/>
    <cellStyle name="Note 2 3 4 2 2" xfId="1771" xr:uid="{00000000-0005-0000-0000-0000EB060000}"/>
    <cellStyle name="Note 2 3 4 3" xfId="1772" xr:uid="{00000000-0005-0000-0000-0000EC060000}"/>
    <cellStyle name="Note 2 3 5" xfId="1773" xr:uid="{00000000-0005-0000-0000-0000ED060000}"/>
    <cellStyle name="Note 2 3 5 2" xfId="1774" xr:uid="{00000000-0005-0000-0000-0000EE060000}"/>
    <cellStyle name="Note 2 3 6" xfId="1775" xr:uid="{00000000-0005-0000-0000-0000EF060000}"/>
    <cellStyle name="Note 2 4" xfId="1776" xr:uid="{00000000-0005-0000-0000-0000F0060000}"/>
    <cellStyle name="Note 2 4 2" xfId="1777" xr:uid="{00000000-0005-0000-0000-0000F1060000}"/>
    <cellStyle name="Note 2 4 3" xfId="1778" xr:uid="{00000000-0005-0000-0000-0000F2060000}"/>
    <cellStyle name="Note 2 5" xfId="1779" xr:uid="{00000000-0005-0000-0000-0000F3060000}"/>
    <cellStyle name="Note 2 5 2" xfId="1780" xr:uid="{00000000-0005-0000-0000-0000F4060000}"/>
    <cellStyle name="Note 2 5 2 2" xfId="1781" xr:uid="{00000000-0005-0000-0000-0000F5060000}"/>
    <cellStyle name="Note 2 5 2 2 2" xfId="1782" xr:uid="{00000000-0005-0000-0000-0000F6060000}"/>
    <cellStyle name="Note 2 5 2 3" xfId="1783" xr:uid="{00000000-0005-0000-0000-0000F7060000}"/>
    <cellStyle name="Note 2 5 3" xfId="1784" xr:uid="{00000000-0005-0000-0000-0000F8060000}"/>
    <cellStyle name="Note 2 5 3 2" xfId="1785" xr:uid="{00000000-0005-0000-0000-0000F9060000}"/>
    <cellStyle name="Note 2 5 3 2 2" xfId="1786" xr:uid="{00000000-0005-0000-0000-0000FA060000}"/>
    <cellStyle name="Note 2 5 3 3" xfId="1787" xr:uid="{00000000-0005-0000-0000-0000FB060000}"/>
    <cellStyle name="Note 2 5 4" xfId="1788" xr:uid="{00000000-0005-0000-0000-0000FC060000}"/>
    <cellStyle name="Note 2 5 4 2" xfId="1789" xr:uid="{00000000-0005-0000-0000-0000FD060000}"/>
    <cellStyle name="Note 2 5 4 2 2" xfId="1790" xr:uid="{00000000-0005-0000-0000-0000FE060000}"/>
    <cellStyle name="Note 2 5 4 3" xfId="1791" xr:uid="{00000000-0005-0000-0000-0000FF060000}"/>
    <cellStyle name="Note 2 5 5" xfId="1792" xr:uid="{00000000-0005-0000-0000-000000070000}"/>
    <cellStyle name="Note 2 5 5 2" xfId="1793" xr:uid="{00000000-0005-0000-0000-000001070000}"/>
    <cellStyle name="Note 2 5 5 2 2" xfId="1794" xr:uid="{00000000-0005-0000-0000-000002070000}"/>
    <cellStyle name="Note 2 5 5 3" xfId="1795" xr:uid="{00000000-0005-0000-0000-000003070000}"/>
    <cellStyle name="Note 2 5 6" xfId="1796" xr:uid="{00000000-0005-0000-0000-000004070000}"/>
    <cellStyle name="Note 2 5 6 2" xfId="1797" xr:uid="{00000000-0005-0000-0000-000005070000}"/>
    <cellStyle name="Note 2 5 7" xfId="1798" xr:uid="{00000000-0005-0000-0000-000006070000}"/>
    <cellStyle name="Note 2 6" xfId="1799" xr:uid="{00000000-0005-0000-0000-000007070000}"/>
    <cellStyle name="Note 2 6 2" xfId="1800" xr:uid="{00000000-0005-0000-0000-000008070000}"/>
    <cellStyle name="Note 2 6 2 2" xfId="1801" xr:uid="{00000000-0005-0000-0000-000009070000}"/>
    <cellStyle name="Note 2 6 3" xfId="1802" xr:uid="{00000000-0005-0000-0000-00000A070000}"/>
    <cellStyle name="Note 2 7" xfId="1803" xr:uid="{00000000-0005-0000-0000-00000B070000}"/>
    <cellStyle name="Note 2 7 2" xfId="1804" xr:uid="{00000000-0005-0000-0000-00000C070000}"/>
    <cellStyle name="Note 2 7 2 2" xfId="1805" xr:uid="{00000000-0005-0000-0000-00000D070000}"/>
    <cellStyle name="Note 2 7 3" xfId="1806" xr:uid="{00000000-0005-0000-0000-00000E070000}"/>
    <cellStyle name="Note 2 8" xfId="1807" xr:uid="{00000000-0005-0000-0000-00000F070000}"/>
    <cellStyle name="Note 2 8 2" xfId="1808" xr:uid="{00000000-0005-0000-0000-000010070000}"/>
    <cellStyle name="Note 2 9" xfId="1809" xr:uid="{00000000-0005-0000-0000-000011070000}"/>
    <cellStyle name="Note 3" xfId="1810" xr:uid="{00000000-0005-0000-0000-000012070000}"/>
    <cellStyle name="Note 3 2" xfId="1811" xr:uid="{00000000-0005-0000-0000-000013070000}"/>
    <cellStyle name="Note 3 2 2" xfId="1812" xr:uid="{00000000-0005-0000-0000-000014070000}"/>
    <cellStyle name="Note 3 2 2 2" xfId="1813" xr:uid="{00000000-0005-0000-0000-000015070000}"/>
    <cellStyle name="Note 3 2 2 2 2" xfId="1814" xr:uid="{00000000-0005-0000-0000-000016070000}"/>
    <cellStyle name="Note 3 2 2 2 2 2" xfId="1815" xr:uid="{00000000-0005-0000-0000-000017070000}"/>
    <cellStyle name="Note 3 2 2 2 3" xfId="1816" xr:uid="{00000000-0005-0000-0000-000018070000}"/>
    <cellStyle name="Note 3 2 2 3" xfId="1817" xr:uid="{00000000-0005-0000-0000-000019070000}"/>
    <cellStyle name="Note 3 2 2 3 2" xfId="1818" xr:uid="{00000000-0005-0000-0000-00001A070000}"/>
    <cellStyle name="Note 3 2 2 3 2 2" xfId="1819" xr:uid="{00000000-0005-0000-0000-00001B070000}"/>
    <cellStyle name="Note 3 2 2 3 3" xfId="1820" xr:uid="{00000000-0005-0000-0000-00001C070000}"/>
    <cellStyle name="Note 3 2 2 4" xfId="1821" xr:uid="{00000000-0005-0000-0000-00001D070000}"/>
    <cellStyle name="Note 3 2 2 4 2" xfId="1822" xr:uid="{00000000-0005-0000-0000-00001E070000}"/>
    <cellStyle name="Note 3 2 2 4 2 2" xfId="1823" xr:uid="{00000000-0005-0000-0000-00001F070000}"/>
    <cellStyle name="Note 3 2 2 4 3" xfId="1824" xr:uid="{00000000-0005-0000-0000-000020070000}"/>
    <cellStyle name="Note 3 2 2 5" xfId="1825" xr:uid="{00000000-0005-0000-0000-000021070000}"/>
    <cellStyle name="Note 3 2 2 5 2" xfId="1826" xr:uid="{00000000-0005-0000-0000-000022070000}"/>
    <cellStyle name="Note 3 2 2 5 2 2" xfId="1827" xr:uid="{00000000-0005-0000-0000-000023070000}"/>
    <cellStyle name="Note 3 2 2 5 3" xfId="1828" xr:uid="{00000000-0005-0000-0000-000024070000}"/>
    <cellStyle name="Note 3 2 2 6" xfId="1829" xr:uid="{00000000-0005-0000-0000-000025070000}"/>
    <cellStyle name="Note 3 2 2 6 2" xfId="1830" xr:uid="{00000000-0005-0000-0000-000026070000}"/>
    <cellStyle name="Note 3 2 2 7" xfId="1831" xr:uid="{00000000-0005-0000-0000-000027070000}"/>
    <cellStyle name="Note 3 2 3" xfId="1832" xr:uid="{00000000-0005-0000-0000-000028070000}"/>
    <cellStyle name="Note 3 2 3 2" xfId="1833" xr:uid="{00000000-0005-0000-0000-000029070000}"/>
    <cellStyle name="Note 3 2 3 2 2" xfId="1834" xr:uid="{00000000-0005-0000-0000-00002A070000}"/>
    <cellStyle name="Note 3 2 3 3" xfId="1835" xr:uid="{00000000-0005-0000-0000-00002B070000}"/>
    <cellStyle name="Note 3 2 4" xfId="1836" xr:uid="{00000000-0005-0000-0000-00002C070000}"/>
    <cellStyle name="Note 3 2 4 2" xfId="1837" xr:uid="{00000000-0005-0000-0000-00002D070000}"/>
    <cellStyle name="Note 3 2 4 2 2" xfId="1838" xr:uid="{00000000-0005-0000-0000-00002E070000}"/>
    <cellStyle name="Note 3 2 4 3" xfId="1839" xr:uid="{00000000-0005-0000-0000-00002F070000}"/>
    <cellStyle name="Note 3 2 5" xfId="1840" xr:uid="{00000000-0005-0000-0000-000030070000}"/>
    <cellStyle name="Note 3 2 5 2" xfId="1841" xr:uid="{00000000-0005-0000-0000-000031070000}"/>
    <cellStyle name="Note 3 2 6" xfId="1842" xr:uid="{00000000-0005-0000-0000-000032070000}"/>
    <cellStyle name="Note 3 3" xfId="1843" xr:uid="{00000000-0005-0000-0000-000033070000}"/>
    <cellStyle name="Note 3 3 2" xfId="1844" xr:uid="{00000000-0005-0000-0000-000034070000}"/>
    <cellStyle name="Note 3 3 2 2" xfId="1845" xr:uid="{00000000-0005-0000-0000-000035070000}"/>
    <cellStyle name="Note 3 3 2 2 2" xfId="1846" xr:uid="{00000000-0005-0000-0000-000036070000}"/>
    <cellStyle name="Note 3 3 2 3" xfId="1847" xr:uid="{00000000-0005-0000-0000-000037070000}"/>
    <cellStyle name="Note 3 3 3" xfId="1848" xr:uid="{00000000-0005-0000-0000-000038070000}"/>
    <cellStyle name="Note 3 3 3 2" xfId="1849" xr:uid="{00000000-0005-0000-0000-000039070000}"/>
    <cellStyle name="Note 3 3 3 2 2" xfId="1850" xr:uid="{00000000-0005-0000-0000-00003A070000}"/>
    <cellStyle name="Note 3 3 3 3" xfId="1851" xr:uid="{00000000-0005-0000-0000-00003B070000}"/>
    <cellStyle name="Note 3 3 4" xfId="1852" xr:uid="{00000000-0005-0000-0000-00003C070000}"/>
    <cellStyle name="Note 3 3 4 2" xfId="1853" xr:uid="{00000000-0005-0000-0000-00003D070000}"/>
    <cellStyle name="Note 3 3 4 2 2" xfId="1854" xr:uid="{00000000-0005-0000-0000-00003E070000}"/>
    <cellStyle name="Note 3 3 4 3" xfId="1855" xr:uid="{00000000-0005-0000-0000-00003F070000}"/>
    <cellStyle name="Note 3 3 5" xfId="1856" xr:uid="{00000000-0005-0000-0000-000040070000}"/>
    <cellStyle name="Note 3 3 5 2" xfId="1857" xr:uid="{00000000-0005-0000-0000-000041070000}"/>
    <cellStyle name="Note 3 3 5 2 2" xfId="1858" xr:uid="{00000000-0005-0000-0000-000042070000}"/>
    <cellStyle name="Note 3 3 5 3" xfId="1859" xr:uid="{00000000-0005-0000-0000-000043070000}"/>
    <cellStyle name="Note 3 3 6" xfId="1860" xr:uid="{00000000-0005-0000-0000-000044070000}"/>
    <cellStyle name="Note 3 3 6 2" xfId="1861" xr:uid="{00000000-0005-0000-0000-000045070000}"/>
    <cellStyle name="Note 3 3 7" xfId="1862" xr:uid="{00000000-0005-0000-0000-000046070000}"/>
    <cellStyle name="Note 3 4" xfId="1863" xr:uid="{00000000-0005-0000-0000-000047070000}"/>
    <cellStyle name="Note 3 4 2" xfId="1864" xr:uid="{00000000-0005-0000-0000-000048070000}"/>
    <cellStyle name="Note 3 4 2 2" xfId="1865" xr:uid="{00000000-0005-0000-0000-000049070000}"/>
    <cellStyle name="Note 3 4 3" xfId="1866" xr:uid="{00000000-0005-0000-0000-00004A070000}"/>
    <cellStyle name="Note 3 5" xfId="1867" xr:uid="{00000000-0005-0000-0000-00004B070000}"/>
    <cellStyle name="Note 3 5 2" xfId="1868" xr:uid="{00000000-0005-0000-0000-00004C070000}"/>
    <cellStyle name="Note 3 5 2 2" xfId="1869" xr:uid="{00000000-0005-0000-0000-00004D070000}"/>
    <cellStyle name="Note 3 5 3" xfId="1870" xr:uid="{00000000-0005-0000-0000-00004E070000}"/>
    <cellStyle name="Note 3 6" xfId="1871" xr:uid="{00000000-0005-0000-0000-00004F070000}"/>
    <cellStyle name="Note 3 6 2" xfId="1872" xr:uid="{00000000-0005-0000-0000-000050070000}"/>
    <cellStyle name="Note 3 7" xfId="1873" xr:uid="{00000000-0005-0000-0000-000051070000}"/>
    <cellStyle name="Note 4" xfId="1874" xr:uid="{00000000-0005-0000-0000-000052070000}"/>
    <cellStyle name="Note 4 2" xfId="1875" xr:uid="{00000000-0005-0000-0000-000053070000}"/>
    <cellStyle name="Note 4 2 2" xfId="1876" xr:uid="{00000000-0005-0000-0000-000054070000}"/>
    <cellStyle name="Note 4 2 2 2" xfId="1877" xr:uid="{00000000-0005-0000-0000-000055070000}"/>
    <cellStyle name="Note 4 2 2 2 2" xfId="1878" xr:uid="{00000000-0005-0000-0000-000056070000}"/>
    <cellStyle name="Note 4 2 2 3" xfId="1879" xr:uid="{00000000-0005-0000-0000-000057070000}"/>
    <cellStyle name="Note 4 2 3" xfId="1880" xr:uid="{00000000-0005-0000-0000-000058070000}"/>
    <cellStyle name="Note 4 2 3 2" xfId="1881" xr:uid="{00000000-0005-0000-0000-000059070000}"/>
    <cellStyle name="Note 4 2 3 2 2" xfId="1882" xr:uid="{00000000-0005-0000-0000-00005A070000}"/>
    <cellStyle name="Note 4 2 3 3" xfId="1883" xr:uid="{00000000-0005-0000-0000-00005B070000}"/>
    <cellStyle name="Note 4 2 4" xfId="1884" xr:uid="{00000000-0005-0000-0000-00005C070000}"/>
    <cellStyle name="Note 4 2 4 2" xfId="1885" xr:uid="{00000000-0005-0000-0000-00005D070000}"/>
    <cellStyle name="Note 4 2 4 2 2" xfId="1886" xr:uid="{00000000-0005-0000-0000-00005E070000}"/>
    <cellStyle name="Note 4 2 4 3" xfId="1887" xr:uid="{00000000-0005-0000-0000-00005F070000}"/>
    <cellStyle name="Note 4 2 5" xfId="1888" xr:uid="{00000000-0005-0000-0000-000060070000}"/>
    <cellStyle name="Note 4 2 5 2" xfId="1889" xr:uid="{00000000-0005-0000-0000-000061070000}"/>
    <cellStyle name="Note 4 2 5 2 2" xfId="1890" xr:uid="{00000000-0005-0000-0000-000062070000}"/>
    <cellStyle name="Note 4 2 5 3" xfId="1891" xr:uid="{00000000-0005-0000-0000-000063070000}"/>
    <cellStyle name="Note 4 2 6" xfId="1892" xr:uid="{00000000-0005-0000-0000-000064070000}"/>
    <cellStyle name="Note 4 2 6 2" xfId="1893" xr:uid="{00000000-0005-0000-0000-000065070000}"/>
    <cellStyle name="Note 4 2 7" xfId="1894" xr:uid="{00000000-0005-0000-0000-000066070000}"/>
    <cellStyle name="Note 4 3" xfId="1895" xr:uid="{00000000-0005-0000-0000-000067070000}"/>
    <cellStyle name="Note 4 3 2" xfId="1896" xr:uid="{00000000-0005-0000-0000-000068070000}"/>
    <cellStyle name="Note 4 3 2 2" xfId="1897" xr:uid="{00000000-0005-0000-0000-000069070000}"/>
    <cellStyle name="Note 4 3 3" xfId="1898" xr:uid="{00000000-0005-0000-0000-00006A070000}"/>
    <cellStyle name="Note 4 4" xfId="1899" xr:uid="{00000000-0005-0000-0000-00006B070000}"/>
    <cellStyle name="Note 4 4 2" xfId="1900" xr:uid="{00000000-0005-0000-0000-00006C070000}"/>
    <cellStyle name="Note 4 4 2 2" xfId="1901" xr:uid="{00000000-0005-0000-0000-00006D070000}"/>
    <cellStyle name="Note 4 4 3" xfId="1902" xr:uid="{00000000-0005-0000-0000-00006E070000}"/>
    <cellStyle name="Note 4 5" xfId="1903" xr:uid="{00000000-0005-0000-0000-00006F070000}"/>
    <cellStyle name="Note 4 5 2" xfId="1904" xr:uid="{00000000-0005-0000-0000-000070070000}"/>
    <cellStyle name="Note 4 6" xfId="1905" xr:uid="{00000000-0005-0000-0000-000071070000}"/>
    <cellStyle name="Note 5" xfId="1906" xr:uid="{00000000-0005-0000-0000-000072070000}"/>
    <cellStyle name="Note 5 2" xfId="1907" xr:uid="{00000000-0005-0000-0000-000073070000}"/>
    <cellStyle name="Note 5 3" xfId="1908" xr:uid="{00000000-0005-0000-0000-000074070000}"/>
    <cellStyle name="Output 2" xfId="1909" xr:uid="{00000000-0005-0000-0000-000075070000}"/>
    <cellStyle name="Output 2 2" xfId="1910" xr:uid="{00000000-0005-0000-0000-000076070000}"/>
    <cellStyle name="Output 2 2 2" xfId="1911" xr:uid="{00000000-0005-0000-0000-000077070000}"/>
    <cellStyle name="Output 2 2 2 2" xfId="1912" xr:uid="{00000000-0005-0000-0000-000078070000}"/>
    <cellStyle name="Output 2 2 2 2 2" xfId="1913" xr:uid="{00000000-0005-0000-0000-000079070000}"/>
    <cellStyle name="Output 2 2 2 2 2 2" xfId="1914" xr:uid="{00000000-0005-0000-0000-00007A070000}"/>
    <cellStyle name="Output 2 2 2 2 3" xfId="1915" xr:uid="{00000000-0005-0000-0000-00007B070000}"/>
    <cellStyle name="Output 2 2 2 2 3 2" xfId="1916" xr:uid="{00000000-0005-0000-0000-00007C070000}"/>
    <cellStyle name="Output 2 2 2 2 4" xfId="1917" xr:uid="{00000000-0005-0000-0000-00007D070000}"/>
    <cellStyle name="Output 2 2 2 2 4 2" xfId="1918" xr:uid="{00000000-0005-0000-0000-00007E070000}"/>
    <cellStyle name="Output 2 2 2 2 5" xfId="1919" xr:uid="{00000000-0005-0000-0000-00007F070000}"/>
    <cellStyle name="Output 2 2 2 3" xfId="1920" xr:uid="{00000000-0005-0000-0000-000080070000}"/>
    <cellStyle name="Output 2 2 2 3 2" xfId="1921" xr:uid="{00000000-0005-0000-0000-000081070000}"/>
    <cellStyle name="Output 2 2 2 4" xfId="1922" xr:uid="{00000000-0005-0000-0000-000082070000}"/>
    <cellStyle name="Output 2 2 2 4 2" xfId="1923" xr:uid="{00000000-0005-0000-0000-000083070000}"/>
    <cellStyle name="Output 2 2 2 5" xfId="1924" xr:uid="{00000000-0005-0000-0000-000084070000}"/>
    <cellStyle name="Output 2 2 3" xfId="1925" xr:uid="{00000000-0005-0000-0000-000085070000}"/>
    <cellStyle name="Output 2 2 3 2" xfId="1926" xr:uid="{00000000-0005-0000-0000-000086070000}"/>
    <cellStyle name="Output 2 2 3 2 2" xfId="1927" xr:uid="{00000000-0005-0000-0000-000087070000}"/>
    <cellStyle name="Output 2 2 3 3" xfId="1928" xr:uid="{00000000-0005-0000-0000-000088070000}"/>
    <cellStyle name="Output 2 2 3 3 2" xfId="1929" xr:uid="{00000000-0005-0000-0000-000089070000}"/>
    <cellStyle name="Output 2 2 3 4" xfId="1930" xr:uid="{00000000-0005-0000-0000-00008A070000}"/>
    <cellStyle name="Output 2 2 3 4 2" xfId="1931" xr:uid="{00000000-0005-0000-0000-00008B070000}"/>
    <cellStyle name="Output 2 2 3 5" xfId="1932" xr:uid="{00000000-0005-0000-0000-00008C070000}"/>
    <cellStyle name="Output 2 2 4" xfId="1933" xr:uid="{00000000-0005-0000-0000-00008D070000}"/>
    <cellStyle name="Output 2 2 4 2" xfId="1934" xr:uid="{00000000-0005-0000-0000-00008E070000}"/>
    <cellStyle name="Output 2 2 5" xfId="1935" xr:uid="{00000000-0005-0000-0000-00008F070000}"/>
    <cellStyle name="Output 2 2 5 2" xfId="1936" xr:uid="{00000000-0005-0000-0000-000090070000}"/>
    <cellStyle name="Output 2 2 6" xfId="1937" xr:uid="{00000000-0005-0000-0000-000091070000}"/>
    <cellStyle name="Output 2 3" xfId="1938" xr:uid="{00000000-0005-0000-0000-000092070000}"/>
    <cellStyle name="Output 2 3 2" xfId="1939" xr:uid="{00000000-0005-0000-0000-000093070000}"/>
    <cellStyle name="Output 2 3 2 2" xfId="1940" xr:uid="{00000000-0005-0000-0000-000094070000}"/>
    <cellStyle name="Output 2 3 2 2 2" xfId="1941" xr:uid="{00000000-0005-0000-0000-000095070000}"/>
    <cellStyle name="Output 2 3 2 3" xfId="1942" xr:uid="{00000000-0005-0000-0000-000096070000}"/>
    <cellStyle name="Output 2 3 2 3 2" xfId="1943" xr:uid="{00000000-0005-0000-0000-000097070000}"/>
    <cellStyle name="Output 2 3 2 4" xfId="1944" xr:uid="{00000000-0005-0000-0000-000098070000}"/>
    <cellStyle name="Output 2 3 2 4 2" xfId="1945" xr:uid="{00000000-0005-0000-0000-000099070000}"/>
    <cellStyle name="Output 2 3 2 5" xfId="1946" xr:uid="{00000000-0005-0000-0000-00009A070000}"/>
    <cellStyle name="Output 2 3 3" xfId="1947" xr:uid="{00000000-0005-0000-0000-00009B070000}"/>
    <cellStyle name="Output 2 3 3 2" xfId="1948" xr:uid="{00000000-0005-0000-0000-00009C070000}"/>
    <cellStyle name="Output 2 3 4" xfId="1949" xr:uid="{00000000-0005-0000-0000-00009D070000}"/>
    <cellStyle name="Output 2 3 4 2" xfId="1950" xr:uid="{00000000-0005-0000-0000-00009E070000}"/>
    <cellStyle name="Output 2 3 5" xfId="1951" xr:uid="{00000000-0005-0000-0000-00009F070000}"/>
    <cellStyle name="Output 2 4" xfId="1952" xr:uid="{00000000-0005-0000-0000-0000A0070000}"/>
    <cellStyle name="Output 2 4 2" xfId="1953" xr:uid="{00000000-0005-0000-0000-0000A1070000}"/>
    <cellStyle name="Output 2 5" xfId="1954" xr:uid="{00000000-0005-0000-0000-0000A2070000}"/>
    <cellStyle name="Output 2 5 2" xfId="1955" xr:uid="{00000000-0005-0000-0000-0000A3070000}"/>
    <cellStyle name="Output 2 5 2 2" xfId="1956" xr:uid="{00000000-0005-0000-0000-0000A4070000}"/>
    <cellStyle name="Output 2 5 3" xfId="1957" xr:uid="{00000000-0005-0000-0000-0000A5070000}"/>
    <cellStyle name="Output 2 5 3 2" xfId="1958" xr:uid="{00000000-0005-0000-0000-0000A6070000}"/>
    <cellStyle name="Output 2 5 4" xfId="1959" xr:uid="{00000000-0005-0000-0000-0000A7070000}"/>
    <cellStyle name="Output 2 5 4 2" xfId="1960" xr:uid="{00000000-0005-0000-0000-0000A8070000}"/>
    <cellStyle name="Output 2 5 5" xfId="1961" xr:uid="{00000000-0005-0000-0000-0000A9070000}"/>
    <cellStyle name="Output 2 6" xfId="1962" xr:uid="{00000000-0005-0000-0000-0000AA070000}"/>
    <cellStyle name="Output 2 6 2" xfId="1963" xr:uid="{00000000-0005-0000-0000-0000AB070000}"/>
    <cellStyle name="Output 2 7" xfId="1964" xr:uid="{00000000-0005-0000-0000-0000AC070000}"/>
    <cellStyle name="Output 2 7 2" xfId="1965" xr:uid="{00000000-0005-0000-0000-0000AD070000}"/>
    <cellStyle name="Output 2 8" xfId="1966" xr:uid="{00000000-0005-0000-0000-0000AE070000}"/>
    <cellStyle name="Output 3" xfId="1967" xr:uid="{00000000-0005-0000-0000-0000AF070000}"/>
    <cellStyle name="Output 3 2" xfId="1968" xr:uid="{00000000-0005-0000-0000-0000B0070000}"/>
    <cellStyle name="Output 3 2 2" xfId="1969" xr:uid="{00000000-0005-0000-0000-0000B1070000}"/>
    <cellStyle name="Output 3 2 2 2" xfId="1970" xr:uid="{00000000-0005-0000-0000-0000B2070000}"/>
    <cellStyle name="Output 3 2 2 2 2" xfId="1971" xr:uid="{00000000-0005-0000-0000-0000B3070000}"/>
    <cellStyle name="Output 3 2 2 3" xfId="1972" xr:uid="{00000000-0005-0000-0000-0000B4070000}"/>
    <cellStyle name="Output 3 2 2 3 2" xfId="1973" xr:uid="{00000000-0005-0000-0000-0000B5070000}"/>
    <cellStyle name="Output 3 2 2 4" xfId="1974" xr:uid="{00000000-0005-0000-0000-0000B6070000}"/>
    <cellStyle name="Output 3 2 2 4 2" xfId="1975" xr:uid="{00000000-0005-0000-0000-0000B7070000}"/>
    <cellStyle name="Output 3 2 2 5" xfId="1976" xr:uid="{00000000-0005-0000-0000-0000B8070000}"/>
    <cellStyle name="Output 3 2 3" xfId="1977" xr:uid="{00000000-0005-0000-0000-0000B9070000}"/>
    <cellStyle name="Output 3 2 3 2" xfId="1978" xr:uid="{00000000-0005-0000-0000-0000BA070000}"/>
    <cellStyle name="Output 3 2 4" xfId="1979" xr:uid="{00000000-0005-0000-0000-0000BB070000}"/>
    <cellStyle name="Output 3 2 4 2" xfId="1980" xr:uid="{00000000-0005-0000-0000-0000BC070000}"/>
    <cellStyle name="Output 3 2 5" xfId="1981" xr:uid="{00000000-0005-0000-0000-0000BD070000}"/>
    <cellStyle name="Output 3 3" xfId="1982" xr:uid="{00000000-0005-0000-0000-0000BE070000}"/>
    <cellStyle name="Output 3 3 2" xfId="1983" xr:uid="{00000000-0005-0000-0000-0000BF070000}"/>
    <cellStyle name="Output 3 3 2 2" xfId="1984" xr:uid="{00000000-0005-0000-0000-0000C0070000}"/>
    <cellStyle name="Output 3 3 3" xfId="1985" xr:uid="{00000000-0005-0000-0000-0000C1070000}"/>
    <cellStyle name="Output 3 3 3 2" xfId="1986" xr:uid="{00000000-0005-0000-0000-0000C2070000}"/>
    <cellStyle name="Output 3 3 4" xfId="1987" xr:uid="{00000000-0005-0000-0000-0000C3070000}"/>
    <cellStyle name="Output 3 3 4 2" xfId="1988" xr:uid="{00000000-0005-0000-0000-0000C4070000}"/>
    <cellStyle name="Output 3 3 5" xfId="1989" xr:uid="{00000000-0005-0000-0000-0000C5070000}"/>
    <cellStyle name="Output 3 4" xfId="1990" xr:uid="{00000000-0005-0000-0000-0000C6070000}"/>
    <cellStyle name="Output 3 4 2" xfId="1991" xr:uid="{00000000-0005-0000-0000-0000C7070000}"/>
    <cellStyle name="Output 3 5" xfId="1992" xr:uid="{00000000-0005-0000-0000-0000C8070000}"/>
    <cellStyle name="Output 3 5 2" xfId="1993" xr:uid="{00000000-0005-0000-0000-0000C9070000}"/>
    <cellStyle name="Output 3 6" xfId="1994" xr:uid="{00000000-0005-0000-0000-0000CA070000}"/>
    <cellStyle name="Output 4" xfId="1995" xr:uid="{00000000-0005-0000-0000-0000CB070000}"/>
    <cellStyle name="Output 4 2" xfId="1996" xr:uid="{00000000-0005-0000-0000-0000CC070000}"/>
    <cellStyle name="Output 4 2 2" xfId="1997" xr:uid="{00000000-0005-0000-0000-0000CD070000}"/>
    <cellStyle name="Output 4 2 2 2" xfId="1998" xr:uid="{00000000-0005-0000-0000-0000CE070000}"/>
    <cellStyle name="Output 4 2 3" xfId="1999" xr:uid="{00000000-0005-0000-0000-0000CF070000}"/>
    <cellStyle name="Output 4 2 3 2" xfId="2000" xr:uid="{00000000-0005-0000-0000-0000D0070000}"/>
    <cellStyle name="Output 4 2 4" xfId="2001" xr:uid="{00000000-0005-0000-0000-0000D1070000}"/>
    <cellStyle name="Output 4 2 4 2" xfId="2002" xr:uid="{00000000-0005-0000-0000-0000D2070000}"/>
    <cellStyle name="Output 4 2 5" xfId="2003" xr:uid="{00000000-0005-0000-0000-0000D3070000}"/>
    <cellStyle name="Output 4 3" xfId="2004" xr:uid="{00000000-0005-0000-0000-0000D4070000}"/>
    <cellStyle name="Output 4 3 2" xfId="2005" xr:uid="{00000000-0005-0000-0000-0000D5070000}"/>
    <cellStyle name="Output 4 4" xfId="2006" xr:uid="{00000000-0005-0000-0000-0000D6070000}"/>
    <cellStyle name="Output 4 4 2" xfId="2007" xr:uid="{00000000-0005-0000-0000-0000D7070000}"/>
    <cellStyle name="Output 4 5" xfId="2008" xr:uid="{00000000-0005-0000-0000-0000D8070000}"/>
    <cellStyle name="Output 5" xfId="2009" xr:uid="{00000000-0005-0000-0000-0000D9070000}"/>
    <cellStyle name="Output 5 2" xfId="2010" xr:uid="{00000000-0005-0000-0000-0000DA070000}"/>
    <cellStyle name="Percent" xfId="2011" builtinId="5"/>
    <cellStyle name="Percent 10" xfId="2012" xr:uid="{00000000-0005-0000-0000-0000DC070000}"/>
    <cellStyle name="Percent 11" xfId="2013" xr:uid="{00000000-0005-0000-0000-0000DD070000}"/>
    <cellStyle name="Percent 2" xfId="2014" xr:uid="{00000000-0005-0000-0000-0000DE070000}"/>
    <cellStyle name="Percent 2 10" xfId="2015" xr:uid="{00000000-0005-0000-0000-0000DF070000}"/>
    <cellStyle name="Percent 2 10 2" xfId="2016" xr:uid="{00000000-0005-0000-0000-0000E0070000}"/>
    <cellStyle name="Percent 2 10 3" xfId="2017" xr:uid="{00000000-0005-0000-0000-0000E1070000}"/>
    <cellStyle name="Percent 2 11" xfId="2018" xr:uid="{00000000-0005-0000-0000-0000E2070000}"/>
    <cellStyle name="Percent 2 12" xfId="2019" xr:uid="{00000000-0005-0000-0000-0000E3070000}"/>
    <cellStyle name="Percent 2 2" xfId="2020" xr:uid="{00000000-0005-0000-0000-0000E4070000}"/>
    <cellStyle name="Percent 2 2 2" xfId="2021" xr:uid="{00000000-0005-0000-0000-0000E5070000}"/>
    <cellStyle name="Percent 2 3" xfId="2022" xr:uid="{00000000-0005-0000-0000-0000E6070000}"/>
    <cellStyle name="Percent 2 3 2" xfId="2023" xr:uid="{00000000-0005-0000-0000-0000E7070000}"/>
    <cellStyle name="Percent 2 3 2 2" xfId="2024" xr:uid="{00000000-0005-0000-0000-0000E8070000}"/>
    <cellStyle name="Percent 2 3 2 2 2" xfId="2025" xr:uid="{00000000-0005-0000-0000-0000E9070000}"/>
    <cellStyle name="Percent 2 3 2 2 2 2" xfId="2026" xr:uid="{00000000-0005-0000-0000-0000EA070000}"/>
    <cellStyle name="Percent 2 3 2 2 2 2 2" xfId="2027" xr:uid="{00000000-0005-0000-0000-0000EB070000}"/>
    <cellStyle name="Percent 2 3 2 2 2 3" xfId="2028" xr:uid="{00000000-0005-0000-0000-0000EC070000}"/>
    <cellStyle name="Percent 2 3 2 2 3" xfId="2029" xr:uid="{00000000-0005-0000-0000-0000ED070000}"/>
    <cellStyle name="Percent 2 3 2 2 3 2" xfId="2030" xr:uid="{00000000-0005-0000-0000-0000EE070000}"/>
    <cellStyle name="Percent 2 3 2 2 4" xfId="2031" xr:uid="{00000000-0005-0000-0000-0000EF070000}"/>
    <cellStyle name="Percent 2 3 2 3" xfId="2032" xr:uid="{00000000-0005-0000-0000-0000F0070000}"/>
    <cellStyle name="Percent 2 3 2 3 2" xfId="2033" xr:uid="{00000000-0005-0000-0000-0000F1070000}"/>
    <cellStyle name="Percent 2 3 2 3 2 2" xfId="2034" xr:uid="{00000000-0005-0000-0000-0000F2070000}"/>
    <cellStyle name="Percent 2 3 2 3 3" xfId="2035" xr:uid="{00000000-0005-0000-0000-0000F3070000}"/>
    <cellStyle name="Percent 2 3 2 4" xfId="2036" xr:uid="{00000000-0005-0000-0000-0000F4070000}"/>
    <cellStyle name="Percent 2 3 2 4 2" xfId="2037" xr:uid="{00000000-0005-0000-0000-0000F5070000}"/>
    <cellStyle name="Percent 2 3 2 5" xfId="2038" xr:uid="{00000000-0005-0000-0000-0000F6070000}"/>
    <cellStyle name="Percent 2 3 3" xfId="2039" xr:uid="{00000000-0005-0000-0000-0000F7070000}"/>
    <cellStyle name="Percent 2 3 3 2" xfId="2040" xr:uid="{00000000-0005-0000-0000-0000F8070000}"/>
    <cellStyle name="Percent 2 3 3 2 2" xfId="2041" xr:uid="{00000000-0005-0000-0000-0000F9070000}"/>
    <cellStyle name="Percent 2 3 3 2 2 2" xfId="2042" xr:uid="{00000000-0005-0000-0000-0000FA070000}"/>
    <cellStyle name="Percent 2 3 3 2 3" xfId="2043" xr:uid="{00000000-0005-0000-0000-0000FB070000}"/>
    <cellStyle name="Percent 2 3 3 3" xfId="2044" xr:uid="{00000000-0005-0000-0000-0000FC070000}"/>
    <cellStyle name="Percent 2 3 3 3 2" xfId="2045" xr:uid="{00000000-0005-0000-0000-0000FD070000}"/>
    <cellStyle name="Percent 2 3 3 4" xfId="2046" xr:uid="{00000000-0005-0000-0000-0000FE070000}"/>
    <cellStyle name="Percent 2 3 4" xfId="2047" xr:uid="{00000000-0005-0000-0000-0000FF070000}"/>
    <cellStyle name="Percent 2 3 4 2" xfId="2048" xr:uid="{00000000-0005-0000-0000-000000080000}"/>
    <cellStyle name="Percent 2 3 4 2 2" xfId="2049" xr:uid="{00000000-0005-0000-0000-000001080000}"/>
    <cellStyle name="Percent 2 3 4 3" xfId="2050" xr:uid="{00000000-0005-0000-0000-000002080000}"/>
    <cellStyle name="Percent 2 3 5" xfId="2051" xr:uid="{00000000-0005-0000-0000-000003080000}"/>
    <cellStyle name="Percent 2 3 5 2" xfId="2052" xr:uid="{00000000-0005-0000-0000-000004080000}"/>
    <cellStyle name="Percent 2 3 6" xfId="2053" xr:uid="{00000000-0005-0000-0000-000005080000}"/>
    <cellStyle name="Percent 2 4" xfId="2054" xr:uid="{00000000-0005-0000-0000-000006080000}"/>
    <cellStyle name="Percent 2 4 2" xfId="2055" xr:uid="{00000000-0005-0000-0000-000007080000}"/>
    <cellStyle name="Percent 2 4 2 2" xfId="2056" xr:uid="{00000000-0005-0000-0000-000008080000}"/>
    <cellStyle name="Percent 2 4 2 2 2" xfId="2057" xr:uid="{00000000-0005-0000-0000-000009080000}"/>
    <cellStyle name="Percent 2 4 2 2 2 2" xfId="2058" xr:uid="{00000000-0005-0000-0000-00000A080000}"/>
    <cellStyle name="Percent 2 4 2 2 3" xfId="2059" xr:uid="{00000000-0005-0000-0000-00000B080000}"/>
    <cellStyle name="Percent 2 4 2 3" xfId="2060" xr:uid="{00000000-0005-0000-0000-00000C080000}"/>
    <cellStyle name="Percent 2 4 2 3 2" xfId="2061" xr:uid="{00000000-0005-0000-0000-00000D080000}"/>
    <cellStyle name="Percent 2 4 2 4" xfId="2062" xr:uid="{00000000-0005-0000-0000-00000E080000}"/>
    <cellStyle name="Percent 2 4 3" xfId="2063" xr:uid="{00000000-0005-0000-0000-00000F080000}"/>
    <cellStyle name="Percent 2 4 3 2" xfId="2064" xr:uid="{00000000-0005-0000-0000-000010080000}"/>
    <cellStyle name="Percent 2 4 3 2 2" xfId="2065" xr:uid="{00000000-0005-0000-0000-000011080000}"/>
    <cellStyle name="Percent 2 4 3 3" xfId="2066" xr:uid="{00000000-0005-0000-0000-000012080000}"/>
    <cellStyle name="Percent 2 4 4" xfId="2067" xr:uid="{00000000-0005-0000-0000-000013080000}"/>
    <cellStyle name="Percent 2 4 4 2" xfId="2068" xr:uid="{00000000-0005-0000-0000-000014080000}"/>
    <cellStyle name="Percent 2 4 5" xfId="2069" xr:uid="{00000000-0005-0000-0000-000015080000}"/>
    <cellStyle name="Percent 2 5" xfId="2070" xr:uid="{00000000-0005-0000-0000-000016080000}"/>
    <cellStyle name="Percent 2 5 2" xfId="2071" xr:uid="{00000000-0005-0000-0000-000017080000}"/>
    <cellStyle name="Percent 2 5 2 2" xfId="2072" xr:uid="{00000000-0005-0000-0000-000018080000}"/>
    <cellStyle name="Percent 2 5 2 2 2" xfId="2073" xr:uid="{00000000-0005-0000-0000-000019080000}"/>
    <cellStyle name="Percent 2 5 2 2 2 2" xfId="2074" xr:uid="{00000000-0005-0000-0000-00001A080000}"/>
    <cellStyle name="Percent 2 5 2 2 3" xfId="2075" xr:uid="{00000000-0005-0000-0000-00001B080000}"/>
    <cellStyle name="Percent 2 5 2 3" xfId="2076" xr:uid="{00000000-0005-0000-0000-00001C080000}"/>
    <cellStyle name="Percent 2 5 2 3 2" xfId="2077" xr:uid="{00000000-0005-0000-0000-00001D080000}"/>
    <cellStyle name="Percent 2 5 2 4" xfId="2078" xr:uid="{00000000-0005-0000-0000-00001E080000}"/>
    <cellStyle name="Percent 2 5 3" xfId="2079" xr:uid="{00000000-0005-0000-0000-00001F080000}"/>
    <cellStyle name="Percent 2 5 3 2" xfId="2080" xr:uid="{00000000-0005-0000-0000-000020080000}"/>
    <cellStyle name="Percent 2 5 3 2 2" xfId="2081" xr:uid="{00000000-0005-0000-0000-000021080000}"/>
    <cellStyle name="Percent 2 5 3 3" xfId="2082" xr:uid="{00000000-0005-0000-0000-000022080000}"/>
    <cellStyle name="Percent 2 5 4" xfId="2083" xr:uid="{00000000-0005-0000-0000-000023080000}"/>
    <cellStyle name="Percent 2 5 4 2" xfId="2084" xr:uid="{00000000-0005-0000-0000-000024080000}"/>
    <cellStyle name="Percent 2 5 5" xfId="2085" xr:uid="{00000000-0005-0000-0000-000025080000}"/>
    <cellStyle name="Percent 2 6" xfId="2086" xr:uid="{00000000-0005-0000-0000-000026080000}"/>
    <cellStyle name="Percent 2 6 2" xfId="2087" xr:uid="{00000000-0005-0000-0000-000027080000}"/>
    <cellStyle name="Percent 2 6 2 2" xfId="2088" xr:uid="{00000000-0005-0000-0000-000028080000}"/>
    <cellStyle name="Percent 2 6 2 2 2" xfId="2089" xr:uid="{00000000-0005-0000-0000-000029080000}"/>
    <cellStyle name="Percent 2 6 2 2 2 2" xfId="2090" xr:uid="{00000000-0005-0000-0000-00002A080000}"/>
    <cellStyle name="Percent 2 6 2 2 3" xfId="2091" xr:uid="{00000000-0005-0000-0000-00002B080000}"/>
    <cellStyle name="Percent 2 6 2 3" xfId="2092" xr:uid="{00000000-0005-0000-0000-00002C080000}"/>
    <cellStyle name="Percent 2 6 2 3 2" xfId="2093" xr:uid="{00000000-0005-0000-0000-00002D080000}"/>
    <cellStyle name="Percent 2 6 2 4" xfId="2094" xr:uid="{00000000-0005-0000-0000-00002E080000}"/>
    <cellStyle name="Percent 2 6 3" xfId="2095" xr:uid="{00000000-0005-0000-0000-00002F080000}"/>
    <cellStyle name="Percent 2 6 3 2" xfId="2096" xr:uid="{00000000-0005-0000-0000-000030080000}"/>
    <cellStyle name="Percent 2 6 3 2 2" xfId="2097" xr:uid="{00000000-0005-0000-0000-000031080000}"/>
    <cellStyle name="Percent 2 6 3 3" xfId="2098" xr:uid="{00000000-0005-0000-0000-000032080000}"/>
    <cellStyle name="Percent 2 6 4" xfId="2099" xr:uid="{00000000-0005-0000-0000-000033080000}"/>
    <cellStyle name="Percent 2 6 4 2" xfId="2100" xr:uid="{00000000-0005-0000-0000-000034080000}"/>
    <cellStyle name="Percent 2 6 5" xfId="2101" xr:uid="{00000000-0005-0000-0000-000035080000}"/>
    <cellStyle name="Percent 2 7" xfId="2102" xr:uid="{00000000-0005-0000-0000-000036080000}"/>
    <cellStyle name="Percent 2 7 2" xfId="2103" xr:uid="{00000000-0005-0000-0000-000037080000}"/>
    <cellStyle name="Percent 2 7 2 2" xfId="2104" xr:uid="{00000000-0005-0000-0000-000038080000}"/>
    <cellStyle name="Percent 2 7 2 2 2" xfId="2105" xr:uid="{00000000-0005-0000-0000-000039080000}"/>
    <cellStyle name="Percent 2 7 2 3" xfId="2106" xr:uid="{00000000-0005-0000-0000-00003A080000}"/>
    <cellStyle name="Percent 2 7 3" xfId="2107" xr:uid="{00000000-0005-0000-0000-00003B080000}"/>
    <cellStyle name="Percent 2 7 3 2" xfId="2108" xr:uid="{00000000-0005-0000-0000-00003C080000}"/>
    <cellStyle name="Percent 2 7 4" xfId="2109" xr:uid="{00000000-0005-0000-0000-00003D080000}"/>
    <cellStyle name="Percent 2 8" xfId="2110" xr:uid="{00000000-0005-0000-0000-00003E080000}"/>
    <cellStyle name="Percent 2 8 2" xfId="2111" xr:uid="{00000000-0005-0000-0000-00003F080000}"/>
    <cellStyle name="Percent 2 8 2 2" xfId="2112" xr:uid="{00000000-0005-0000-0000-000040080000}"/>
    <cellStyle name="Percent 2 8 3" xfId="2113" xr:uid="{00000000-0005-0000-0000-000041080000}"/>
    <cellStyle name="Percent 2 9" xfId="2114" xr:uid="{00000000-0005-0000-0000-000042080000}"/>
    <cellStyle name="Percent 2 9 2" xfId="2115" xr:uid="{00000000-0005-0000-0000-000043080000}"/>
    <cellStyle name="Percent 20 4" xfId="2116" xr:uid="{00000000-0005-0000-0000-000044080000}"/>
    <cellStyle name="Percent 3" xfId="2117" xr:uid="{00000000-0005-0000-0000-000045080000}"/>
    <cellStyle name="Percent 3 2" xfId="2118" xr:uid="{00000000-0005-0000-0000-000046080000}"/>
    <cellStyle name="Percent 3 2 2" xfId="2119" xr:uid="{00000000-0005-0000-0000-000047080000}"/>
    <cellStyle name="Percent 3 2 2 2" xfId="2120" xr:uid="{00000000-0005-0000-0000-000048080000}"/>
    <cellStyle name="Percent 3 2 2 2 2" xfId="2121" xr:uid="{00000000-0005-0000-0000-000049080000}"/>
    <cellStyle name="Percent 3 2 2 3" xfId="2122" xr:uid="{00000000-0005-0000-0000-00004A080000}"/>
    <cellStyle name="Percent 3 3" xfId="2123" xr:uid="{00000000-0005-0000-0000-00004B080000}"/>
    <cellStyle name="Percent 3 3 2" xfId="2124" xr:uid="{00000000-0005-0000-0000-00004C080000}"/>
    <cellStyle name="Percent 3 3 2 2" xfId="2125" xr:uid="{00000000-0005-0000-0000-00004D080000}"/>
    <cellStyle name="Percent 3 3 3" xfId="2126" xr:uid="{00000000-0005-0000-0000-00004E080000}"/>
    <cellStyle name="Percent 3 3 4" xfId="2127" xr:uid="{00000000-0005-0000-0000-00004F080000}"/>
    <cellStyle name="Percent 3 4" xfId="2128" xr:uid="{00000000-0005-0000-0000-000050080000}"/>
    <cellStyle name="Percent 3 4 2" xfId="2129" xr:uid="{00000000-0005-0000-0000-000051080000}"/>
    <cellStyle name="Percent 3 4 3" xfId="2130" xr:uid="{00000000-0005-0000-0000-000052080000}"/>
    <cellStyle name="Percent 3 5" xfId="2131" xr:uid="{00000000-0005-0000-0000-000053080000}"/>
    <cellStyle name="Percent 3 6" xfId="2132" xr:uid="{00000000-0005-0000-0000-000054080000}"/>
    <cellStyle name="Percent 4" xfId="2133" xr:uid="{00000000-0005-0000-0000-000055080000}"/>
    <cellStyle name="Percent 4 2" xfId="2134" xr:uid="{00000000-0005-0000-0000-000056080000}"/>
    <cellStyle name="Percent 4 2 2" xfId="2135" xr:uid="{00000000-0005-0000-0000-000057080000}"/>
    <cellStyle name="Percent 4 2 2 2" xfId="2136" xr:uid="{00000000-0005-0000-0000-000058080000}"/>
    <cellStyle name="Percent 4 2 2 2 2" xfId="2137" xr:uid="{00000000-0005-0000-0000-000059080000}"/>
    <cellStyle name="Percent 4 2 2 2 2 2" xfId="2138" xr:uid="{00000000-0005-0000-0000-00005A080000}"/>
    <cellStyle name="Percent 4 2 2 2 2 2 2" xfId="2139" xr:uid="{00000000-0005-0000-0000-00005B080000}"/>
    <cellStyle name="Percent 4 2 2 2 2 3" xfId="2140" xr:uid="{00000000-0005-0000-0000-00005C080000}"/>
    <cellStyle name="Percent 4 2 2 2 3" xfId="2141" xr:uid="{00000000-0005-0000-0000-00005D080000}"/>
    <cellStyle name="Percent 4 2 2 2 3 2" xfId="2142" xr:uid="{00000000-0005-0000-0000-00005E080000}"/>
    <cellStyle name="Percent 4 2 2 2 4" xfId="2143" xr:uid="{00000000-0005-0000-0000-00005F080000}"/>
    <cellStyle name="Percent 4 2 2 3" xfId="2144" xr:uid="{00000000-0005-0000-0000-000060080000}"/>
    <cellStyle name="Percent 4 2 2 3 2" xfId="2145" xr:uid="{00000000-0005-0000-0000-000061080000}"/>
    <cellStyle name="Percent 4 2 2 3 2 2" xfId="2146" xr:uid="{00000000-0005-0000-0000-000062080000}"/>
    <cellStyle name="Percent 4 2 2 3 3" xfId="2147" xr:uid="{00000000-0005-0000-0000-000063080000}"/>
    <cellStyle name="Percent 4 2 2 4" xfId="2148" xr:uid="{00000000-0005-0000-0000-000064080000}"/>
    <cellStyle name="Percent 4 2 2 4 2" xfId="2149" xr:uid="{00000000-0005-0000-0000-000065080000}"/>
    <cellStyle name="Percent 4 2 2 5" xfId="2150" xr:uid="{00000000-0005-0000-0000-000066080000}"/>
    <cellStyle name="Percent 4 2 3" xfId="2151" xr:uid="{00000000-0005-0000-0000-000067080000}"/>
    <cellStyle name="Percent 4 2 3 2" xfId="2152" xr:uid="{00000000-0005-0000-0000-000068080000}"/>
    <cellStyle name="Percent 4 2 3 2 2" xfId="2153" xr:uid="{00000000-0005-0000-0000-000069080000}"/>
    <cellStyle name="Percent 4 2 3 2 2 2" xfId="2154" xr:uid="{00000000-0005-0000-0000-00006A080000}"/>
    <cellStyle name="Percent 4 2 3 2 3" xfId="2155" xr:uid="{00000000-0005-0000-0000-00006B080000}"/>
    <cellStyle name="Percent 4 2 3 3" xfId="2156" xr:uid="{00000000-0005-0000-0000-00006C080000}"/>
    <cellStyle name="Percent 4 2 3 3 2" xfId="2157" xr:uid="{00000000-0005-0000-0000-00006D080000}"/>
    <cellStyle name="Percent 4 2 3 4" xfId="2158" xr:uid="{00000000-0005-0000-0000-00006E080000}"/>
    <cellStyle name="Percent 4 2 4" xfId="2159" xr:uid="{00000000-0005-0000-0000-00006F080000}"/>
    <cellStyle name="Percent 4 2 4 2" xfId="2160" xr:uid="{00000000-0005-0000-0000-000070080000}"/>
    <cellStyle name="Percent 4 2 4 2 2" xfId="2161" xr:uid="{00000000-0005-0000-0000-000071080000}"/>
    <cellStyle name="Percent 4 2 4 3" xfId="2162" xr:uid="{00000000-0005-0000-0000-000072080000}"/>
    <cellStyle name="Percent 4 2 5" xfId="2163" xr:uid="{00000000-0005-0000-0000-000073080000}"/>
    <cellStyle name="Percent 4 2 5 2" xfId="2164" xr:uid="{00000000-0005-0000-0000-000074080000}"/>
    <cellStyle name="Percent 4 2 6" xfId="2165" xr:uid="{00000000-0005-0000-0000-000075080000}"/>
    <cellStyle name="Percent 4 3" xfId="2166" xr:uid="{00000000-0005-0000-0000-000076080000}"/>
    <cellStyle name="Percent 4 3 2" xfId="2167" xr:uid="{00000000-0005-0000-0000-000077080000}"/>
    <cellStyle name="Percent 4 3 2 2" xfId="2168" xr:uid="{00000000-0005-0000-0000-000078080000}"/>
    <cellStyle name="Percent 4 3 2 2 2" xfId="2169" xr:uid="{00000000-0005-0000-0000-000079080000}"/>
    <cellStyle name="Percent 4 3 2 2 2 2" xfId="2170" xr:uid="{00000000-0005-0000-0000-00007A080000}"/>
    <cellStyle name="Percent 4 3 2 2 3" xfId="2171" xr:uid="{00000000-0005-0000-0000-00007B080000}"/>
    <cellStyle name="Percent 4 3 2 3" xfId="2172" xr:uid="{00000000-0005-0000-0000-00007C080000}"/>
    <cellStyle name="Percent 4 3 2 3 2" xfId="2173" xr:uid="{00000000-0005-0000-0000-00007D080000}"/>
    <cellStyle name="Percent 4 3 2 4" xfId="2174" xr:uid="{00000000-0005-0000-0000-00007E080000}"/>
    <cellStyle name="Percent 4 3 3" xfId="2175" xr:uid="{00000000-0005-0000-0000-00007F080000}"/>
    <cellStyle name="Percent 4 3 3 2" xfId="2176" xr:uid="{00000000-0005-0000-0000-000080080000}"/>
    <cellStyle name="Percent 4 3 3 2 2" xfId="2177" xr:uid="{00000000-0005-0000-0000-000081080000}"/>
    <cellStyle name="Percent 4 3 3 3" xfId="2178" xr:uid="{00000000-0005-0000-0000-000082080000}"/>
    <cellStyle name="Percent 4 3 4" xfId="2179" xr:uid="{00000000-0005-0000-0000-000083080000}"/>
    <cellStyle name="Percent 4 3 4 2" xfId="2180" xr:uid="{00000000-0005-0000-0000-000084080000}"/>
    <cellStyle name="Percent 4 3 5" xfId="2181" xr:uid="{00000000-0005-0000-0000-000085080000}"/>
    <cellStyle name="Percent 4 4" xfId="2182" xr:uid="{00000000-0005-0000-0000-000086080000}"/>
    <cellStyle name="Percent 4 4 2" xfId="2183" xr:uid="{00000000-0005-0000-0000-000087080000}"/>
    <cellStyle name="Percent 4 4 2 2" xfId="2184" xr:uid="{00000000-0005-0000-0000-000088080000}"/>
    <cellStyle name="Percent 4 4 2 2 2" xfId="2185" xr:uid="{00000000-0005-0000-0000-000089080000}"/>
    <cellStyle name="Percent 4 4 2 2 2 2" xfId="2186" xr:uid="{00000000-0005-0000-0000-00008A080000}"/>
    <cellStyle name="Percent 4 4 2 2 3" xfId="2187" xr:uid="{00000000-0005-0000-0000-00008B080000}"/>
    <cellStyle name="Percent 4 4 2 3" xfId="2188" xr:uid="{00000000-0005-0000-0000-00008C080000}"/>
    <cellStyle name="Percent 4 4 2 3 2" xfId="2189" xr:uid="{00000000-0005-0000-0000-00008D080000}"/>
    <cellStyle name="Percent 4 4 2 4" xfId="2190" xr:uid="{00000000-0005-0000-0000-00008E080000}"/>
    <cellStyle name="Percent 4 4 3" xfId="2191" xr:uid="{00000000-0005-0000-0000-00008F080000}"/>
    <cellStyle name="Percent 4 4 3 2" xfId="2192" xr:uid="{00000000-0005-0000-0000-000090080000}"/>
    <cellStyle name="Percent 4 4 3 2 2" xfId="2193" xr:uid="{00000000-0005-0000-0000-000091080000}"/>
    <cellStyle name="Percent 4 4 3 3" xfId="2194" xr:uid="{00000000-0005-0000-0000-000092080000}"/>
    <cellStyle name="Percent 4 4 4" xfId="2195" xr:uid="{00000000-0005-0000-0000-000093080000}"/>
    <cellStyle name="Percent 4 4 4 2" xfId="2196" xr:uid="{00000000-0005-0000-0000-000094080000}"/>
    <cellStyle name="Percent 4 4 5" xfId="2197" xr:uid="{00000000-0005-0000-0000-000095080000}"/>
    <cellStyle name="Percent 4 5" xfId="2198" xr:uid="{00000000-0005-0000-0000-000096080000}"/>
    <cellStyle name="Percent 4 5 2" xfId="2199" xr:uid="{00000000-0005-0000-0000-000097080000}"/>
    <cellStyle name="Percent 4 5 2 2" xfId="2200" xr:uid="{00000000-0005-0000-0000-000098080000}"/>
    <cellStyle name="Percent 4 5 2 2 2" xfId="2201" xr:uid="{00000000-0005-0000-0000-000099080000}"/>
    <cellStyle name="Percent 4 5 2 2 2 2" xfId="2202" xr:uid="{00000000-0005-0000-0000-00009A080000}"/>
    <cellStyle name="Percent 4 5 2 2 3" xfId="2203" xr:uid="{00000000-0005-0000-0000-00009B080000}"/>
    <cellStyle name="Percent 4 5 2 3" xfId="2204" xr:uid="{00000000-0005-0000-0000-00009C080000}"/>
    <cellStyle name="Percent 4 5 2 3 2" xfId="2205" xr:uid="{00000000-0005-0000-0000-00009D080000}"/>
    <cellStyle name="Percent 4 5 2 4" xfId="2206" xr:uid="{00000000-0005-0000-0000-00009E080000}"/>
    <cellStyle name="Percent 4 5 3" xfId="2207" xr:uid="{00000000-0005-0000-0000-00009F080000}"/>
    <cellStyle name="Percent 4 5 3 2" xfId="2208" xr:uid="{00000000-0005-0000-0000-0000A0080000}"/>
    <cellStyle name="Percent 4 5 3 2 2" xfId="2209" xr:uid="{00000000-0005-0000-0000-0000A1080000}"/>
    <cellStyle name="Percent 4 5 3 3" xfId="2210" xr:uid="{00000000-0005-0000-0000-0000A2080000}"/>
    <cellStyle name="Percent 4 5 4" xfId="2211" xr:uid="{00000000-0005-0000-0000-0000A3080000}"/>
    <cellStyle name="Percent 4 5 4 2" xfId="2212" xr:uid="{00000000-0005-0000-0000-0000A4080000}"/>
    <cellStyle name="Percent 4 5 5" xfId="2213" xr:uid="{00000000-0005-0000-0000-0000A5080000}"/>
    <cellStyle name="Percent 4 6" xfId="2214" xr:uid="{00000000-0005-0000-0000-0000A6080000}"/>
    <cellStyle name="Percent 4 6 2" xfId="2215" xr:uid="{00000000-0005-0000-0000-0000A7080000}"/>
    <cellStyle name="Percent 4 6 2 2" xfId="2216" xr:uid="{00000000-0005-0000-0000-0000A8080000}"/>
    <cellStyle name="Percent 4 6 2 2 2" xfId="2217" xr:uid="{00000000-0005-0000-0000-0000A9080000}"/>
    <cellStyle name="Percent 4 6 2 3" xfId="2218" xr:uid="{00000000-0005-0000-0000-0000AA080000}"/>
    <cellStyle name="Percent 4 6 3" xfId="2219" xr:uid="{00000000-0005-0000-0000-0000AB080000}"/>
    <cellStyle name="Percent 4 6 3 2" xfId="2220" xr:uid="{00000000-0005-0000-0000-0000AC080000}"/>
    <cellStyle name="Percent 4 6 4" xfId="2221" xr:uid="{00000000-0005-0000-0000-0000AD080000}"/>
    <cellStyle name="Percent 4 7" xfId="2222" xr:uid="{00000000-0005-0000-0000-0000AE080000}"/>
    <cellStyle name="Percent 4 7 2" xfId="2223" xr:uid="{00000000-0005-0000-0000-0000AF080000}"/>
    <cellStyle name="Percent 4 7 2 2" xfId="2224" xr:uid="{00000000-0005-0000-0000-0000B0080000}"/>
    <cellStyle name="Percent 4 7 3" xfId="2225" xr:uid="{00000000-0005-0000-0000-0000B1080000}"/>
    <cellStyle name="Percent 4 8" xfId="2226" xr:uid="{00000000-0005-0000-0000-0000B2080000}"/>
    <cellStyle name="Percent 4 8 2" xfId="2227" xr:uid="{00000000-0005-0000-0000-0000B3080000}"/>
    <cellStyle name="Percent 5" xfId="2228" xr:uid="{00000000-0005-0000-0000-0000B4080000}"/>
    <cellStyle name="Percent 5 2" xfId="2229" xr:uid="{00000000-0005-0000-0000-0000B5080000}"/>
    <cellStyle name="Percent 5 2 2" xfId="2230" xr:uid="{00000000-0005-0000-0000-0000B6080000}"/>
    <cellStyle name="Percent 5 2 2 2" xfId="2231" xr:uid="{00000000-0005-0000-0000-0000B7080000}"/>
    <cellStyle name="Percent 5 2 3" xfId="2232" xr:uid="{00000000-0005-0000-0000-0000B8080000}"/>
    <cellStyle name="Percent 5 3" xfId="2233" xr:uid="{00000000-0005-0000-0000-0000B9080000}"/>
    <cellStyle name="Percent 5 3 2" xfId="2234" xr:uid="{00000000-0005-0000-0000-0000BA080000}"/>
    <cellStyle name="Percent 6" xfId="2235" xr:uid="{00000000-0005-0000-0000-0000BB080000}"/>
    <cellStyle name="Percent 6 2" xfId="2236" xr:uid="{00000000-0005-0000-0000-0000BC080000}"/>
    <cellStyle name="Percent 6 2 2" xfId="2237" xr:uid="{00000000-0005-0000-0000-0000BD080000}"/>
    <cellStyle name="Percent 6 2 2 2" xfId="2238" xr:uid="{00000000-0005-0000-0000-0000BE080000}"/>
    <cellStyle name="Percent 6 2 3" xfId="2239" xr:uid="{00000000-0005-0000-0000-0000BF080000}"/>
    <cellStyle name="Percent 6 3" xfId="2240" xr:uid="{00000000-0005-0000-0000-0000C0080000}"/>
    <cellStyle name="Percent 7" xfId="2241" xr:uid="{00000000-0005-0000-0000-0000C1080000}"/>
    <cellStyle name="Percent 8" xfId="2242" xr:uid="{00000000-0005-0000-0000-0000C2080000}"/>
    <cellStyle name="Percent 8 2" xfId="2243" xr:uid="{00000000-0005-0000-0000-0000C3080000}"/>
    <cellStyle name="Percent 8 2 2" xfId="2244" xr:uid="{00000000-0005-0000-0000-0000C4080000}"/>
    <cellStyle name="Percent 8 2 2 2" xfId="2245" xr:uid="{00000000-0005-0000-0000-0000C5080000}"/>
    <cellStyle name="Percent 8 3" xfId="2246" xr:uid="{00000000-0005-0000-0000-0000C6080000}"/>
    <cellStyle name="Percent 8 3 2" xfId="2247" xr:uid="{00000000-0005-0000-0000-0000C7080000}"/>
    <cellStyle name="Percent 9" xfId="2248" xr:uid="{00000000-0005-0000-0000-0000C8080000}"/>
    <cellStyle name="Percent 9 2" xfId="2249" xr:uid="{00000000-0005-0000-0000-0000C9080000}"/>
    <cellStyle name="Percent 9 3" xfId="2250" xr:uid="{00000000-0005-0000-0000-0000CA080000}"/>
    <cellStyle name="Style 1" xfId="2251" xr:uid="{00000000-0005-0000-0000-0000CB080000}"/>
    <cellStyle name="Style 1 2" xfId="2252" xr:uid="{00000000-0005-0000-0000-0000CC080000}"/>
    <cellStyle name="Title 2" xfId="2253" xr:uid="{00000000-0005-0000-0000-0000CD080000}"/>
    <cellStyle name="Title 2 2" xfId="2254" xr:uid="{00000000-0005-0000-0000-0000CE080000}"/>
    <cellStyle name="Title 3" xfId="2255" xr:uid="{00000000-0005-0000-0000-0000CF080000}"/>
    <cellStyle name="Total 2" xfId="2256" xr:uid="{00000000-0005-0000-0000-0000D0080000}"/>
    <cellStyle name="Total 2 2" xfId="2257" xr:uid="{00000000-0005-0000-0000-0000D1080000}"/>
    <cellStyle name="Total 2 2 2" xfId="2258" xr:uid="{00000000-0005-0000-0000-0000D2080000}"/>
    <cellStyle name="Total 2 2 2 2" xfId="2259" xr:uid="{00000000-0005-0000-0000-0000D3080000}"/>
    <cellStyle name="Total 2 2 2 2 2" xfId="2260" xr:uid="{00000000-0005-0000-0000-0000D4080000}"/>
    <cellStyle name="Total 2 2 2 2 2 2" xfId="2261" xr:uid="{00000000-0005-0000-0000-0000D5080000}"/>
    <cellStyle name="Total 2 2 2 2 3" xfId="2262" xr:uid="{00000000-0005-0000-0000-0000D6080000}"/>
    <cellStyle name="Total 2 2 2 2 3 2" xfId="2263" xr:uid="{00000000-0005-0000-0000-0000D7080000}"/>
    <cellStyle name="Total 2 2 2 2 4" xfId="2264" xr:uid="{00000000-0005-0000-0000-0000D8080000}"/>
    <cellStyle name="Total 2 2 2 2 4 2" xfId="2265" xr:uid="{00000000-0005-0000-0000-0000D9080000}"/>
    <cellStyle name="Total 2 2 2 2 5" xfId="2266" xr:uid="{00000000-0005-0000-0000-0000DA080000}"/>
    <cellStyle name="Total 2 2 2 3" xfId="2267" xr:uid="{00000000-0005-0000-0000-0000DB080000}"/>
    <cellStyle name="Total 2 2 2 3 2" xfId="2268" xr:uid="{00000000-0005-0000-0000-0000DC080000}"/>
    <cellStyle name="Total 2 2 2 4" xfId="2269" xr:uid="{00000000-0005-0000-0000-0000DD080000}"/>
    <cellStyle name="Total 2 2 2 4 2" xfId="2270" xr:uid="{00000000-0005-0000-0000-0000DE080000}"/>
    <cellStyle name="Total 2 2 2 5" xfId="2271" xr:uid="{00000000-0005-0000-0000-0000DF080000}"/>
    <cellStyle name="Total 2 2 3" xfId="2272" xr:uid="{00000000-0005-0000-0000-0000E0080000}"/>
    <cellStyle name="Total 2 2 3 2" xfId="2273" xr:uid="{00000000-0005-0000-0000-0000E1080000}"/>
    <cellStyle name="Total 2 2 3 2 2" xfId="2274" xr:uid="{00000000-0005-0000-0000-0000E2080000}"/>
    <cellStyle name="Total 2 2 3 3" xfId="2275" xr:uid="{00000000-0005-0000-0000-0000E3080000}"/>
    <cellStyle name="Total 2 2 3 3 2" xfId="2276" xr:uid="{00000000-0005-0000-0000-0000E4080000}"/>
    <cellStyle name="Total 2 2 3 4" xfId="2277" xr:uid="{00000000-0005-0000-0000-0000E5080000}"/>
    <cellStyle name="Total 2 2 3 4 2" xfId="2278" xr:uid="{00000000-0005-0000-0000-0000E6080000}"/>
    <cellStyle name="Total 2 2 3 5" xfId="2279" xr:uid="{00000000-0005-0000-0000-0000E7080000}"/>
    <cellStyle name="Total 2 2 4" xfId="2280" xr:uid="{00000000-0005-0000-0000-0000E8080000}"/>
    <cellStyle name="Total 2 2 4 2" xfId="2281" xr:uid="{00000000-0005-0000-0000-0000E9080000}"/>
    <cellStyle name="Total 2 2 5" xfId="2282" xr:uid="{00000000-0005-0000-0000-0000EA080000}"/>
    <cellStyle name="Total 2 2 5 2" xfId="2283" xr:uid="{00000000-0005-0000-0000-0000EB080000}"/>
    <cellStyle name="Total 2 2 6" xfId="2284" xr:uid="{00000000-0005-0000-0000-0000EC080000}"/>
    <cellStyle name="Total 2 2_WKG 1-17-13 OFFICIAL DRG Hospital Provider Master File (NPI)" xfId="2285" xr:uid="{00000000-0005-0000-0000-0000ED080000}"/>
    <cellStyle name="Total 2 3" xfId="2286" xr:uid="{00000000-0005-0000-0000-0000EE080000}"/>
    <cellStyle name="Total 2 3 2" xfId="2287" xr:uid="{00000000-0005-0000-0000-0000EF080000}"/>
    <cellStyle name="Total 2 3 2 2" xfId="2288" xr:uid="{00000000-0005-0000-0000-0000F0080000}"/>
    <cellStyle name="Total 2 3 2 2 2" xfId="2289" xr:uid="{00000000-0005-0000-0000-0000F1080000}"/>
    <cellStyle name="Total 2 3 2 3" xfId="2290" xr:uid="{00000000-0005-0000-0000-0000F2080000}"/>
    <cellStyle name="Total 2 3 2 3 2" xfId="2291" xr:uid="{00000000-0005-0000-0000-0000F3080000}"/>
    <cellStyle name="Total 2 3 2 4" xfId="2292" xr:uid="{00000000-0005-0000-0000-0000F4080000}"/>
    <cellStyle name="Total 2 3 2 4 2" xfId="2293" xr:uid="{00000000-0005-0000-0000-0000F5080000}"/>
    <cellStyle name="Total 2 3 2 5" xfId="2294" xr:uid="{00000000-0005-0000-0000-0000F6080000}"/>
    <cellStyle name="Total 2 3 3" xfId="2295" xr:uid="{00000000-0005-0000-0000-0000F7080000}"/>
    <cellStyle name="Total 2 3 3 2" xfId="2296" xr:uid="{00000000-0005-0000-0000-0000F8080000}"/>
    <cellStyle name="Total 2 3 4" xfId="2297" xr:uid="{00000000-0005-0000-0000-0000F9080000}"/>
    <cellStyle name="Total 2 3 4 2" xfId="2298" xr:uid="{00000000-0005-0000-0000-0000FA080000}"/>
    <cellStyle name="Total 2 3 5" xfId="2299" xr:uid="{00000000-0005-0000-0000-0000FB080000}"/>
    <cellStyle name="Total 2 4" xfId="2300" xr:uid="{00000000-0005-0000-0000-0000FC080000}"/>
    <cellStyle name="Total 2 4 2" xfId="2301" xr:uid="{00000000-0005-0000-0000-0000FD080000}"/>
    <cellStyle name="Total 2 5" xfId="2302" xr:uid="{00000000-0005-0000-0000-0000FE080000}"/>
    <cellStyle name="Total 2 5 2" xfId="2303" xr:uid="{00000000-0005-0000-0000-0000FF080000}"/>
    <cellStyle name="Total 2 5 2 2" xfId="2304" xr:uid="{00000000-0005-0000-0000-000000090000}"/>
    <cellStyle name="Total 2 5 3" xfId="2305" xr:uid="{00000000-0005-0000-0000-000001090000}"/>
    <cellStyle name="Total 2 5 3 2" xfId="2306" xr:uid="{00000000-0005-0000-0000-000002090000}"/>
    <cellStyle name="Total 2 5 4" xfId="2307" xr:uid="{00000000-0005-0000-0000-000003090000}"/>
    <cellStyle name="Total 2 5 4 2" xfId="2308" xr:uid="{00000000-0005-0000-0000-000004090000}"/>
    <cellStyle name="Total 2 5 5" xfId="2309" xr:uid="{00000000-0005-0000-0000-000005090000}"/>
    <cellStyle name="Total 2 6" xfId="2310" xr:uid="{00000000-0005-0000-0000-000006090000}"/>
    <cellStyle name="Total 2 6 2" xfId="2311" xr:uid="{00000000-0005-0000-0000-000007090000}"/>
    <cellStyle name="Total 2 7" xfId="2312" xr:uid="{00000000-0005-0000-0000-000008090000}"/>
    <cellStyle name="Total 2 7 2" xfId="2313" xr:uid="{00000000-0005-0000-0000-000009090000}"/>
    <cellStyle name="Total 2 8" xfId="2314" xr:uid="{00000000-0005-0000-0000-00000A090000}"/>
    <cellStyle name="Total 2_WKG 1-17-13 OFFICIAL DRG Hospital Provider Master File (NPI)" xfId="2315" xr:uid="{00000000-0005-0000-0000-00000B090000}"/>
    <cellStyle name="Total 3" xfId="2316" xr:uid="{00000000-0005-0000-0000-00000C090000}"/>
    <cellStyle name="Total 3 2" xfId="2317" xr:uid="{00000000-0005-0000-0000-00000D090000}"/>
    <cellStyle name="Total 3 2 2" xfId="2318" xr:uid="{00000000-0005-0000-0000-00000E090000}"/>
    <cellStyle name="Total 3 2 2 2" xfId="2319" xr:uid="{00000000-0005-0000-0000-00000F090000}"/>
    <cellStyle name="Total 3 2 2 2 2" xfId="2320" xr:uid="{00000000-0005-0000-0000-000010090000}"/>
    <cellStyle name="Total 3 2 2 3" xfId="2321" xr:uid="{00000000-0005-0000-0000-000011090000}"/>
    <cellStyle name="Total 3 2 2 3 2" xfId="2322" xr:uid="{00000000-0005-0000-0000-000012090000}"/>
    <cellStyle name="Total 3 2 2 4" xfId="2323" xr:uid="{00000000-0005-0000-0000-000013090000}"/>
    <cellStyle name="Total 3 2 2 4 2" xfId="2324" xr:uid="{00000000-0005-0000-0000-000014090000}"/>
    <cellStyle name="Total 3 2 2 5" xfId="2325" xr:uid="{00000000-0005-0000-0000-000015090000}"/>
    <cellStyle name="Total 3 2 3" xfId="2326" xr:uid="{00000000-0005-0000-0000-000016090000}"/>
    <cellStyle name="Total 3 2 3 2" xfId="2327" xr:uid="{00000000-0005-0000-0000-000017090000}"/>
    <cellStyle name="Total 3 2 4" xfId="2328" xr:uid="{00000000-0005-0000-0000-000018090000}"/>
    <cellStyle name="Total 3 2 4 2" xfId="2329" xr:uid="{00000000-0005-0000-0000-000019090000}"/>
    <cellStyle name="Total 3 2 5" xfId="2330" xr:uid="{00000000-0005-0000-0000-00001A090000}"/>
    <cellStyle name="Total 3 3" xfId="2331" xr:uid="{00000000-0005-0000-0000-00001B090000}"/>
    <cellStyle name="Total 3 3 2" xfId="2332" xr:uid="{00000000-0005-0000-0000-00001C090000}"/>
    <cellStyle name="Total 3 3 2 2" xfId="2333" xr:uid="{00000000-0005-0000-0000-00001D090000}"/>
    <cellStyle name="Total 3 3 3" xfId="2334" xr:uid="{00000000-0005-0000-0000-00001E090000}"/>
    <cellStyle name="Total 3 3 3 2" xfId="2335" xr:uid="{00000000-0005-0000-0000-00001F090000}"/>
    <cellStyle name="Total 3 3 4" xfId="2336" xr:uid="{00000000-0005-0000-0000-000020090000}"/>
    <cellStyle name="Total 3 3 4 2" xfId="2337" xr:uid="{00000000-0005-0000-0000-000021090000}"/>
    <cellStyle name="Total 3 3 5" xfId="2338" xr:uid="{00000000-0005-0000-0000-000022090000}"/>
    <cellStyle name="Total 3 4" xfId="2339" xr:uid="{00000000-0005-0000-0000-000023090000}"/>
    <cellStyle name="Total 3 4 2" xfId="2340" xr:uid="{00000000-0005-0000-0000-000024090000}"/>
    <cellStyle name="Total 3 5" xfId="2341" xr:uid="{00000000-0005-0000-0000-000025090000}"/>
    <cellStyle name="Total 3 5 2" xfId="2342" xr:uid="{00000000-0005-0000-0000-000026090000}"/>
    <cellStyle name="Total 3 6" xfId="2343" xr:uid="{00000000-0005-0000-0000-000027090000}"/>
    <cellStyle name="Total 3_WKG 1-17-13 OFFICIAL DRG Hospital Provider Master File (NPI)" xfId="2344" xr:uid="{00000000-0005-0000-0000-000028090000}"/>
    <cellStyle name="Total 4" xfId="2345" xr:uid="{00000000-0005-0000-0000-000029090000}"/>
    <cellStyle name="Total 4 2" xfId="2346" xr:uid="{00000000-0005-0000-0000-00002A090000}"/>
    <cellStyle name="Total 4 2 2" xfId="2347" xr:uid="{00000000-0005-0000-0000-00002B090000}"/>
    <cellStyle name="Total 4 2 2 2" xfId="2348" xr:uid="{00000000-0005-0000-0000-00002C090000}"/>
    <cellStyle name="Total 4 2 3" xfId="2349" xr:uid="{00000000-0005-0000-0000-00002D090000}"/>
    <cellStyle name="Total 4 2 3 2" xfId="2350" xr:uid="{00000000-0005-0000-0000-00002E090000}"/>
    <cellStyle name="Total 4 2 4" xfId="2351" xr:uid="{00000000-0005-0000-0000-00002F090000}"/>
    <cellStyle name="Total 4 2 4 2" xfId="2352" xr:uid="{00000000-0005-0000-0000-000030090000}"/>
    <cellStyle name="Total 4 2 5" xfId="2353" xr:uid="{00000000-0005-0000-0000-000031090000}"/>
    <cellStyle name="Total 4 3" xfId="2354" xr:uid="{00000000-0005-0000-0000-000032090000}"/>
    <cellStyle name="Total 4 3 2" xfId="2355" xr:uid="{00000000-0005-0000-0000-000033090000}"/>
    <cellStyle name="Total 4 4" xfId="2356" xr:uid="{00000000-0005-0000-0000-000034090000}"/>
    <cellStyle name="Total 4 4 2" xfId="2357" xr:uid="{00000000-0005-0000-0000-000035090000}"/>
    <cellStyle name="Total 4 5" xfId="2358" xr:uid="{00000000-0005-0000-0000-000036090000}"/>
    <cellStyle name="Total 5" xfId="2359" xr:uid="{00000000-0005-0000-0000-000037090000}"/>
    <cellStyle name="Total 5 2" xfId="2360" xr:uid="{00000000-0005-0000-0000-000038090000}"/>
    <cellStyle name="Total 5 3" xfId="2361" xr:uid="{00000000-0005-0000-0000-000039090000}"/>
    <cellStyle name="Warning Text 2" xfId="2362" xr:uid="{00000000-0005-0000-0000-00003A090000}"/>
    <cellStyle name="Warning Text 2 2" xfId="2363" xr:uid="{00000000-0005-0000-0000-00003B090000}"/>
    <cellStyle name="Warning Text 2 2 2" xfId="2364" xr:uid="{00000000-0005-0000-0000-00003C090000}"/>
    <cellStyle name="Warning Text 3" xfId="2365" xr:uid="{00000000-0005-0000-0000-00003D090000}"/>
    <cellStyle name="Warning Text 4" xfId="2366" xr:uid="{00000000-0005-0000-0000-00003E090000}"/>
  </cellStyles>
  <dxfs count="0"/>
  <tableStyles count="0" defaultTableStyle="TableStyleMedium2" defaultPivotStyle="PivotStyleLight16"/>
  <colors>
    <mruColors>
      <color rgb="FF17305A"/>
      <color rgb="FF4960AB"/>
      <color rgb="FF96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tabSelected="1" zoomScaleNormal="100" workbookViewId="0"/>
  </sheetViews>
  <sheetFormatPr defaultColWidth="0" defaultRowHeight="12.5" zeroHeight="1"/>
  <cols>
    <col min="1" max="1" width="132.7265625" style="15" customWidth="1"/>
    <col min="2" max="4" width="8.81640625" style="15" hidden="1" customWidth="1"/>
    <col min="5" max="5" width="95.26953125" style="15" hidden="1" customWidth="1"/>
    <col min="6" max="6" width="0" style="15" hidden="1" customWidth="1"/>
    <col min="7" max="16384" width="8.81640625" style="15" hidden="1"/>
  </cols>
  <sheetData>
    <row r="1" spans="1:6" ht="15.5">
      <c r="A1" s="14" t="s">
        <v>2232</v>
      </c>
    </row>
    <row r="2" spans="1:6" ht="18" customHeight="1">
      <c r="A2" s="217" t="s">
        <v>2136</v>
      </c>
      <c r="B2" s="16"/>
      <c r="C2" s="16"/>
      <c r="D2" s="16"/>
      <c r="E2" s="17"/>
    </row>
    <row r="3" spans="1:6" s="20" customFormat="1" ht="18">
      <c r="A3" s="217" t="s">
        <v>2231</v>
      </c>
      <c r="B3" s="18"/>
      <c r="C3" s="18"/>
      <c r="D3" s="18"/>
      <c r="E3" s="19"/>
    </row>
    <row r="4" spans="1:6" ht="15.5">
      <c r="A4" s="217" t="s">
        <v>2135</v>
      </c>
      <c r="B4" s="21"/>
      <c r="C4" s="22"/>
      <c r="D4" s="22"/>
      <c r="E4" s="23"/>
    </row>
    <row r="5" spans="1:6" ht="15.5">
      <c r="A5" s="211"/>
      <c r="B5" s="24"/>
      <c r="C5" s="24"/>
      <c r="D5" s="24"/>
      <c r="E5" s="25"/>
    </row>
    <row r="6" spans="1:6" ht="108.5">
      <c r="A6" s="26" t="s">
        <v>2162</v>
      </c>
      <c r="B6" s="27"/>
      <c r="C6" s="27"/>
      <c r="D6" s="27"/>
      <c r="E6" s="28"/>
      <c r="F6" s="29"/>
    </row>
    <row r="7" spans="1:6" ht="15.5">
      <c r="A7" s="212"/>
      <c r="B7" s="27"/>
      <c r="C7" s="27"/>
      <c r="D7" s="27"/>
      <c r="E7" s="28"/>
      <c r="F7" s="29"/>
    </row>
    <row r="8" spans="1:6" ht="31">
      <c r="A8" s="26" t="s">
        <v>2137</v>
      </c>
      <c r="B8" s="27"/>
      <c r="C8" s="27"/>
      <c r="D8" s="27"/>
      <c r="E8" s="28"/>
      <c r="F8" s="29"/>
    </row>
    <row r="9" spans="1:6" ht="15.5">
      <c r="A9" s="213"/>
      <c r="B9" s="30"/>
      <c r="C9" s="30"/>
      <c r="D9" s="30"/>
      <c r="E9" s="31"/>
      <c r="F9" s="29"/>
    </row>
    <row r="10" spans="1:6" ht="77.5">
      <c r="A10" s="26" t="s">
        <v>1774</v>
      </c>
      <c r="B10" s="27"/>
      <c r="C10" s="27"/>
      <c r="D10" s="27"/>
      <c r="E10" s="28"/>
    </row>
    <row r="11" spans="1:6" ht="15.5">
      <c r="A11" s="214"/>
      <c r="B11" s="33"/>
      <c r="C11" s="33"/>
      <c r="D11" s="33"/>
      <c r="E11" s="34"/>
    </row>
    <row r="12" spans="1:6" ht="31">
      <c r="A12" s="32" t="s">
        <v>1354</v>
      </c>
      <c r="B12" s="33"/>
      <c r="C12" s="33"/>
      <c r="D12" s="33"/>
      <c r="E12" s="34"/>
    </row>
    <row r="13" spans="1:6" ht="15.5">
      <c r="A13" s="215"/>
      <c r="B13" s="35"/>
      <c r="C13" s="35"/>
      <c r="D13" s="35"/>
      <c r="E13" s="36"/>
    </row>
    <row r="14" spans="1:6" ht="60.75" customHeight="1">
      <c r="A14" s="32" t="s">
        <v>2163</v>
      </c>
      <c r="B14" s="33"/>
      <c r="C14" s="33"/>
      <c r="D14" s="33"/>
      <c r="E14" s="34"/>
    </row>
    <row r="15" spans="1:6" ht="15.5">
      <c r="A15" s="211"/>
      <c r="B15" s="35"/>
      <c r="C15" s="35"/>
      <c r="D15" s="35"/>
      <c r="E15" s="36"/>
    </row>
    <row r="16" spans="1:6" ht="50" thickBot="1">
      <c r="A16" s="37" t="s">
        <v>2164</v>
      </c>
      <c r="B16" s="38"/>
      <c r="C16" s="38"/>
      <c r="D16" s="38"/>
      <c r="E16" s="39"/>
    </row>
  </sheetData>
  <sheetProtection sheet="1" selectLockedCells="1"/>
  <customSheetViews>
    <customSheetView guid="{DEDA7A30-1753-483E-90A4-337FCCD0986B}" fitToPage="1">
      <selection activeCell="A8" sqref="A8:E8"/>
      <pageMargins left="1" right="1" top="1.5" bottom="0.75" header="0.3" footer="0.3"/>
      <printOptions horizontalCentered="1"/>
      <pageSetup scale="64" orientation="portrait" horizontalDpi="1200" verticalDpi="1200" r:id="rId1"/>
    </customSheetView>
    <customSheetView guid="{F5C5D435-795B-4855-84CC-46021D57E281}" fitToPage="1">
      <selection activeCell="A5" sqref="A5:E5"/>
      <pageMargins left="1" right="1" top="1.5" bottom="0.75" header="0.3" footer="0.3"/>
      <printOptions horizontalCentered="1"/>
      <pageSetup scale="64" orientation="portrait" horizontalDpi="1200" verticalDpi="1200" r:id="rId2"/>
    </customSheetView>
  </customSheetViews>
  <printOptions horizontalCentered="1"/>
  <pageMargins left="1" right="1" top="1.25" bottom="0.75" header="0.3" footer="0.3"/>
  <pageSetup scale="63" orientation="portrait" horizontalDpi="1200" verticalDpi="1200" r:id="rId3"/>
  <headerFooter scaleWithDoc="0">
    <oddHeader>&amp;L
&amp;9Medi-Cal DRG 2017-18 Pricing Calculator</oddHeader>
    <oddFooter>&amp;L&amp;9Tab 1- Cover&amp;R&amp;9 2017-04-27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76"/>
  <sheetViews>
    <sheetView showGridLines="0" zoomScaleNormal="100" workbookViewId="0"/>
  </sheetViews>
  <sheetFormatPr defaultColWidth="0" defaultRowHeight="12.5" zeroHeight="1"/>
  <cols>
    <col min="1" max="1" width="3.81640625" style="90" customWidth="1"/>
    <col min="2" max="2" width="56" style="29" customWidth="1"/>
    <col min="3" max="3" width="18.1796875" style="91" customWidth="1"/>
    <col min="4" max="4" width="77.54296875" style="93" customWidth="1"/>
    <col min="5" max="5" width="9.81640625" style="41" hidden="1" customWidth="1"/>
    <col min="6" max="6" width="19.26953125" style="41" hidden="1" customWidth="1"/>
    <col min="7" max="7" width="9.1796875" style="41" hidden="1" customWidth="1"/>
    <col min="8" max="8" width="13.453125" style="41" hidden="1" customWidth="1"/>
    <col min="9" max="10" width="8.81640625" style="41" hidden="1" customWidth="1"/>
    <col min="11" max="12" width="11.453125" style="41" hidden="1" customWidth="1"/>
    <col min="13" max="16384" width="8.81640625" style="41" hidden="1"/>
  </cols>
  <sheetData>
    <row r="1" spans="1:10" ht="15.5">
      <c r="A1" s="40" t="s">
        <v>2233</v>
      </c>
      <c r="B1" s="218" t="s">
        <v>2230</v>
      </c>
      <c r="C1" s="219"/>
      <c r="D1" s="220"/>
    </row>
    <row r="2" spans="1:10" ht="15.5">
      <c r="A2" s="42" t="s">
        <v>1306</v>
      </c>
      <c r="B2" s="43" t="s">
        <v>1307</v>
      </c>
      <c r="C2" s="43" t="s">
        <v>291</v>
      </c>
      <c r="D2" s="44" t="s">
        <v>292</v>
      </c>
      <c r="F2" s="45"/>
      <c r="G2" s="45"/>
      <c r="H2" s="45"/>
      <c r="I2" s="45"/>
      <c r="J2" s="45"/>
    </row>
    <row r="3" spans="1:10" ht="18" customHeight="1">
      <c r="A3" s="46">
        <v>3</v>
      </c>
      <c r="B3" s="218" t="s">
        <v>2131</v>
      </c>
      <c r="C3" s="221"/>
      <c r="D3" s="222"/>
      <c r="F3" s="47"/>
      <c r="G3" s="47"/>
      <c r="H3" s="47"/>
      <c r="I3" s="47"/>
      <c r="J3" s="47"/>
    </row>
    <row r="4" spans="1:10" ht="18" customHeight="1">
      <c r="A4" s="46">
        <v>4</v>
      </c>
      <c r="B4" s="218" t="s">
        <v>2165</v>
      </c>
      <c r="C4" s="221"/>
      <c r="D4" s="221"/>
      <c r="F4" s="48"/>
    </row>
    <row r="5" spans="1:10" ht="15.5">
      <c r="A5" s="46">
        <v>5</v>
      </c>
      <c r="B5" s="49" t="s">
        <v>1318</v>
      </c>
      <c r="C5" s="3"/>
      <c r="D5" s="4"/>
      <c r="F5" s="48"/>
      <c r="G5" s="50"/>
      <c r="H5" s="50"/>
      <c r="I5" s="50"/>
    </row>
    <row r="6" spans="1:10" ht="15.5">
      <c r="A6" s="46">
        <v>6</v>
      </c>
      <c r="B6" s="51" t="s">
        <v>2169</v>
      </c>
      <c r="C6" s="1"/>
      <c r="D6" s="2"/>
      <c r="F6" s="48"/>
      <c r="G6" s="50"/>
      <c r="H6" s="50"/>
      <c r="I6" s="50"/>
    </row>
    <row r="7" spans="1:10" ht="15.5">
      <c r="A7" s="46">
        <v>7</v>
      </c>
      <c r="B7" s="51" t="s">
        <v>2170</v>
      </c>
      <c r="C7" s="1"/>
      <c r="D7" s="2"/>
      <c r="F7" s="48"/>
      <c r="G7" s="50"/>
      <c r="H7" s="50"/>
      <c r="I7" s="50"/>
    </row>
    <row r="8" spans="1:10" ht="15.5">
      <c r="A8" s="46">
        <v>8</v>
      </c>
      <c r="B8" s="51" t="s">
        <v>2171</v>
      </c>
      <c r="C8" s="1"/>
      <c r="D8" s="2"/>
      <c r="F8" s="48"/>
      <c r="G8" s="50"/>
      <c r="H8" s="50"/>
      <c r="I8" s="50"/>
    </row>
    <row r="9" spans="1:10" ht="15.5">
      <c r="A9" s="46">
        <v>9</v>
      </c>
      <c r="B9" s="51" t="s">
        <v>2138</v>
      </c>
      <c r="C9" s="1"/>
      <c r="D9" s="2"/>
      <c r="F9" s="48"/>
      <c r="G9" s="52"/>
      <c r="H9" s="52"/>
      <c r="I9" s="52"/>
      <c r="J9" s="52"/>
    </row>
    <row r="10" spans="1:10" ht="15.5">
      <c r="A10" s="46">
        <v>10</v>
      </c>
      <c r="B10" s="51" t="s">
        <v>2149</v>
      </c>
      <c r="C10" s="1"/>
      <c r="D10" s="2"/>
      <c r="F10" s="48"/>
      <c r="G10" s="52"/>
      <c r="H10" s="52"/>
    </row>
    <row r="11" spans="1:10" ht="15.5">
      <c r="A11" s="46">
        <v>11</v>
      </c>
      <c r="B11" s="53" t="s">
        <v>2166</v>
      </c>
      <c r="C11" s="1"/>
      <c r="D11" s="2"/>
      <c r="F11" s="54"/>
      <c r="G11" s="52"/>
      <c r="H11" s="52"/>
    </row>
    <row r="12" spans="1:10" ht="15.5">
      <c r="A12" s="46">
        <v>12</v>
      </c>
      <c r="B12" s="55" t="s">
        <v>2167</v>
      </c>
      <c r="C12" s="1"/>
      <c r="D12" s="2"/>
      <c r="F12" s="54"/>
      <c r="G12" s="52"/>
      <c r="H12" s="52"/>
    </row>
    <row r="13" spans="1:10" ht="19.5" customHeight="1">
      <c r="A13" s="46">
        <v>13</v>
      </c>
      <c r="B13" s="229" t="s">
        <v>1346</v>
      </c>
      <c r="C13" s="223"/>
      <c r="D13" s="236" t="s">
        <v>1348</v>
      </c>
      <c r="G13" s="52"/>
      <c r="H13" s="52"/>
      <c r="I13" s="52"/>
    </row>
    <row r="14" spans="1:10" ht="15.5">
      <c r="A14" s="46">
        <v>14</v>
      </c>
      <c r="B14" s="224" t="s">
        <v>1344</v>
      </c>
      <c r="C14" s="224" t="s">
        <v>1345</v>
      </c>
      <c r="D14" s="225" t="s">
        <v>1317</v>
      </c>
      <c r="G14" s="52"/>
      <c r="H14" s="52"/>
      <c r="I14" s="52"/>
    </row>
    <row r="15" spans="1:10" ht="15.5">
      <c r="A15" s="46">
        <v>15</v>
      </c>
      <c r="B15" s="226" t="s">
        <v>2168</v>
      </c>
      <c r="C15" s="227"/>
      <c r="D15" s="228"/>
      <c r="G15" s="52"/>
      <c r="H15" s="52"/>
      <c r="I15" s="52"/>
    </row>
    <row r="16" spans="1:10" ht="15.5">
      <c r="A16" s="46">
        <v>16</v>
      </c>
      <c r="B16" s="56" t="s">
        <v>1309</v>
      </c>
      <c r="C16" s="230">
        <v>94405.47</v>
      </c>
      <c r="D16" s="57" t="s">
        <v>1367</v>
      </c>
      <c r="E16" s="58"/>
      <c r="G16" s="52"/>
      <c r="H16" s="52"/>
      <c r="I16" s="52"/>
    </row>
    <row r="17" spans="1:12" ht="15.5">
      <c r="A17" s="46">
        <v>17</v>
      </c>
      <c r="B17" s="59" t="s">
        <v>1256</v>
      </c>
      <c r="C17" s="231">
        <v>0.32285000000000003</v>
      </c>
      <c r="D17" s="57" t="s">
        <v>1370</v>
      </c>
      <c r="E17" s="58"/>
      <c r="G17" s="52"/>
      <c r="H17" s="52"/>
      <c r="I17" s="52"/>
    </row>
    <row r="18" spans="1:12" ht="15.5">
      <c r="A18" s="46">
        <v>18</v>
      </c>
      <c r="B18" s="56" t="s">
        <v>1269</v>
      </c>
      <c r="C18" s="232">
        <v>4</v>
      </c>
      <c r="D18" s="57" t="s">
        <v>1319</v>
      </c>
      <c r="G18" s="52"/>
      <c r="H18" s="52"/>
      <c r="I18" s="52"/>
      <c r="K18" s="60" t="s">
        <v>711</v>
      </c>
      <c r="L18" s="60"/>
    </row>
    <row r="19" spans="1:12" ht="15.5">
      <c r="A19" s="46">
        <v>19</v>
      </c>
      <c r="B19" s="56" t="s">
        <v>1342</v>
      </c>
      <c r="C19" s="233" t="s">
        <v>1262</v>
      </c>
      <c r="D19" s="57" t="s">
        <v>1320</v>
      </c>
      <c r="G19" s="52"/>
      <c r="H19" s="52"/>
      <c r="I19" s="52"/>
      <c r="K19" s="61" t="s">
        <v>1261</v>
      </c>
      <c r="L19" s="61" t="s">
        <v>1262</v>
      </c>
    </row>
    <row r="20" spans="1:12" ht="15.5">
      <c r="A20" s="46">
        <v>20</v>
      </c>
      <c r="B20" s="56" t="s">
        <v>1273</v>
      </c>
      <c r="C20" s="233">
        <v>59</v>
      </c>
      <c r="D20" s="57" t="s">
        <v>1277</v>
      </c>
      <c r="G20" s="52"/>
      <c r="H20" s="52"/>
      <c r="I20" s="52"/>
    </row>
    <row r="21" spans="1:12" ht="15.5">
      <c r="A21" s="46">
        <v>21</v>
      </c>
      <c r="B21" s="56" t="s">
        <v>1278</v>
      </c>
      <c r="C21" s="234">
        <v>0</v>
      </c>
      <c r="D21" s="57" t="s">
        <v>1353</v>
      </c>
      <c r="G21" s="52"/>
      <c r="H21" s="52"/>
      <c r="I21" s="52"/>
    </row>
    <row r="22" spans="1:12" ht="15.5">
      <c r="A22" s="46">
        <v>22</v>
      </c>
      <c r="B22" s="56" t="s">
        <v>1279</v>
      </c>
      <c r="C22" s="234">
        <v>0</v>
      </c>
      <c r="D22" s="57" t="s">
        <v>1280</v>
      </c>
      <c r="G22" s="52"/>
      <c r="H22" s="52"/>
      <c r="I22" s="52"/>
    </row>
    <row r="23" spans="1:12" ht="15.5">
      <c r="A23" s="46">
        <v>23</v>
      </c>
      <c r="B23" s="56" t="s">
        <v>1302</v>
      </c>
      <c r="C23" s="233" t="s">
        <v>1262</v>
      </c>
      <c r="D23" s="57" t="s">
        <v>1296</v>
      </c>
      <c r="G23" s="52"/>
      <c r="H23" s="52"/>
      <c r="I23" s="52"/>
    </row>
    <row r="24" spans="1:12" ht="15.5">
      <c r="A24" s="46">
        <v>24</v>
      </c>
      <c r="B24" s="56" t="s">
        <v>1347</v>
      </c>
      <c r="C24" s="233" t="s">
        <v>1262</v>
      </c>
      <c r="D24" s="57" t="s">
        <v>1371</v>
      </c>
      <c r="G24" s="52"/>
      <c r="H24" s="52"/>
      <c r="I24" s="52"/>
    </row>
    <row r="25" spans="1:12" ht="15.5">
      <c r="A25" s="46">
        <v>25</v>
      </c>
      <c r="B25" s="56" t="s">
        <v>293</v>
      </c>
      <c r="C25" s="233" t="s">
        <v>791</v>
      </c>
      <c r="D25" s="57" t="s">
        <v>2139</v>
      </c>
      <c r="G25" s="52"/>
      <c r="H25" s="52"/>
      <c r="I25" s="52"/>
    </row>
    <row r="26" spans="1:12" ht="15.5">
      <c r="A26" s="46">
        <v>26</v>
      </c>
      <c r="B26" s="242" t="s">
        <v>1372</v>
      </c>
      <c r="C26" s="243"/>
      <c r="D26" s="244"/>
      <c r="G26" s="50"/>
      <c r="H26" s="50"/>
      <c r="I26" s="50"/>
      <c r="J26" s="50"/>
    </row>
    <row r="27" spans="1:12" ht="62">
      <c r="A27" s="46">
        <v>27</v>
      </c>
      <c r="B27" s="56" t="s">
        <v>1263</v>
      </c>
      <c r="C27" s="62" t="str">
        <f>+VLOOKUP(C25,'3-DRG Table'!$A$15:$N$1288,2,FALSE)</f>
        <v>LAPAROSCOPIC CHOLECYSTECTOMY</v>
      </c>
      <c r="D27" s="57" t="s">
        <v>1336</v>
      </c>
      <c r="G27" s="50"/>
      <c r="H27" s="50"/>
      <c r="I27" s="50"/>
      <c r="J27" s="50"/>
    </row>
    <row r="28" spans="1:12" ht="15.5">
      <c r="A28" s="46">
        <v>28</v>
      </c>
      <c r="B28" s="56" t="s">
        <v>1303</v>
      </c>
      <c r="C28" s="63">
        <f>+VLOOKUP(C25,'3-DRG Table'!$A$15:$M$1288,4,FALSE)</f>
        <v>0.95179999999999998</v>
      </c>
      <c r="D28" s="57" t="s">
        <v>1337</v>
      </c>
    </row>
    <row r="29" spans="1:12" ht="15.5">
      <c r="A29" s="46">
        <v>29</v>
      </c>
      <c r="B29" s="56" t="s">
        <v>1359</v>
      </c>
      <c r="C29" s="64">
        <f>+VLOOKUP(C25,'3-DRG Table'!$A$15:$N$1288,10,FALSE)</f>
        <v>1</v>
      </c>
      <c r="D29" s="57" t="s">
        <v>1363</v>
      </c>
    </row>
    <row r="30" spans="1:12" ht="15.5">
      <c r="A30" s="46">
        <v>30</v>
      </c>
      <c r="B30" s="56" t="s">
        <v>1360</v>
      </c>
      <c r="C30" s="64">
        <f>+VLOOKUP(C25,'3-DRG Table'!$A$15:$M$1288,5,FALSE)</f>
        <v>1</v>
      </c>
      <c r="D30" s="57" t="s">
        <v>1338</v>
      </c>
    </row>
    <row r="31" spans="1:12" ht="15.5">
      <c r="A31" s="46">
        <v>31</v>
      </c>
      <c r="B31" s="56" t="s">
        <v>1364</v>
      </c>
      <c r="C31" s="64">
        <f>+VLOOKUP(C25,'3-DRG Table'!$A$15:$N$1288,6,FALSE)</f>
        <v>1</v>
      </c>
      <c r="D31" s="57" t="s">
        <v>1365</v>
      </c>
    </row>
    <row r="32" spans="1:12" ht="15.5">
      <c r="A32" s="46">
        <v>32</v>
      </c>
      <c r="B32" s="56" t="s">
        <v>1355</v>
      </c>
      <c r="C32" s="64">
        <f>+VLOOKUP(C25,'3-DRG Table'!$A$15:$M$1288,8,FALSE)</f>
        <v>1.45</v>
      </c>
      <c r="D32" s="57" t="s">
        <v>1366</v>
      </c>
    </row>
    <row r="33" spans="1:6" ht="46.5">
      <c r="A33" s="46">
        <v>33</v>
      </c>
      <c r="B33" s="65" t="s">
        <v>1305</v>
      </c>
      <c r="C33" s="64">
        <f>+IF(C20&lt;21,IF(C24="Yes",(C28*C29*C31*C32),(C28*C30*C31*C32)),IF(C24="Yes",(C28*C29*C31),(C28*C30*C31)))</f>
        <v>0.95179999999999998</v>
      </c>
      <c r="D33" s="57" t="s">
        <v>2172</v>
      </c>
    </row>
    <row r="34" spans="1:6" ht="15.5">
      <c r="A34" s="46">
        <v>34</v>
      </c>
      <c r="B34" s="56" t="s">
        <v>2150</v>
      </c>
      <c r="C34" s="66">
        <f>+VLOOKUP(C25,'3-DRG Table'!$A$15:$D$1288,3,FALSE)</f>
        <v>2.4</v>
      </c>
      <c r="D34" s="57" t="s">
        <v>1340</v>
      </c>
    </row>
    <row r="35" spans="1:6" ht="15.5">
      <c r="A35" s="46">
        <v>35</v>
      </c>
      <c r="B35" s="245" t="s">
        <v>1321</v>
      </c>
      <c r="C35" s="227"/>
      <c r="D35" s="228"/>
    </row>
    <row r="36" spans="1:6" ht="15.5">
      <c r="A36" s="46">
        <v>36</v>
      </c>
      <c r="B36" s="56" t="s">
        <v>1339</v>
      </c>
      <c r="C36" s="235">
        <v>7936</v>
      </c>
      <c r="D36" s="57" t="s">
        <v>2161</v>
      </c>
      <c r="F36" s="67"/>
    </row>
    <row r="37" spans="1:6" ht="15.5">
      <c r="A37" s="46">
        <v>37</v>
      </c>
      <c r="B37" s="56" t="s">
        <v>2132</v>
      </c>
      <c r="C37" s="237">
        <v>60000</v>
      </c>
      <c r="D37" s="57" t="s">
        <v>1358</v>
      </c>
    </row>
    <row r="38" spans="1:6" ht="15.5">
      <c r="A38" s="46">
        <v>38</v>
      </c>
      <c r="B38" s="56" t="s">
        <v>2133</v>
      </c>
      <c r="C38" s="238">
        <v>0.5</v>
      </c>
      <c r="D38" s="57" t="s">
        <v>1356</v>
      </c>
    </row>
    <row r="39" spans="1:6" ht="31">
      <c r="A39" s="46">
        <v>39</v>
      </c>
      <c r="B39" s="56" t="s">
        <v>1297</v>
      </c>
      <c r="C39" s="239">
        <v>1</v>
      </c>
      <c r="D39" s="57" t="s">
        <v>1298</v>
      </c>
    </row>
    <row r="40" spans="1:6" ht="15.5">
      <c r="A40" s="46">
        <v>40</v>
      </c>
      <c r="B40" s="56" t="s">
        <v>1295</v>
      </c>
      <c r="C40" s="240">
        <v>29</v>
      </c>
      <c r="D40" s="57" t="s">
        <v>1357</v>
      </c>
    </row>
    <row r="41" spans="1:6" ht="15.5">
      <c r="A41" s="46">
        <v>41</v>
      </c>
      <c r="B41" s="56" t="s">
        <v>1310</v>
      </c>
      <c r="C41" s="241">
        <v>600</v>
      </c>
      <c r="D41" s="57" t="s">
        <v>1293</v>
      </c>
    </row>
    <row r="42" spans="1:6" ht="15.5">
      <c r="A42" s="46">
        <v>42</v>
      </c>
      <c r="B42" s="246" t="s">
        <v>1294</v>
      </c>
      <c r="C42" s="243"/>
      <c r="D42" s="244"/>
    </row>
    <row r="43" spans="1:6" ht="15.5">
      <c r="A43" s="46">
        <v>43</v>
      </c>
      <c r="B43" s="56" t="s">
        <v>1302</v>
      </c>
      <c r="C43" s="68" t="str">
        <f>C23</f>
        <v>No</v>
      </c>
      <c r="D43" s="57" t="s">
        <v>2173</v>
      </c>
    </row>
    <row r="44" spans="1:6" ht="15.5">
      <c r="A44" s="46">
        <v>44</v>
      </c>
      <c r="B44" s="56" t="s">
        <v>1301</v>
      </c>
      <c r="C44" s="68" t="str">
        <f>IF(C43="Yes",IF(C18&gt;C40,"Yes","No"),"N/A")</f>
        <v>N/A</v>
      </c>
      <c r="D44" s="57" t="s">
        <v>2174</v>
      </c>
    </row>
    <row r="45" spans="1:6" ht="15.5">
      <c r="A45" s="46">
        <v>45</v>
      </c>
      <c r="B45" s="56" t="s">
        <v>2151</v>
      </c>
      <c r="C45" s="69">
        <f>IF(C44="Yes",ROUND((C41*C18),2),0)</f>
        <v>0</v>
      </c>
      <c r="D45" s="57" t="s">
        <v>2175</v>
      </c>
    </row>
    <row r="46" spans="1:6" ht="15.5">
      <c r="A46" s="46">
        <v>46</v>
      </c>
      <c r="B46" s="247" t="s">
        <v>505</v>
      </c>
      <c r="C46" s="248"/>
      <c r="D46" s="249"/>
    </row>
    <row r="47" spans="1:6" ht="15.5">
      <c r="A47" s="46">
        <v>47</v>
      </c>
      <c r="B47" s="56" t="s">
        <v>1299</v>
      </c>
      <c r="C47" s="70">
        <f>C36*C33*C39</f>
        <v>7553.4848000000002</v>
      </c>
      <c r="D47" s="71" t="s">
        <v>2176</v>
      </c>
    </row>
    <row r="48" spans="1:6" ht="15.5">
      <c r="A48" s="46">
        <v>48</v>
      </c>
      <c r="B48" s="250" t="s">
        <v>297</v>
      </c>
      <c r="C48" s="251"/>
      <c r="D48" s="252"/>
    </row>
    <row r="49" spans="1:4" s="74" customFormat="1" ht="15.5">
      <c r="A49" s="46">
        <v>49</v>
      </c>
      <c r="B49" s="72" t="s">
        <v>1260</v>
      </c>
      <c r="C49" s="68" t="str">
        <f>+C19</f>
        <v>No</v>
      </c>
      <c r="D49" s="73" t="s">
        <v>2140</v>
      </c>
    </row>
    <row r="50" spans="1:4" ht="15.5">
      <c r="A50" s="46">
        <v>50</v>
      </c>
      <c r="B50" s="56" t="s">
        <v>1270</v>
      </c>
      <c r="C50" s="75" t="str">
        <f>IF(C49="Yes",ROUND((C47/C34)*(C18+1),2),"N/A")</f>
        <v>N/A</v>
      </c>
      <c r="D50" s="76" t="s">
        <v>2177</v>
      </c>
    </row>
    <row r="51" spans="1:4" ht="15.5">
      <c r="A51" s="46">
        <v>51</v>
      </c>
      <c r="B51" s="56" t="s">
        <v>1268</v>
      </c>
      <c r="C51" s="75" t="str">
        <f>IF(C50="N/A","N/A",IF(C50&lt;C47,"Yes","No"))</f>
        <v>N/A</v>
      </c>
      <c r="D51" s="77" t="s">
        <v>2178</v>
      </c>
    </row>
    <row r="52" spans="1:4" ht="15.5">
      <c r="A52" s="46">
        <v>52</v>
      </c>
      <c r="B52" s="56" t="s">
        <v>1258</v>
      </c>
      <c r="C52" s="75">
        <f>+IF(C51="Yes",C50,C47)</f>
        <v>7553.4848000000002</v>
      </c>
      <c r="D52" s="77" t="s">
        <v>2179</v>
      </c>
    </row>
    <row r="53" spans="1:4" ht="15.5">
      <c r="A53" s="46">
        <v>53</v>
      </c>
      <c r="B53" s="250" t="s">
        <v>1272</v>
      </c>
      <c r="C53" s="251"/>
      <c r="D53" s="252"/>
    </row>
    <row r="54" spans="1:4" ht="15.5">
      <c r="A54" s="46">
        <v>54</v>
      </c>
      <c r="B54" s="56" t="s">
        <v>295</v>
      </c>
      <c r="C54" s="75">
        <f>+C16*C17</f>
        <v>30478.805989500004</v>
      </c>
      <c r="D54" s="77" t="s">
        <v>2180</v>
      </c>
    </row>
    <row r="55" spans="1:4" ht="15.5">
      <c r="A55" s="46">
        <v>55</v>
      </c>
      <c r="B55" s="56" t="s">
        <v>1288</v>
      </c>
      <c r="C55" s="78" t="str">
        <f>IF(C54&gt;C52,"Loss","Gain")</f>
        <v>Loss</v>
      </c>
      <c r="D55" s="79" t="s">
        <v>2181</v>
      </c>
    </row>
    <row r="56" spans="1:4" ht="15.5">
      <c r="A56" s="46">
        <v>56</v>
      </c>
      <c r="B56" s="253" t="s">
        <v>1265</v>
      </c>
      <c r="C56" s="254"/>
      <c r="D56" s="255"/>
    </row>
    <row r="57" spans="1:4" ht="15.5">
      <c r="A57" s="46">
        <v>57</v>
      </c>
      <c r="B57" s="56" t="s">
        <v>1289</v>
      </c>
      <c r="C57" s="75">
        <f>IF(C55="Loss",C54-C52,"N/A")</f>
        <v>22925.321189500006</v>
      </c>
      <c r="D57" s="77" t="s">
        <v>2182</v>
      </c>
    </row>
    <row r="58" spans="1:4" ht="15.5">
      <c r="A58" s="46">
        <v>58</v>
      </c>
      <c r="B58" s="56" t="s">
        <v>1300</v>
      </c>
      <c r="C58" s="75" t="str">
        <f>IF(C55="Loss",IF((C57&gt;C37),"Yes","No"),"N/A")</f>
        <v>No</v>
      </c>
      <c r="D58" s="77" t="s">
        <v>2183</v>
      </c>
    </row>
    <row r="59" spans="1:4" ht="15.5">
      <c r="A59" s="46">
        <v>59</v>
      </c>
      <c r="B59" s="56" t="s">
        <v>2134</v>
      </c>
      <c r="C59" s="75">
        <f>IF(C58="Yes",(C57-C37)*C38,0)</f>
        <v>0</v>
      </c>
      <c r="D59" s="80" t="s">
        <v>2184</v>
      </c>
    </row>
    <row r="60" spans="1:4" ht="15.5">
      <c r="A60" s="46">
        <v>60</v>
      </c>
      <c r="B60" s="253" t="s">
        <v>1266</v>
      </c>
      <c r="C60" s="254"/>
      <c r="D60" s="255"/>
    </row>
    <row r="61" spans="1:4" ht="15.5">
      <c r="A61" s="46">
        <v>61</v>
      </c>
      <c r="B61" s="56" t="s">
        <v>1290</v>
      </c>
      <c r="C61" s="75" t="str">
        <f>IF(C55="Gain",(C52-C54),"N/A")</f>
        <v>N/A</v>
      </c>
      <c r="D61" s="77" t="s">
        <v>2185</v>
      </c>
    </row>
    <row r="62" spans="1:4" ht="15.5">
      <c r="A62" s="46">
        <v>62</v>
      </c>
      <c r="B62" s="56" t="s">
        <v>1291</v>
      </c>
      <c r="C62" s="75" t="str">
        <f>IF((C55="Gain"),IF((C61&gt;C37),"Yes","No"),"N/A")</f>
        <v>N/A</v>
      </c>
      <c r="D62" s="77" t="s">
        <v>2186</v>
      </c>
    </row>
    <row r="63" spans="1:4" ht="31">
      <c r="A63" s="46">
        <v>63</v>
      </c>
      <c r="B63" s="56" t="s">
        <v>1264</v>
      </c>
      <c r="C63" s="75">
        <f>IF((C55="Gain"),(ROUND(IF(C62="Yes",((C61-C37)*C38),0),2)),0)</f>
        <v>0</v>
      </c>
      <c r="D63" s="77" t="s">
        <v>2187</v>
      </c>
    </row>
    <row r="64" spans="1:4" ht="15.5">
      <c r="A64" s="46">
        <v>64</v>
      </c>
      <c r="B64" s="250" t="s">
        <v>1267</v>
      </c>
      <c r="C64" s="251"/>
      <c r="D64" s="252"/>
    </row>
    <row r="65" spans="1:4" ht="15.5">
      <c r="A65" s="46">
        <v>65</v>
      </c>
      <c r="B65" s="56" t="s">
        <v>1276</v>
      </c>
      <c r="C65" s="75">
        <f>IF(C55="Loss",(C52+C59),(C52-C63))</f>
        <v>7553.4848000000002</v>
      </c>
      <c r="D65" s="81" t="s">
        <v>2188</v>
      </c>
    </row>
    <row r="66" spans="1:4" ht="15.5">
      <c r="A66" s="46">
        <v>66</v>
      </c>
      <c r="B66" s="250" t="s">
        <v>1274</v>
      </c>
      <c r="C66" s="256"/>
      <c r="D66" s="257"/>
    </row>
    <row r="67" spans="1:4" s="74" customFormat="1" ht="15.5">
      <c r="A67" s="46">
        <v>67</v>
      </c>
      <c r="B67" s="82" t="s">
        <v>1275</v>
      </c>
      <c r="C67" s="83">
        <v>0</v>
      </c>
      <c r="D67" s="84" t="s">
        <v>1304</v>
      </c>
    </row>
    <row r="68" spans="1:4" s="74" customFormat="1" ht="15.5">
      <c r="A68" s="46">
        <v>68</v>
      </c>
      <c r="B68" s="82" t="s">
        <v>1259</v>
      </c>
      <c r="C68" s="83">
        <f>C65+C67</f>
        <v>7553.4848000000002</v>
      </c>
      <c r="D68" s="79" t="s">
        <v>2189</v>
      </c>
    </row>
    <row r="69" spans="1:4" ht="15.5">
      <c r="A69" s="46">
        <v>69</v>
      </c>
      <c r="B69" s="56" t="s">
        <v>1278</v>
      </c>
      <c r="C69" s="83">
        <f>C21</f>
        <v>0</v>
      </c>
      <c r="D69" s="57" t="s">
        <v>1349</v>
      </c>
    </row>
    <row r="70" spans="1:4" ht="15.5">
      <c r="A70" s="46">
        <v>70</v>
      </c>
      <c r="B70" s="56" t="s">
        <v>1279</v>
      </c>
      <c r="C70" s="83">
        <f>C22</f>
        <v>0</v>
      </c>
      <c r="D70" s="57" t="s">
        <v>2190</v>
      </c>
    </row>
    <row r="71" spans="1:4" ht="31">
      <c r="A71" s="46">
        <v>71</v>
      </c>
      <c r="B71" s="85" t="s">
        <v>1311</v>
      </c>
      <c r="C71" s="86">
        <f>IF(C68&gt;C16,C16,C68)</f>
        <v>7553.4848000000002</v>
      </c>
      <c r="D71" s="87" t="s">
        <v>2191</v>
      </c>
    </row>
    <row r="72" spans="1:4" ht="48" customHeight="1">
      <c r="A72" s="46">
        <v>72</v>
      </c>
      <c r="B72" s="88" t="s">
        <v>1271</v>
      </c>
      <c r="C72" s="258">
        <f>IF(C43="Yes",C45,IF((C69+C70)&gt;C71,0,(C71-(C69+C70))))</f>
        <v>7553.4848000000002</v>
      </c>
      <c r="D72" s="89" t="s">
        <v>2192</v>
      </c>
    </row>
    <row r="73" spans="1:4" hidden="1">
      <c r="D73" s="92"/>
    </row>
    <row r="75" spans="1:4" hidden="1">
      <c r="C75" s="94"/>
    </row>
    <row r="76" spans="1:4" hidden="1">
      <c r="C76" s="95"/>
    </row>
  </sheetData>
  <sheetProtection sheet="1" objects="1" scenarios="1" selectLockedCells="1"/>
  <customSheetViews>
    <customSheetView guid="{DEDA7A30-1753-483E-90A4-337FCCD0986B}" showGridLines="0" fitToPage="1" topLeftCell="B49">
      <selection activeCell="C22" sqref="C22"/>
      <pageMargins left="0.15" right="0.15" top="0.75" bottom="0.75" header="0.3" footer="0.3"/>
      <printOptions horizontalCentered="1" verticalCentered="1"/>
      <pageSetup scale="60" orientation="portrait" horizontalDpi="300" verticalDpi="300" r:id="rId1"/>
      <headerFooter alignWithMargins="0"/>
    </customSheetView>
    <customSheetView guid="{F5C5D435-795B-4855-84CC-46021D57E281}" showPageBreaks="1" showGridLines="0" fitToPage="1" printArea="1">
      <selection activeCell="B7" sqref="B7:D7"/>
      <pageMargins left="0.15" right="0.15" top="0.75" bottom="0.75" header="0.3" footer="0.3"/>
      <printOptions horizontalCentered="1" verticalCentered="1"/>
      <pageSetup scale="62" orientation="portrait" horizontalDpi="300" verticalDpi="300" r:id="rId2"/>
      <headerFooter alignWithMargins="0"/>
    </customSheetView>
  </customSheetViews>
  <phoneticPr fontId="5" type="noConversion"/>
  <dataValidations count="11">
    <dataValidation type="whole" operator="lessThanOrEqual" allowBlank="1" showInputMessage="1" showErrorMessage="1" prompt="Enter patient age in years." sqref="C20" xr:uid="{00000000-0002-0000-0100-000000000000}">
      <formula1>110</formula1>
    </dataValidation>
    <dataValidation type="list" allowBlank="1" showInputMessage="1" showErrorMessage="1" prompt="Look up Designated NICU facility status from Tab 4, Column E." sqref="C24" xr:uid="{00000000-0002-0000-0100-000001000000}">
      <formula1>$K$19:$L$19</formula1>
    </dataValidation>
    <dataValidation allowBlank="1" showInputMessage="1" showErrorMessage="1" prompt="Enter Total Charges from UB-04 Form Locator 47." sqref="C16" xr:uid="{00000000-0002-0000-0100-000002000000}"/>
    <dataValidation allowBlank="1" showInputMessage="1" showErrorMessage="1" prompt="Look up Hospital-specific cost-to-charge ratio from Tab 4, Column H." sqref="C17" xr:uid="{00000000-0002-0000-0100-000003000000}"/>
    <dataValidation allowBlank="1" showInputMessage="1" showErrorMessage="1" prompt="See instruction 4; used for transfer pricing adjustment." sqref="C18" xr:uid="{00000000-0002-0000-0100-000004000000}"/>
    <dataValidation type="list" allowBlank="1" showInputMessage="1" showErrorMessage="1" prompt="See instruction 5; used for transfer pricing adjustment." sqref="C19" xr:uid="{00000000-0002-0000-0100-000005000000}">
      <formula1>$K$19:$L$19</formula1>
    </dataValidation>
    <dataValidation allowBlank="1" showInputMessage="1" showErrorMessage="1" prompt="Enter other health coverage amount from UB-04 Form Locator 54 for payments by third parties." sqref="C21" xr:uid="{00000000-0002-0000-0100-000006000000}"/>
    <dataValidation allowBlank="1" showInputMessage="1" showErrorMessage="1" prompt="Enter patient share of cost Include spend-down or copayment." sqref="C22" xr:uid="{00000000-0002-0000-0100-000007000000}"/>
    <dataValidation type="list" allowBlank="1" showInputMessage="1" showErrorMessage="1" prompt="Is discharge status equal to 30?" sqref="C23" xr:uid="{00000000-0002-0000-0100-000008000000}">
      <formula1>$K$19:$L$19</formula1>
    </dataValidation>
    <dataValidation allowBlank="1" showInputMessage="1" showErrorMessage="1" prompt="Enter APR-DRG, refer to values on Tab 3." sqref="C25" xr:uid="{00000000-0002-0000-0100-000009000000}"/>
    <dataValidation allowBlank="1" showInputMessage="1" showErrorMessage="1" prompt="Enter DRG base rate from tab 4, column L. this rate is specific to each hospital." sqref="C36" xr:uid="{00000000-0002-0000-0100-00000A000000}"/>
  </dataValidations>
  <pageMargins left="1" right="1" top="1.25" bottom="0.75" header="0.3" footer="0.3"/>
  <pageSetup scale="60" orientation="portrait" horizontalDpi="300" verticalDpi="300" r:id="rId3"/>
  <headerFooter scaleWithDoc="0">
    <oddHeader>&amp;L
&amp;9Medi-Cal DRG 2017-18 Pricing Calculator</oddHeader>
    <oddFooter>&amp;L&amp;9Tab 2- Calculator&amp;R&amp;9 2017-04-27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1289"/>
  <sheetViews>
    <sheetView zoomScale="80" zoomScaleNormal="80" workbookViewId="0"/>
  </sheetViews>
  <sheetFormatPr defaultColWidth="0" defaultRowHeight="12.5" zeroHeight="1"/>
  <cols>
    <col min="1" max="1" width="7.1796875" style="15" customWidth="1"/>
    <col min="2" max="2" width="109.1796875" style="15" customWidth="1"/>
    <col min="3" max="3" width="12.7265625" style="137" customWidth="1"/>
    <col min="4" max="4" width="12.7265625" style="138" customWidth="1"/>
    <col min="5" max="5" width="12.7265625" style="15" customWidth="1"/>
    <col min="6" max="9" width="12.7265625" style="198" customWidth="1"/>
    <col min="10" max="10" width="14.81640625" style="198" customWidth="1"/>
    <col min="11" max="11" width="13.81640625" style="198" customWidth="1"/>
    <col min="12" max="12" width="18.26953125" style="198" customWidth="1"/>
    <col min="13" max="13" width="16.54296875" style="198" bestFit="1" customWidth="1"/>
    <col min="14" max="14" width="16.81640625" style="198" customWidth="1"/>
    <col min="15" max="16384" width="0" style="15" hidden="1"/>
  </cols>
  <sheetData>
    <row r="1" spans="1:14" s="97" customFormat="1" ht="17.149999999999999" customHeight="1">
      <c r="A1" s="96" t="s">
        <v>2234</v>
      </c>
      <c r="B1" s="269" t="s">
        <v>2194</v>
      </c>
      <c r="C1" s="270"/>
      <c r="D1" s="271"/>
      <c r="E1" s="271"/>
      <c r="F1" s="271"/>
      <c r="G1" s="271"/>
      <c r="H1" s="271"/>
      <c r="I1" s="271"/>
      <c r="J1" s="271"/>
      <c r="K1" s="271"/>
      <c r="L1" s="271"/>
      <c r="M1" s="271"/>
      <c r="N1" s="271"/>
    </row>
    <row r="2" spans="1:14" ht="17.149999999999999" customHeight="1">
      <c r="A2" s="272" t="s">
        <v>2193</v>
      </c>
      <c r="B2" s="271"/>
      <c r="C2" s="270"/>
      <c r="D2" s="271"/>
      <c r="E2" s="271"/>
      <c r="F2" s="271"/>
      <c r="G2" s="271"/>
      <c r="H2" s="271"/>
      <c r="I2" s="271"/>
      <c r="J2" s="271"/>
      <c r="K2" s="271"/>
      <c r="L2" s="271"/>
      <c r="M2" s="271"/>
      <c r="N2" s="271"/>
    </row>
    <row r="3" spans="1:14" ht="17.149999999999999" customHeight="1">
      <c r="A3" s="98" t="s">
        <v>1322</v>
      </c>
      <c r="B3" s="5"/>
      <c r="C3" s="6"/>
      <c r="D3" s="7"/>
      <c r="E3" s="5"/>
      <c r="F3" s="5"/>
      <c r="G3" s="5"/>
      <c r="H3" s="5"/>
      <c r="I3" s="5"/>
      <c r="J3" s="5"/>
      <c r="K3" s="5"/>
      <c r="L3" s="5"/>
      <c r="M3" s="5"/>
      <c r="N3" s="8"/>
    </row>
    <row r="4" spans="1:14" ht="17.149999999999999" customHeight="1">
      <c r="A4" s="98" t="s">
        <v>2098</v>
      </c>
      <c r="B4" s="5"/>
      <c r="C4" s="6"/>
      <c r="D4" s="7"/>
      <c r="E4" s="5"/>
      <c r="F4" s="5"/>
      <c r="G4" s="5"/>
      <c r="H4" s="5"/>
      <c r="I4" s="5"/>
      <c r="J4" s="5"/>
      <c r="K4" s="5"/>
      <c r="L4" s="5"/>
      <c r="M4" s="5"/>
      <c r="N4" s="8"/>
    </row>
    <row r="5" spans="1:14" ht="17.149999999999999" customHeight="1">
      <c r="A5" s="98" t="s">
        <v>1292</v>
      </c>
      <c r="B5" s="5"/>
      <c r="C5" s="6"/>
      <c r="D5" s="7"/>
      <c r="E5" s="5"/>
      <c r="F5" s="5"/>
      <c r="G5" s="5"/>
      <c r="H5" s="5"/>
      <c r="I5" s="5"/>
      <c r="J5" s="5"/>
      <c r="K5" s="5"/>
      <c r="L5" s="5"/>
      <c r="M5" s="5"/>
      <c r="N5" s="8"/>
    </row>
    <row r="6" spans="1:14" ht="17.149999999999999" customHeight="1">
      <c r="A6" s="99" t="s">
        <v>2099</v>
      </c>
      <c r="B6" s="9"/>
      <c r="C6" s="10"/>
      <c r="D6" s="11"/>
      <c r="E6" s="12"/>
      <c r="F6" s="12"/>
      <c r="G6" s="12"/>
      <c r="H6" s="12"/>
      <c r="I6" s="12"/>
      <c r="J6" s="12"/>
      <c r="K6" s="12"/>
      <c r="L6" s="12"/>
      <c r="M6" s="12"/>
      <c r="N6" s="13"/>
    </row>
    <row r="7" spans="1:14" ht="17.149999999999999" customHeight="1">
      <c r="A7" s="98" t="s">
        <v>1776</v>
      </c>
      <c r="B7" s="5"/>
      <c r="C7" s="6"/>
      <c r="D7" s="7"/>
      <c r="E7" s="5"/>
      <c r="F7" s="5"/>
      <c r="G7" s="5"/>
      <c r="H7" s="5"/>
      <c r="I7" s="5"/>
      <c r="J7" s="5"/>
      <c r="K7" s="5"/>
      <c r="L7" s="5"/>
      <c r="M7" s="5"/>
      <c r="N7" s="8"/>
    </row>
    <row r="8" spans="1:14" ht="17.149999999999999" customHeight="1">
      <c r="A8" s="98" t="s">
        <v>1368</v>
      </c>
      <c r="B8" s="5"/>
      <c r="C8" s="6"/>
      <c r="D8" s="7"/>
      <c r="E8" s="5"/>
      <c r="F8" s="5"/>
      <c r="G8" s="5"/>
      <c r="H8" s="5"/>
      <c r="I8" s="5"/>
      <c r="J8" s="5"/>
      <c r="K8" s="5"/>
      <c r="L8" s="5"/>
      <c r="M8" s="5"/>
      <c r="N8" s="8"/>
    </row>
    <row r="9" spans="1:14" ht="17.149999999999999" customHeight="1">
      <c r="A9" s="98" t="s">
        <v>2100</v>
      </c>
      <c r="B9" s="5"/>
      <c r="C9" s="6"/>
      <c r="D9" s="7"/>
      <c r="E9" s="5"/>
      <c r="F9" s="5"/>
      <c r="G9" s="5"/>
      <c r="H9" s="5"/>
      <c r="I9" s="5"/>
      <c r="J9" s="5"/>
      <c r="K9" s="5"/>
      <c r="L9" s="5"/>
      <c r="M9" s="5"/>
      <c r="N9" s="8"/>
    </row>
    <row r="10" spans="1:14" ht="17.149999999999999" customHeight="1">
      <c r="A10" s="98" t="s">
        <v>2101</v>
      </c>
      <c r="B10" s="5"/>
      <c r="C10" s="6"/>
      <c r="D10" s="7"/>
      <c r="E10" s="5"/>
      <c r="F10" s="5"/>
      <c r="G10" s="5"/>
      <c r="H10" s="5"/>
      <c r="I10" s="5"/>
      <c r="J10" s="5"/>
      <c r="K10" s="5"/>
      <c r="L10" s="5"/>
      <c r="M10" s="5"/>
      <c r="N10" s="8"/>
    </row>
    <row r="11" spans="1:14" ht="17.149999999999999" customHeight="1">
      <c r="A11" s="98" t="s">
        <v>2195</v>
      </c>
      <c r="B11" s="5"/>
      <c r="C11" s="6"/>
      <c r="D11" s="7"/>
      <c r="E11" s="5"/>
      <c r="F11" s="5"/>
      <c r="G11" s="5"/>
      <c r="H11" s="5"/>
      <c r="I11" s="5"/>
      <c r="J11" s="5"/>
      <c r="K11" s="5"/>
      <c r="L11" s="5"/>
      <c r="M11" s="5"/>
      <c r="N11" s="8"/>
    </row>
    <row r="12" spans="1:14" ht="17.149999999999999" customHeight="1">
      <c r="A12" s="98" t="s">
        <v>2102</v>
      </c>
      <c r="B12" s="5"/>
      <c r="C12" s="6"/>
      <c r="D12" s="7"/>
      <c r="E12" s="5"/>
      <c r="F12" s="5"/>
      <c r="G12" s="5"/>
      <c r="H12" s="5"/>
      <c r="I12" s="5"/>
      <c r="J12" s="5"/>
      <c r="K12" s="5"/>
      <c r="L12" s="5"/>
      <c r="M12" s="5"/>
      <c r="N12" s="8"/>
    </row>
    <row r="13" spans="1:14" ht="15.5" hidden="1">
      <c r="A13" s="100"/>
      <c r="B13" s="101"/>
      <c r="C13" s="102"/>
      <c r="D13" s="103"/>
      <c r="E13" s="101"/>
      <c r="F13" s="101"/>
      <c r="G13" s="101"/>
      <c r="H13" s="101"/>
      <c r="I13" s="101"/>
      <c r="J13" s="101"/>
      <c r="K13" s="101"/>
      <c r="L13" s="101"/>
      <c r="M13" s="101"/>
      <c r="N13" s="104"/>
    </row>
    <row r="14" spans="1:14" ht="94.5" customHeight="1">
      <c r="A14" s="273" t="s">
        <v>293</v>
      </c>
      <c r="B14" s="274" t="s">
        <v>294</v>
      </c>
      <c r="C14" s="274" t="s">
        <v>1308</v>
      </c>
      <c r="D14" s="274" t="s">
        <v>1369</v>
      </c>
      <c r="E14" s="274" t="s">
        <v>2142</v>
      </c>
      <c r="F14" s="274" t="s">
        <v>1361</v>
      </c>
      <c r="G14" s="274" t="s">
        <v>2141</v>
      </c>
      <c r="H14" s="274" t="s">
        <v>2143</v>
      </c>
      <c r="I14" s="274" t="s">
        <v>2144</v>
      </c>
      <c r="J14" s="274" t="s">
        <v>2145</v>
      </c>
      <c r="K14" s="274" t="s">
        <v>2146</v>
      </c>
      <c r="L14" s="274" t="s">
        <v>1391</v>
      </c>
      <c r="M14" s="274" t="s">
        <v>2147</v>
      </c>
      <c r="N14" s="275" t="s">
        <v>2148</v>
      </c>
    </row>
    <row r="15" spans="1:14" ht="17.149999999999999" customHeight="1">
      <c r="A15" s="105" t="s">
        <v>298</v>
      </c>
      <c r="B15" s="106" t="s">
        <v>1777</v>
      </c>
      <c r="C15" s="107">
        <v>6.55</v>
      </c>
      <c r="D15" s="108">
        <v>7.0671999999999997</v>
      </c>
      <c r="E15" s="109">
        <v>1</v>
      </c>
      <c r="F15" s="109">
        <v>1</v>
      </c>
      <c r="G15" s="109">
        <f>+D15*E15*F15</f>
        <v>7.0671999999999997</v>
      </c>
      <c r="H15" s="109">
        <v>1.45</v>
      </c>
      <c r="I15" s="109">
        <f>G15*H15</f>
        <v>10.247439999999999</v>
      </c>
      <c r="J15" s="109">
        <v>1</v>
      </c>
      <c r="K15" s="109">
        <f>D15*J15</f>
        <v>7.0671999999999997</v>
      </c>
      <c r="L15" s="110">
        <f>+ROUND(I15*7500,2)</f>
        <v>76855.8</v>
      </c>
      <c r="M15" s="111" t="s">
        <v>1281</v>
      </c>
      <c r="N15" s="112" t="s">
        <v>1282</v>
      </c>
    </row>
    <row r="16" spans="1:14" ht="17.149999999999999" customHeight="1">
      <c r="A16" s="105" t="s">
        <v>299</v>
      </c>
      <c r="B16" s="106" t="s">
        <v>1777</v>
      </c>
      <c r="C16" s="107">
        <v>8.3000000000000007</v>
      </c>
      <c r="D16" s="109">
        <v>7.1905999999999999</v>
      </c>
      <c r="E16" s="109">
        <v>1</v>
      </c>
      <c r="F16" s="109">
        <v>1</v>
      </c>
      <c r="G16" s="109">
        <f t="shared" ref="G16:G79" si="0">+D16*E16*F16</f>
        <v>7.1905999999999999</v>
      </c>
      <c r="H16" s="109">
        <v>1.45</v>
      </c>
      <c r="I16" s="109">
        <f t="shared" ref="I16:I79" si="1">G16*H16</f>
        <v>10.42637</v>
      </c>
      <c r="J16" s="109">
        <v>1</v>
      </c>
      <c r="K16" s="109">
        <f t="shared" ref="K16:K79" si="2">D16*J16</f>
        <v>7.1905999999999999</v>
      </c>
      <c r="L16" s="110">
        <f t="shared" ref="L16:L79" si="3">+ROUND(I16*7500,2)</f>
        <v>78197.78</v>
      </c>
      <c r="M16" s="111" t="s">
        <v>1281</v>
      </c>
      <c r="N16" s="112" t="s">
        <v>1282</v>
      </c>
    </row>
    <row r="17" spans="1:14" ht="17.149999999999999" customHeight="1">
      <c r="A17" s="105" t="s">
        <v>300</v>
      </c>
      <c r="B17" s="106" t="s">
        <v>1777</v>
      </c>
      <c r="C17" s="107">
        <v>12.5</v>
      </c>
      <c r="D17" s="109">
        <v>8.7573000000000008</v>
      </c>
      <c r="E17" s="109">
        <v>1</v>
      </c>
      <c r="F17" s="109">
        <v>1</v>
      </c>
      <c r="G17" s="109">
        <f t="shared" si="0"/>
        <v>8.7573000000000008</v>
      </c>
      <c r="H17" s="109">
        <v>1.45</v>
      </c>
      <c r="I17" s="109">
        <f t="shared" si="1"/>
        <v>12.698085000000001</v>
      </c>
      <c r="J17" s="109">
        <v>1</v>
      </c>
      <c r="K17" s="109">
        <f t="shared" si="2"/>
        <v>8.7573000000000008</v>
      </c>
      <c r="L17" s="110">
        <f t="shared" si="3"/>
        <v>95235.64</v>
      </c>
      <c r="M17" s="111" t="s">
        <v>1281</v>
      </c>
      <c r="N17" s="112" t="s">
        <v>1282</v>
      </c>
    </row>
    <row r="18" spans="1:14" ht="17.149999999999999" customHeight="1">
      <c r="A18" s="113" t="s">
        <v>301</v>
      </c>
      <c r="B18" s="114" t="s">
        <v>1777</v>
      </c>
      <c r="C18" s="115">
        <v>28.01</v>
      </c>
      <c r="D18" s="116">
        <v>14.0908</v>
      </c>
      <c r="E18" s="116">
        <v>1</v>
      </c>
      <c r="F18" s="116">
        <v>1</v>
      </c>
      <c r="G18" s="116">
        <f t="shared" si="0"/>
        <v>14.0908</v>
      </c>
      <c r="H18" s="116">
        <v>1.45</v>
      </c>
      <c r="I18" s="116">
        <f t="shared" si="1"/>
        <v>20.431659999999997</v>
      </c>
      <c r="J18" s="116">
        <v>1</v>
      </c>
      <c r="K18" s="116">
        <f t="shared" si="2"/>
        <v>14.0908</v>
      </c>
      <c r="L18" s="117">
        <f t="shared" si="3"/>
        <v>153237.45000000001</v>
      </c>
      <c r="M18" s="118" t="s">
        <v>1281</v>
      </c>
      <c r="N18" s="119" t="s">
        <v>1282</v>
      </c>
    </row>
    <row r="19" spans="1:14" ht="17.149999999999999" customHeight="1">
      <c r="A19" s="120" t="s">
        <v>302</v>
      </c>
      <c r="B19" s="121" t="s">
        <v>1778</v>
      </c>
      <c r="C19" s="122">
        <v>9.89</v>
      </c>
      <c r="D19" s="123">
        <v>8.9131999999999998</v>
      </c>
      <c r="E19" s="124">
        <v>1</v>
      </c>
      <c r="F19" s="124">
        <v>1</v>
      </c>
      <c r="G19" s="124">
        <f t="shared" si="0"/>
        <v>8.9131999999999998</v>
      </c>
      <c r="H19" s="124">
        <v>1.45</v>
      </c>
      <c r="I19" s="124">
        <f t="shared" si="1"/>
        <v>12.92414</v>
      </c>
      <c r="J19" s="124">
        <v>1</v>
      </c>
      <c r="K19" s="124">
        <f t="shared" si="2"/>
        <v>8.9131999999999998</v>
      </c>
      <c r="L19" s="125">
        <f t="shared" si="3"/>
        <v>96931.05</v>
      </c>
      <c r="M19" s="126" t="s">
        <v>1281</v>
      </c>
      <c r="N19" s="127" t="s">
        <v>1283</v>
      </c>
    </row>
    <row r="20" spans="1:14" ht="17.149999999999999" customHeight="1">
      <c r="A20" s="105" t="s">
        <v>303</v>
      </c>
      <c r="B20" s="106" t="s">
        <v>1778</v>
      </c>
      <c r="C20" s="107">
        <v>15.3</v>
      </c>
      <c r="D20" s="109">
        <v>10.1294</v>
      </c>
      <c r="E20" s="109">
        <v>1</v>
      </c>
      <c r="F20" s="109">
        <v>1</v>
      </c>
      <c r="G20" s="109">
        <f t="shared" si="0"/>
        <v>10.1294</v>
      </c>
      <c r="H20" s="109">
        <v>1.45</v>
      </c>
      <c r="I20" s="109">
        <f t="shared" si="1"/>
        <v>14.68763</v>
      </c>
      <c r="J20" s="109">
        <v>1</v>
      </c>
      <c r="K20" s="109">
        <f t="shared" si="2"/>
        <v>10.1294</v>
      </c>
      <c r="L20" s="110">
        <f t="shared" si="3"/>
        <v>110157.23</v>
      </c>
      <c r="M20" s="111" t="s">
        <v>1281</v>
      </c>
      <c r="N20" s="112" t="s">
        <v>1283</v>
      </c>
    </row>
    <row r="21" spans="1:14" ht="17.149999999999999" customHeight="1">
      <c r="A21" s="105" t="s">
        <v>304</v>
      </c>
      <c r="B21" s="106" t="s">
        <v>1778</v>
      </c>
      <c r="C21" s="107">
        <v>22.18</v>
      </c>
      <c r="D21" s="109">
        <v>12.1843</v>
      </c>
      <c r="E21" s="109">
        <v>1</v>
      </c>
      <c r="F21" s="109">
        <v>1</v>
      </c>
      <c r="G21" s="109">
        <f t="shared" si="0"/>
        <v>12.1843</v>
      </c>
      <c r="H21" s="109">
        <v>1.45</v>
      </c>
      <c r="I21" s="109">
        <f t="shared" si="1"/>
        <v>17.667235000000002</v>
      </c>
      <c r="J21" s="109">
        <v>1</v>
      </c>
      <c r="K21" s="109">
        <f t="shared" si="2"/>
        <v>12.1843</v>
      </c>
      <c r="L21" s="110">
        <f t="shared" si="3"/>
        <v>132504.26</v>
      </c>
      <c r="M21" s="111" t="s">
        <v>1281</v>
      </c>
      <c r="N21" s="112" t="s">
        <v>1283</v>
      </c>
    </row>
    <row r="22" spans="1:14" ht="17.149999999999999" customHeight="1">
      <c r="A22" s="113" t="s">
        <v>305</v>
      </c>
      <c r="B22" s="114" t="s">
        <v>1778</v>
      </c>
      <c r="C22" s="115">
        <v>41.55</v>
      </c>
      <c r="D22" s="116">
        <v>18.789899999999999</v>
      </c>
      <c r="E22" s="116">
        <v>1</v>
      </c>
      <c r="F22" s="116">
        <v>1</v>
      </c>
      <c r="G22" s="116">
        <f t="shared" si="0"/>
        <v>18.789899999999999</v>
      </c>
      <c r="H22" s="116">
        <v>1.45</v>
      </c>
      <c r="I22" s="116">
        <f t="shared" si="1"/>
        <v>27.245355</v>
      </c>
      <c r="J22" s="116">
        <v>1</v>
      </c>
      <c r="K22" s="116">
        <f t="shared" si="2"/>
        <v>18.789899999999999</v>
      </c>
      <c r="L22" s="117">
        <f t="shared" si="3"/>
        <v>204340.16</v>
      </c>
      <c r="M22" s="118" t="s">
        <v>1281</v>
      </c>
      <c r="N22" s="119" t="s">
        <v>1283</v>
      </c>
    </row>
    <row r="23" spans="1:14" ht="17.149999999999999" customHeight="1">
      <c r="A23" s="120" t="s">
        <v>306</v>
      </c>
      <c r="B23" s="121" t="s">
        <v>1779</v>
      </c>
      <c r="C23" s="122">
        <v>17.43</v>
      </c>
      <c r="D23" s="123">
        <v>4.4629000000000003</v>
      </c>
      <c r="E23" s="124">
        <v>1</v>
      </c>
      <c r="F23" s="124">
        <v>1</v>
      </c>
      <c r="G23" s="124">
        <f t="shared" si="0"/>
        <v>4.4629000000000003</v>
      </c>
      <c r="H23" s="124">
        <v>1.45</v>
      </c>
      <c r="I23" s="124">
        <f t="shared" si="1"/>
        <v>6.4712050000000003</v>
      </c>
      <c r="J23" s="124">
        <v>1</v>
      </c>
      <c r="K23" s="124">
        <f t="shared" si="2"/>
        <v>4.4629000000000003</v>
      </c>
      <c r="L23" s="125">
        <f t="shared" si="3"/>
        <v>48534.04</v>
      </c>
      <c r="M23" s="126" t="s">
        <v>1281</v>
      </c>
      <c r="N23" s="127" t="s">
        <v>1283</v>
      </c>
    </row>
    <row r="24" spans="1:14" ht="17.149999999999999" customHeight="1">
      <c r="A24" s="105" t="s">
        <v>307</v>
      </c>
      <c r="B24" s="106" t="s">
        <v>1779</v>
      </c>
      <c r="C24" s="107">
        <v>22.29</v>
      </c>
      <c r="D24" s="109">
        <v>6.1879</v>
      </c>
      <c r="E24" s="109">
        <v>1</v>
      </c>
      <c r="F24" s="109">
        <v>1</v>
      </c>
      <c r="G24" s="109">
        <f t="shared" si="0"/>
        <v>6.1879</v>
      </c>
      <c r="H24" s="109">
        <v>1.45</v>
      </c>
      <c r="I24" s="109">
        <f t="shared" si="1"/>
        <v>8.9724550000000001</v>
      </c>
      <c r="J24" s="109">
        <v>1</v>
      </c>
      <c r="K24" s="109">
        <f t="shared" si="2"/>
        <v>6.1879</v>
      </c>
      <c r="L24" s="110">
        <f t="shared" si="3"/>
        <v>67293.41</v>
      </c>
      <c r="M24" s="111" t="s">
        <v>1281</v>
      </c>
      <c r="N24" s="112" t="s">
        <v>1283</v>
      </c>
    </row>
    <row r="25" spans="1:14" ht="17.149999999999999" customHeight="1">
      <c r="A25" s="105" t="s">
        <v>308</v>
      </c>
      <c r="B25" s="106" t="s">
        <v>1779</v>
      </c>
      <c r="C25" s="107">
        <v>32.39</v>
      </c>
      <c r="D25" s="109">
        <v>9.8390000000000004</v>
      </c>
      <c r="E25" s="109">
        <v>1</v>
      </c>
      <c r="F25" s="109">
        <v>1</v>
      </c>
      <c r="G25" s="109">
        <f t="shared" si="0"/>
        <v>9.8390000000000004</v>
      </c>
      <c r="H25" s="109">
        <v>1.45</v>
      </c>
      <c r="I25" s="109">
        <f t="shared" si="1"/>
        <v>14.266550000000001</v>
      </c>
      <c r="J25" s="109">
        <v>1</v>
      </c>
      <c r="K25" s="109">
        <f t="shared" si="2"/>
        <v>9.8390000000000004</v>
      </c>
      <c r="L25" s="110">
        <f t="shared" si="3"/>
        <v>106999.13</v>
      </c>
      <c r="M25" s="111" t="s">
        <v>1281</v>
      </c>
      <c r="N25" s="112" t="s">
        <v>1283</v>
      </c>
    </row>
    <row r="26" spans="1:14" ht="17.149999999999999" customHeight="1">
      <c r="A26" s="113" t="s">
        <v>309</v>
      </c>
      <c r="B26" s="114" t="s">
        <v>1779</v>
      </c>
      <c r="C26" s="115">
        <v>47.74</v>
      </c>
      <c r="D26" s="116">
        <v>16.586500000000001</v>
      </c>
      <c r="E26" s="116">
        <v>1</v>
      </c>
      <c r="F26" s="116">
        <v>1</v>
      </c>
      <c r="G26" s="116">
        <f t="shared" si="0"/>
        <v>16.586500000000001</v>
      </c>
      <c r="H26" s="116">
        <v>1.45</v>
      </c>
      <c r="I26" s="116">
        <f t="shared" si="1"/>
        <v>24.050425000000001</v>
      </c>
      <c r="J26" s="116">
        <v>1</v>
      </c>
      <c r="K26" s="116">
        <f t="shared" si="2"/>
        <v>16.586500000000001</v>
      </c>
      <c r="L26" s="117">
        <f t="shared" si="3"/>
        <v>180378.19</v>
      </c>
      <c r="M26" s="118" t="s">
        <v>1281</v>
      </c>
      <c r="N26" s="119" t="s">
        <v>1283</v>
      </c>
    </row>
    <row r="27" spans="1:14" ht="17.149999999999999" customHeight="1">
      <c r="A27" s="120" t="s">
        <v>310</v>
      </c>
      <c r="B27" s="121" t="s">
        <v>1780</v>
      </c>
      <c r="C27" s="122">
        <v>12.07</v>
      </c>
      <c r="D27" s="123">
        <v>5.0964999999999998</v>
      </c>
      <c r="E27" s="124">
        <v>1</v>
      </c>
      <c r="F27" s="124">
        <v>1</v>
      </c>
      <c r="G27" s="124">
        <f t="shared" si="0"/>
        <v>5.0964999999999998</v>
      </c>
      <c r="H27" s="124">
        <v>1.45</v>
      </c>
      <c r="I27" s="124">
        <f t="shared" si="1"/>
        <v>7.3899249999999999</v>
      </c>
      <c r="J27" s="124">
        <v>1</v>
      </c>
      <c r="K27" s="124">
        <f t="shared" si="2"/>
        <v>5.0964999999999998</v>
      </c>
      <c r="L27" s="125">
        <f t="shared" si="3"/>
        <v>55424.44</v>
      </c>
      <c r="M27" s="126" t="s">
        <v>1281</v>
      </c>
      <c r="N27" s="127" t="s">
        <v>1283</v>
      </c>
    </row>
    <row r="28" spans="1:14" ht="17.149999999999999" customHeight="1">
      <c r="A28" s="105" t="s">
        <v>311</v>
      </c>
      <c r="B28" s="106" t="s">
        <v>1780</v>
      </c>
      <c r="C28" s="107">
        <v>20.010000000000002</v>
      </c>
      <c r="D28" s="109">
        <v>6.5597000000000003</v>
      </c>
      <c r="E28" s="109">
        <v>1</v>
      </c>
      <c r="F28" s="109">
        <v>1</v>
      </c>
      <c r="G28" s="109">
        <f t="shared" si="0"/>
        <v>6.5597000000000003</v>
      </c>
      <c r="H28" s="109">
        <v>1.45</v>
      </c>
      <c r="I28" s="109">
        <f t="shared" si="1"/>
        <v>9.5115650000000009</v>
      </c>
      <c r="J28" s="109">
        <v>1</v>
      </c>
      <c r="K28" s="109">
        <f t="shared" si="2"/>
        <v>6.5597000000000003</v>
      </c>
      <c r="L28" s="110">
        <f t="shared" si="3"/>
        <v>71336.740000000005</v>
      </c>
      <c r="M28" s="111" t="s">
        <v>1281</v>
      </c>
      <c r="N28" s="112" t="s">
        <v>1283</v>
      </c>
    </row>
    <row r="29" spans="1:14" ht="17.149999999999999" customHeight="1">
      <c r="A29" s="105" t="s">
        <v>312</v>
      </c>
      <c r="B29" s="106" t="s">
        <v>1780</v>
      </c>
      <c r="C29" s="107">
        <v>25.83</v>
      </c>
      <c r="D29" s="109">
        <v>9.2437000000000005</v>
      </c>
      <c r="E29" s="109">
        <v>1</v>
      </c>
      <c r="F29" s="109">
        <v>1</v>
      </c>
      <c r="G29" s="109">
        <f t="shared" si="0"/>
        <v>9.2437000000000005</v>
      </c>
      <c r="H29" s="109">
        <v>1.45</v>
      </c>
      <c r="I29" s="109">
        <f t="shared" si="1"/>
        <v>13.403365000000001</v>
      </c>
      <c r="J29" s="109">
        <v>1</v>
      </c>
      <c r="K29" s="109">
        <f t="shared" si="2"/>
        <v>9.2437000000000005</v>
      </c>
      <c r="L29" s="110">
        <f t="shared" si="3"/>
        <v>100525.24</v>
      </c>
      <c r="M29" s="111" t="s">
        <v>1281</v>
      </c>
      <c r="N29" s="112" t="s">
        <v>1283</v>
      </c>
    </row>
    <row r="30" spans="1:14" ht="17.149999999999999" customHeight="1">
      <c r="A30" s="113" t="s">
        <v>313</v>
      </c>
      <c r="B30" s="114" t="s">
        <v>1780</v>
      </c>
      <c r="C30" s="115">
        <v>37.75</v>
      </c>
      <c r="D30" s="116">
        <v>13.709</v>
      </c>
      <c r="E30" s="116">
        <v>1</v>
      </c>
      <c r="F30" s="116">
        <v>1</v>
      </c>
      <c r="G30" s="116">
        <f t="shared" si="0"/>
        <v>13.709</v>
      </c>
      <c r="H30" s="116">
        <v>1.45</v>
      </c>
      <c r="I30" s="116">
        <f t="shared" si="1"/>
        <v>19.878049999999998</v>
      </c>
      <c r="J30" s="116">
        <v>1</v>
      </c>
      <c r="K30" s="116">
        <f t="shared" si="2"/>
        <v>13.709</v>
      </c>
      <c r="L30" s="117">
        <f t="shared" si="3"/>
        <v>149085.38</v>
      </c>
      <c r="M30" s="118" t="s">
        <v>1281</v>
      </c>
      <c r="N30" s="119" t="s">
        <v>1283</v>
      </c>
    </row>
    <row r="31" spans="1:14" ht="17.149999999999999" customHeight="1">
      <c r="A31" s="120" t="s">
        <v>314</v>
      </c>
      <c r="B31" s="121" t="s">
        <v>1781</v>
      </c>
      <c r="C31" s="122">
        <v>33.380000000000003</v>
      </c>
      <c r="D31" s="123">
        <v>4.6637000000000004</v>
      </c>
      <c r="E31" s="124">
        <v>1</v>
      </c>
      <c r="F31" s="124">
        <v>1</v>
      </c>
      <c r="G31" s="124">
        <f t="shared" si="0"/>
        <v>4.6637000000000004</v>
      </c>
      <c r="H31" s="124">
        <v>1.45</v>
      </c>
      <c r="I31" s="124">
        <f t="shared" si="1"/>
        <v>6.762365</v>
      </c>
      <c r="J31" s="124">
        <v>1</v>
      </c>
      <c r="K31" s="124">
        <f t="shared" si="2"/>
        <v>4.6637000000000004</v>
      </c>
      <c r="L31" s="125">
        <f t="shared" si="3"/>
        <v>50717.74</v>
      </c>
      <c r="M31" s="126" t="s">
        <v>1281</v>
      </c>
      <c r="N31" s="127" t="s">
        <v>1283</v>
      </c>
    </row>
    <row r="32" spans="1:14" ht="17.149999999999999" customHeight="1">
      <c r="A32" s="105" t="s">
        <v>315</v>
      </c>
      <c r="B32" s="106" t="s">
        <v>1781</v>
      </c>
      <c r="C32" s="107">
        <v>18.079999999999998</v>
      </c>
      <c r="D32" s="109">
        <v>4.9798999999999998</v>
      </c>
      <c r="E32" s="109">
        <v>1</v>
      </c>
      <c r="F32" s="109">
        <v>1</v>
      </c>
      <c r="G32" s="109">
        <f t="shared" si="0"/>
        <v>4.9798999999999998</v>
      </c>
      <c r="H32" s="109">
        <v>1.45</v>
      </c>
      <c r="I32" s="109">
        <f t="shared" si="1"/>
        <v>7.2208549999999994</v>
      </c>
      <c r="J32" s="109">
        <v>1</v>
      </c>
      <c r="K32" s="109">
        <f t="shared" si="2"/>
        <v>4.9798999999999998</v>
      </c>
      <c r="L32" s="110">
        <f t="shared" si="3"/>
        <v>54156.41</v>
      </c>
      <c r="M32" s="111" t="s">
        <v>1281</v>
      </c>
      <c r="N32" s="112" t="s">
        <v>1283</v>
      </c>
    </row>
    <row r="33" spans="1:14" ht="17.149999999999999" customHeight="1">
      <c r="A33" s="105" t="s">
        <v>316</v>
      </c>
      <c r="B33" s="106" t="s">
        <v>1781</v>
      </c>
      <c r="C33" s="107">
        <v>22.84</v>
      </c>
      <c r="D33" s="109">
        <v>6.4166999999999996</v>
      </c>
      <c r="E33" s="109">
        <v>1</v>
      </c>
      <c r="F33" s="109">
        <v>1</v>
      </c>
      <c r="G33" s="109">
        <f t="shared" si="0"/>
        <v>6.4166999999999996</v>
      </c>
      <c r="H33" s="109">
        <v>1.45</v>
      </c>
      <c r="I33" s="109">
        <f t="shared" si="1"/>
        <v>9.3042149999999992</v>
      </c>
      <c r="J33" s="109">
        <v>1</v>
      </c>
      <c r="K33" s="109">
        <f t="shared" si="2"/>
        <v>6.4166999999999996</v>
      </c>
      <c r="L33" s="110">
        <f t="shared" si="3"/>
        <v>69781.61</v>
      </c>
      <c r="M33" s="111" t="s">
        <v>1281</v>
      </c>
      <c r="N33" s="112" t="s">
        <v>1283</v>
      </c>
    </row>
    <row r="34" spans="1:14" ht="17.149999999999999" customHeight="1">
      <c r="A34" s="113" t="s">
        <v>317</v>
      </c>
      <c r="B34" s="114" t="s">
        <v>1781</v>
      </c>
      <c r="C34" s="115">
        <v>30.63</v>
      </c>
      <c r="D34" s="116">
        <v>8.9116999999999997</v>
      </c>
      <c r="E34" s="116">
        <v>1</v>
      </c>
      <c r="F34" s="116">
        <v>1</v>
      </c>
      <c r="G34" s="116">
        <f t="shared" si="0"/>
        <v>8.9116999999999997</v>
      </c>
      <c r="H34" s="116">
        <v>1.45</v>
      </c>
      <c r="I34" s="116">
        <f t="shared" si="1"/>
        <v>12.921964999999998</v>
      </c>
      <c r="J34" s="116">
        <v>1</v>
      </c>
      <c r="K34" s="116">
        <f t="shared" si="2"/>
        <v>8.9116999999999997</v>
      </c>
      <c r="L34" s="117">
        <f t="shared" si="3"/>
        <v>96914.74</v>
      </c>
      <c r="M34" s="118" t="s">
        <v>1281</v>
      </c>
      <c r="N34" s="119" t="s">
        <v>1283</v>
      </c>
    </row>
    <row r="35" spans="1:14" ht="17.149999999999999" customHeight="1">
      <c r="A35" s="120" t="s">
        <v>318</v>
      </c>
      <c r="B35" s="121" t="s">
        <v>1782</v>
      </c>
      <c r="C35" s="122">
        <v>6.71</v>
      </c>
      <c r="D35" s="123">
        <v>5.6238000000000001</v>
      </c>
      <c r="E35" s="124">
        <v>1</v>
      </c>
      <c r="F35" s="124">
        <v>1</v>
      </c>
      <c r="G35" s="124">
        <f t="shared" si="0"/>
        <v>5.6238000000000001</v>
      </c>
      <c r="H35" s="124">
        <v>1.45</v>
      </c>
      <c r="I35" s="124">
        <f t="shared" si="1"/>
        <v>8.1545100000000001</v>
      </c>
      <c r="J35" s="124">
        <v>1</v>
      </c>
      <c r="K35" s="124">
        <f t="shared" si="2"/>
        <v>5.6238000000000001</v>
      </c>
      <c r="L35" s="125">
        <f t="shared" si="3"/>
        <v>61158.83</v>
      </c>
      <c r="M35" s="126" t="s">
        <v>1281</v>
      </c>
      <c r="N35" s="127" t="s">
        <v>1282</v>
      </c>
    </row>
    <row r="36" spans="1:14" ht="17.149999999999999" customHeight="1">
      <c r="A36" s="105" t="s">
        <v>319</v>
      </c>
      <c r="B36" s="106" t="s">
        <v>1782</v>
      </c>
      <c r="C36" s="107">
        <v>7.24</v>
      </c>
      <c r="D36" s="109">
        <v>7.4866999999999999</v>
      </c>
      <c r="E36" s="109">
        <v>1</v>
      </c>
      <c r="F36" s="109">
        <v>1</v>
      </c>
      <c r="G36" s="109">
        <f t="shared" si="0"/>
        <v>7.4866999999999999</v>
      </c>
      <c r="H36" s="109">
        <v>1.45</v>
      </c>
      <c r="I36" s="109">
        <f t="shared" si="1"/>
        <v>10.855715</v>
      </c>
      <c r="J36" s="109">
        <v>1</v>
      </c>
      <c r="K36" s="109">
        <f t="shared" si="2"/>
        <v>7.4866999999999999</v>
      </c>
      <c r="L36" s="110">
        <f t="shared" si="3"/>
        <v>81417.86</v>
      </c>
      <c r="M36" s="111" t="s">
        <v>1281</v>
      </c>
      <c r="N36" s="112" t="s">
        <v>1282</v>
      </c>
    </row>
    <row r="37" spans="1:14" ht="17.149999999999999" customHeight="1">
      <c r="A37" s="105" t="s">
        <v>320</v>
      </c>
      <c r="B37" s="106" t="s">
        <v>1782</v>
      </c>
      <c r="C37" s="107">
        <v>10.4</v>
      </c>
      <c r="D37" s="109">
        <v>9.2748000000000008</v>
      </c>
      <c r="E37" s="109">
        <v>1</v>
      </c>
      <c r="F37" s="109">
        <v>1</v>
      </c>
      <c r="G37" s="109">
        <f t="shared" si="0"/>
        <v>9.2748000000000008</v>
      </c>
      <c r="H37" s="109">
        <v>1.45</v>
      </c>
      <c r="I37" s="109">
        <f t="shared" si="1"/>
        <v>13.448460000000001</v>
      </c>
      <c r="J37" s="109">
        <v>1</v>
      </c>
      <c r="K37" s="109">
        <f t="shared" si="2"/>
        <v>9.2748000000000008</v>
      </c>
      <c r="L37" s="110">
        <f t="shared" si="3"/>
        <v>100863.45</v>
      </c>
      <c r="M37" s="111" t="s">
        <v>1281</v>
      </c>
      <c r="N37" s="112" t="s">
        <v>1282</v>
      </c>
    </row>
    <row r="38" spans="1:14" ht="17.149999999999999" customHeight="1">
      <c r="A38" s="113" t="s">
        <v>321</v>
      </c>
      <c r="B38" s="114" t="s">
        <v>1782</v>
      </c>
      <c r="C38" s="115">
        <v>24.38</v>
      </c>
      <c r="D38" s="116">
        <v>13.975</v>
      </c>
      <c r="E38" s="116">
        <v>1</v>
      </c>
      <c r="F38" s="116">
        <v>1</v>
      </c>
      <c r="G38" s="116">
        <f t="shared" si="0"/>
        <v>13.975</v>
      </c>
      <c r="H38" s="116">
        <v>1.45</v>
      </c>
      <c r="I38" s="116">
        <f t="shared" si="1"/>
        <v>20.263749999999998</v>
      </c>
      <c r="J38" s="116">
        <v>1</v>
      </c>
      <c r="K38" s="116">
        <f t="shared" si="2"/>
        <v>13.975</v>
      </c>
      <c r="L38" s="117">
        <f t="shared" si="3"/>
        <v>151978.13</v>
      </c>
      <c r="M38" s="118" t="s">
        <v>1281</v>
      </c>
      <c r="N38" s="119" t="s">
        <v>1282</v>
      </c>
    </row>
    <row r="39" spans="1:14" ht="17.149999999999999" customHeight="1">
      <c r="A39" s="120" t="s">
        <v>322</v>
      </c>
      <c r="B39" s="121" t="s">
        <v>1783</v>
      </c>
      <c r="C39" s="122">
        <v>5.39</v>
      </c>
      <c r="D39" s="123">
        <v>1.7545999999999999</v>
      </c>
      <c r="E39" s="124">
        <v>1</v>
      </c>
      <c r="F39" s="124">
        <v>1</v>
      </c>
      <c r="G39" s="124">
        <f t="shared" si="0"/>
        <v>1.7545999999999999</v>
      </c>
      <c r="H39" s="124">
        <v>1.45</v>
      </c>
      <c r="I39" s="124">
        <f t="shared" si="1"/>
        <v>2.5441699999999998</v>
      </c>
      <c r="J39" s="124">
        <v>1</v>
      </c>
      <c r="K39" s="124">
        <f t="shared" si="2"/>
        <v>1.7545999999999999</v>
      </c>
      <c r="L39" s="125">
        <f t="shared" si="3"/>
        <v>19081.28</v>
      </c>
      <c r="M39" s="126" t="s">
        <v>1281</v>
      </c>
      <c r="N39" s="127" t="s">
        <v>1283</v>
      </c>
    </row>
    <row r="40" spans="1:14" ht="17.149999999999999" customHeight="1">
      <c r="A40" s="105" t="s">
        <v>323</v>
      </c>
      <c r="B40" s="106" t="s">
        <v>1783</v>
      </c>
      <c r="C40" s="107">
        <v>6.7</v>
      </c>
      <c r="D40" s="109">
        <v>2.2892000000000001</v>
      </c>
      <c r="E40" s="109">
        <v>1</v>
      </c>
      <c r="F40" s="109">
        <v>1</v>
      </c>
      <c r="G40" s="109">
        <f t="shared" si="0"/>
        <v>2.2892000000000001</v>
      </c>
      <c r="H40" s="109">
        <v>1.45</v>
      </c>
      <c r="I40" s="109">
        <f t="shared" si="1"/>
        <v>3.31934</v>
      </c>
      <c r="J40" s="109">
        <v>1</v>
      </c>
      <c r="K40" s="109">
        <f t="shared" si="2"/>
        <v>2.2892000000000001</v>
      </c>
      <c r="L40" s="110">
        <f t="shared" si="3"/>
        <v>24895.05</v>
      </c>
      <c r="M40" s="111" t="s">
        <v>1281</v>
      </c>
      <c r="N40" s="112" t="s">
        <v>1283</v>
      </c>
    </row>
    <row r="41" spans="1:14" ht="17.149999999999999" customHeight="1">
      <c r="A41" s="105" t="s">
        <v>324</v>
      </c>
      <c r="B41" s="106" t="s">
        <v>1783</v>
      </c>
      <c r="C41" s="107">
        <v>10.38</v>
      </c>
      <c r="D41" s="109">
        <v>3.1215999999999999</v>
      </c>
      <c r="E41" s="109">
        <v>1</v>
      </c>
      <c r="F41" s="109">
        <v>1</v>
      </c>
      <c r="G41" s="109">
        <f t="shared" si="0"/>
        <v>3.1215999999999999</v>
      </c>
      <c r="H41" s="109">
        <v>1.45</v>
      </c>
      <c r="I41" s="109">
        <f t="shared" si="1"/>
        <v>4.5263200000000001</v>
      </c>
      <c r="J41" s="109">
        <v>1</v>
      </c>
      <c r="K41" s="109">
        <f t="shared" si="2"/>
        <v>3.1215999999999999</v>
      </c>
      <c r="L41" s="110">
        <f t="shared" si="3"/>
        <v>33947.4</v>
      </c>
      <c r="M41" s="111" t="s">
        <v>1281</v>
      </c>
      <c r="N41" s="112" t="s">
        <v>1283</v>
      </c>
    </row>
    <row r="42" spans="1:14" ht="17.149999999999999" customHeight="1">
      <c r="A42" s="113" t="s">
        <v>325</v>
      </c>
      <c r="B42" s="114" t="s">
        <v>1783</v>
      </c>
      <c r="C42" s="115">
        <v>19.760000000000002</v>
      </c>
      <c r="D42" s="116">
        <v>6.2103999999999999</v>
      </c>
      <c r="E42" s="116">
        <v>1</v>
      </c>
      <c r="F42" s="116">
        <v>1</v>
      </c>
      <c r="G42" s="116">
        <f t="shared" si="0"/>
        <v>6.2103999999999999</v>
      </c>
      <c r="H42" s="116">
        <v>1.45</v>
      </c>
      <c r="I42" s="116">
        <f t="shared" si="1"/>
        <v>9.0050799999999995</v>
      </c>
      <c r="J42" s="116">
        <v>1</v>
      </c>
      <c r="K42" s="116">
        <f t="shared" si="2"/>
        <v>6.2103999999999999</v>
      </c>
      <c r="L42" s="117">
        <f t="shared" si="3"/>
        <v>67538.100000000006</v>
      </c>
      <c r="M42" s="118" t="s">
        <v>1281</v>
      </c>
      <c r="N42" s="119" t="s">
        <v>1283</v>
      </c>
    </row>
    <row r="43" spans="1:14" ht="17.149999999999999" customHeight="1">
      <c r="A43" s="120" t="s">
        <v>326</v>
      </c>
      <c r="B43" s="121" t="s">
        <v>1784</v>
      </c>
      <c r="C43" s="122">
        <v>3.75</v>
      </c>
      <c r="D43" s="123">
        <v>1.9215</v>
      </c>
      <c r="E43" s="124">
        <v>1</v>
      </c>
      <c r="F43" s="124">
        <v>1</v>
      </c>
      <c r="G43" s="124">
        <f t="shared" si="0"/>
        <v>1.9215</v>
      </c>
      <c r="H43" s="124">
        <v>1.45</v>
      </c>
      <c r="I43" s="124">
        <f t="shared" si="1"/>
        <v>2.7861750000000001</v>
      </c>
      <c r="J43" s="124">
        <v>1</v>
      </c>
      <c r="K43" s="124">
        <f t="shared" si="2"/>
        <v>1.9215</v>
      </c>
      <c r="L43" s="125">
        <f t="shared" si="3"/>
        <v>20896.310000000001</v>
      </c>
      <c r="M43" s="126" t="s">
        <v>1281</v>
      </c>
      <c r="N43" s="127" t="s">
        <v>1283</v>
      </c>
    </row>
    <row r="44" spans="1:14" ht="17.149999999999999" customHeight="1">
      <c r="A44" s="105" t="s">
        <v>327</v>
      </c>
      <c r="B44" s="106" t="s">
        <v>1784</v>
      </c>
      <c r="C44" s="107">
        <v>5.64</v>
      </c>
      <c r="D44" s="109">
        <v>2.48</v>
      </c>
      <c r="E44" s="109">
        <v>1</v>
      </c>
      <c r="F44" s="109">
        <v>1</v>
      </c>
      <c r="G44" s="109">
        <f t="shared" si="0"/>
        <v>2.48</v>
      </c>
      <c r="H44" s="109">
        <v>1.45</v>
      </c>
      <c r="I44" s="109">
        <f t="shared" si="1"/>
        <v>3.5960000000000001</v>
      </c>
      <c r="J44" s="109">
        <v>1</v>
      </c>
      <c r="K44" s="109">
        <f t="shared" si="2"/>
        <v>2.48</v>
      </c>
      <c r="L44" s="110">
        <f t="shared" si="3"/>
        <v>26970</v>
      </c>
      <c r="M44" s="111" t="s">
        <v>1281</v>
      </c>
      <c r="N44" s="112" t="s">
        <v>1283</v>
      </c>
    </row>
    <row r="45" spans="1:14" ht="17.149999999999999" customHeight="1">
      <c r="A45" s="105" t="s">
        <v>328</v>
      </c>
      <c r="B45" s="106" t="s">
        <v>1784</v>
      </c>
      <c r="C45" s="107">
        <v>10.36</v>
      </c>
      <c r="D45" s="109">
        <v>3.6827000000000001</v>
      </c>
      <c r="E45" s="109">
        <v>1</v>
      </c>
      <c r="F45" s="109">
        <v>1</v>
      </c>
      <c r="G45" s="109">
        <f t="shared" si="0"/>
        <v>3.6827000000000001</v>
      </c>
      <c r="H45" s="109">
        <v>1.45</v>
      </c>
      <c r="I45" s="109">
        <f t="shared" si="1"/>
        <v>5.3399149999999995</v>
      </c>
      <c r="J45" s="109">
        <v>1</v>
      </c>
      <c r="K45" s="109">
        <f t="shared" si="2"/>
        <v>3.6827000000000001</v>
      </c>
      <c r="L45" s="110">
        <f t="shared" si="3"/>
        <v>40049.360000000001</v>
      </c>
      <c r="M45" s="111" t="s">
        <v>1281</v>
      </c>
      <c r="N45" s="112" t="s">
        <v>1283</v>
      </c>
    </row>
    <row r="46" spans="1:14" ht="17.149999999999999" customHeight="1">
      <c r="A46" s="113" t="s">
        <v>329</v>
      </c>
      <c r="B46" s="114" t="s">
        <v>1784</v>
      </c>
      <c r="C46" s="115">
        <v>19.75</v>
      </c>
      <c r="D46" s="116">
        <v>6.2984</v>
      </c>
      <c r="E46" s="116">
        <v>1</v>
      </c>
      <c r="F46" s="116">
        <v>1</v>
      </c>
      <c r="G46" s="116">
        <f t="shared" si="0"/>
        <v>6.2984</v>
      </c>
      <c r="H46" s="116">
        <v>1.45</v>
      </c>
      <c r="I46" s="116">
        <f t="shared" si="1"/>
        <v>9.1326800000000006</v>
      </c>
      <c r="J46" s="116">
        <v>1</v>
      </c>
      <c r="K46" s="116">
        <f t="shared" si="2"/>
        <v>6.2984</v>
      </c>
      <c r="L46" s="117">
        <f t="shared" si="3"/>
        <v>68495.100000000006</v>
      </c>
      <c r="M46" s="118" t="s">
        <v>1281</v>
      </c>
      <c r="N46" s="119" t="s">
        <v>1283</v>
      </c>
    </row>
    <row r="47" spans="1:14" ht="17.149999999999999" customHeight="1">
      <c r="A47" s="120" t="s">
        <v>330</v>
      </c>
      <c r="B47" s="121" t="s">
        <v>1785</v>
      </c>
      <c r="C47" s="122">
        <v>2.68</v>
      </c>
      <c r="D47" s="123">
        <v>1.2209000000000001</v>
      </c>
      <c r="E47" s="124">
        <v>1</v>
      </c>
      <c r="F47" s="124">
        <v>1</v>
      </c>
      <c r="G47" s="124">
        <f t="shared" si="0"/>
        <v>1.2209000000000001</v>
      </c>
      <c r="H47" s="124">
        <v>1.45</v>
      </c>
      <c r="I47" s="124">
        <f t="shared" si="1"/>
        <v>1.770305</v>
      </c>
      <c r="J47" s="124">
        <v>1</v>
      </c>
      <c r="K47" s="124">
        <f t="shared" si="2"/>
        <v>1.2209000000000001</v>
      </c>
      <c r="L47" s="125">
        <f t="shared" si="3"/>
        <v>13277.29</v>
      </c>
      <c r="M47" s="126" t="s">
        <v>1281</v>
      </c>
      <c r="N47" s="127" t="s">
        <v>1283</v>
      </c>
    </row>
    <row r="48" spans="1:14" ht="17.149999999999999" customHeight="1">
      <c r="A48" s="105" t="s">
        <v>331</v>
      </c>
      <c r="B48" s="106" t="s">
        <v>1785</v>
      </c>
      <c r="C48" s="107">
        <v>4.38</v>
      </c>
      <c r="D48" s="109">
        <v>1.4415</v>
      </c>
      <c r="E48" s="109">
        <v>1</v>
      </c>
      <c r="F48" s="109">
        <v>1</v>
      </c>
      <c r="G48" s="109">
        <f t="shared" si="0"/>
        <v>1.4415</v>
      </c>
      <c r="H48" s="109">
        <v>1.45</v>
      </c>
      <c r="I48" s="109">
        <f t="shared" si="1"/>
        <v>2.0901749999999999</v>
      </c>
      <c r="J48" s="109">
        <v>1</v>
      </c>
      <c r="K48" s="109">
        <f t="shared" si="2"/>
        <v>1.4415</v>
      </c>
      <c r="L48" s="110">
        <f t="shared" si="3"/>
        <v>15676.31</v>
      </c>
      <c r="M48" s="111" t="s">
        <v>1281</v>
      </c>
      <c r="N48" s="112" t="s">
        <v>1283</v>
      </c>
    </row>
    <row r="49" spans="1:14" ht="17.149999999999999" customHeight="1">
      <c r="A49" s="105" t="s">
        <v>332</v>
      </c>
      <c r="B49" s="106" t="s">
        <v>1785</v>
      </c>
      <c r="C49" s="107">
        <v>8.64</v>
      </c>
      <c r="D49" s="109">
        <v>2.2439</v>
      </c>
      <c r="E49" s="109">
        <v>1</v>
      </c>
      <c r="F49" s="109">
        <v>1</v>
      </c>
      <c r="G49" s="109">
        <f t="shared" si="0"/>
        <v>2.2439</v>
      </c>
      <c r="H49" s="109">
        <v>1.45</v>
      </c>
      <c r="I49" s="109">
        <f t="shared" si="1"/>
        <v>3.2536549999999997</v>
      </c>
      <c r="J49" s="109">
        <v>1</v>
      </c>
      <c r="K49" s="109">
        <f t="shared" si="2"/>
        <v>2.2439</v>
      </c>
      <c r="L49" s="110">
        <f t="shared" si="3"/>
        <v>24402.41</v>
      </c>
      <c r="M49" s="111" t="s">
        <v>1281</v>
      </c>
      <c r="N49" s="112" t="s">
        <v>1283</v>
      </c>
    </row>
    <row r="50" spans="1:14" ht="17.149999999999999" customHeight="1">
      <c r="A50" s="113" t="s">
        <v>333</v>
      </c>
      <c r="B50" s="114" t="s">
        <v>1785</v>
      </c>
      <c r="C50" s="115">
        <v>20.11</v>
      </c>
      <c r="D50" s="116">
        <v>4.9532999999999996</v>
      </c>
      <c r="E50" s="116">
        <v>1</v>
      </c>
      <c r="F50" s="116">
        <v>1</v>
      </c>
      <c r="G50" s="116">
        <f t="shared" si="0"/>
        <v>4.9532999999999996</v>
      </c>
      <c r="H50" s="116">
        <v>1.45</v>
      </c>
      <c r="I50" s="116">
        <f t="shared" si="1"/>
        <v>7.1822849999999994</v>
      </c>
      <c r="J50" s="116">
        <v>1</v>
      </c>
      <c r="K50" s="116">
        <f t="shared" si="2"/>
        <v>4.9532999999999996</v>
      </c>
      <c r="L50" s="117">
        <f t="shared" si="3"/>
        <v>53867.14</v>
      </c>
      <c r="M50" s="118" t="s">
        <v>1281</v>
      </c>
      <c r="N50" s="119" t="s">
        <v>1283</v>
      </c>
    </row>
    <row r="51" spans="1:14" ht="17.149999999999999" customHeight="1">
      <c r="A51" s="120" t="s">
        <v>334</v>
      </c>
      <c r="B51" s="121" t="s">
        <v>1786</v>
      </c>
      <c r="C51" s="122">
        <v>3.24</v>
      </c>
      <c r="D51" s="123">
        <v>1.2491000000000001</v>
      </c>
      <c r="E51" s="124">
        <v>1</v>
      </c>
      <c r="F51" s="124">
        <v>1</v>
      </c>
      <c r="G51" s="124">
        <f t="shared" si="0"/>
        <v>1.2491000000000001</v>
      </c>
      <c r="H51" s="124">
        <v>1.45</v>
      </c>
      <c r="I51" s="124">
        <f t="shared" si="1"/>
        <v>1.8111950000000001</v>
      </c>
      <c r="J51" s="124">
        <v>1</v>
      </c>
      <c r="K51" s="124">
        <f t="shared" si="2"/>
        <v>1.2491000000000001</v>
      </c>
      <c r="L51" s="125">
        <f t="shared" si="3"/>
        <v>13583.96</v>
      </c>
      <c r="M51" s="126" t="s">
        <v>1281</v>
      </c>
      <c r="N51" s="127" t="s">
        <v>1283</v>
      </c>
    </row>
    <row r="52" spans="1:14" ht="17.149999999999999" customHeight="1">
      <c r="A52" s="105" t="s">
        <v>335</v>
      </c>
      <c r="B52" s="106" t="s">
        <v>1786</v>
      </c>
      <c r="C52" s="107">
        <v>5.62</v>
      </c>
      <c r="D52" s="109">
        <v>1.7746999999999999</v>
      </c>
      <c r="E52" s="109">
        <v>1</v>
      </c>
      <c r="F52" s="109">
        <v>1</v>
      </c>
      <c r="G52" s="109">
        <f t="shared" si="0"/>
        <v>1.7746999999999999</v>
      </c>
      <c r="H52" s="109">
        <v>1.45</v>
      </c>
      <c r="I52" s="109">
        <f t="shared" si="1"/>
        <v>2.573315</v>
      </c>
      <c r="J52" s="109">
        <v>1</v>
      </c>
      <c r="K52" s="109">
        <f t="shared" si="2"/>
        <v>1.7746999999999999</v>
      </c>
      <c r="L52" s="110">
        <f t="shared" si="3"/>
        <v>19299.86</v>
      </c>
      <c r="M52" s="111" t="s">
        <v>1281</v>
      </c>
      <c r="N52" s="112" t="s">
        <v>1283</v>
      </c>
    </row>
    <row r="53" spans="1:14" ht="17.149999999999999" customHeight="1">
      <c r="A53" s="105" t="s">
        <v>336</v>
      </c>
      <c r="B53" s="106" t="s">
        <v>1786</v>
      </c>
      <c r="C53" s="107">
        <v>10.029999999999999</v>
      </c>
      <c r="D53" s="109">
        <v>3.4754</v>
      </c>
      <c r="E53" s="109">
        <v>1</v>
      </c>
      <c r="F53" s="109">
        <v>1</v>
      </c>
      <c r="G53" s="109">
        <f t="shared" si="0"/>
        <v>3.4754</v>
      </c>
      <c r="H53" s="109">
        <v>1.45</v>
      </c>
      <c r="I53" s="109">
        <f t="shared" si="1"/>
        <v>5.0393299999999996</v>
      </c>
      <c r="J53" s="109">
        <v>1</v>
      </c>
      <c r="K53" s="109">
        <f t="shared" si="2"/>
        <v>3.4754</v>
      </c>
      <c r="L53" s="110">
        <f t="shared" si="3"/>
        <v>37794.980000000003</v>
      </c>
      <c r="M53" s="111" t="s">
        <v>1281</v>
      </c>
      <c r="N53" s="112" t="s">
        <v>1283</v>
      </c>
    </row>
    <row r="54" spans="1:14" ht="17.149999999999999" customHeight="1">
      <c r="A54" s="113" t="s">
        <v>337</v>
      </c>
      <c r="B54" s="114" t="s">
        <v>1786</v>
      </c>
      <c r="C54" s="115">
        <v>20.41</v>
      </c>
      <c r="D54" s="116">
        <v>6.3028000000000004</v>
      </c>
      <c r="E54" s="116">
        <v>1</v>
      </c>
      <c r="F54" s="116">
        <v>1</v>
      </c>
      <c r="G54" s="116">
        <f t="shared" si="0"/>
        <v>6.3028000000000004</v>
      </c>
      <c r="H54" s="116">
        <v>1.45</v>
      </c>
      <c r="I54" s="116">
        <f t="shared" si="1"/>
        <v>9.1390600000000006</v>
      </c>
      <c r="J54" s="116">
        <v>1</v>
      </c>
      <c r="K54" s="116">
        <f t="shared" si="2"/>
        <v>6.3028000000000004</v>
      </c>
      <c r="L54" s="117">
        <f t="shared" si="3"/>
        <v>68542.95</v>
      </c>
      <c r="M54" s="118" t="s">
        <v>1281</v>
      </c>
      <c r="N54" s="119" t="s">
        <v>1283</v>
      </c>
    </row>
    <row r="55" spans="1:14" ht="17.149999999999999" customHeight="1">
      <c r="A55" s="120" t="s">
        <v>338</v>
      </c>
      <c r="B55" s="121" t="s">
        <v>1787</v>
      </c>
      <c r="C55" s="122">
        <v>1.54</v>
      </c>
      <c r="D55" s="123">
        <v>1.1133999999999999</v>
      </c>
      <c r="E55" s="124">
        <v>1</v>
      </c>
      <c r="F55" s="124">
        <v>1</v>
      </c>
      <c r="G55" s="124">
        <f t="shared" si="0"/>
        <v>1.1133999999999999</v>
      </c>
      <c r="H55" s="124">
        <v>1.45</v>
      </c>
      <c r="I55" s="124">
        <f t="shared" si="1"/>
        <v>1.6144299999999998</v>
      </c>
      <c r="J55" s="124">
        <v>1</v>
      </c>
      <c r="K55" s="124">
        <f t="shared" si="2"/>
        <v>1.1133999999999999</v>
      </c>
      <c r="L55" s="125">
        <f t="shared" si="3"/>
        <v>12108.23</v>
      </c>
      <c r="M55" s="126" t="s">
        <v>1281</v>
      </c>
      <c r="N55" s="127" t="s">
        <v>1283</v>
      </c>
    </row>
    <row r="56" spans="1:14" ht="17.149999999999999" customHeight="1">
      <c r="A56" s="105" t="s">
        <v>339</v>
      </c>
      <c r="B56" s="106" t="s">
        <v>1787</v>
      </c>
      <c r="C56" s="107">
        <v>2.83</v>
      </c>
      <c r="D56" s="109">
        <v>1.4184000000000001</v>
      </c>
      <c r="E56" s="109">
        <v>1</v>
      </c>
      <c r="F56" s="109">
        <v>1</v>
      </c>
      <c r="G56" s="109">
        <f t="shared" si="0"/>
        <v>1.4184000000000001</v>
      </c>
      <c r="H56" s="109">
        <v>1.45</v>
      </c>
      <c r="I56" s="109">
        <f t="shared" si="1"/>
        <v>2.0566800000000001</v>
      </c>
      <c r="J56" s="109">
        <v>1</v>
      </c>
      <c r="K56" s="109">
        <f t="shared" si="2"/>
        <v>1.4184000000000001</v>
      </c>
      <c r="L56" s="110">
        <f t="shared" si="3"/>
        <v>15425.1</v>
      </c>
      <c r="M56" s="111" t="s">
        <v>1281</v>
      </c>
      <c r="N56" s="112" t="s">
        <v>1283</v>
      </c>
    </row>
    <row r="57" spans="1:14" ht="17.149999999999999" customHeight="1">
      <c r="A57" s="105" t="s">
        <v>340</v>
      </c>
      <c r="B57" s="106" t="s">
        <v>1787</v>
      </c>
      <c r="C57" s="107">
        <v>7.27</v>
      </c>
      <c r="D57" s="109">
        <v>2.6755</v>
      </c>
      <c r="E57" s="109">
        <v>1</v>
      </c>
      <c r="F57" s="109">
        <v>1</v>
      </c>
      <c r="G57" s="109">
        <f t="shared" si="0"/>
        <v>2.6755</v>
      </c>
      <c r="H57" s="109">
        <v>1.45</v>
      </c>
      <c r="I57" s="109">
        <f t="shared" si="1"/>
        <v>3.8794749999999998</v>
      </c>
      <c r="J57" s="109">
        <v>1</v>
      </c>
      <c r="K57" s="109">
        <f t="shared" si="2"/>
        <v>2.6755</v>
      </c>
      <c r="L57" s="110">
        <f t="shared" si="3"/>
        <v>29096.06</v>
      </c>
      <c r="M57" s="111" t="s">
        <v>1281</v>
      </c>
      <c r="N57" s="112" t="s">
        <v>1283</v>
      </c>
    </row>
    <row r="58" spans="1:14" ht="17.149999999999999" customHeight="1">
      <c r="A58" s="113" t="s">
        <v>341</v>
      </c>
      <c r="B58" s="114" t="s">
        <v>1787</v>
      </c>
      <c r="C58" s="115">
        <v>15.55</v>
      </c>
      <c r="D58" s="116">
        <v>5.3419999999999996</v>
      </c>
      <c r="E58" s="116">
        <v>1</v>
      </c>
      <c r="F58" s="116">
        <v>1</v>
      </c>
      <c r="G58" s="116">
        <f t="shared" si="0"/>
        <v>5.3419999999999996</v>
      </c>
      <c r="H58" s="116">
        <v>1.45</v>
      </c>
      <c r="I58" s="116">
        <f t="shared" si="1"/>
        <v>7.7458999999999989</v>
      </c>
      <c r="J58" s="116">
        <v>1</v>
      </c>
      <c r="K58" s="116">
        <f t="shared" si="2"/>
        <v>5.3419999999999996</v>
      </c>
      <c r="L58" s="117">
        <f t="shared" si="3"/>
        <v>58094.25</v>
      </c>
      <c r="M58" s="118" t="s">
        <v>1281</v>
      </c>
      <c r="N58" s="119" t="s">
        <v>1283</v>
      </c>
    </row>
    <row r="59" spans="1:14" ht="17.149999999999999" customHeight="1">
      <c r="A59" s="120" t="s">
        <v>342</v>
      </c>
      <c r="B59" s="121" t="s">
        <v>1788</v>
      </c>
      <c r="C59" s="122">
        <v>2.5299999999999998</v>
      </c>
      <c r="D59" s="123">
        <v>1.1358999999999999</v>
      </c>
      <c r="E59" s="124">
        <v>1</v>
      </c>
      <c r="F59" s="124">
        <v>1</v>
      </c>
      <c r="G59" s="124">
        <f t="shared" si="0"/>
        <v>1.1358999999999999</v>
      </c>
      <c r="H59" s="124">
        <v>1.45</v>
      </c>
      <c r="I59" s="124">
        <f t="shared" si="1"/>
        <v>1.6470549999999997</v>
      </c>
      <c r="J59" s="124">
        <v>1</v>
      </c>
      <c r="K59" s="124">
        <f t="shared" si="2"/>
        <v>1.1358999999999999</v>
      </c>
      <c r="L59" s="125">
        <f t="shared" si="3"/>
        <v>12352.91</v>
      </c>
      <c r="M59" s="126" t="s">
        <v>1281</v>
      </c>
      <c r="N59" s="127" t="s">
        <v>1283</v>
      </c>
    </row>
    <row r="60" spans="1:14" ht="17.149999999999999" customHeight="1">
      <c r="A60" s="105" t="s">
        <v>343</v>
      </c>
      <c r="B60" s="106" t="s">
        <v>1788</v>
      </c>
      <c r="C60" s="107">
        <v>4.3899999999999997</v>
      </c>
      <c r="D60" s="109">
        <v>1.5215000000000001</v>
      </c>
      <c r="E60" s="109">
        <v>1</v>
      </c>
      <c r="F60" s="109">
        <v>1</v>
      </c>
      <c r="G60" s="109">
        <f t="shared" si="0"/>
        <v>1.5215000000000001</v>
      </c>
      <c r="H60" s="109">
        <v>1.45</v>
      </c>
      <c r="I60" s="109">
        <f t="shared" si="1"/>
        <v>2.206175</v>
      </c>
      <c r="J60" s="109">
        <v>1</v>
      </c>
      <c r="K60" s="109">
        <f t="shared" si="2"/>
        <v>1.5215000000000001</v>
      </c>
      <c r="L60" s="110">
        <f t="shared" si="3"/>
        <v>16546.310000000001</v>
      </c>
      <c r="M60" s="111" t="s">
        <v>1281</v>
      </c>
      <c r="N60" s="112" t="s">
        <v>1283</v>
      </c>
    </row>
    <row r="61" spans="1:14" ht="17.149999999999999" customHeight="1">
      <c r="A61" s="105" t="s">
        <v>344</v>
      </c>
      <c r="B61" s="106" t="s">
        <v>1788</v>
      </c>
      <c r="C61" s="107">
        <v>8.09</v>
      </c>
      <c r="D61" s="109">
        <v>2.2547999999999999</v>
      </c>
      <c r="E61" s="109">
        <v>1</v>
      </c>
      <c r="F61" s="109">
        <v>1</v>
      </c>
      <c r="G61" s="109">
        <f t="shared" si="0"/>
        <v>2.2547999999999999</v>
      </c>
      <c r="H61" s="109">
        <v>1.45</v>
      </c>
      <c r="I61" s="109">
        <f t="shared" si="1"/>
        <v>3.2694599999999996</v>
      </c>
      <c r="J61" s="109">
        <v>1</v>
      </c>
      <c r="K61" s="109">
        <f t="shared" si="2"/>
        <v>2.2547999999999999</v>
      </c>
      <c r="L61" s="110">
        <f t="shared" si="3"/>
        <v>24520.95</v>
      </c>
      <c r="M61" s="111" t="s">
        <v>1281</v>
      </c>
      <c r="N61" s="112" t="s">
        <v>1283</v>
      </c>
    </row>
    <row r="62" spans="1:14" ht="17.149999999999999" customHeight="1">
      <c r="A62" s="113" t="s">
        <v>345</v>
      </c>
      <c r="B62" s="114" t="s">
        <v>1788</v>
      </c>
      <c r="C62" s="115">
        <v>19.13</v>
      </c>
      <c r="D62" s="116">
        <v>4.3281000000000001</v>
      </c>
      <c r="E62" s="116">
        <v>1</v>
      </c>
      <c r="F62" s="116">
        <v>1</v>
      </c>
      <c r="G62" s="116">
        <f t="shared" si="0"/>
        <v>4.3281000000000001</v>
      </c>
      <c r="H62" s="116">
        <v>1.45</v>
      </c>
      <c r="I62" s="116">
        <f t="shared" si="1"/>
        <v>6.2757449999999997</v>
      </c>
      <c r="J62" s="116">
        <v>1</v>
      </c>
      <c r="K62" s="116">
        <f t="shared" si="2"/>
        <v>4.3281000000000001</v>
      </c>
      <c r="L62" s="117">
        <f t="shared" si="3"/>
        <v>47068.09</v>
      </c>
      <c r="M62" s="118" t="s">
        <v>1281</v>
      </c>
      <c r="N62" s="119" t="s">
        <v>1283</v>
      </c>
    </row>
    <row r="63" spans="1:14" ht="17.149999999999999" customHeight="1">
      <c r="A63" s="120" t="s">
        <v>346</v>
      </c>
      <c r="B63" s="121" t="s">
        <v>1789</v>
      </c>
      <c r="C63" s="122">
        <v>3.59</v>
      </c>
      <c r="D63" s="123">
        <v>0.81130000000000002</v>
      </c>
      <c r="E63" s="124">
        <v>1</v>
      </c>
      <c r="F63" s="124">
        <v>1</v>
      </c>
      <c r="G63" s="124">
        <f t="shared" si="0"/>
        <v>0.81130000000000002</v>
      </c>
      <c r="H63" s="124">
        <v>1.45</v>
      </c>
      <c r="I63" s="124">
        <f t="shared" si="1"/>
        <v>1.176385</v>
      </c>
      <c r="J63" s="124">
        <v>1</v>
      </c>
      <c r="K63" s="124">
        <f t="shared" si="2"/>
        <v>0.81130000000000002</v>
      </c>
      <c r="L63" s="125">
        <f t="shared" si="3"/>
        <v>8822.89</v>
      </c>
      <c r="M63" s="126" t="s">
        <v>1281</v>
      </c>
      <c r="N63" s="127" t="s">
        <v>1283</v>
      </c>
    </row>
    <row r="64" spans="1:14" ht="17.149999999999999" customHeight="1">
      <c r="A64" s="105" t="s">
        <v>347</v>
      </c>
      <c r="B64" s="106" t="s">
        <v>1789</v>
      </c>
      <c r="C64" s="107">
        <v>4.95</v>
      </c>
      <c r="D64" s="109">
        <v>0.95950000000000002</v>
      </c>
      <c r="E64" s="109">
        <v>1</v>
      </c>
      <c r="F64" s="109">
        <v>1</v>
      </c>
      <c r="G64" s="109">
        <f t="shared" si="0"/>
        <v>0.95950000000000002</v>
      </c>
      <c r="H64" s="109">
        <v>1.45</v>
      </c>
      <c r="I64" s="109">
        <f t="shared" si="1"/>
        <v>1.391275</v>
      </c>
      <c r="J64" s="109">
        <v>1</v>
      </c>
      <c r="K64" s="109">
        <f t="shared" si="2"/>
        <v>0.95950000000000002</v>
      </c>
      <c r="L64" s="110">
        <f t="shared" si="3"/>
        <v>10434.56</v>
      </c>
      <c r="M64" s="111" t="s">
        <v>1281</v>
      </c>
      <c r="N64" s="112" t="s">
        <v>1283</v>
      </c>
    </row>
    <row r="65" spans="1:14" ht="17.149999999999999" customHeight="1">
      <c r="A65" s="105" t="s">
        <v>348</v>
      </c>
      <c r="B65" s="106" t="s">
        <v>1789</v>
      </c>
      <c r="C65" s="107">
        <v>8.17</v>
      </c>
      <c r="D65" s="109">
        <v>1.3403</v>
      </c>
      <c r="E65" s="109">
        <v>1</v>
      </c>
      <c r="F65" s="109">
        <v>1</v>
      </c>
      <c r="G65" s="109">
        <f t="shared" si="0"/>
        <v>1.3403</v>
      </c>
      <c r="H65" s="109">
        <v>1.45</v>
      </c>
      <c r="I65" s="109">
        <f t="shared" si="1"/>
        <v>1.943435</v>
      </c>
      <c r="J65" s="109">
        <v>1</v>
      </c>
      <c r="K65" s="109">
        <f t="shared" si="2"/>
        <v>1.3403</v>
      </c>
      <c r="L65" s="110">
        <f t="shared" si="3"/>
        <v>14575.76</v>
      </c>
      <c r="M65" s="111" t="s">
        <v>1281</v>
      </c>
      <c r="N65" s="112" t="s">
        <v>1283</v>
      </c>
    </row>
    <row r="66" spans="1:14" ht="17.149999999999999" customHeight="1">
      <c r="A66" s="113" t="s">
        <v>349</v>
      </c>
      <c r="B66" s="114" t="s">
        <v>1789</v>
      </c>
      <c r="C66" s="115">
        <v>16.38</v>
      </c>
      <c r="D66" s="116">
        <v>3.0251000000000001</v>
      </c>
      <c r="E66" s="116">
        <v>1</v>
      </c>
      <c r="F66" s="116">
        <v>1</v>
      </c>
      <c r="G66" s="116">
        <f t="shared" si="0"/>
        <v>3.0251000000000001</v>
      </c>
      <c r="H66" s="116">
        <v>1.45</v>
      </c>
      <c r="I66" s="116">
        <f t="shared" si="1"/>
        <v>4.3863950000000003</v>
      </c>
      <c r="J66" s="116">
        <v>1</v>
      </c>
      <c r="K66" s="116">
        <f t="shared" si="2"/>
        <v>3.0251000000000001</v>
      </c>
      <c r="L66" s="117">
        <f t="shared" si="3"/>
        <v>32897.96</v>
      </c>
      <c r="M66" s="118" t="s">
        <v>1281</v>
      </c>
      <c r="N66" s="119" t="s">
        <v>1283</v>
      </c>
    </row>
    <row r="67" spans="1:14" ht="17.149999999999999" customHeight="1">
      <c r="A67" s="120" t="s">
        <v>350</v>
      </c>
      <c r="B67" s="121" t="s">
        <v>1790</v>
      </c>
      <c r="C67" s="122">
        <v>2.97</v>
      </c>
      <c r="D67" s="123">
        <v>0.69369999999999998</v>
      </c>
      <c r="E67" s="124">
        <v>1</v>
      </c>
      <c r="F67" s="124">
        <v>1</v>
      </c>
      <c r="G67" s="124">
        <f t="shared" si="0"/>
        <v>0.69369999999999998</v>
      </c>
      <c r="H67" s="124">
        <v>1.45</v>
      </c>
      <c r="I67" s="124">
        <f t="shared" si="1"/>
        <v>1.005865</v>
      </c>
      <c r="J67" s="124">
        <v>1</v>
      </c>
      <c r="K67" s="124">
        <f t="shared" si="2"/>
        <v>0.69369999999999998</v>
      </c>
      <c r="L67" s="125">
        <f t="shared" si="3"/>
        <v>7543.99</v>
      </c>
      <c r="M67" s="126" t="s">
        <v>1281</v>
      </c>
      <c r="N67" s="127" t="s">
        <v>1283</v>
      </c>
    </row>
    <row r="68" spans="1:14" ht="17.149999999999999" customHeight="1">
      <c r="A68" s="105" t="s">
        <v>351</v>
      </c>
      <c r="B68" s="106" t="s">
        <v>1790</v>
      </c>
      <c r="C68" s="107">
        <v>3.84</v>
      </c>
      <c r="D68" s="109">
        <v>0.72909999999999997</v>
      </c>
      <c r="E68" s="109">
        <v>1</v>
      </c>
      <c r="F68" s="109">
        <v>1</v>
      </c>
      <c r="G68" s="109">
        <f t="shared" si="0"/>
        <v>0.72909999999999997</v>
      </c>
      <c r="H68" s="109">
        <v>1.45</v>
      </c>
      <c r="I68" s="109">
        <f t="shared" si="1"/>
        <v>1.0571949999999999</v>
      </c>
      <c r="J68" s="109">
        <v>1</v>
      </c>
      <c r="K68" s="109">
        <f t="shared" si="2"/>
        <v>0.72909999999999997</v>
      </c>
      <c r="L68" s="110">
        <f t="shared" si="3"/>
        <v>7928.96</v>
      </c>
      <c r="M68" s="111" t="s">
        <v>1281</v>
      </c>
      <c r="N68" s="112" t="s">
        <v>1283</v>
      </c>
    </row>
    <row r="69" spans="1:14" ht="17.149999999999999" customHeight="1">
      <c r="A69" s="105" t="s">
        <v>352</v>
      </c>
      <c r="B69" s="106" t="s">
        <v>1790</v>
      </c>
      <c r="C69" s="107">
        <v>5.73</v>
      </c>
      <c r="D69" s="109">
        <v>1.0146999999999999</v>
      </c>
      <c r="E69" s="109">
        <v>1</v>
      </c>
      <c r="F69" s="109">
        <v>1</v>
      </c>
      <c r="G69" s="109">
        <f t="shared" si="0"/>
        <v>1.0146999999999999</v>
      </c>
      <c r="H69" s="109">
        <v>1.45</v>
      </c>
      <c r="I69" s="109">
        <f t="shared" si="1"/>
        <v>1.4713149999999999</v>
      </c>
      <c r="J69" s="109">
        <v>1</v>
      </c>
      <c r="K69" s="109">
        <f t="shared" si="2"/>
        <v>1.0146999999999999</v>
      </c>
      <c r="L69" s="110">
        <f t="shared" si="3"/>
        <v>11034.86</v>
      </c>
      <c r="M69" s="111" t="s">
        <v>1281</v>
      </c>
      <c r="N69" s="112" t="s">
        <v>1283</v>
      </c>
    </row>
    <row r="70" spans="1:14" ht="17.149999999999999" customHeight="1">
      <c r="A70" s="113" t="s">
        <v>353</v>
      </c>
      <c r="B70" s="114" t="s">
        <v>1790</v>
      </c>
      <c r="C70" s="115">
        <v>9.01</v>
      </c>
      <c r="D70" s="116">
        <v>1.5896999999999999</v>
      </c>
      <c r="E70" s="116">
        <v>1</v>
      </c>
      <c r="F70" s="116">
        <v>1</v>
      </c>
      <c r="G70" s="116">
        <f t="shared" si="0"/>
        <v>1.5896999999999999</v>
      </c>
      <c r="H70" s="116">
        <v>1.45</v>
      </c>
      <c r="I70" s="116">
        <f t="shared" si="1"/>
        <v>2.3050649999999999</v>
      </c>
      <c r="J70" s="116">
        <v>1</v>
      </c>
      <c r="K70" s="116">
        <f t="shared" si="2"/>
        <v>1.5896999999999999</v>
      </c>
      <c r="L70" s="117">
        <f t="shared" si="3"/>
        <v>17287.990000000002</v>
      </c>
      <c r="M70" s="118" t="s">
        <v>1281</v>
      </c>
      <c r="N70" s="119" t="s">
        <v>1283</v>
      </c>
    </row>
    <row r="71" spans="1:14" ht="17.149999999999999" customHeight="1">
      <c r="A71" s="120" t="s">
        <v>354</v>
      </c>
      <c r="B71" s="121" t="s">
        <v>1791</v>
      </c>
      <c r="C71" s="122">
        <v>4.6500000000000004</v>
      </c>
      <c r="D71" s="123">
        <v>0.51900000000000002</v>
      </c>
      <c r="E71" s="124">
        <v>1</v>
      </c>
      <c r="F71" s="124">
        <v>1</v>
      </c>
      <c r="G71" s="124">
        <f t="shared" si="0"/>
        <v>0.51900000000000002</v>
      </c>
      <c r="H71" s="124">
        <v>1.45</v>
      </c>
      <c r="I71" s="124">
        <f t="shared" si="1"/>
        <v>0.75255000000000005</v>
      </c>
      <c r="J71" s="124">
        <v>1</v>
      </c>
      <c r="K71" s="124">
        <f t="shared" si="2"/>
        <v>0.51900000000000002</v>
      </c>
      <c r="L71" s="125">
        <f t="shared" si="3"/>
        <v>5644.13</v>
      </c>
      <c r="M71" s="126" t="s">
        <v>1281</v>
      </c>
      <c r="N71" s="127" t="s">
        <v>1283</v>
      </c>
    </row>
    <row r="72" spans="1:14" ht="17.149999999999999" customHeight="1">
      <c r="A72" s="105" t="s">
        <v>355</v>
      </c>
      <c r="B72" s="106" t="s">
        <v>1791</v>
      </c>
      <c r="C72" s="107">
        <v>8.8000000000000007</v>
      </c>
      <c r="D72" s="109">
        <v>0.75139999999999996</v>
      </c>
      <c r="E72" s="109">
        <v>1</v>
      </c>
      <c r="F72" s="109">
        <v>1</v>
      </c>
      <c r="G72" s="109">
        <f t="shared" si="0"/>
        <v>0.75139999999999996</v>
      </c>
      <c r="H72" s="109">
        <v>1.45</v>
      </c>
      <c r="I72" s="109">
        <f t="shared" si="1"/>
        <v>1.0895299999999999</v>
      </c>
      <c r="J72" s="109">
        <v>1</v>
      </c>
      <c r="K72" s="109">
        <f t="shared" si="2"/>
        <v>0.75139999999999996</v>
      </c>
      <c r="L72" s="110">
        <f t="shared" si="3"/>
        <v>8171.48</v>
      </c>
      <c r="M72" s="111" t="s">
        <v>1281</v>
      </c>
      <c r="N72" s="112" t="s">
        <v>1283</v>
      </c>
    </row>
    <row r="73" spans="1:14" ht="17.149999999999999" customHeight="1">
      <c r="A73" s="105" t="s">
        <v>356</v>
      </c>
      <c r="B73" s="106" t="s">
        <v>1791</v>
      </c>
      <c r="C73" s="107">
        <v>8.65</v>
      </c>
      <c r="D73" s="109">
        <v>1.0365</v>
      </c>
      <c r="E73" s="109">
        <v>1</v>
      </c>
      <c r="F73" s="109">
        <v>1</v>
      </c>
      <c r="G73" s="109">
        <f t="shared" si="0"/>
        <v>1.0365</v>
      </c>
      <c r="H73" s="109">
        <v>1.45</v>
      </c>
      <c r="I73" s="109">
        <f t="shared" si="1"/>
        <v>1.5029249999999998</v>
      </c>
      <c r="J73" s="109">
        <v>1</v>
      </c>
      <c r="K73" s="109">
        <f t="shared" si="2"/>
        <v>1.0365</v>
      </c>
      <c r="L73" s="110">
        <f t="shared" si="3"/>
        <v>11271.94</v>
      </c>
      <c r="M73" s="111" t="s">
        <v>1281</v>
      </c>
      <c r="N73" s="112" t="s">
        <v>1283</v>
      </c>
    </row>
    <row r="74" spans="1:14" ht="17.149999999999999" customHeight="1">
      <c r="A74" s="113" t="s">
        <v>357</v>
      </c>
      <c r="B74" s="114" t="s">
        <v>1791</v>
      </c>
      <c r="C74" s="115">
        <v>13.79</v>
      </c>
      <c r="D74" s="116">
        <v>2.456</v>
      </c>
      <c r="E74" s="116">
        <v>1</v>
      </c>
      <c r="F74" s="116">
        <v>1</v>
      </c>
      <c r="G74" s="116">
        <f t="shared" si="0"/>
        <v>2.456</v>
      </c>
      <c r="H74" s="116">
        <v>1.45</v>
      </c>
      <c r="I74" s="116">
        <f t="shared" si="1"/>
        <v>3.5611999999999999</v>
      </c>
      <c r="J74" s="116">
        <v>1</v>
      </c>
      <c r="K74" s="116">
        <f t="shared" si="2"/>
        <v>2.456</v>
      </c>
      <c r="L74" s="117">
        <f t="shared" si="3"/>
        <v>26709</v>
      </c>
      <c r="M74" s="118" t="s">
        <v>1281</v>
      </c>
      <c r="N74" s="119" t="s">
        <v>1283</v>
      </c>
    </row>
    <row r="75" spans="1:14" ht="17.149999999999999" customHeight="1">
      <c r="A75" s="120" t="s">
        <v>358</v>
      </c>
      <c r="B75" s="121" t="s">
        <v>1792</v>
      </c>
      <c r="C75" s="122">
        <v>3.71</v>
      </c>
      <c r="D75" s="123">
        <v>0.6764</v>
      </c>
      <c r="E75" s="124">
        <v>1</v>
      </c>
      <c r="F75" s="124">
        <v>1</v>
      </c>
      <c r="G75" s="124">
        <f t="shared" si="0"/>
        <v>0.6764</v>
      </c>
      <c r="H75" s="124">
        <v>1.45</v>
      </c>
      <c r="I75" s="124">
        <f t="shared" si="1"/>
        <v>0.98077999999999999</v>
      </c>
      <c r="J75" s="124">
        <v>1</v>
      </c>
      <c r="K75" s="124">
        <f t="shared" si="2"/>
        <v>0.6764</v>
      </c>
      <c r="L75" s="125">
        <f t="shared" si="3"/>
        <v>7355.85</v>
      </c>
      <c r="M75" s="126" t="s">
        <v>1281</v>
      </c>
      <c r="N75" s="127" t="s">
        <v>1283</v>
      </c>
    </row>
    <row r="76" spans="1:14" ht="17.149999999999999" customHeight="1">
      <c r="A76" s="105" t="s">
        <v>359</v>
      </c>
      <c r="B76" s="106" t="s">
        <v>1792</v>
      </c>
      <c r="C76" s="107">
        <v>4.95</v>
      </c>
      <c r="D76" s="109">
        <v>0.86519999999999997</v>
      </c>
      <c r="E76" s="109">
        <v>1</v>
      </c>
      <c r="F76" s="109">
        <v>1</v>
      </c>
      <c r="G76" s="109">
        <f t="shared" si="0"/>
        <v>0.86519999999999997</v>
      </c>
      <c r="H76" s="109">
        <v>1.45</v>
      </c>
      <c r="I76" s="109">
        <f t="shared" si="1"/>
        <v>1.25454</v>
      </c>
      <c r="J76" s="109">
        <v>1</v>
      </c>
      <c r="K76" s="109">
        <f t="shared" si="2"/>
        <v>0.86519999999999997</v>
      </c>
      <c r="L76" s="110">
        <f t="shared" si="3"/>
        <v>9409.0499999999993</v>
      </c>
      <c r="M76" s="111" t="s">
        <v>1281</v>
      </c>
      <c r="N76" s="112" t="s">
        <v>1283</v>
      </c>
    </row>
    <row r="77" spans="1:14" ht="17.149999999999999" customHeight="1">
      <c r="A77" s="105" t="s">
        <v>360</v>
      </c>
      <c r="B77" s="106" t="s">
        <v>1792</v>
      </c>
      <c r="C77" s="107">
        <v>7.73</v>
      </c>
      <c r="D77" s="109">
        <v>1.3261000000000001</v>
      </c>
      <c r="E77" s="109">
        <v>1</v>
      </c>
      <c r="F77" s="109">
        <v>1</v>
      </c>
      <c r="G77" s="109">
        <f t="shared" si="0"/>
        <v>1.3261000000000001</v>
      </c>
      <c r="H77" s="109">
        <v>1.45</v>
      </c>
      <c r="I77" s="109">
        <f t="shared" si="1"/>
        <v>1.9228449999999999</v>
      </c>
      <c r="J77" s="109">
        <v>1</v>
      </c>
      <c r="K77" s="109">
        <f t="shared" si="2"/>
        <v>1.3261000000000001</v>
      </c>
      <c r="L77" s="110">
        <f t="shared" si="3"/>
        <v>14421.34</v>
      </c>
      <c r="M77" s="111" t="s">
        <v>1281</v>
      </c>
      <c r="N77" s="112" t="s">
        <v>1283</v>
      </c>
    </row>
    <row r="78" spans="1:14" ht="17.149999999999999" customHeight="1">
      <c r="A78" s="113" t="s">
        <v>361</v>
      </c>
      <c r="B78" s="114" t="s">
        <v>1792</v>
      </c>
      <c r="C78" s="115">
        <v>16.27</v>
      </c>
      <c r="D78" s="116">
        <v>2.9314</v>
      </c>
      <c r="E78" s="116">
        <v>1</v>
      </c>
      <c r="F78" s="116">
        <v>1</v>
      </c>
      <c r="G78" s="116">
        <f t="shared" si="0"/>
        <v>2.9314</v>
      </c>
      <c r="H78" s="116">
        <v>1.45</v>
      </c>
      <c r="I78" s="116">
        <f t="shared" si="1"/>
        <v>4.2505299999999995</v>
      </c>
      <c r="J78" s="116">
        <v>1</v>
      </c>
      <c r="K78" s="116">
        <f t="shared" si="2"/>
        <v>2.9314</v>
      </c>
      <c r="L78" s="117">
        <f t="shared" si="3"/>
        <v>31878.98</v>
      </c>
      <c r="M78" s="118" t="s">
        <v>1281</v>
      </c>
      <c r="N78" s="119" t="s">
        <v>1283</v>
      </c>
    </row>
    <row r="79" spans="1:14" ht="17.149999999999999" customHeight="1">
      <c r="A79" s="120" t="s">
        <v>362</v>
      </c>
      <c r="B79" s="121" t="s">
        <v>1793</v>
      </c>
      <c r="C79" s="122">
        <v>3.7</v>
      </c>
      <c r="D79" s="123">
        <v>0.71609999999999996</v>
      </c>
      <c r="E79" s="124">
        <v>1</v>
      </c>
      <c r="F79" s="124">
        <v>1</v>
      </c>
      <c r="G79" s="124">
        <f t="shared" si="0"/>
        <v>0.71609999999999996</v>
      </c>
      <c r="H79" s="124">
        <v>1.45</v>
      </c>
      <c r="I79" s="124">
        <f t="shared" si="1"/>
        <v>1.0383449999999999</v>
      </c>
      <c r="J79" s="124">
        <v>1</v>
      </c>
      <c r="K79" s="124">
        <f t="shared" si="2"/>
        <v>0.71609999999999996</v>
      </c>
      <c r="L79" s="125">
        <f t="shared" si="3"/>
        <v>7787.59</v>
      </c>
      <c r="M79" s="126" t="s">
        <v>1281</v>
      </c>
      <c r="N79" s="127" t="s">
        <v>1283</v>
      </c>
    </row>
    <row r="80" spans="1:14" ht="17.149999999999999" customHeight="1">
      <c r="A80" s="105" t="s">
        <v>363</v>
      </c>
      <c r="B80" s="106" t="s">
        <v>1793</v>
      </c>
      <c r="C80" s="107">
        <v>4.7699999999999996</v>
      </c>
      <c r="D80" s="109">
        <v>0.95699999999999996</v>
      </c>
      <c r="E80" s="109">
        <v>1</v>
      </c>
      <c r="F80" s="109">
        <v>1</v>
      </c>
      <c r="G80" s="109">
        <f t="shared" ref="G80:G143" si="4">+D80*E80*F80</f>
        <v>0.95699999999999996</v>
      </c>
      <c r="H80" s="109">
        <v>1.45</v>
      </c>
      <c r="I80" s="109">
        <f t="shared" ref="I80:I143" si="5">G80*H80</f>
        <v>1.3876499999999998</v>
      </c>
      <c r="J80" s="109">
        <v>1</v>
      </c>
      <c r="K80" s="109">
        <f t="shared" ref="K80:K143" si="6">D80*J80</f>
        <v>0.95699999999999996</v>
      </c>
      <c r="L80" s="110">
        <f t="shared" ref="L80:L143" si="7">+ROUND(I80*7500,2)</f>
        <v>10407.379999999999</v>
      </c>
      <c r="M80" s="111" t="s">
        <v>1281</v>
      </c>
      <c r="N80" s="112" t="s">
        <v>1283</v>
      </c>
    </row>
    <row r="81" spans="1:14" ht="17.149999999999999" customHeight="1">
      <c r="A81" s="105" t="s">
        <v>364</v>
      </c>
      <c r="B81" s="106" t="s">
        <v>1793</v>
      </c>
      <c r="C81" s="107">
        <v>6.76</v>
      </c>
      <c r="D81" s="109">
        <v>1.3449</v>
      </c>
      <c r="E81" s="109">
        <v>1</v>
      </c>
      <c r="F81" s="109">
        <v>1</v>
      </c>
      <c r="G81" s="109">
        <f t="shared" si="4"/>
        <v>1.3449</v>
      </c>
      <c r="H81" s="109">
        <v>1.45</v>
      </c>
      <c r="I81" s="109">
        <f t="shared" si="5"/>
        <v>1.950105</v>
      </c>
      <c r="J81" s="109">
        <v>1</v>
      </c>
      <c r="K81" s="109">
        <f t="shared" si="6"/>
        <v>1.3449</v>
      </c>
      <c r="L81" s="110">
        <f t="shared" si="7"/>
        <v>14625.79</v>
      </c>
      <c r="M81" s="111" t="s">
        <v>1281</v>
      </c>
      <c r="N81" s="112" t="s">
        <v>1283</v>
      </c>
    </row>
    <row r="82" spans="1:14" ht="17.149999999999999" customHeight="1">
      <c r="A82" s="113" t="s">
        <v>365</v>
      </c>
      <c r="B82" s="114" t="s">
        <v>1793</v>
      </c>
      <c r="C82" s="115">
        <v>12.84</v>
      </c>
      <c r="D82" s="116">
        <v>2.5670000000000002</v>
      </c>
      <c r="E82" s="116">
        <v>1</v>
      </c>
      <c r="F82" s="116">
        <v>1</v>
      </c>
      <c r="G82" s="116">
        <f t="shared" si="4"/>
        <v>2.5670000000000002</v>
      </c>
      <c r="H82" s="116">
        <v>1.45</v>
      </c>
      <c r="I82" s="116">
        <f t="shared" si="5"/>
        <v>3.7221500000000001</v>
      </c>
      <c r="J82" s="116">
        <v>1</v>
      </c>
      <c r="K82" s="116">
        <f t="shared" si="6"/>
        <v>2.5670000000000002</v>
      </c>
      <c r="L82" s="117">
        <f t="shared" si="7"/>
        <v>27916.13</v>
      </c>
      <c r="M82" s="118" t="s">
        <v>1281</v>
      </c>
      <c r="N82" s="119" t="s">
        <v>1283</v>
      </c>
    </row>
    <row r="83" spans="1:14" ht="17.149999999999999" customHeight="1">
      <c r="A83" s="120" t="s">
        <v>366</v>
      </c>
      <c r="B83" s="121" t="s">
        <v>1794</v>
      </c>
      <c r="C83" s="122">
        <v>2.69</v>
      </c>
      <c r="D83" s="123">
        <v>0.74829999999999997</v>
      </c>
      <c r="E83" s="124">
        <v>1</v>
      </c>
      <c r="F83" s="124">
        <v>1</v>
      </c>
      <c r="G83" s="124">
        <f t="shared" si="4"/>
        <v>0.74829999999999997</v>
      </c>
      <c r="H83" s="124">
        <v>1.45</v>
      </c>
      <c r="I83" s="124">
        <f t="shared" si="5"/>
        <v>1.085035</v>
      </c>
      <c r="J83" s="124">
        <v>1</v>
      </c>
      <c r="K83" s="124">
        <f t="shared" si="6"/>
        <v>0.74829999999999997</v>
      </c>
      <c r="L83" s="125">
        <f t="shared" si="7"/>
        <v>8137.76</v>
      </c>
      <c r="M83" s="126" t="s">
        <v>1281</v>
      </c>
      <c r="N83" s="127" t="s">
        <v>1283</v>
      </c>
    </row>
    <row r="84" spans="1:14" ht="17.149999999999999" customHeight="1">
      <c r="A84" s="105" t="s">
        <v>367</v>
      </c>
      <c r="B84" s="106" t="s">
        <v>1794</v>
      </c>
      <c r="C84" s="107">
        <v>3.79</v>
      </c>
      <c r="D84" s="109">
        <v>0.89690000000000003</v>
      </c>
      <c r="E84" s="109">
        <v>1</v>
      </c>
      <c r="F84" s="109">
        <v>1</v>
      </c>
      <c r="G84" s="109">
        <f t="shared" si="4"/>
        <v>0.89690000000000003</v>
      </c>
      <c r="H84" s="109">
        <v>1.45</v>
      </c>
      <c r="I84" s="109">
        <f t="shared" si="5"/>
        <v>1.300505</v>
      </c>
      <c r="J84" s="109">
        <v>1</v>
      </c>
      <c r="K84" s="109">
        <f t="shared" si="6"/>
        <v>0.89690000000000003</v>
      </c>
      <c r="L84" s="110">
        <f t="shared" si="7"/>
        <v>9753.7900000000009</v>
      </c>
      <c r="M84" s="111" t="s">
        <v>1281</v>
      </c>
      <c r="N84" s="112" t="s">
        <v>1283</v>
      </c>
    </row>
    <row r="85" spans="1:14" ht="17.149999999999999" customHeight="1">
      <c r="A85" s="105" t="s">
        <v>368</v>
      </c>
      <c r="B85" s="106" t="s">
        <v>1794</v>
      </c>
      <c r="C85" s="107">
        <v>6.2</v>
      </c>
      <c r="D85" s="109">
        <v>1.2322</v>
      </c>
      <c r="E85" s="109">
        <v>1</v>
      </c>
      <c r="F85" s="109">
        <v>1</v>
      </c>
      <c r="G85" s="109">
        <f t="shared" si="4"/>
        <v>1.2322</v>
      </c>
      <c r="H85" s="109">
        <v>1.45</v>
      </c>
      <c r="I85" s="109">
        <f t="shared" si="5"/>
        <v>1.7866899999999999</v>
      </c>
      <c r="J85" s="109">
        <v>1</v>
      </c>
      <c r="K85" s="109">
        <f t="shared" si="6"/>
        <v>1.2322</v>
      </c>
      <c r="L85" s="110">
        <f t="shared" si="7"/>
        <v>13400.18</v>
      </c>
      <c r="M85" s="111" t="s">
        <v>1281</v>
      </c>
      <c r="N85" s="112" t="s">
        <v>1283</v>
      </c>
    </row>
    <row r="86" spans="1:14" ht="17.149999999999999" customHeight="1">
      <c r="A86" s="113" t="s">
        <v>369</v>
      </c>
      <c r="B86" s="114" t="s">
        <v>1794</v>
      </c>
      <c r="C86" s="115">
        <v>11.85</v>
      </c>
      <c r="D86" s="116">
        <v>2.3889</v>
      </c>
      <c r="E86" s="116">
        <v>1</v>
      </c>
      <c r="F86" s="116">
        <v>1</v>
      </c>
      <c r="G86" s="116">
        <f t="shared" si="4"/>
        <v>2.3889</v>
      </c>
      <c r="H86" s="116">
        <v>1.45</v>
      </c>
      <c r="I86" s="116">
        <f t="shared" si="5"/>
        <v>3.463905</v>
      </c>
      <c r="J86" s="116">
        <v>1</v>
      </c>
      <c r="K86" s="116">
        <f t="shared" si="6"/>
        <v>2.3889</v>
      </c>
      <c r="L86" s="117">
        <f t="shared" si="7"/>
        <v>25979.29</v>
      </c>
      <c r="M86" s="118" t="s">
        <v>1281</v>
      </c>
      <c r="N86" s="119" t="s">
        <v>1283</v>
      </c>
    </row>
    <row r="87" spans="1:14" ht="17.149999999999999" customHeight="1">
      <c r="A87" s="120" t="s">
        <v>370</v>
      </c>
      <c r="B87" s="121" t="s">
        <v>1795</v>
      </c>
      <c r="C87" s="122">
        <v>2.38</v>
      </c>
      <c r="D87" s="123">
        <v>0.65659999999999996</v>
      </c>
      <c r="E87" s="124">
        <v>1</v>
      </c>
      <c r="F87" s="124">
        <v>1</v>
      </c>
      <c r="G87" s="124">
        <f t="shared" si="4"/>
        <v>0.65659999999999996</v>
      </c>
      <c r="H87" s="124">
        <v>1.45</v>
      </c>
      <c r="I87" s="124">
        <f t="shared" si="5"/>
        <v>0.95206999999999986</v>
      </c>
      <c r="J87" s="124">
        <v>1</v>
      </c>
      <c r="K87" s="124">
        <f t="shared" si="6"/>
        <v>0.65659999999999996</v>
      </c>
      <c r="L87" s="125">
        <f t="shared" si="7"/>
        <v>7140.53</v>
      </c>
      <c r="M87" s="126" t="s">
        <v>1281</v>
      </c>
      <c r="N87" s="127" t="s">
        <v>1283</v>
      </c>
    </row>
    <row r="88" spans="1:14" ht="17.149999999999999" customHeight="1">
      <c r="A88" s="105" t="s">
        <v>371</v>
      </c>
      <c r="B88" s="106" t="s">
        <v>1795</v>
      </c>
      <c r="C88" s="107">
        <v>3.12</v>
      </c>
      <c r="D88" s="109">
        <v>0.77139999999999997</v>
      </c>
      <c r="E88" s="109">
        <v>1</v>
      </c>
      <c r="F88" s="109">
        <v>1</v>
      </c>
      <c r="G88" s="109">
        <f t="shared" si="4"/>
        <v>0.77139999999999997</v>
      </c>
      <c r="H88" s="109">
        <v>1.45</v>
      </c>
      <c r="I88" s="109">
        <f t="shared" si="5"/>
        <v>1.11853</v>
      </c>
      <c r="J88" s="109">
        <v>1</v>
      </c>
      <c r="K88" s="109">
        <f t="shared" si="6"/>
        <v>0.77139999999999997</v>
      </c>
      <c r="L88" s="110">
        <f t="shared" si="7"/>
        <v>8388.98</v>
      </c>
      <c r="M88" s="111" t="s">
        <v>1281</v>
      </c>
      <c r="N88" s="112" t="s">
        <v>1283</v>
      </c>
    </row>
    <row r="89" spans="1:14" ht="17.149999999999999" customHeight="1">
      <c r="A89" s="105" t="s">
        <v>372</v>
      </c>
      <c r="B89" s="106" t="s">
        <v>1795</v>
      </c>
      <c r="C89" s="107">
        <v>4.68</v>
      </c>
      <c r="D89" s="109">
        <v>1.054</v>
      </c>
      <c r="E89" s="109">
        <v>1</v>
      </c>
      <c r="F89" s="109">
        <v>1</v>
      </c>
      <c r="G89" s="109">
        <f t="shared" si="4"/>
        <v>1.054</v>
      </c>
      <c r="H89" s="109">
        <v>1.45</v>
      </c>
      <c r="I89" s="109">
        <f t="shared" si="5"/>
        <v>1.5283</v>
      </c>
      <c r="J89" s="109">
        <v>1</v>
      </c>
      <c r="K89" s="109">
        <f t="shared" si="6"/>
        <v>1.054</v>
      </c>
      <c r="L89" s="110">
        <f t="shared" si="7"/>
        <v>11462.25</v>
      </c>
      <c r="M89" s="111" t="s">
        <v>1281</v>
      </c>
      <c r="N89" s="112" t="s">
        <v>1283</v>
      </c>
    </row>
    <row r="90" spans="1:14" ht="17.149999999999999" customHeight="1">
      <c r="A90" s="113" t="s">
        <v>373</v>
      </c>
      <c r="B90" s="114" t="s">
        <v>1795</v>
      </c>
      <c r="C90" s="115">
        <v>12.32</v>
      </c>
      <c r="D90" s="116">
        <v>2.5876999999999999</v>
      </c>
      <c r="E90" s="116">
        <v>1</v>
      </c>
      <c r="F90" s="116">
        <v>1</v>
      </c>
      <c r="G90" s="116">
        <f t="shared" si="4"/>
        <v>2.5876999999999999</v>
      </c>
      <c r="H90" s="116">
        <v>1.45</v>
      </c>
      <c r="I90" s="116">
        <f t="shared" si="5"/>
        <v>3.7521649999999998</v>
      </c>
      <c r="J90" s="116">
        <v>1</v>
      </c>
      <c r="K90" s="116">
        <f t="shared" si="6"/>
        <v>2.5876999999999999</v>
      </c>
      <c r="L90" s="117">
        <f t="shared" si="7"/>
        <v>28141.24</v>
      </c>
      <c r="M90" s="118" t="s">
        <v>1281</v>
      </c>
      <c r="N90" s="119" t="s">
        <v>1283</v>
      </c>
    </row>
    <row r="91" spans="1:14" ht="17.149999999999999" customHeight="1">
      <c r="A91" s="120" t="s">
        <v>374</v>
      </c>
      <c r="B91" s="121" t="s">
        <v>1796</v>
      </c>
      <c r="C91" s="122">
        <v>1.84</v>
      </c>
      <c r="D91" s="123">
        <v>0.59570000000000001</v>
      </c>
      <c r="E91" s="124">
        <v>1</v>
      </c>
      <c r="F91" s="124">
        <v>1</v>
      </c>
      <c r="G91" s="124">
        <f t="shared" si="4"/>
        <v>0.59570000000000001</v>
      </c>
      <c r="H91" s="124">
        <v>1.45</v>
      </c>
      <c r="I91" s="124">
        <f t="shared" si="5"/>
        <v>0.86376500000000001</v>
      </c>
      <c r="J91" s="124">
        <v>1</v>
      </c>
      <c r="K91" s="124">
        <f t="shared" si="6"/>
        <v>0.59570000000000001</v>
      </c>
      <c r="L91" s="125">
        <f t="shared" si="7"/>
        <v>6478.24</v>
      </c>
      <c r="M91" s="126" t="s">
        <v>1281</v>
      </c>
      <c r="N91" s="127" t="s">
        <v>1283</v>
      </c>
    </row>
    <row r="92" spans="1:14" ht="17.149999999999999" customHeight="1">
      <c r="A92" s="105" t="s">
        <v>375</v>
      </c>
      <c r="B92" s="106" t="s">
        <v>1796</v>
      </c>
      <c r="C92" s="107">
        <v>2.41</v>
      </c>
      <c r="D92" s="109">
        <v>0.65869999999999995</v>
      </c>
      <c r="E92" s="109">
        <v>1</v>
      </c>
      <c r="F92" s="109">
        <v>1</v>
      </c>
      <c r="G92" s="109">
        <f t="shared" si="4"/>
        <v>0.65869999999999995</v>
      </c>
      <c r="H92" s="109">
        <v>1.45</v>
      </c>
      <c r="I92" s="109">
        <f t="shared" si="5"/>
        <v>0.95511499999999994</v>
      </c>
      <c r="J92" s="109">
        <v>1</v>
      </c>
      <c r="K92" s="109">
        <f t="shared" si="6"/>
        <v>0.65869999999999995</v>
      </c>
      <c r="L92" s="110">
        <f t="shared" si="7"/>
        <v>7163.36</v>
      </c>
      <c r="M92" s="111" t="s">
        <v>1281</v>
      </c>
      <c r="N92" s="112" t="s">
        <v>1283</v>
      </c>
    </row>
    <row r="93" spans="1:14" ht="17.149999999999999" customHeight="1">
      <c r="A93" s="105" t="s">
        <v>376</v>
      </c>
      <c r="B93" s="106" t="s">
        <v>1796</v>
      </c>
      <c r="C93" s="107">
        <v>3.59</v>
      </c>
      <c r="D93" s="109">
        <v>0.81669999999999998</v>
      </c>
      <c r="E93" s="109">
        <v>1</v>
      </c>
      <c r="F93" s="109">
        <v>1</v>
      </c>
      <c r="G93" s="109">
        <f t="shared" si="4"/>
        <v>0.81669999999999998</v>
      </c>
      <c r="H93" s="109">
        <v>1.45</v>
      </c>
      <c r="I93" s="109">
        <f t="shared" si="5"/>
        <v>1.184215</v>
      </c>
      <c r="J93" s="109">
        <v>1</v>
      </c>
      <c r="K93" s="109">
        <f t="shared" si="6"/>
        <v>0.81669999999999998</v>
      </c>
      <c r="L93" s="110">
        <f t="shared" si="7"/>
        <v>8881.61</v>
      </c>
      <c r="M93" s="111" t="s">
        <v>1281</v>
      </c>
      <c r="N93" s="112" t="s">
        <v>1283</v>
      </c>
    </row>
    <row r="94" spans="1:14" ht="17.149999999999999" customHeight="1">
      <c r="A94" s="113" t="s">
        <v>377</v>
      </c>
      <c r="B94" s="114" t="s">
        <v>1796</v>
      </c>
      <c r="C94" s="115">
        <v>7.67</v>
      </c>
      <c r="D94" s="116">
        <v>1.4796</v>
      </c>
      <c r="E94" s="116">
        <v>1</v>
      </c>
      <c r="F94" s="116">
        <v>1</v>
      </c>
      <c r="G94" s="116">
        <f t="shared" si="4"/>
        <v>1.4796</v>
      </c>
      <c r="H94" s="116">
        <v>1.45</v>
      </c>
      <c r="I94" s="116">
        <f t="shared" si="5"/>
        <v>2.1454200000000001</v>
      </c>
      <c r="J94" s="116">
        <v>1</v>
      </c>
      <c r="K94" s="116">
        <f t="shared" si="6"/>
        <v>1.4796</v>
      </c>
      <c r="L94" s="117">
        <f t="shared" si="7"/>
        <v>16090.65</v>
      </c>
      <c r="M94" s="118" t="s">
        <v>1281</v>
      </c>
      <c r="N94" s="119" t="s">
        <v>1283</v>
      </c>
    </row>
    <row r="95" spans="1:14" ht="17.149999999999999" customHeight="1">
      <c r="A95" s="120" t="s">
        <v>378</v>
      </c>
      <c r="B95" s="121" t="s">
        <v>1797</v>
      </c>
      <c r="C95" s="122">
        <v>2.72</v>
      </c>
      <c r="D95" s="123">
        <v>0.54279999999999995</v>
      </c>
      <c r="E95" s="124">
        <v>1</v>
      </c>
      <c r="F95" s="124">
        <v>1</v>
      </c>
      <c r="G95" s="124">
        <f t="shared" si="4"/>
        <v>0.54279999999999995</v>
      </c>
      <c r="H95" s="124">
        <v>1.45</v>
      </c>
      <c r="I95" s="124">
        <f t="shared" si="5"/>
        <v>0.78705999999999987</v>
      </c>
      <c r="J95" s="124">
        <v>1</v>
      </c>
      <c r="K95" s="124">
        <f t="shared" si="6"/>
        <v>0.54279999999999995</v>
      </c>
      <c r="L95" s="125">
        <f t="shared" si="7"/>
        <v>5902.95</v>
      </c>
      <c r="M95" s="126" t="s">
        <v>1281</v>
      </c>
      <c r="N95" s="127" t="s">
        <v>1283</v>
      </c>
    </row>
    <row r="96" spans="1:14" ht="17.149999999999999" customHeight="1">
      <c r="A96" s="105" t="s">
        <v>379</v>
      </c>
      <c r="B96" s="106" t="s">
        <v>1797</v>
      </c>
      <c r="C96" s="107">
        <v>3.74</v>
      </c>
      <c r="D96" s="109">
        <v>0.6341</v>
      </c>
      <c r="E96" s="109">
        <v>1</v>
      </c>
      <c r="F96" s="109">
        <v>1</v>
      </c>
      <c r="G96" s="109">
        <f t="shared" si="4"/>
        <v>0.6341</v>
      </c>
      <c r="H96" s="109">
        <v>1.45</v>
      </c>
      <c r="I96" s="109">
        <f t="shared" si="5"/>
        <v>0.91944499999999996</v>
      </c>
      <c r="J96" s="109">
        <v>1</v>
      </c>
      <c r="K96" s="109">
        <f t="shared" si="6"/>
        <v>0.6341</v>
      </c>
      <c r="L96" s="110">
        <f t="shared" si="7"/>
        <v>6895.84</v>
      </c>
      <c r="M96" s="111" t="s">
        <v>1281</v>
      </c>
      <c r="N96" s="112" t="s">
        <v>1283</v>
      </c>
    </row>
    <row r="97" spans="1:14" ht="17.149999999999999" customHeight="1">
      <c r="A97" s="105" t="s">
        <v>380</v>
      </c>
      <c r="B97" s="106" t="s">
        <v>1797</v>
      </c>
      <c r="C97" s="107">
        <v>5.35</v>
      </c>
      <c r="D97" s="109">
        <v>0.86460000000000004</v>
      </c>
      <c r="E97" s="109">
        <v>1</v>
      </c>
      <c r="F97" s="109">
        <v>1</v>
      </c>
      <c r="G97" s="109">
        <f t="shared" si="4"/>
        <v>0.86460000000000004</v>
      </c>
      <c r="H97" s="109">
        <v>1.45</v>
      </c>
      <c r="I97" s="109">
        <f t="shared" si="5"/>
        <v>1.2536700000000001</v>
      </c>
      <c r="J97" s="109">
        <v>1</v>
      </c>
      <c r="K97" s="109">
        <f t="shared" si="6"/>
        <v>0.86460000000000004</v>
      </c>
      <c r="L97" s="110">
        <f t="shared" si="7"/>
        <v>9402.5300000000007</v>
      </c>
      <c r="M97" s="111" t="s">
        <v>1281</v>
      </c>
      <c r="N97" s="112" t="s">
        <v>1283</v>
      </c>
    </row>
    <row r="98" spans="1:14" ht="17.149999999999999" customHeight="1">
      <c r="A98" s="113" t="s">
        <v>381</v>
      </c>
      <c r="B98" s="114" t="s">
        <v>1797</v>
      </c>
      <c r="C98" s="115">
        <v>12.82</v>
      </c>
      <c r="D98" s="116">
        <v>2.0617000000000001</v>
      </c>
      <c r="E98" s="116">
        <v>1</v>
      </c>
      <c r="F98" s="116">
        <v>1</v>
      </c>
      <c r="G98" s="116">
        <f t="shared" si="4"/>
        <v>2.0617000000000001</v>
      </c>
      <c r="H98" s="116">
        <v>1.45</v>
      </c>
      <c r="I98" s="116">
        <f t="shared" si="5"/>
        <v>2.989465</v>
      </c>
      <c r="J98" s="116">
        <v>1</v>
      </c>
      <c r="K98" s="116">
        <f t="shared" si="6"/>
        <v>2.0617000000000001</v>
      </c>
      <c r="L98" s="117">
        <f t="shared" si="7"/>
        <v>22420.99</v>
      </c>
      <c r="M98" s="118" t="s">
        <v>1281</v>
      </c>
      <c r="N98" s="119" t="s">
        <v>1283</v>
      </c>
    </row>
    <row r="99" spans="1:14" ht="17.149999999999999" customHeight="1">
      <c r="A99" s="120" t="s">
        <v>382</v>
      </c>
      <c r="B99" s="121" t="s">
        <v>1798</v>
      </c>
      <c r="C99" s="122">
        <v>5.56</v>
      </c>
      <c r="D99" s="123">
        <v>0.90300000000000002</v>
      </c>
      <c r="E99" s="124">
        <v>1</v>
      </c>
      <c r="F99" s="124">
        <v>1</v>
      </c>
      <c r="G99" s="124">
        <f t="shared" si="4"/>
        <v>0.90300000000000002</v>
      </c>
      <c r="H99" s="124">
        <v>1.45</v>
      </c>
      <c r="I99" s="124">
        <f t="shared" si="5"/>
        <v>1.30935</v>
      </c>
      <c r="J99" s="124">
        <v>1</v>
      </c>
      <c r="K99" s="124">
        <f t="shared" si="6"/>
        <v>0.90300000000000002</v>
      </c>
      <c r="L99" s="125">
        <f t="shared" si="7"/>
        <v>9820.1299999999992</v>
      </c>
      <c r="M99" s="126" t="s">
        <v>1281</v>
      </c>
      <c r="N99" s="127" t="s">
        <v>1283</v>
      </c>
    </row>
    <row r="100" spans="1:14" ht="17.149999999999999" customHeight="1">
      <c r="A100" s="105" t="s">
        <v>383</v>
      </c>
      <c r="B100" s="106" t="s">
        <v>1798</v>
      </c>
      <c r="C100" s="107">
        <v>6.7</v>
      </c>
      <c r="D100" s="109">
        <v>1.7605999999999999</v>
      </c>
      <c r="E100" s="109">
        <v>1</v>
      </c>
      <c r="F100" s="109">
        <v>1</v>
      </c>
      <c r="G100" s="109">
        <f t="shared" si="4"/>
        <v>1.7605999999999999</v>
      </c>
      <c r="H100" s="109">
        <v>1.45</v>
      </c>
      <c r="I100" s="109">
        <f t="shared" si="5"/>
        <v>2.55287</v>
      </c>
      <c r="J100" s="109">
        <v>1</v>
      </c>
      <c r="K100" s="109">
        <f t="shared" si="6"/>
        <v>1.7605999999999999</v>
      </c>
      <c r="L100" s="110">
        <f t="shared" si="7"/>
        <v>19146.53</v>
      </c>
      <c r="M100" s="111" t="s">
        <v>1281</v>
      </c>
      <c r="N100" s="112" t="s">
        <v>1283</v>
      </c>
    </row>
    <row r="101" spans="1:14" ht="17.149999999999999" customHeight="1">
      <c r="A101" s="105" t="s">
        <v>384</v>
      </c>
      <c r="B101" s="106" t="s">
        <v>1798</v>
      </c>
      <c r="C101" s="107">
        <v>10.49</v>
      </c>
      <c r="D101" s="109">
        <v>2.2467999999999999</v>
      </c>
      <c r="E101" s="109">
        <v>1</v>
      </c>
      <c r="F101" s="109">
        <v>1</v>
      </c>
      <c r="G101" s="109">
        <f t="shared" si="4"/>
        <v>2.2467999999999999</v>
      </c>
      <c r="H101" s="109">
        <v>1.45</v>
      </c>
      <c r="I101" s="109">
        <f t="shared" si="5"/>
        <v>3.25786</v>
      </c>
      <c r="J101" s="109">
        <v>1</v>
      </c>
      <c r="K101" s="109">
        <f t="shared" si="6"/>
        <v>2.2467999999999999</v>
      </c>
      <c r="L101" s="110">
        <f t="shared" si="7"/>
        <v>24433.95</v>
      </c>
      <c r="M101" s="111" t="s">
        <v>1281</v>
      </c>
      <c r="N101" s="112" t="s">
        <v>1283</v>
      </c>
    </row>
    <row r="102" spans="1:14" ht="17.149999999999999" customHeight="1">
      <c r="A102" s="113" t="s">
        <v>385</v>
      </c>
      <c r="B102" s="114" t="s">
        <v>1798</v>
      </c>
      <c r="C102" s="115">
        <v>17.22</v>
      </c>
      <c r="D102" s="116">
        <v>3.9599000000000002</v>
      </c>
      <c r="E102" s="116">
        <v>1</v>
      </c>
      <c r="F102" s="116">
        <v>1</v>
      </c>
      <c r="G102" s="116">
        <f t="shared" si="4"/>
        <v>3.9599000000000002</v>
      </c>
      <c r="H102" s="116">
        <v>1.45</v>
      </c>
      <c r="I102" s="116">
        <f t="shared" si="5"/>
        <v>5.7418550000000002</v>
      </c>
      <c r="J102" s="116">
        <v>1</v>
      </c>
      <c r="K102" s="116">
        <f t="shared" si="6"/>
        <v>3.9599000000000002</v>
      </c>
      <c r="L102" s="117">
        <f t="shared" si="7"/>
        <v>43063.91</v>
      </c>
      <c r="M102" s="118" t="s">
        <v>1281</v>
      </c>
      <c r="N102" s="119" t="s">
        <v>1283</v>
      </c>
    </row>
    <row r="103" spans="1:14" ht="17.149999999999999" customHeight="1">
      <c r="A103" s="120" t="s">
        <v>386</v>
      </c>
      <c r="B103" s="121" t="s">
        <v>1799</v>
      </c>
      <c r="C103" s="122">
        <v>3.75</v>
      </c>
      <c r="D103" s="123">
        <v>0.59540000000000004</v>
      </c>
      <c r="E103" s="124">
        <v>1</v>
      </c>
      <c r="F103" s="124">
        <v>1</v>
      </c>
      <c r="G103" s="124">
        <f t="shared" si="4"/>
        <v>0.59540000000000004</v>
      </c>
      <c r="H103" s="124">
        <v>1.45</v>
      </c>
      <c r="I103" s="124">
        <f t="shared" si="5"/>
        <v>0.86333000000000004</v>
      </c>
      <c r="J103" s="124">
        <v>1</v>
      </c>
      <c r="K103" s="124">
        <f t="shared" si="6"/>
        <v>0.59540000000000004</v>
      </c>
      <c r="L103" s="125">
        <f t="shared" si="7"/>
        <v>6474.98</v>
      </c>
      <c r="M103" s="126" t="s">
        <v>1281</v>
      </c>
      <c r="N103" s="127" t="s">
        <v>1283</v>
      </c>
    </row>
    <row r="104" spans="1:14" ht="17.149999999999999" customHeight="1">
      <c r="A104" s="105" t="s">
        <v>387</v>
      </c>
      <c r="B104" s="106" t="s">
        <v>1799</v>
      </c>
      <c r="C104" s="107">
        <v>5.85</v>
      </c>
      <c r="D104" s="109">
        <v>1.0389999999999999</v>
      </c>
      <c r="E104" s="109">
        <v>1</v>
      </c>
      <c r="F104" s="109">
        <v>1</v>
      </c>
      <c r="G104" s="109">
        <f t="shared" si="4"/>
        <v>1.0389999999999999</v>
      </c>
      <c r="H104" s="109">
        <v>1.45</v>
      </c>
      <c r="I104" s="109">
        <f t="shared" si="5"/>
        <v>1.5065499999999998</v>
      </c>
      <c r="J104" s="109">
        <v>1</v>
      </c>
      <c r="K104" s="109">
        <f t="shared" si="6"/>
        <v>1.0389999999999999</v>
      </c>
      <c r="L104" s="110">
        <f t="shared" si="7"/>
        <v>11299.13</v>
      </c>
      <c r="M104" s="111" t="s">
        <v>1281</v>
      </c>
      <c r="N104" s="112" t="s">
        <v>1283</v>
      </c>
    </row>
    <row r="105" spans="1:14" ht="17.149999999999999" customHeight="1">
      <c r="A105" s="105" t="s">
        <v>388</v>
      </c>
      <c r="B105" s="106" t="s">
        <v>1799</v>
      </c>
      <c r="C105" s="107">
        <v>9.3000000000000007</v>
      </c>
      <c r="D105" s="109">
        <v>1.7137</v>
      </c>
      <c r="E105" s="109">
        <v>1</v>
      </c>
      <c r="F105" s="109">
        <v>1</v>
      </c>
      <c r="G105" s="109">
        <f t="shared" si="4"/>
        <v>1.7137</v>
      </c>
      <c r="H105" s="109">
        <v>1.45</v>
      </c>
      <c r="I105" s="109">
        <f t="shared" si="5"/>
        <v>2.4848650000000001</v>
      </c>
      <c r="J105" s="109">
        <v>1</v>
      </c>
      <c r="K105" s="109">
        <f t="shared" si="6"/>
        <v>1.7137</v>
      </c>
      <c r="L105" s="110">
        <f t="shared" si="7"/>
        <v>18636.490000000002</v>
      </c>
      <c r="M105" s="111" t="s">
        <v>1281</v>
      </c>
      <c r="N105" s="112" t="s">
        <v>1283</v>
      </c>
    </row>
    <row r="106" spans="1:14" ht="17.149999999999999" customHeight="1">
      <c r="A106" s="113" t="s">
        <v>389</v>
      </c>
      <c r="B106" s="114" t="s">
        <v>1799</v>
      </c>
      <c r="C106" s="115">
        <v>16.190000000000001</v>
      </c>
      <c r="D106" s="116">
        <v>3.56</v>
      </c>
      <c r="E106" s="116">
        <v>1</v>
      </c>
      <c r="F106" s="116">
        <v>1</v>
      </c>
      <c r="G106" s="116">
        <f t="shared" si="4"/>
        <v>3.56</v>
      </c>
      <c r="H106" s="116">
        <v>1.45</v>
      </c>
      <c r="I106" s="116">
        <f t="shared" si="5"/>
        <v>5.1619999999999999</v>
      </c>
      <c r="J106" s="116">
        <v>1</v>
      </c>
      <c r="K106" s="116">
        <f t="shared" si="6"/>
        <v>3.56</v>
      </c>
      <c r="L106" s="117">
        <f t="shared" si="7"/>
        <v>38715</v>
      </c>
      <c r="M106" s="118" t="s">
        <v>1281</v>
      </c>
      <c r="N106" s="119" t="s">
        <v>1283</v>
      </c>
    </row>
    <row r="107" spans="1:14" ht="17.149999999999999" customHeight="1">
      <c r="A107" s="120" t="s">
        <v>390</v>
      </c>
      <c r="B107" s="121" t="s">
        <v>1800</v>
      </c>
      <c r="C107" s="122">
        <v>2.79</v>
      </c>
      <c r="D107" s="123">
        <v>0.52969999999999995</v>
      </c>
      <c r="E107" s="124">
        <v>1</v>
      </c>
      <c r="F107" s="124">
        <v>1</v>
      </c>
      <c r="G107" s="124">
        <f t="shared" si="4"/>
        <v>0.52969999999999995</v>
      </c>
      <c r="H107" s="124">
        <v>1.45</v>
      </c>
      <c r="I107" s="124">
        <f t="shared" si="5"/>
        <v>0.76806499999999989</v>
      </c>
      <c r="J107" s="124">
        <v>1</v>
      </c>
      <c r="K107" s="124">
        <f t="shared" si="6"/>
        <v>0.52969999999999995</v>
      </c>
      <c r="L107" s="125">
        <f t="shared" si="7"/>
        <v>5760.49</v>
      </c>
      <c r="M107" s="126" t="s">
        <v>1281</v>
      </c>
      <c r="N107" s="127" t="s">
        <v>1283</v>
      </c>
    </row>
    <row r="108" spans="1:14" ht="17.149999999999999" customHeight="1">
      <c r="A108" s="105" t="s">
        <v>391</v>
      </c>
      <c r="B108" s="106" t="s">
        <v>1800</v>
      </c>
      <c r="C108" s="107">
        <v>3.9</v>
      </c>
      <c r="D108" s="109">
        <v>0.74050000000000005</v>
      </c>
      <c r="E108" s="109">
        <v>1</v>
      </c>
      <c r="F108" s="109">
        <v>1</v>
      </c>
      <c r="G108" s="109">
        <f t="shared" si="4"/>
        <v>0.74050000000000005</v>
      </c>
      <c r="H108" s="109">
        <v>1.45</v>
      </c>
      <c r="I108" s="109">
        <f t="shared" si="5"/>
        <v>1.073725</v>
      </c>
      <c r="J108" s="109">
        <v>1</v>
      </c>
      <c r="K108" s="109">
        <f t="shared" si="6"/>
        <v>0.74050000000000005</v>
      </c>
      <c r="L108" s="110">
        <f t="shared" si="7"/>
        <v>8052.94</v>
      </c>
      <c r="M108" s="111" t="s">
        <v>1281</v>
      </c>
      <c r="N108" s="112" t="s">
        <v>1283</v>
      </c>
    </row>
    <row r="109" spans="1:14" ht="17.149999999999999" customHeight="1">
      <c r="A109" s="105" t="s">
        <v>392</v>
      </c>
      <c r="B109" s="106" t="s">
        <v>1800</v>
      </c>
      <c r="C109" s="107">
        <v>6.33</v>
      </c>
      <c r="D109" s="109">
        <v>1.2492000000000001</v>
      </c>
      <c r="E109" s="109">
        <v>1</v>
      </c>
      <c r="F109" s="109">
        <v>1</v>
      </c>
      <c r="G109" s="109">
        <f t="shared" si="4"/>
        <v>1.2492000000000001</v>
      </c>
      <c r="H109" s="109">
        <v>1.45</v>
      </c>
      <c r="I109" s="109">
        <f t="shared" si="5"/>
        <v>1.8113400000000002</v>
      </c>
      <c r="J109" s="109">
        <v>1</v>
      </c>
      <c r="K109" s="109">
        <f t="shared" si="6"/>
        <v>1.2492000000000001</v>
      </c>
      <c r="L109" s="110">
        <f t="shared" si="7"/>
        <v>13585.05</v>
      </c>
      <c r="M109" s="111" t="s">
        <v>1281</v>
      </c>
      <c r="N109" s="112" t="s">
        <v>1283</v>
      </c>
    </row>
    <row r="110" spans="1:14" ht="17.149999999999999" customHeight="1">
      <c r="A110" s="113" t="s">
        <v>393</v>
      </c>
      <c r="B110" s="114" t="s">
        <v>1800</v>
      </c>
      <c r="C110" s="115">
        <v>11.49</v>
      </c>
      <c r="D110" s="116">
        <v>2.5179999999999998</v>
      </c>
      <c r="E110" s="116">
        <v>1</v>
      </c>
      <c r="F110" s="116">
        <v>1</v>
      </c>
      <c r="G110" s="116">
        <f t="shared" si="4"/>
        <v>2.5179999999999998</v>
      </c>
      <c r="H110" s="116">
        <v>1.45</v>
      </c>
      <c r="I110" s="116">
        <f t="shared" si="5"/>
        <v>3.6510999999999996</v>
      </c>
      <c r="J110" s="116">
        <v>1</v>
      </c>
      <c r="K110" s="116">
        <f t="shared" si="6"/>
        <v>2.5179999999999998</v>
      </c>
      <c r="L110" s="117">
        <f t="shared" si="7"/>
        <v>27383.25</v>
      </c>
      <c r="M110" s="118" t="s">
        <v>1281</v>
      </c>
      <c r="N110" s="119" t="s">
        <v>1283</v>
      </c>
    </row>
    <row r="111" spans="1:14" ht="17.149999999999999" customHeight="1">
      <c r="A111" s="120" t="s">
        <v>394</v>
      </c>
      <c r="B111" s="121" t="s">
        <v>1801</v>
      </c>
      <c r="C111" s="122">
        <v>2.11</v>
      </c>
      <c r="D111" s="123">
        <v>0.53439999999999999</v>
      </c>
      <c r="E111" s="124">
        <v>1</v>
      </c>
      <c r="F111" s="124">
        <v>1</v>
      </c>
      <c r="G111" s="124">
        <f t="shared" si="4"/>
        <v>0.53439999999999999</v>
      </c>
      <c r="H111" s="124">
        <v>1.45</v>
      </c>
      <c r="I111" s="124">
        <f t="shared" si="5"/>
        <v>0.7748799999999999</v>
      </c>
      <c r="J111" s="124">
        <v>1</v>
      </c>
      <c r="K111" s="124">
        <f t="shared" si="6"/>
        <v>0.53439999999999999</v>
      </c>
      <c r="L111" s="125">
        <f t="shared" si="7"/>
        <v>5811.6</v>
      </c>
      <c r="M111" s="126" t="s">
        <v>1281</v>
      </c>
      <c r="N111" s="127" t="s">
        <v>1283</v>
      </c>
    </row>
    <row r="112" spans="1:14" ht="17.149999999999999" customHeight="1">
      <c r="A112" s="105" t="s">
        <v>395</v>
      </c>
      <c r="B112" s="106" t="s">
        <v>1801</v>
      </c>
      <c r="C112" s="107">
        <v>3.18</v>
      </c>
      <c r="D112" s="109">
        <v>0.61960000000000004</v>
      </c>
      <c r="E112" s="109">
        <v>1</v>
      </c>
      <c r="F112" s="109">
        <v>1</v>
      </c>
      <c r="G112" s="109">
        <f t="shared" si="4"/>
        <v>0.61960000000000004</v>
      </c>
      <c r="H112" s="109">
        <v>1.45</v>
      </c>
      <c r="I112" s="109">
        <f t="shared" si="5"/>
        <v>0.89842</v>
      </c>
      <c r="J112" s="109">
        <v>1</v>
      </c>
      <c r="K112" s="109">
        <f t="shared" si="6"/>
        <v>0.61960000000000004</v>
      </c>
      <c r="L112" s="110">
        <f t="shared" si="7"/>
        <v>6738.15</v>
      </c>
      <c r="M112" s="111" t="s">
        <v>1281</v>
      </c>
      <c r="N112" s="112" t="s">
        <v>1283</v>
      </c>
    </row>
    <row r="113" spans="1:14" ht="17.149999999999999" customHeight="1">
      <c r="A113" s="105" t="s">
        <v>396</v>
      </c>
      <c r="B113" s="106" t="s">
        <v>1801</v>
      </c>
      <c r="C113" s="107">
        <v>4.93</v>
      </c>
      <c r="D113" s="109">
        <v>0.83909999999999996</v>
      </c>
      <c r="E113" s="109">
        <v>1</v>
      </c>
      <c r="F113" s="109">
        <v>1</v>
      </c>
      <c r="G113" s="109">
        <f t="shared" si="4"/>
        <v>0.83909999999999996</v>
      </c>
      <c r="H113" s="109">
        <v>1.45</v>
      </c>
      <c r="I113" s="109">
        <f t="shared" si="5"/>
        <v>1.2166949999999999</v>
      </c>
      <c r="J113" s="109">
        <v>1</v>
      </c>
      <c r="K113" s="109">
        <f t="shared" si="6"/>
        <v>0.83909999999999996</v>
      </c>
      <c r="L113" s="110">
        <f t="shared" si="7"/>
        <v>9125.2099999999991</v>
      </c>
      <c r="M113" s="111" t="s">
        <v>1281</v>
      </c>
      <c r="N113" s="112" t="s">
        <v>1283</v>
      </c>
    </row>
    <row r="114" spans="1:14" ht="17.149999999999999" customHeight="1">
      <c r="A114" s="113" t="s">
        <v>397</v>
      </c>
      <c r="B114" s="114" t="s">
        <v>1801</v>
      </c>
      <c r="C114" s="115">
        <v>11.27</v>
      </c>
      <c r="D114" s="116">
        <v>1.9594</v>
      </c>
      <c r="E114" s="116">
        <v>1</v>
      </c>
      <c r="F114" s="116">
        <v>1</v>
      </c>
      <c r="G114" s="116">
        <f t="shared" si="4"/>
        <v>1.9594</v>
      </c>
      <c r="H114" s="116">
        <v>1.45</v>
      </c>
      <c r="I114" s="116">
        <f t="shared" si="5"/>
        <v>2.8411300000000002</v>
      </c>
      <c r="J114" s="116">
        <v>1</v>
      </c>
      <c r="K114" s="116">
        <f t="shared" si="6"/>
        <v>1.9594</v>
      </c>
      <c r="L114" s="117">
        <f t="shared" si="7"/>
        <v>21308.48</v>
      </c>
      <c r="M114" s="118" t="s">
        <v>1281</v>
      </c>
      <c r="N114" s="119" t="s">
        <v>1283</v>
      </c>
    </row>
    <row r="115" spans="1:14" ht="17.149999999999999" customHeight="1">
      <c r="A115" s="120" t="s">
        <v>398</v>
      </c>
      <c r="B115" s="121" t="s">
        <v>1802</v>
      </c>
      <c r="C115" s="122">
        <v>2.35</v>
      </c>
      <c r="D115" s="123">
        <v>0.45390000000000003</v>
      </c>
      <c r="E115" s="124">
        <v>1</v>
      </c>
      <c r="F115" s="124">
        <v>1</v>
      </c>
      <c r="G115" s="124">
        <f t="shared" si="4"/>
        <v>0.45390000000000003</v>
      </c>
      <c r="H115" s="124">
        <v>1.45</v>
      </c>
      <c r="I115" s="124">
        <f t="shared" si="5"/>
        <v>0.65815500000000005</v>
      </c>
      <c r="J115" s="124">
        <v>1</v>
      </c>
      <c r="K115" s="124">
        <f t="shared" si="6"/>
        <v>0.45390000000000003</v>
      </c>
      <c r="L115" s="125">
        <f t="shared" si="7"/>
        <v>4936.16</v>
      </c>
      <c r="M115" s="126" t="s">
        <v>1281</v>
      </c>
      <c r="N115" s="127" t="s">
        <v>1283</v>
      </c>
    </row>
    <row r="116" spans="1:14" ht="17.149999999999999" customHeight="1">
      <c r="A116" s="105" t="s">
        <v>399</v>
      </c>
      <c r="B116" s="106" t="s">
        <v>1802</v>
      </c>
      <c r="C116" s="107">
        <v>2.89</v>
      </c>
      <c r="D116" s="109">
        <v>0.56000000000000005</v>
      </c>
      <c r="E116" s="109">
        <v>1</v>
      </c>
      <c r="F116" s="109">
        <v>1</v>
      </c>
      <c r="G116" s="109">
        <f t="shared" si="4"/>
        <v>0.56000000000000005</v>
      </c>
      <c r="H116" s="109">
        <v>1.45</v>
      </c>
      <c r="I116" s="109">
        <f t="shared" si="5"/>
        <v>0.81200000000000006</v>
      </c>
      <c r="J116" s="109">
        <v>1</v>
      </c>
      <c r="K116" s="109">
        <f t="shared" si="6"/>
        <v>0.56000000000000005</v>
      </c>
      <c r="L116" s="110">
        <f t="shared" si="7"/>
        <v>6090</v>
      </c>
      <c r="M116" s="111" t="s">
        <v>1281</v>
      </c>
      <c r="N116" s="112" t="s">
        <v>1283</v>
      </c>
    </row>
    <row r="117" spans="1:14" ht="17.149999999999999" customHeight="1">
      <c r="A117" s="105" t="s">
        <v>400</v>
      </c>
      <c r="B117" s="106" t="s">
        <v>1802</v>
      </c>
      <c r="C117" s="107">
        <v>4.32</v>
      </c>
      <c r="D117" s="109">
        <v>0.7863</v>
      </c>
      <c r="E117" s="109">
        <v>1</v>
      </c>
      <c r="F117" s="109">
        <v>1</v>
      </c>
      <c r="G117" s="109">
        <f t="shared" si="4"/>
        <v>0.7863</v>
      </c>
      <c r="H117" s="109">
        <v>1.45</v>
      </c>
      <c r="I117" s="109">
        <f t="shared" si="5"/>
        <v>1.1401349999999999</v>
      </c>
      <c r="J117" s="109">
        <v>1</v>
      </c>
      <c r="K117" s="109">
        <f t="shared" si="6"/>
        <v>0.7863</v>
      </c>
      <c r="L117" s="110">
        <f t="shared" si="7"/>
        <v>8551.01</v>
      </c>
      <c r="M117" s="111" t="s">
        <v>1281</v>
      </c>
      <c r="N117" s="112" t="s">
        <v>1283</v>
      </c>
    </row>
    <row r="118" spans="1:14" ht="17.149999999999999" customHeight="1">
      <c r="A118" s="113" t="s">
        <v>401</v>
      </c>
      <c r="B118" s="114" t="s">
        <v>1802</v>
      </c>
      <c r="C118" s="115">
        <v>9.64</v>
      </c>
      <c r="D118" s="116">
        <v>1.9349000000000001</v>
      </c>
      <c r="E118" s="116">
        <v>1</v>
      </c>
      <c r="F118" s="116">
        <v>1</v>
      </c>
      <c r="G118" s="116">
        <f t="shared" si="4"/>
        <v>1.9349000000000001</v>
      </c>
      <c r="H118" s="116">
        <v>1.45</v>
      </c>
      <c r="I118" s="116">
        <f t="shared" si="5"/>
        <v>2.8056049999999999</v>
      </c>
      <c r="J118" s="116">
        <v>1</v>
      </c>
      <c r="K118" s="116">
        <f t="shared" si="6"/>
        <v>1.9349000000000001</v>
      </c>
      <c r="L118" s="117">
        <f t="shared" si="7"/>
        <v>21042.04</v>
      </c>
      <c r="M118" s="118" t="s">
        <v>1281</v>
      </c>
      <c r="N118" s="119" t="s">
        <v>1283</v>
      </c>
    </row>
    <row r="119" spans="1:14" ht="17.149999999999999" customHeight="1">
      <c r="A119" s="120" t="s">
        <v>402</v>
      </c>
      <c r="B119" s="121" t="s">
        <v>1803</v>
      </c>
      <c r="C119" s="122">
        <v>2.52</v>
      </c>
      <c r="D119" s="123">
        <v>0.4965</v>
      </c>
      <c r="E119" s="124">
        <v>1</v>
      </c>
      <c r="F119" s="124">
        <v>1</v>
      </c>
      <c r="G119" s="124">
        <f t="shared" si="4"/>
        <v>0.4965</v>
      </c>
      <c r="H119" s="124">
        <v>1.45</v>
      </c>
      <c r="I119" s="124">
        <f t="shared" si="5"/>
        <v>0.71992499999999993</v>
      </c>
      <c r="J119" s="124">
        <v>1</v>
      </c>
      <c r="K119" s="124">
        <f t="shared" si="6"/>
        <v>0.4965</v>
      </c>
      <c r="L119" s="125">
        <f t="shared" si="7"/>
        <v>5399.44</v>
      </c>
      <c r="M119" s="126" t="s">
        <v>1281</v>
      </c>
      <c r="N119" s="127" t="s">
        <v>1283</v>
      </c>
    </row>
    <row r="120" spans="1:14" ht="17.149999999999999" customHeight="1">
      <c r="A120" s="105" t="s">
        <v>403</v>
      </c>
      <c r="B120" s="106" t="s">
        <v>1803</v>
      </c>
      <c r="C120" s="107">
        <v>2.9</v>
      </c>
      <c r="D120" s="109">
        <v>0.60429999999999995</v>
      </c>
      <c r="E120" s="109">
        <v>1</v>
      </c>
      <c r="F120" s="109">
        <v>1</v>
      </c>
      <c r="G120" s="109">
        <f t="shared" si="4"/>
        <v>0.60429999999999995</v>
      </c>
      <c r="H120" s="109">
        <v>1.45</v>
      </c>
      <c r="I120" s="109">
        <f t="shared" si="5"/>
        <v>0.87623499999999988</v>
      </c>
      <c r="J120" s="109">
        <v>1</v>
      </c>
      <c r="K120" s="109">
        <f t="shared" si="6"/>
        <v>0.60429999999999995</v>
      </c>
      <c r="L120" s="110">
        <f t="shared" si="7"/>
        <v>6571.76</v>
      </c>
      <c r="M120" s="111" t="s">
        <v>1281</v>
      </c>
      <c r="N120" s="112" t="s">
        <v>1283</v>
      </c>
    </row>
    <row r="121" spans="1:14" ht="17.149999999999999" customHeight="1">
      <c r="A121" s="105" t="s">
        <v>404</v>
      </c>
      <c r="B121" s="106" t="s">
        <v>1803</v>
      </c>
      <c r="C121" s="107">
        <v>3.88</v>
      </c>
      <c r="D121" s="109">
        <v>0.73939999999999995</v>
      </c>
      <c r="E121" s="109">
        <v>1</v>
      </c>
      <c r="F121" s="109">
        <v>1</v>
      </c>
      <c r="G121" s="109">
        <f t="shared" si="4"/>
        <v>0.73939999999999995</v>
      </c>
      <c r="H121" s="109">
        <v>1.45</v>
      </c>
      <c r="I121" s="109">
        <f t="shared" si="5"/>
        <v>1.0721299999999998</v>
      </c>
      <c r="J121" s="109">
        <v>1</v>
      </c>
      <c r="K121" s="109">
        <f t="shared" si="6"/>
        <v>0.73939999999999995</v>
      </c>
      <c r="L121" s="110">
        <f t="shared" si="7"/>
        <v>8040.98</v>
      </c>
      <c r="M121" s="111" t="s">
        <v>1281</v>
      </c>
      <c r="N121" s="112" t="s">
        <v>1283</v>
      </c>
    </row>
    <row r="122" spans="1:14" ht="17.149999999999999" customHeight="1">
      <c r="A122" s="113" t="s">
        <v>405</v>
      </c>
      <c r="B122" s="114" t="s">
        <v>1803</v>
      </c>
      <c r="C122" s="115">
        <v>6.88</v>
      </c>
      <c r="D122" s="116">
        <v>1.2375</v>
      </c>
      <c r="E122" s="116">
        <v>1</v>
      </c>
      <c r="F122" s="116">
        <v>1</v>
      </c>
      <c r="G122" s="116">
        <f t="shared" si="4"/>
        <v>1.2375</v>
      </c>
      <c r="H122" s="116">
        <v>1.45</v>
      </c>
      <c r="I122" s="116">
        <f t="shared" si="5"/>
        <v>1.7943750000000001</v>
      </c>
      <c r="J122" s="116">
        <v>1</v>
      </c>
      <c r="K122" s="116">
        <f t="shared" si="6"/>
        <v>1.2375</v>
      </c>
      <c r="L122" s="117">
        <f t="shared" si="7"/>
        <v>13457.81</v>
      </c>
      <c r="M122" s="118" t="s">
        <v>1281</v>
      </c>
      <c r="N122" s="119" t="s">
        <v>1283</v>
      </c>
    </row>
    <row r="123" spans="1:14" ht="17.149999999999999" customHeight="1">
      <c r="A123" s="120" t="s">
        <v>406</v>
      </c>
      <c r="B123" s="121" t="s">
        <v>1804</v>
      </c>
      <c r="C123" s="122">
        <v>2.33</v>
      </c>
      <c r="D123" s="123">
        <v>0.57130000000000003</v>
      </c>
      <c r="E123" s="124">
        <v>1</v>
      </c>
      <c r="F123" s="124">
        <v>1</v>
      </c>
      <c r="G123" s="124">
        <f t="shared" si="4"/>
        <v>0.57130000000000003</v>
      </c>
      <c r="H123" s="124">
        <v>1.45</v>
      </c>
      <c r="I123" s="124">
        <f t="shared" si="5"/>
        <v>0.82838500000000004</v>
      </c>
      <c r="J123" s="124">
        <v>1</v>
      </c>
      <c r="K123" s="124">
        <f t="shared" si="6"/>
        <v>0.57130000000000003</v>
      </c>
      <c r="L123" s="125">
        <f t="shared" si="7"/>
        <v>6212.89</v>
      </c>
      <c r="M123" s="126" t="s">
        <v>1281</v>
      </c>
      <c r="N123" s="127" t="s">
        <v>1283</v>
      </c>
    </row>
    <row r="124" spans="1:14" ht="17.149999999999999" customHeight="1">
      <c r="A124" s="105" t="s">
        <v>407</v>
      </c>
      <c r="B124" s="106" t="s">
        <v>1804</v>
      </c>
      <c r="C124" s="107">
        <v>3.6</v>
      </c>
      <c r="D124" s="109">
        <v>0.77939999999999998</v>
      </c>
      <c r="E124" s="109">
        <v>1</v>
      </c>
      <c r="F124" s="109">
        <v>1</v>
      </c>
      <c r="G124" s="109">
        <f t="shared" si="4"/>
        <v>0.77939999999999998</v>
      </c>
      <c r="H124" s="109">
        <v>1.45</v>
      </c>
      <c r="I124" s="109">
        <f t="shared" si="5"/>
        <v>1.1301299999999999</v>
      </c>
      <c r="J124" s="109">
        <v>1</v>
      </c>
      <c r="K124" s="109">
        <f t="shared" si="6"/>
        <v>0.77939999999999998</v>
      </c>
      <c r="L124" s="110">
        <f t="shared" si="7"/>
        <v>8475.98</v>
      </c>
      <c r="M124" s="111" t="s">
        <v>1281</v>
      </c>
      <c r="N124" s="112" t="s">
        <v>1283</v>
      </c>
    </row>
    <row r="125" spans="1:14" ht="17.149999999999999" customHeight="1">
      <c r="A125" s="105" t="s">
        <v>408</v>
      </c>
      <c r="B125" s="106" t="s">
        <v>1804</v>
      </c>
      <c r="C125" s="107">
        <v>6.03</v>
      </c>
      <c r="D125" s="109">
        <v>1.2294</v>
      </c>
      <c r="E125" s="109">
        <v>1</v>
      </c>
      <c r="F125" s="109">
        <v>1</v>
      </c>
      <c r="G125" s="109">
        <f t="shared" si="4"/>
        <v>1.2294</v>
      </c>
      <c r="H125" s="109">
        <v>1.45</v>
      </c>
      <c r="I125" s="109">
        <f t="shared" si="5"/>
        <v>1.7826299999999999</v>
      </c>
      <c r="J125" s="109">
        <v>1</v>
      </c>
      <c r="K125" s="109">
        <f t="shared" si="6"/>
        <v>1.2294</v>
      </c>
      <c r="L125" s="110">
        <f t="shared" si="7"/>
        <v>13369.73</v>
      </c>
      <c r="M125" s="111" t="s">
        <v>1281</v>
      </c>
      <c r="N125" s="112" t="s">
        <v>1283</v>
      </c>
    </row>
    <row r="126" spans="1:14" ht="17.149999999999999" customHeight="1">
      <c r="A126" s="113" t="s">
        <v>409</v>
      </c>
      <c r="B126" s="114" t="s">
        <v>1804</v>
      </c>
      <c r="C126" s="115">
        <v>13.03</v>
      </c>
      <c r="D126" s="116">
        <v>2.6924000000000001</v>
      </c>
      <c r="E126" s="116">
        <v>1</v>
      </c>
      <c r="F126" s="116">
        <v>1</v>
      </c>
      <c r="G126" s="116">
        <f t="shared" si="4"/>
        <v>2.6924000000000001</v>
      </c>
      <c r="H126" s="116">
        <v>1.45</v>
      </c>
      <c r="I126" s="116">
        <f t="shared" si="5"/>
        <v>3.9039800000000002</v>
      </c>
      <c r="J126" s="116">
        <v>1</v>
      </c>
      <c r="K126" s="116">
        <f t="shared" si="6"/>
        <v>2.6924000000000001</v>
      </c>
      <c r="L126" s="117">
        <f t="shared" si="7"/>
        <v>29279.85</v>
      </c>
      <c r="M126" s="118" t="s">
        <v>1281</v>
      </c>
      <c r="N126" s="119" t="s">
        <v>1283</v>
      </c>
    </row>
    <row r="127" spans="1:14" ht="17.149999999999999" customHeight="1">
      <c r="A127" s="120" t="s">
        <v>410</v>
      </c>
      <c r="B127" s="121" t="s">
        <v>1805</v>
      </c>
      <c r="C127" s="122">
        <v>2.3199999999999998</v>
      </c>
      <c r="D127" s="123">
        <v>0.56410000000000005</v>
      </c>
      <c r="E127" s="124">
        <v>1</v>
      </c>
      <c r="F127" s="124">
        <v>1</v>
      </c>
      <c r="G127" s="124">
        <f t="shared" si="4"/>
        <v>0.56410000000000005</v>
      </c>
      <c r="H127" s="124">
        <v>1.45</v>
      </c>
      <c r="I127" s="124">
        <f t="shared" si="5"/>
        <v>0.81794500000000003</v>
      </c>
      <c r="J127" s="124">
        <v>1</v>
      </c>
      <c r="K127" s="124">
        <f t="shared" si="6"/>
        <v>0.56410000000000005</v>
      </c>
      <c r="L127" s="125">
        <f t="shared" si="7"/>
        <v>6134.59</v>
      </c>
      <c r="M127" s="126" t="s">
        <v>1281</v>
      </c>
      <c r="N127" s="127" t="s">
        <v>1283</v>
      </c>
    </row>
    <row r="128" spans="1:14" ht="17.149999999999999" customHeight="1">
      <c r="A128" s="105" t="s">
        <v>411</v>
      </c>
      <c r="B128" s="106" t="s">
        <v>1805</v>
      </c>
      <c r="C128" s="107">
        <v>3.51</v>
      </c>
      <c r="D128" s="109">
        <v>0.79869999999999997</v>
      </c>
      <c r="E128" s="109">
        <v>1</v>
      </c>
      <c r="F128" s="109">
        <v>1</v>
      </c>
      <c r="G128" s="109">
        <f t="shared" si="4"/>
        <v>0.79869999999999997</v>
      </c>
      <c r="H128" s="109">
        <v>1.45</v>
      </c>
      <c r="I128" s="109">
        <f t="shared" si="5"/>
        <v>1.158115</v>
      </c>
      <c r="J128" s="109">
        <v>1</v>
      </c>
      <c r="K128" s="109">
        <f t="shared" si="6"/>
        <v>0.79869999999999997</v>
      </c>
      <c r="L128" s="110">
        <f t="shared" si="7"/>
        <v>8685.86</v>
      </c>
      <c r="M128" s="111" t="s">
        <v>1281</v>
      </c>
      <c r="N128" s="112" t="s">
        <v>1283</v>
      </c>
    </row>
    <row r="129" spans="1:14" ht="17.149999999999999" customHeight="1">
      <c r="A129" s="105" t="s">
        <v>412</v>
      </c>
      <c r="B129" s="106" t="s">
        <v>1805</v>
      </c>
      <c r="C129" s="107">
        <v>6.51</v>
      </c>
      <c r="D129" s="109">
        <v>1.2785</v>
      </c>
      <c r="E129" s="109">
        <v>1</v>
      </c>
      <c r="F129" s="109">
        <v>1</v>
      </c>
      <c r="G129" s="109">
        <f t="shared" si="4"/>
        <v>1.2785</v>
      </c>
      <c r="H129" s="109">
        <v>1.45</v>
      </c>
      <c r="I129" s="109">
        <f t="shared" si="5"/>
        <v>1.8538249999999998</v>
      </c>
      <c r="J129" s="109">
        <v>1</v>
      </c>
      <c r="K129" s="109">
        <f t="shared" si="6"/>
        <v>1.2785</v>
      </c>
      <c r="L129" s="110">
        <f t="shared" si="7"/>
        <v>13903.69</v>
      </c>
      <c r="M129" s="111" t="s">
        <v>1281</v>
      </c>
      <c r="N129" s="112" t="s">
        <v>1283</v>
      </c>
    </row>
    <row r="130" spans="1:14" ht="17.149999999999999" customHeight="1">
      <c r="A130" s="113" t="s">
        <v>413</v>
      </c>
      <c r="B130" s="114" t="s">
        <v>1805</v>
      </c>
      <c r="C130" s="115">
        <v>13.85</v>
      </c>
      <c r="D130" s="116">
        <v>2.9988000000000001</v>
      </c>
      <c r="E130" s="116">
        <v>1</v>
      </c>
      <c r="F130" s="116">
        <v>1</v>
      </c>
      <c r="G130" s="116">
        <f t="shared" si="4"/>
        <v>2.9988000000000001</v>
      </c>
      <c r="H130" s="116">
        <v>1.45</v>
      </c>
      <c r="I130" s="116">
        <f t="shared" si="5"/>
        <v>4.3482599999999998</v>
      </c>
      <c r="J130" s="116">
        <v>1</v>
      </c>
      <c r="K130" s="116">
        <f t="shared" si="6"/>
        <v>2.9988000000000001</v>
      </c>
      <c r="L130" s="117">
        <f t="shared" si="7"/>
        <v>32611.95</v>
      </c>
      <c r="M130" s="118" t="s">
        <v>1281</v>
      </c>
      <c r="N130" s="119" t="s">
        <v>1283</v>
      </c>
    </row>
    <row r="131" spans="1:14" ht="17.149999999999999" customHeight="1">
      <c r="A131" s="120" t="s">
        <v>414</v>
      </c>
      <c r="B131" s="121" t="s">
        <v>1806</v>
      </c>
      <c r="C131" s="122">
        <v>1.53</v>
      </c>
      <c r="D131" s="123">
        <v>0.52229999999999999</v>
      </c>
      <c r="E131" s="124">
        <v>1</v>
      </c>
      <c r="F131" s="124">
        <v>1</v>
      </c>
      <c r="G131" s="124">
        <f t="shared" si="4"/>
        <v>0.52229999999999999</v>
      </c>
      <c r="H131" s="124">
        <v>1.45</v>
      </c>
      <c r="I131" s="124">
        <f t="shared" si="5"/>
        <v>0.75733499999999998</v>
      </c>
      <c r="J131" s="124">
        <v>1</v>
      </c>
      <c r="K131" s="124">
        <f t="shared" si="6"/>
        <v>0.52229999999999999</v>
      </c>
      <c r="L131" s="125">
        <f t="shared" si="7"/>
        <v>5680.01</v>
      </c>
      <c r="M131" s="126" t="s">
        <v>1281</v>
      </c>
      <c r="N131" s="127" t="s">
        <v>1283</v>
      </c>
    </row>
    <row r="132" spans="1:14" ht="17.149999999999999" customHeight="1">
      <c r="A132" s="105" t="s">
        <v>415</v>
      </c>
      <c r="B132" s="106" t="s">
        <v>1806</v>
      </c>
      <c r="C132" s="107">
        <v>2.36</v>
      </c>
      <c r="D132" s="109">
        <v>0.7107</v>
      </c>
      <c r="E132" s="109">
        <v>1</v>
      </c>
      <c r="F132" s="109">
        <v>1</v>
      </c>
      <c r="G132" s="109">
        <f t="shared" si="4"/>
        <v>0.7107</v>
      </c>
      <c r="H132" s="109">
        <v>1.45</v>
      </c>
      <c r="I132" s="109">
        <f t="shared" si="5"/>
        <v>1.0305150000000001</v>
      </c>
      <c r="J132" s="109">
        <v>1</v>
      </c>
      <c r="K132" s="109">
        <f t="shared" si="6"/>
        <v>0.7107</v>
      </c>
      <c r="L132" s="110">
        <f t="shared" si="7"/>
        <v>7728.86</v>
      </c>
      <c r="M132" s="111" t="s">
        <v>1281</v>
      </c>
      <c r="N132" s="112" t="s">
        <v>1283</v>
      </c>
    </row>
    <row r="133" spans="1:14" ht="17.149999999999999" customHeight="1">
      <c r="A133" s="105" t="s">
        <v>416</v>
      </c>
      <c r="B133" s="106" t="s">
        <v>1806</v>
      </c>
      <c r="C133" s="107">
        <v>4.2</v>
      </c>
      <c r="D133" s="109">
        <v>1.0620000000000001</v>
      </c>
      <c r="E133" s="109">
        <v>1</v>
      </c>
      <c r="F133" s="109">
        <v>1</v>
      </c>
      <c r="G133" s="109">
        <f t="shared" si="4"/>
        <v>1.0620000000000001</v>
      </c>
      <c r="H133" s="109">
        <v>1.45</v>
      </c>
      <c r="I133" s="109">
        <f t="shared" si="5"/>
        <v>1.5399</v>
      </c>
      <c r="J133" s="109">
        <v>1</v>
      </c>
      <c r="K133" s="109">
        <f t="shared" si="6"/>
        <v>1.0620000000000001</v>
      </c>
      <c r="L133" s="110">
        <f t="shared" si="7"/>
        <v>11549.25</v>
      </c>
      <c r="M133" s="111" t="s">
        <v>1281</v>
      </c>
      <c r="N133" s="112" t="s">
        <v>1283</v>
      </c>
    </row>
    <row r="134" spans="1:14" ht="17.149999999999999" customHeight="1">
      <c r="A134" s="113" t="s">
        <v>417</v>
      </c>
      <c r="B134" s="114" t="s">
        <v>1806</v>
      </c>
      <c r="C134" s="115">
        <v>10.16</v>
      </c>
      <c r="D134" s="116">
        <v>2.2810000000000001</v>
      </c>
      <c r="E134" s="116">
        <v>1</v>
      </c>
      <c r="F134" s="116">
        <v>1</v>
      </c>
      <c r="G134" s="116">
        <f t="shared" si="4"/>
        <v>2.2810000000000001</v>
      </c>
      <c r="H134" s="116">
        <v>1.45</v>
      </c>
      <c r="I134" s="116">
        <f t="shared" si="5"/>
        <v>3.3074500000000002</v>
      </c>
      <c r="J134" s="116">
        <v>1</v>
      </c>
      <c r="K134" s="116">
        <f t="shared" si="6"/>
        <v>2.2810000000000001</v>
      </c>
      <c r="L134" s="117">
        <f t="shared" si="7"/>
        <v>24805.88</v>
      </c>
      <c r="M134" s="118" t="s">
        <v>1281</v>
      </c>
      <c r="N134" s="119" t="s">
        <v>1283</v>
      </c>
    </row>
    <row r="135" spans="1:14" ht="17.149999999999999" customHeight="1">
      <c r="A135" s="120" t="s">
        <v>418</v>
      </c>
      <c r="B135" s="121" t="s">
        <v>1807</v>
      </c>
      <c r="C135" s="122">
        <v>2.66</v>
      </c>
      <c r="D135" s="123">
        <v>0.56840000000000002</v>
      </c>
      <c r="E135" s="124">
        <v>1</v>
      </c>
      <c r="F135" s="124">
        <v>1</v>
      </c>
      <c r="G135" s="124">
        <f t="shared" si="4"/>
        <v>0.56840000000000002</v>
      </c>
      <c r="H135" s="124">
        <v>1.45</v>
      </c>
      <c r="I135" s="124">
        <f t="shared" si="5"/>
        <v>0.82418000000000002</v>
      </c>
      <c r="J135" s="124">
        <v>1</v>
      </c>
      <c r="K135" s="124">
        <f t="shared" si="6"/>
        <v>0.56840000000000002</v>
      </c>
      <c r="L135" s="125">
        <f t="shared" si="7"/>
        <v>6181.35</v>
      </c>
      <c r="M135" s="126" t="s">
        <v>1281</v>
      </c>
      <c r="N135" s="127" t="s">
        <v>1283</v>
      </c>
    </row>
    <row r="136" spans="1:14" ht="17.149999999999999" customHeight="1">
      <c r="A136" s="105" t="s">
        <v>419</v>
      </c>
      <c r="B136" s="106" t="s">
        <v>1807</v>
      </c>
      <c r="C136" s="107">
        <v>4.01</v>
      </c>
      <c r="D136" s="109">
        <v>0.69950000000000001</v>
      </c>
      <c r="E136" s="109">
        <v>1</v>
      </c>
      <c r="F136" s="109">
        <v>1</v>
      </c>
      <c r="G136" s="109">
        <f t="shared" si="4"/>
        <v>0.69950000000000001</v>
      </c>
      <c r="H136" s="109">
        <v>1.45</v>
      </c>
      <c r="I136" s="109">
        <f t="shared" si="5"/>
        <v>1.014275</v>
      </c>
      <c r="J136" s="109">
        <v>1</v>
      </c>
      <c r="K136" s="109">
        <f t="shared" si="6"/>
        <v>0.69950000000000001</v>
      </c>
      <c r="L136" s="110">
        <f t="shared" si="7"/>
        <v>7607.06</v>
      </c>
      <c r="M136" s="111" t="s">
        <v>1281</v>
      </c>
      <c r="N136" s="112" t="s">
        <v>1283</v>
      </c>
    </row>
    <row r="137" spans="1:14" ht="17.149999999999999" customHeight="1">
      <c r="A137" s="105" t="s">
        <v>420</v>
      </c>
      <c r="B137" s="106" t="s">
        <v>1807</v>
      </c>
      <c r="C137" s="107">
        <v>5.77</v>
      </c>
      <c r="D137" s="109">
        <v>0.94720000000000004</v>
      </c>
      <c r="E137" s="109">
        <v>1</v>
      </c>
      <c r="F137" s="109">
        <v>1</v>
      </c>
      <c r="G137" s="109">
        <f t="shared" si="4"/>
        <v>0.94720000000000004</v>
      </c>
      <c r="H137" s="109">
        <v>1.45</v>
      </c>
      <c r="I137" s="109">
        <f t="shared" si="5"/>
        <v>1.37344</v>
      </c>
      <c r="J137" s="109">
        <v>1</v>
      </c>
      <c r="K137" s="109">
        <f t="shared" si="6"/>
        <v>0.94720000000000004</v>
      </c>
      <c r="L137" s="110">
        <f t="shared" si="7"/>
        <v>10300.799999999999</v>
      </c>
      <c r="M137" s="111" t="s">
        <v>1281</v>
      </c>
      <c r="N137" s="112" t="s">
        <v>1283</v>
      </c>
    </row>
    <row r="138" spans="1:14" ht="17.149999999999999" customHeight="1">
      <c r="A138" s="113" t="s">
        <v>421</v>
      </c>
      <c r="B138" s="114" t="s">
        <v>1807</v>
      </c>
      <c r="C138" s="115">
        <v>11.64</v>
      </c>
      <c r="D138" s="116">
        <v>2.0142000000000002</v>
      </c>
      <c r="E138" s="116">
        <v>1</v>
      </c>
      <c r="F138" s="116">
        <v>1</v>
      </c>
      <c r="G138" s="116">
        <f t="shared" si="4"/>
        <v>2.0142000000000002</v>
      </c>
      <c r="H138" s="116">
        <v>1.45</v>
      </c>
      <c r="I138" s="116">
        <f t="shared" si="5"/>
        <v>2.9205900000000002</v>
      </c>
      <c r="J138" s="116">
        <v>1</v>
      </c>
      <c r="K138" s="116">
        <f t="shared" si="6"/>
        <v>2.0142000000000002</v>
      </c>
      <c r="L138" s="117">
        <f t="shared" si="7"/>
        <v>21904.43</v>
      </c>
      <c r="M138" s="118" t="s">
        <v>1281</v>
      </c>
      <c r="N138" s="119" t="s">
        <v>1283</v>
      </c>
    </row>
    <row r="139" spans="1:14" ht="17.149999999999999" customHeight="1">
      <c r="A139" s="120" t="s">
        <v>422</v>
      </c>
      <c r="B139" s="121" t="s">
        <v>1808</v>
      </c>
      <c r="C139" s="122">
        <v>2.2000000000000002</v>
      </c>
      <c r="D139" s="123">
        <v>0.82920000000000005</v>
      </c>
      <c r="E139" s="124">
        <v>1</v>
      </c>
      <c r="F139" s="124">
        <v>1</v>
      </c>
      <c r="G139" s="124">
        <f t="shared" si="4"/>
        <v>0.82920000000000005</v>
      </c>
      <c r="H139" s="124">
        <v>1.45</v>
      </c>
      <c r="I139" s="124">
        <f t="shared" si="5"/>
        <v>1.20234</v>
      </c>
      <c r="J139" s="124">
        <v>1</v>
      </c>
      <c r="K139" s="124">
        <f t="shared" si="6"/>
        <v>0.82920000000000005</v>
      </c>
      <c r="L139" s="125">
        <f t="shared" si="7"/>
        <v>9017.5499999999993</v>
      </c>
      <c r="M139" s="126" t="s">
        <v>1281</v>
      </c>
      <c r="N139" s="127" t="s">
        <v>1283</v>
      </c>
    </row>
    <row r="140" spans="1:14" ht="17.149999999999999" customHeight="1">
      <c r="A140" s="105" t="s">
        <v>423</v>
      </c>
      <c r="B140" s="106" t="s">
        <v>1808</v>
      </c>
      <c r="C140" s="107">
        <v>3.77</v>
      </c>
      <c r="D140" s="109">
        <v>1.1480999999999999</v>
      </c>
      <c r="E140" s="109">
        <v>1</v>
      </c>
      <c r="F140" s="109">
        <v>1</v>
      </c>
      <c r="G140" s="109">
        <f t="shared" si="4"/>
        <v>1.1480999999999999</v>
      </c>
      <c r="H140" s="109">
        <v>1.45</v>
      </c>
      <c r="I140" s="109">
        <f t="shared" si="5"/>
        <v>1.6647449999999997</v>
      </c>
      <c r="J140" s="109">
        <v>1</v>
      </c>
      <c r="K140" s="109">
        <f t="shared" si="6"/>
        <v>1.1480999999999999</v>
      </c>
      <c r="L140" s="110">
        <f t="shared" si="7"/>
        <v>12485.59</v>
      </c>
      <c r="M140" s="111" t="s">
        <v>1281</v>
      </c>
      <c r="N140" s="112" t="s">
        <v>1283</v>
      </c>
    </row>
    <row r="141" spans="1:14" ht="17.149999999999999" customHeight="1">
      <c r="A141" s="105" t="s">
        <v>424</v>
      </c>
      <c r="B141" s="106" t="s">
        <v>1808</v>
      </c>
      <c r="C141" s="107">
        <v>6.47</v>
      </c>
      <c r="D141" s="109">
        <v>1.9514</v>
      </c>
      <c r="E141" s="109">
        <v>1</v>
      </c>
      <c r="F141" s="109">
        <v>1</v>
      </c>
      <c r="G141" s="109">
        <f t="shared" si="4"/>
        <v>1.9514</v>
      </c>
      <c r="H141" s="109">
        <v>1.45</v>
      </c>
      <c r="I141" s="109">
        <f t="shared" si="5"/>
        <v>2.8295300000000001</v>
      </c>
      <c r="J141" s="109">
        <v>1</v>
      </c>
      <c r="K141" s="109">
        <f t="shared" si="6"/>
        <v>1.9514</v>
      </c>
      <c r="L141" s="110">
        <f t="shared" si="7"/>
        <v>21221.48</v>
      </c>
      <c r="M141" s="111" t="s">
        <v>1281</v>
      </c>
      <c r="N141" s="112" t="s">
        <v>1283</v>
      </c>
    </row>
    <row r="142" spans="1:14" ht="17.149999999999999" customHeight="1">
      <c r="A142" s="113" t="s">
        <v>425</v>
      </c>
      <c r="B142" s="114" t="s">
        <v>1808</v>
      </c>
      <c r="C142" s="115">
        <v>17.079999999999998</v>
      </c>
      <c r="D142" s="116">
        <v>4.8990999999999998</v>
      </c>
      <c r="E142" s="116">
        <v>1</v>
      </c>
      <c r="F142" s="116">
        <v>1</v>
      </c>
      <c r="G142" s="116">
        <f t="shared" si="4"/>
        <v>4.8990999999999998</v>
      </c>
      <c r="H142" s="116">
        <v>1.45</v>
      </c>
      <c r="I142" s="116">
        <f t="shared" si="5"/>
        <v>7.1036949999999992</v>
      </c>
      <c r="J142" s="116">
        <v>1</v>
      </c>
      <c r="K142" s="116">
        <f t="shared" si="6"/>
        <v>4.8990999999999998</v>
      </c>
      <c r="L142" s="117">
        <f t="shared" si="7"/>
        <v>53277.71</v>
      </c>
      <c r="M142" s="118" t="s">
        <v>1281</v>
      </c>
      <c r="N142" s="119" t="s">
        <v>1283</v>
      </c>
    </row>
    <row r="143" spans="1:14" ht="17.149999999999999" customHeight="1">
      <c r="A143" s="120" t="s">
        <v>426</v>
      </c>
      <c r="B143" s="121" t="s">
        <v>1809</v>
      </c>
      <c r="C143" s="122">
        <v>2.2999999999999998</v>
      </c>
      <c r="D143" s="123">
        <v>0.75949999999999995</v>
      </c>
      <c r="E143" s="124">
        <v>1</v>
      </c>
      <c r="F143" s="124">
        <v>1</v>
      </c>
      <c r="G143" s="124">
        <f t="shared" si="4"/>
        <v>0.75949999999999995</v>
      </c>
      <c r="H143" s="124">
        <v>1.45</v>
      </c>
      <c r="I143" s="124">
        <f t="shared" si="5"/>
        <v>1.101275</v>
      </c>
      <c r="J143" s="124">
        <v>1</v>
      </c>
      <c r="K143" s="124">
        <f t="shared" si="6"/>
        <v>0.75949999999999995</v>
      </c>
      <c r="L143" s="125">
        <f t="shared" si="7"/>
        <v>8259.56</v>
      </c>
      <c r="M143" s="126" t="s">
        <v>1281</v>
      </c>
      <c r="N143" s="127" t="s">
        <v>1283</v>
      </c>
    </row>
    <row r="144" spans="1:14" ht="17.149999999999999" customHeight="1">
      <c r="A144" s="105" t="s">
        <v>427</v>
      </c>
      <c r="B144" s="106" t="s">
        <v>1809</v>
      </c>
      <c r="C144" s="107">
        <v>3.37</v>
      </c>
      <c r="D144" s="109">
        <v>0.89429999999999998</v>
      </c>
      <c r="E144" s="109">
        <v>1</v>
      </c>
      <c r="F144" s="109">
        <v>1</v>
      </c>
      <c r="G144" s="109">
        <f t="shared" ref="G144:G207" si="8">+D144*E144*F144</f>
        <v>0.89429999999999998</v>
      </c>
      <c r="H144" s="109">
        <v>1.45</v>
      </c>
      <c r="I144" s="109">
        <f t="shared" ref="I144:I207" si="9">G144*H144</f>
        <v>1.296735</v>
      </c>
      <c r="J144" s="109">
        <v>1</v>
      </c>
      <c r="K144" s="109">
        <f t="shared" ref="K144:K207" si="10">D144*J144</f>
        <v>0.89429999999999998</v>
      </c>
      <c r="L144" s="110">
        <f t="shared" ref="L144:L207" si="11">+ROUND(I144*7500,2)</f>
        <v>9725.51</v>
      </c>
      <c r="M144" s="111" t="s">
        <v>1281</v>
      </c>
      <c r="N144" s="112" t="s">
        <v>1283</v>
      </c>
    </row>
    <row r="145" spans="1:14" ht="17.149999999999999" customHeight="1">
      <c r="A145" s="105" t="s">
        <v>428</v>
      </c>
      <c r="B145" s="106" t="s">
        <v>1809</v>
      </c>
      <c r="C145" s="107">
        <v>6.25</v>
      </c>
      <c r="D145" s="109">
        <v>1.3664000000000001</v>
      </c>
      <c r="E145" s="109">
        <v>1</v>
      </c>
      <c r="F145" s="109">
        <v>1</v>
      </c>
      <c r="G145" s="109">
        <f t="shared" si="8"/>
        <v>1.3664000000000001</v>
      </c>
      <c r="H145" s="109">
        <v>1.45</v>
      </c>
      <c r="I145" s="109">
        <f t="shared" si="9"/>
        <v>1.9812799999999999</v>
      </c>
      <c r="J145" s="109">
        <v>1</v>
      </c>
      <c r="K145" s="109">
        <f t="shared" si="10"/>
        <v>1.3664000000000001</v>
      </c>
      <c r="L145" s="110">
        <f t="shared" si="11"/>
        <v>14859.6</v>
      </c>
      <c r="M145" s="111" t="s">
        <v>1281</v>
      </c>
      <c r="N145" s="112" t="s">
        <v>1283</v>
      </c>
    </row>
    <row r="146" spans="1:14" ht="17.149999999999999" customHeight="1">
      <c r="A146" s="113" t="s">
        <v>429</v>
      </c>
      <c r="B146" s="114" t="s">
        <v>1809</v>
      </c>
      <c r="C146" s="115">
        <v>15.84</v>
      </c>
      <c r="D146" s="116">
        <v>3.0844999999999998</v>
      </c>
      <c r="E146" s="116">
        <v>1</v>
      </c>
      <c r="F146" s="116">
        <v>1</v>
      </c>
      <c r="G146" s="116">
        <f t="shared" si="8"/>
        <v>3.0844999999999998</v>
      </c>
      <c r="H146" s="116">
        <v>1.45</v>
      </c>
      <c r="I146" s="116">
        <f t="shared" si="9"/>
        <v>4.4725249999999992</v>
      </c>
      <c r="J146" s="116">
        <v>1</v>
      </c>
      <c r="K146" s="116">
        <f t="shared" si="10"/>
        <v>3.0844999999999998</v>
      </c>
      <c r="L146" s="117">
        <f t="shared" si="11"/>
        <v>33543.94</v>
      </c>
      <c r="M146" s="118" t="s">
        <v>1281</v>
      </c>
      <c r="N146" s="119" t="s">
        <v>1283</v>
      </c>
    </row>
    <row r="147" spans="1:14" ht="17.149999999999999" customHeight="1">
      <c r="A147" s="120" t="s">
        <v>430</v>
      </c>
      <c r="B147" s="121" t="s">
        <v>1810</v>
      </c>
      <c r="C147" s="122">
        <v>2.99</v>
      </c>
      <c r="D147" s="123">
        <v>0.39950000000000002</v>
      </c>
      <c r="E147" s="124">
        <v>1</v>
      </c>
      <c r="F147" s="124">
        <v>1</v>
      </c>
      <c r="G147" s="124">
        <f t="shared" si="8"/>
        <v>0.39950000000000002</v>
      </c>
      <c r="H147" s="124">
        <v>1.45</v>
      </c>
      <c r="I147" s="124">
        <f t="shared" si="9"/>
        <v>0.57927499999999998</v>
      </c>
      <c r="J147" s="124">
        <v>1</v>
      </c>
      <c r="K147" s="124">
        <f t="shared" si="10"/>
        <v>0.39950000000000002</v>
      </c>
      <c r="L147" s="125">
        <f t="shared" si="11"/>
        <v>4344.5600000000004</v>
      </c>
      <c r="M147" s="126" t="s">
        <v>1281</v>
      </c>
      <c r="N147" s="127" t="s">
        <v>1283</v>
      </c>
    </row>
    <row r="148" spans="1:14" ht="17.149999999999999" customHeight="1">
      <c r="A148" s="105" t="s">
        <v>431</v>
      </c>
      <c r="B148" s="106" t="s">
        <v>1810</v>
      </c>
      <c r="C148" s="107">
        <v>3.93</v>
      </c>
      <c r="D148" s="109">
        <v>0.52649999999999997</v>
      </c>
      <c r="E148" s="109">
        <v>1</v>
      </c>
      <c r="F148" s="109">
        <v>1</v>
      </c>
      <c r="G148" s="109">
        <f t="shared" si="8"/>
        <v>0.52649999999999997</v>
      </c>
      <c r="H148" s="109">
        <v>1.45</v>
      </c>
      <c r="I148" s="109">
        <f t="shared" si="9"/>
        <v>0.76342499999999991</v>
      </c>
      <c r="J148" s="109">
        <v>1</v>
      </c>
      <c r="K148" s="109">
        <f t="shared" si="10"/>
        <v>0.52649999999999997</v>
      </c>
      <c r="L148" s="110">
        <f t="shared" si="11"/>
        <v>5725.69</v>
      </c>
      <c r="M148" s="111" t="s">
        <v>1281</v>
      </c>
      <c r="N148" s="112" t="s">
        <v>1283</v>
      </c>
    </row>
    <row r="149" spans="1:14" ht="17.149999999999999" customHeight="1">
      <c r="A149" s="105" t="s">
        <v>432</v>
      </c>
      <c r="B149" s="106" t="s">
        <v>1810</v>
      </c>
      <c r="C149" s="107">
        <v>6.3</v>
      </c>
      <c r="D149" s="109">
        <v>0.93889999999999996</v>
      </c>
      <c r="E149" s="109">
        <v>1</v>
      </c>
      <c r="F149" s="109">
        <v>1</v>
      </c>
      <c r="G149" s="109">
        <f t="shared" si="8"/>
        <v>0.93889999999999996</v>
      </c>
      <c r="H149" s="109">
        <v>1.45</v>
      </c>
      <c r="I149" s="109">
        <f t="shared" si="9"/>
        <v>1.361405</v>
      </c>
      <c r="J149" s="109">
        <v>1</v>
      </c>
      <c r="K149" s="109">
        <f t="shared" si="10"/>
        <v>0.93889999999999996</v>
      </c>
      <c r="L149" s="110">
        <f t="shared" si="11"/>
        <v>10210.540000000001</v>
      </c>
      <c r="M149" s="111" t="s">
        <v>1281</v>
      </c>
      <c r="N149" s="112" t="s">
        <v>1283</v>
      </c>
    </row>
    <row r="150" spans="1:14" ht="17.149999999999999" customHeight="1">
      <c r="A150" s="113" t="s">
        <v>433</v>
      </c>
      <c r="B150" s="114" t="s">
        <v>1810</v>
      </c>
      <c r="C150" s="115">
        <v>8.48</v>
      </c>
      <c r="D150" s="116">
        <v>1.5689</v>
      </c>
      <c r="E150" s="116">
        <v>1</v>
      </c>
      <c r="F150" s="116">
        <v>1</v>
      </c>
      <c r="G150" s="116">
        <f t="shared" si="8"/>
        <v>1.5689</v>
      </c>
      <c r="H150" s="116">
        <v>1.45</v>
      </c>
      <c r="I150" s="116">
        <f t="shared" si="9"/>
        <v>2.274905</v>
      </c>
      <c r="J150" s="116">
        <v>1</v>
      </c>
      <c r="K150" s="116">
        <f t="shared" si="10"/>
        <v>1.5689</v>
      </c>
      <c r="L150" s="117">
        <f t="shared" si="11"/>
        <v>17061.79</v>
      </c>
      <c r="M150" s="118" t="s">
        <v>1281</v>
      </c>
      <c r="N150" s="119" t="s">
        <v>1283</v>
      </c>
    </row>
    <row r="151" spans="1:14" ht="17.149999999999999" customHeight="1">
      <c r="A151" s="120" t="s">
        <v>434</v>
      </c>
      <c r="B151" s="121" t="s">
        <v>1811</v>
      </c>
      <c r="C151" s="122">
        <v>2.21</v>
      </c>
      <c r="D151" s="123">
        <v>0.43409999999999999</v>
      </c>
      <c r="E151" s="124">
        <v>1</v>
      </c>
      <c r="F151" s="124">
        <v>1</v>
      </c>
      <c r="G151" s="124">
        <f t="shared" si="8"/>
        <v>0.43409999999999999</v>
      </c>
      <c r="H151" s="124">
        <v>1.45</v>
      </c>
      <c r="I151" s="124">
        <f t="shared" si="9"/>
        <v>0.62944499999999992</v>
      </c>
      <c r="J151" s="124">
        <v>1</v>
      </c>
      <c r="K151" s="124">
        <f t="shared" si="10"/>
        <v>0.43409999999999999</v>
      </c>
      <c r="L151" s="125">
        <f t="shared" si="11"/>
        <v>4720.84</v>
      </c>
      <c r="M151" s="126" t="s">
        <v>1281</v>
      </c>
      <c r="N151" s="127" t="s">
        <v>1283</v>
      </c>
    </row>
    <row r="152" spans="1:14" ht="17.149999999999999" customHeight="1">
      <c r="A152" s="105" t="s">
        <v>435</v>
      </c>
      <c r="B152" s="106" t="s">
        <v>1811</v>
      </c>
      <c r="C152" s="107">
        <v>2.76</v>
      </c>
      <c r="D152" s="109">
        <v>0.57310000000000005</v>
      </c>
      <c r="E152" s="109">
        <v>1</v>
      </c>
      <c r="F152" s="109">
        <v>1</v>
      </c>
      <c r="G152" s="109">
        <f t="shared" si="8"/>
        <v>0.57310000000000005</v>
      </c>
      <c r="H152" s="109">
        <v>1.45</v>
      </c>
      <c r="I152" s="109">
        <f t="shared" si="9"/>
        <v>0.83099500000000004</v>
      </c>
      <c r="J152" s="109">
        <v>1</v>
      </c>
      <c r="K152" s="109">
        <f t="shared" si="10"/>
        <v>0.57310000000000005</v>
      </c>
      <c r="L152" s="110">
        <f t="shared" si="11"/>
        <v>6232.46</v>
      </c>
      <c r="M152" s="111" t="s">
        <v>1281</v>
      </c>
      <c r="N152" s="112" t="s">
        <v>1283</v>
      </c>
    </row>
    <row r="153" spans="1:14" ht="17.149999999999999" customHeight="1">
      <c r="A153" s="105" t="s">
        <v>436</v>
      </c>
      <c r="B153" s="106" t="s">
        <v>1811</v>
      </c>
      <c r="C153" s="107">
        <v>4.29</v>
      </c>
      <c r="D153" s="109">
        <v>0.79790000000000005</v>
      </c>
      <c r="E153" s="109">
        <v>1</v>
      </c>
      <c r="F153" s="109">
        <v>1</v>
      </c>
      <c r="G153" s="109">
        <f t="shared" si="8"/>
        <v>0.79790000000000005</v>
      </c>
      <c r="H153" s="109">
        <v>1.45</v>
      </c>
      <c r="I153" s="109">
        <f t="shared" si="9"/>
        <v>1.156955</v>
      </c>
      <c r="J153" s="109">
        <v>1</v>
      </c>
      <c r="K153" s="109">
        <f t="shared" si="10"/>
        <v>0.79790000000000005</v>
      </c>
      <c r="L153" s="110">
        <f t="shared" si="11"/>
        <v>8677.16</v>
      </c>
      <c r="M153" s="111" t="s">
        <v>1281</v>
      </c>
      <c r="N153" s="112" t="s">
        <v>1283</v>
      </c>
    </row>
    <row r="154" spans="1:14" ht="17.149999999999999" customHeight="1">
      <c r="A154" s="113" t="s">
        <v>437</v>
      </c>
      <c r="B154" s="114" t="s">
        <v>1811</v>
      </c>
      <c r="C154" s="115">
        <v>7.74</v>
      </c>
      <c r="D154" s="116">
        <v>1.4175</v>
      </c>
      <c r="E154" s="116">
        <v>1</v>
      </c>
      <c r="F154" s="116">
        <v>1</v>
      </c>
      <c r="G154" s="116">
        <f t="shared" si="8"/>
        <v>1.4175</v>
      </c>
      <c r="H154" s="116">
        <v>1.45</v>
      </c>
      <c r="I154" s="116">
        <f t="shared" si="9"/>
        <v>2.0553749999999997</v>
      </c>
      <c r="J154" s="116">
        <v>1</v>
      </c>
      <c r="K154" s="116">
        <f t="shared" si="10"/>
        <v>1.4175</v>
      </c>
      <c r="L154" s="117">
        <f t="shared" si="11"/>
        <v>15415.31</v>
      </c>
      <c r="M154" s="118" t="s">
        <v>1281</v>
      </c>
      <c r="N154" s="119" t="s">
        <v>1283</v>
      </c>
    </row>
    <row r="155" spans="1:14" ht="17.149999999999999" customHeight="1">
      <c r="A155" s="120" t="s">
        <v>438</v>
      </c>
      <c r="B155" s="121" t="s">
        <v>1812</v>
      </c>
      <c r="C155" s="122">
        <v>2.15</v>
      </c>
      <c r="D155" s="123">
        <v>1.4843</v>
      </c>
      <c r="E155" s="124">
        <v>1</v>
      </c>
      <c r="F155" s="124">
        <v>1</v>
      </c>
      <c r="G155" s="124">
        <f t="shared" si="8"/>
        <v>1.4843</v>
      </c>
      <c r="H155" s="124">
        <v>1.45</v>
      </c>
      <c r="I155" s="124">
        <f t="shared" si="9"/>
        <v>2.1522349999999997</v>
      </c>
      <c r="J155" s="124">
        <v>1</v>
      </c>
      <c r="K155" s="124">
        <f t="shared" si="10"/>
        <v>1.4843</v>
      </c>
      <c r="L155" s="125">
        <f t="shared" si="11"/>
        <v>16141.76</v>
      </c>
      <c r="M155" s="126" t="s">
        <v>1281</v>
      </c>
      <c r="N155" s="127" t="s">
        <v>1283</v>
      </c>
    </row>
    <row r="156" spans="1:14" ht="17.149999999999999" customHeight="1">
      <c r="A156" s="105" t="s">
        <v>439</v>
      </c>
      <c r="B156" s="106" t="s">
        <v>1812</v>
      </c>
      <c r="C156" s="107">
        <v>3.91</v>
      </c>
      <c r="D156" s="109">
        <v>1.9117999999999999</v>
      </c>
      <c r="E156" s="109">
        <v>1</v>
      </c>
      <c r="F156" s="109">
        <v>1</v>
      </c>
      <c r="G156" s="109">
        <f t="shared" si="8"/>
        <v>1.9117999999999999</v>
      </c>
      <c r="H156" s="109">
        <v>1.45</v>
      </c>
      <c r="I156" s="109">
        <f t="shared" si="9"/>
        <v>2.7721099999999996</v>
      </c>
      <c r="J156" s="109">
        <v>1</v>
      </c>
      <c r="K156" s="109">
        <f t="shared" si="10"/>
        <v>1.9117999999999999</v>
      </c>
      <c r="L156" s="110">
        <f t="shared" si="11"/>
        <v>20790.830000000002</v>
      </c>
      <c r="M156" s="111" t="s">
        <v>1281</v>
      </c>
      <c r="N156" s="112" t="s">
        <v>1283</v>
      </c>
    </row>
    <row r="157" spans="1:14" ht="17.149999999999999" customHeight="1">
      <c r="A157" s="105" t="s">
        <v>440</v>
      </c>
      <c r="B157" s="106" t="s">
        <v>1812</v>
      </c>
      <c r="C157" s="107">
        <v>8.34</v>
      </c>
      <c r="D157" s="109">
        <v>3.2425999999999999</v>
      </c>
      <c r="E157" s="109">
        <v>1</v>
      </c>
      <c r="F157" s="109">
        <v>1</v>
      </c>
      <c r="G157" s="109">
        <f t="shared" si="8"/>
        <v>3.2425999999999999</v>
      </c>
      <c r="H157" s="109">
        <v>1.45</v>
      </c>
      <c r="I157" s="109">
        <f t="shared" si="9"/>
        <v>4.7017699999999998</v>
      </c>
      <c r="J157" s="109">
        <v>1</v>
      </c>
      <c r="K157" s="109">
        <f t="shared" si="10"/>
        <v>3.2425999999999999</v>
      </c>
      <c r="L157" s="110">
        <f t="shared" si="11"/>
        <v>35263.279999999999</v>
      </c>
      <c r="M157" s="111" t="s">
        <v>1281</v>
      </c>
      <c r="N157" s="112" t="s">
        <v>1283</v>
      </c>
    </row>
    <row r="158" spans="1:14" ht="17.149999999999999" customHeight="1">
      <c r="A158" s="113" t="s">
        <v>441</v>
      </c>
      <c r="B158" s="114" t="s">
        <v>1812</v>
      </c>
      <c r="C158" s="115">
        <v>17.059999999999999</v>
      </c>
      <c r="D158" s="116">
        <v>5.6707999999999998</v>
      </c>
      <c r="E158" s="116">
        <v>1</v>
      </c>
      <c r="F158" s="116">
        <v>1</v>
      </c>
      <c r="G158" s="116">
        <f t="shared" si="8"/>
        <v>5.6707999999999998</v>
      </c>
      <c r="H158" s="116">
        <v>1.45</v>
      </c>
      <c r="I158" s="116">
        <f t="shared" si="9"/>
        <v>8.2226599999999994</v>
      </c>
      <c r="J158" s="116">
        <v>1</v>
      </c>
      <c r="K158" s="116">
        <f t="shared" si="10"/>
        <v>5.6707999999999998</v>
      </c>
      <c r="L158" s="117">
        <f t="shared" si="11"/>
        <v>61669.95</v>
      </c>
      <c r="M158" s="118" t="s">
        <v>1281</v>
      </c>
      <c r="N158" s="119" t="s">
        <v>1283</v>
      </c>
    </row>
    <row r="159" spans="1:14" ht="17.149999999999999" customHeight="1">
      <c r="A159" s="120" t="s">
        <v>442</v>
      </c>
      <c r="B159" s="121" t="s">
        <v>1813</v>
      </c>
      <c r="C159" s="122">
        <v>2.92</v>
      </c>
      <c r="D159" s="123">
        <v>0.87429999999999997</v>
      </c>
      <c r="E159" s="124">
        <v>1</v>
      </c>
      <c r="F159" s="124">
        <v>1</v>
      </c>
      <c r="G159" s="124">
        <f t="shared" si="8"/>
        <v>0.87429999999999997</v>
      </c>
      <c r="H159" s="124">
        <v>1.45</v>
      </c>
      <c r="I159" s="124">
        <f t="shared" si="9"/>
        <v>1.2677349999999998</v>
      </c>
      <c r="J159" s="124">
        <v>1</v>
      </c>
      <c r="K159" s="124">
        <f t="shared" si="10"/>
        <v>0.87429999999999997</v>
      </c>
      <c r="L159" s="125">
        <f t="shared" si="11"/>
        <v>9508.01</v>
      </c>
      <c r="M159" s="126" t="s">
        <v>1281</v>
      </c>
      <c r="N159" s="127" t="s">
        <v>1283</v>
      </c>
    </row>
    <row r="160" spans="1:14" ht="17.149999999999999" customHeight="1">
      <c r="A160" s="105" t="s">
        <v>443</v>
      </c>
      <c r="B160" s="106" t="s">
        <v>1813</v>
      </c>
      <c r="C160" s="107">
        <v>7.9</v>
      </c>
      <c r="D160" s="109">
        <v>2.3014000000000001</v>
      </c>
      <c r="E160" s="109">
        <v>1</v>
      </c>
      <c r="F160" s="109">
        <v>1</v>
      </c>
      <c r="G160" s="109">
        <f t="shared" si="8"/>
        <v>2.3014000000000001</v>
      </c>
      <c r="H160" s="109">
        <v>1.45</v>
      </c>
      <c r="I160" s="109">
        <f t="shared" si="9"/>
        <v>3.3370299999999999</v>
      </c>
      <c r="J160" s="109">
        <v>1</v>
      </c>
      <c r="K160" s="109">
        <f t="shared" si="10"/>
        <v>2.3014000000000001</v>
      </c>
      <c r="L160" s="110">
        <f t="shared" si="11"/>
        <v>25027.73</v>
      </c>
      <c r="M160" s="111" t="s">
        <v>1281</v>
      </c>
      <c r="N160" s="112" t="s">
        <v>1283</v>
      </c>
    </row>
    <row r="161" spans="1:14" ht="17.149999999999999" customHeight="1">
      <c r="A161" s="105" t="s">
        <v>444</v>
      </c>
      <c r="B161" s="106" t="s">
        <v>1813</v>
      </c>
      <c r="C161" s="107">
        <v>13</v>
      </c>
      <c r="D161" s="109">
        <v>3.6227</v>
      </c>
      <c r="E161" s="109">
        <v>1</v>
      </c>
      <c r="F161" s="109">
        <v>1</v>
      </c>
      <c r="G161" s="109">
        <f t="shared" si="8"/>
        <v>3.6227</v>
      </c>
      <c r="H161" s="109">
        <v>1.45</v>
      </c>
      <c r="I161" s="109">
        <f t="shared" si="9"/>
        <v>5.2529149999999998</v>
      </c>
      <c r="J161" s="109">
        <v>1</v>
      </c>
      <c r="K161" s="109">
        <f t="shared" si="10"/>
        <v>3.6227</v>
      </c>
      <c r="L161" s="110">
        <f t="shared" si="11"/>
        <v>39396.86</v>
      </c>
      <c r="M161" s="111" t="s">
        <v>1281</v>
      </c>
      <c r="N161" s="112" t="s">
        <v>1283</v>
      </c>
    </row>
    <row r="162" spans="1:14" ht="17.149999999999999" customHeight="1">
      <c r="A162" s="113" t="s">
        <v>445</v>
      </c>
      <c r="B162" s="114" t="s">
        <v>1813</v>
      </c>
      <c r="C162" s="115">
        <v>23.18</v>
      </c>
      <c r="D162" s="116">
        <v>6.5438999999999998</v>
      </c>
      <c r="E162" s="116">
        <v>1</v>
      </c>
      <c r="F162" s="116">
        <v>1</v>
      </c>
      <c r="G162" s="116">
        <f t="shared" si="8"/>
        <v>6.5438999999999998</v>
      </c>
      <c r="H162" s="116">
        <v>1.45</v>
      </c>
      <c r="I162" s="116">
        <f t="shared" si="9"/>
        <v>9.4886549999999996</v>
      </c>
      <c r="J162" s="116">
        <v>1</v>
      </c>
      <c r="K162" s="116">
        <f t="shared" si="10"/>
        <v>6.5438999999999998</v>
      </c>
      <c r="L162" s="117">
        <f t="shared" si="11"/>
        <v>71164.91</v>
      </c>
      <c r="M162" s="118" t="s">
        <v>1281</v>
      </c>
      <c r="N162" s="119" t="s">
        <v>1283</v>
      </c>
    </row>
    <row r="163" spans="1:14" ht="17.149999999999999" customHeight="1">
      <c r="A163" s="120" t="s">
        <v>446</v>
      </c>
      <c r="B163" s="121" t="s">
        <v>1814</v>
      </c>
      <c r="C163" s="122">
        <v>3</v>
      </c>
      <c r="D163" s="123">
        <v>1.3080000000000001</v>
      </c>
      <c r="E163" s="124">
        <v>1</v>
      </c>
      <c r="F163" s="124">
        <v>1</v>
      </c>
      <c r="G163" s="124">
        <f t="shared" si="8"/>
        <v>1.3080000000000001</v>
      </c>
      <c r="H163" s="124">
        <v>1.45</v>
      </c>
      <c r="I163" s="124">
        <f t="shared" si="9"/>
        <v>1.8966000000000001</v>
      </c>
      <c r="J163" s="124">
        <v>1</v>
      </c>
      <c r="K163" s="124">
        <f t="shared" si="10"/>
        <v>1.3080000000000001</v>
      </c>
      <c r="L163" s="125">
        <f t="shared" si="11"/>
        <v>14224.5</v>
      </c>
      <c r="M163" s="126" t="s">
        <v>1281</v>
      </c>
      <c r="N163" s="127" t="s">
        <v>1283</v>
      </c>
    </row>
    <row r="164" spans="1:14" ht="17.149999999999999" customHeight="1">
      <c r="A164" s="105" t="s">
        <v>447</v>
      </c>
      <c r="B164" s="106" t="s">
        <v>1814</v>
      </c>
      <c r="C164" s="107">
        <v>4.71</v>
      </c>
      <c r="D164" s="109">
        <v>1.9198</v>
      </c>
      <c r="E164" s="109">
        <v>1</v>
      </c>
      <c r="F164" s="109">
        <v>1</v>
      </c>
      <c r="G164" s="109">
        <f t="shared" si="8"/>
        <v>1.9198</v>
      </c>
      <c r="H164" s="109">
        <v>1.45</v>
      </c>
      <c r="I164" s="109">
        <f t="shared" si="9"/>
        <v>2.7837099999999997</v>
      </c>
      <c r="J164" s="109">
        <v>1</v>
      </c>
      <c r="K164" s="109">
        <f t="shared" si="10"/>
        <v>1.9198</v>
      </c>
      <c r="L164" s="110">
        <f t="shared" si="11"/>
        <v>20877.830000000002</v>
      </c>
      <c r="M164" s="111" t="s">
        <v>1281</v>
      </c>
      <c r="N164" s="112" t="s">
        <v>1283</v>
      </c>
    </row>
    <row r="165" spans="1:14" ht="17.149999999999999" customHeight="1">
      <c r="A165" s="105" t="s">
        <v>448</v>
      </c>
      <c r="B165" s="106" t="s">
        <v>1814</v>
      </c>
      <c r="C165" s="107">
        <v>8.89</v>
      </c>
      <c r="D165" s="109">
        <v>3.3754</v>
      </c>
      <c r="E165" s="109">
        <v>1</v>
      </c>
      <c r="F165" s="109">
        <v>1</v>
      </c>
      <c r="G165" s="109">
        <f t="shared" si="8"/>
        <v>3.3754</v>
      </c>
      <c r="H165" s="109">
        <v>1.45</v>
      </c>
      <c r="I165" s="109">
        <f t="shared" si="9"/>
        <v>4.8943300000000001</v>
      </c>
      <c r="J165" s="109">
        <v>1</v>
      </c>
      <c r="K165" s="109">
        <f t="shared" si="10"/>
        <v>3.3754</v>
      </c>
      <c r="L165" s="110">
        <f t="shared" si="11"/>
        <v>36707.480000000003</v>
      </c>
      <c r="M165" s="111" t="s">
        <v>1281</v>
      </c>
      <c r="N165" s="112" t="s">
        <v>1283</v>
      </c>
    </row>
    <row r="166" spans="1:14" ht="17.149999999999999" customHeight="1">
      <c r="A166" s="113" t="s">
        <v>449</v>
      </c>
      <c r="B166" s="114" t="s">
        <v>1814</v>
      </c>
      <c r="C166" s="115">
        <v>14.32</v>
      </c>
      <c r="D166" s="116">
        <v>5.2164000000000001</v>
      </c>
      <c r="E166" s="116">
        <v>1</v>
      </c>
      <c r="F166" s="116">
        <v>1</v>
      </c>
      <c r="G166" s="116">
        <f t="shared" si="8"/>
        <v>5.2164000000000001</v>
      </c>
      <c r="H166" s="116">
        <v>1.45</v>
      </c>
      <c r="I166" s="116">
        <f t="shared" si="9"/>
        <v>7.5637800000000004</v>
      </c>
      <c r="J166" s="116">
        <v>1</v>
      </c>
      <c r="K166" s="116">
        <f t="shared" si="10"/>
        <v>5.2164000000000001</v>
      </c>
      <c r="L166" s="117">
        <f t="shared" si="11"/>
        <v>56728.35</v>
      </c>
      <c r="M166" s="118" t="s">
        <v>1281</v>
      </c>
      <c r="N166" s="119" t="s">
        <v>1283</v>
      </c>
    </row>
    <row r="167" spans="1:14" ht="17.149999999999999" customHeight="1">
      <c r="A167" s="120" t="s">
        <v>450</v>
      </c>
      <c r="B167" s="121" t="s">
        <v>1815</v>
      </c>
      <c r="C167" s="122">
        <v>2</v>
      </c>
      <c r="D167" s="123">
        <v>1.046</v>
      </c>
      <c r="E167" s="124">
        <v>1</v>
      </c>
      <c r="F167" s="124">
        <v>1</v>
      </c>
      <c r="G167" s="124">
        <f t="shared" si="8"/>
        <v>1.046</v>
      </c>
      <c r="H167" s="124">
        <v>1.45</v>
      </c>
      <c r="I167" s="124">
        <f t="shared" si="9"/>
        <v>1.5166999999999999</v>
      </c>
      <c r="J167" s="124">
        <v>1</v>
      </c>
      <c r="K167" s="124">
        <f t="shared" si="10"/>
        <v>1.046</v>
      </c>
      <c r="L167" s="125">
        <f t="shared" si="11"/>
        <v>11375.25</v>
      </c>
      <c r="M167" s="126" t="s">
        <v>1281</v>
      </c>
      <c r="N167" s="127" t="s">
        <v>1283</v>
      </c>
    </row>
    <row r="168" spans="1:14" ht="17.149999999999999" customHeight="1">
      <c r="A168" s="105" t="s">
        <v>451</v>
      </c>
      <c r="B168" s="106" t="s">
        <v>1815</v>
      </c>
      <c r="C168" s="107">
        <v>2.91</v>
      </c>
      <c r="D168" s="109">
        <v>1.4471000000000001</v>
      </c>
      <c r="E168" s="109">
        <v>1</v>
      </c>
      <c r="F168" s="109">
        <v>1</v>
      </c>
      <c r="G168" s="109">
        <f t="shared" si="8"/>
        <v>1.4471000000000001</v>
      </c>
      <c r="H168" s="109">
        <v>1.45</v>
      </c>
      <c r="I168" s="109">
        <f t="shared" si="9"/>
        <v>2.0982949999999998</v>
      </c>
      <c r="J168" s="109">
        <v>1</v>
      </c>
      <c r="K168" s="109">
        <f t="shared" si="10"/>
        <v>1.4471000000000001</v>
      </c>
      <c r="L168" s="110">
        <f t="shared" si="11"/>
        <v>15737.21</v>
      </c>
      <c r="M168" s="111" t="s">
        <v>1281</v>
      </c>
      <c r="N168" s="112" t="s">
        <v>1283</v>
      </c>
    </row>
    <row r="169" spans="1:14" ht="17.149999999999999" customHeight="1">
      <c r="A169" s="105" t="s">
        <v>452</v>
      </c>
      <c r="B169" s="106" t="s">
        <v>1815</v>
      </c>
      <c r="C169" s="107">
        <v>5.64</v>
      </c>
      <c r="D169" s="109">
        <v>2.1831</v>
      </c>
      <c r="E169" s="109">
        <v>1</v>
      </c>
      <c r="F169" s="109">
        <v>1</v>
      </c>
      <c r="G169" s="109">
        <f t="shared" si="8"/>
        <v>2.1831</v>
      </c>
      <c r="H169" s="109">
        <v>1.45</v>
      </c>
      <c r="I169" s="109">
        <f t="shared" si="9"/>
        <v>3.1654949999999999</v>
      </c>
      <c r="J169" s="109">
        <v>1</v>
      </c>
      <c r="K169" s="109">
        <f t="shared" si="10"/>
        <v>2.1831</v>
      </c>
      <c r="L169" s="110">
        <f t="shared" si="11"/>
        <v>23741.21</v>
      </c>
      <c r="M169" s="111" t="s">
        <v>1281</v>
      </c>
      <c r="N169" s="112" t="s">
        <v>1283</v>
      </c>
    </row>
    <row r="170" spans="1:14" ht="17.149999999999999" customHeight="1">
      <c r="A170" s="113" t="s">
        <v>453</v>
      </c>
      <c r="B170" s="114" t="s">
        <v>1815</v>
      </c>
      <c r="C170" s="115">
        <v>13.3</v>
      </c>
      <c r="D170" s="116">
        <v>4.6604999999999999</v>
      </c>
      <c r="E170" s="116">
        <v>1</v>
      </c>
      <c r="F170" s="116">
        <v>1</v>
      </c>
      <c r="G170" s="116">
        <f t="shared" si="8"/>
        <v>4.6604999999999999</v>
      </c>
      <c r="H170" s="116">
        <v>1.45</v>
      </c>
      <c r="I170" s="116">
        <f t="shared" si="9"/>
        <v>6.7577249999999998</v>
      </c>
      <c r="J170" s="116">
        <v>1</v>
      </c>
      <c r="K170" s="116">
        <f t="shared" si="10"/>
        <v>4.6604999999999999</v>
      </c>
      <c r="L170" s="117">
        <f t="shared" si="11"/>
        <v>50682.94</v>
      </c>
      <c r="M170" s="118" t="s">
        <v>1281</v>
      </c>
      <c r="N170" s="119" t="s">
        <v>1283</v>
      </c>
    </row>
    <row r="171" spans="1:14" ht="17.149999999999999" customHeight="1">
      <c r="A171" s="120" t="s">
        <v>454</v>
      </c>
      <c r="B171" s="121" t="s">
        <v>1816</v>
      </c>
      <c r="C171" s="122">
        <v>2.3199999999999998</v>
      </c>
      <c r="D171" s="123">
        <v>0.97789999999999999</v>
      </c>
      <c r="E171" s="124">
        <v>1</v>
      </c>
      <c r="F171" s="124">
        <v>1</v>
      </c>
      <c r="G171" s="124">
        <f t="shared" si="8"/>
        <v>0.97789999999999999</v>
      </c>
      <c r="H171" s="124">
        <v>1.45</v>
      </c>
      <c r="I171" s="124">
        <f t="shared" si="9"/>
        <v>1.4179549999999999</v>
      </c>
      <c r="J171" s="124">
        <v>1</v>
      </c>
      <c r="K171" s="124">
        <f t="shared" si="10"/>
        <v>0.97789999999999999</v>
      </c>
      <c r="L171" s="125">
        <f t="shared" si="11"/>
        <v>10634.66</v>
      </c>
      <c r="M171" s="126" t="s">
        <v>1281</v>
      </c>
      <c r="N171" s="127" t="s">
        <v>1283</v>
      </c>
    </row>
    <row r="172" spans="1:14" ht="17.149999999999999" customHeight="1">
      <c r="A172" s="105" t="s">
        <v>455</v>
      </c>
      <c r="B172" s="106" t="s">
        <v>1816</v>
      </c>
      <c r="C172" s="107">
        <v>3.93</v>
      </c>
      <c r="D172" s="109">
        <v>1.2870999999999999</v>
      </c>
      <c r="E172" s="109">
        <v>1</v>
      </c>
      <c r="F172" s="109">
        <v>1</v>
      </c>
      <c r="G172" s="109">
        <f t="shared" si="8"/>
        <v>1.2870999999999999</v>
      </c>
      <c r="H172" s="109">
        <v>1.45</v>
      </c>
      <c r="I172" s="109">
        <f t="shared" si="9"/>
        <v>1.8662949999999998</v>
      </c>
      <c r="J172" s="109">
        <v>1</v>
      </c>
      <c r="K172" s="109">
        <f t="shared" si="10"/>
        <v>1.2870999999999999</v>
      </c>
      <c r="L172" s="110">
        <f t="shared" si="11"/>
        <v>13997.21</v>
      </c>
      <c r="M172" s="111" t="s">
        <v>1281</v>
      </c>
      <c r="N172" s="112" t="s">
        <v>1283</v>
      </c>
    </row>
    <row r="173" spans="1:14" ht="17.149999999999999" customHeight="1">
      <c r="A173" s="105" t="s">
        <v>456</v>
      </c>
      <c r="B173" s="106" t="s">
        <v>1816</v>
      </c>
      <c r="C173" s="107">
        <v>7.35</v>
      </c>
      <c r="D173" s="109">
        <v>2.0783999999999998</v>
      </c>
      <c r="E173" s="109">
        <v>1</v>
      </c>
      <c r="F173" s="109">
        <v>1</v>
      </c>
      <c r="G173" s="109">
        <f t="shared" si="8"/>
        <v>2.0783999999999998</v>
      </c>
      <c r="H173" s="109">
        <v>1.45</v>
      </c>
      <c r="I173" s="109">
        <f t="shared" si="9"/>
        <v>3.0136799999999995</v>
      </c>
      <c r="J173" s="109">
        <v>1</v>
      </c>
      <c r="K173" s="109">
        <f t="shared" si="10"/>
        <v>2.0783999999999998</v>
      </c>
      <c r="L173" s="110">
        <f t="shared" si="11"/>
        <v>22602.6</v>
      </c>
      <c r="M173" s="111" t="s">
        <v>1281</v>
      </c>
      <c r="N173" s="112" t="s">
        <v>1283</v>
      </c>
    </row>
    <row r="174" spans="1:14" ht="17.149999999999999" customHeight="1">
      <c r="A174" s="113" t="s">
        <v>457</v>
      </c>
      <c r="B174" s="114" t="s">
        <v>1816</v>
      </c>
      <c r="C174" s="115">
        <v>11.52</v>
      </c>
      <c r="D174" s="116">
        <v>3.2566999999999999</v>
      </c>
      <c r="E174" s="116">
        <v>1</v>
      </c>
      <c r="F174" s="116">
        <v>1</v>
      </c>
      <c r="G174" s="116">
        <f t="shared" si="8"/>
        <v>3.2566999999999999</v>
      </c>
      <c r="H174" s="116">
        <v>1.45</v>
      </c>
      <c r="I174" s="116">
        <f t="shared" si="9"/>
        <v>4.7222149999999994</v>
      </c>
      <c r="J174" s="116">
        <v>1</v>
      </c>
      <c r="K174" s="116">
        <f t="shared" si="10"/>
        <v>3.2566999999999999</v>
      </c>
      <c r="L174" s="117">
        <f t="shared" si="11"/>
        <v>35416.61</v>
      </c>
      <c r="M174" s="118" t="s">
        <v>1281</v>
      </c>
      <c r="N174" s="119" t="s">
        <v>1283</v>
      </c>
    </row>
    <row r="175" spans="1:14" ht="17.149999999999999" customHeight="1">
      <c r="A175" s="120" t="s">
        <v>458</v>
      </c>
      <c r="B175" s="121" t="s">
        <v>1817</v>
      </c>
      <c r="C175" s="122">
        <v>1.54</v>
      </c>
      <c r="D175" s="123">
        <v>0.69589999999999996</v>
      </c>
      <c r="E175" s="124">
        <v>1</v>
      </c>
      <c r="F175" s="124">
        <v>1</v>
      </c>
      <c r="G175" s="124">
        <f t="shared" si="8"/>
        <v>0.69589999999999996</v>
      </c>
      <c r="H175" s="124">
        <v>1.45</v>
      </c>
      <c r="I175" s="124">
        <f t="shared" si="9"/>
        <v>1.0090549999999998</v>
      </c>
      <c r="J175" s="124">
        <v>1</v>
      </c>
      <c r="K175" s="124">
        <f t="shared" si="10"/>
        <v>0.69589999999999996</v>
      </c>
      <c r="L175" s="125">
        <f t="shared" si="11"/>
        <v>7567.91</v>
      </c>
      <c r="M175" s="126" t="s">
        <v>1281</v>
      </c>
      <c r="N175" s="127" t="s">
        <v>1283</v>
      </c>
    </row>
    <row r="176" spans="1:14" ht="17.149999999999999" customHeight="1">
      <c r="A176" s="105" t="s">
        <v>459</v>
      </c>
      <c r="B176" s="106" t="s">
        <v>1817</v>
      </c>
      <c r="C176" s="107">
        <v>2.06</v>
      </c>
      <c r="D176" s="109">
        <v>0.79549999999999998</v>
      </c>
      <c r="E176" s="109">
        <v>1</v>
      </c>
      <c r="F176" s="109">
        <v>1</v>
      </c>
      <c r="G176" s="109">
        <f t="shared" si="8"/>
        <v>0.79549999999999998</v>
      </c>
      <c r="H176" s="109">
        <v>1.45</v>
      </c>
      <c r="I176" s="109">
        <f t="shared" si="9"/>
        <v>1.153475</v>
      </c>
      <c r="J176" s="109">
        <v>1</v>
      </c>
      <c r="K176" s="109">
        <f t="shared" si="10"/>
        <v>0.79549999999999998</v>
      </c>
      <c r="L176" s="110">
        <f t="shared" si="11"/>
        <v>8651.06</v>
      </c>
      <c r="M176" s="111" t="s">
        <v>1281</v>
      </c>
      <c r="N176" s="112" t="s">
        <v>1283</v>
      </c>
    </row>
    <row r="177" spans="1:14" ht="17.149999999999999" customHeight="1">
      <c r="A177" s="105" t="s">
        <v>460</v>
      </c>
      <c r="B177" s="106" t="s">
        <v>1817</v>
      </c>
      <c r="C177" s="107">
        <v>3.77</v>
      </c>
      <c r="D177" s="109">
        <v>1.161</v>
      </c>
      <c r="E177" s="109">
        <v>1</v>
      </c>
      <c r="F177" s="109">
        <v>1</v>
      </c>
      <c r="G177" s="109">
        <f t="shared" si="8"/>
        <v>1.161</v>
      </c>
      <c r="H177" s="109">
        <v>1.45</v>
      </c>
      <c r="I177" s="109">
        <f t="shared" si="9"/>
        <v>1.6834499999999999</v>
      </c>
      <c r="J177" s="109">
        <v>1</v>
      </c>
      <c r="K177" s="109">
        <f t="shared" si="10"/>
        <v>1.161</v>
      </c>
      <c r="L177" s="110">
        <f t="shared" si="11"/>
        <v>12625.88</v>
      </c>
      <c r="M177" s="111" t="s">
        <v>1281</v>
      </c>
      <c r="N177" s="112" t="s">
        <v>1283</v>
      </c>
    </row>
    <row r="178" spans="1:14" ht="17.149999999999999" customHeight="1">
      <c r="A178" s="113" t="s">
        <v>461</v>
      </c>
      <c r="B178" s="114" t="s">
        <v>1817</v>
      </c>
      <c r="C178" s="115">
        <v>8.9</v>
      </c>
      <c r="D178" s="116">
        <v>2.44</v>
      </c>
      <c r="E178" s="116">
        <v>1</v>
      </c>
      <c r="F178" s="116">
        <v>1</v>
      </c>
      <c r="G178" s="116">
        <f t="shared" si="8"/>
        <v>2.44</v>
      </c>
      <c r="H178" s="116">
        <v>1.45</v>
      </c>
      <c r="I178" s="116">
        <f t="shared" si="9"/>
        <v>3.5379999999999998</v>
      </c>
      <c r="J178" s="116">
        <v>1</v>
      </c>
      <c r="K178" s="116">
        <f t="shared" si="10"/>
        <v>2.44</v>
      </c>
      <c r="L178" s="117">
        <f t="shared" si="11"/>
        <v>26535</v>
      </c>
      <c r="M178" s="118" t="s">
        <v>1281</v>
      </c>
      <c r="N178" s="119" t="s">
        <v>1283</v>
      </c>
    </row>
    <row r="179" spans="1:14" ht="17.149999999999999" customHeight="1">
      <c r="A179" s="120" t="s">
        <v>462</v>
      </c>
      <c r="B179" s="121" t="s">
        <v>1818</v>
      </c>
      <c r="C179" s="122">
        <v>1.65</v>
      </c>
      <c r="D179" s="123">
        <v>0.42799999999999999</v>
      </c>
      <c r="E179" s="124">
        <v>1</v>
      </c>
      <c r="F179" s="124">
        <v>1</v>
      </c>
      <c r="G179" s="124">
        <f t="shared" si="8"/>
        <v>0.42799999999999999</v>
      </c>
      <c r="H179" s="124">
        <v>1.45</v>
      </c>
      <c r="I179" s="124">
        <f t="shared" si="9"/>
        <v>0.62059999999999993</v>
      </c>
      <c r="J179" s="124">
        <v>1</v>
      </c>
      <c r="K179" s="124">
        <f t="shared" si="10"/>
        <v>0.42799999999999999</v>
      </c>
      <c r="L179" s="125">
        <f t="shared" si="11"/>
        <v>4654.5</v>
      </c>
      <c r="M179" s="126" t="s">
        <v>1281</v>
      </c>
      <c r="N179" s="127" t="s">
        <v>1283</v>
      </c>
    </row>
    <row r="180" spans="1:14" ht="17.149999999999999" customHeight="1">
      <c r="A180" s="105" t="s">
        <v>463</v>
      </c>
      <c r="B180" s="106" t="s">
        <v>1818</v>
      </c>
      <c r="C180" s="107">
        <v>2.68</v>
      </c>
      <c r="D180" s="109">
        <v>0.63160000000000005</v>
      </c>
      <c r="E180" s="109">
        <v>1</v>
      </c>
      <c r="F180" s="109">
        <v>1</v>
      </c>
      <c r="G180" s="109">
        <f t="shared" si="8"/>
        <v>0.63160000000000005</v>
      </c>
      <c r="H180" s="109">
        <v>1.45</v>
      </c>
      <c r="I180" s="109">
        <f t="shared" si="9"/>
        <v>0.91582000000000008</v>
      </c>
      <c r="J180" s="109">
        <v>1</v>
      </c>
      <c r="K180" s="109">
        <f t="shared" si="10"/>
        <v>0.63160000000000005</v>
      </c>
      <c r="L180" s="110">
        <f t="shared" si="11"/>
        <v>6868.65</v>
      </c>
      <c r="M180" s="111" t="s">
        <v>1281</v>
      </c>
      <c r="N180" s="112" t="s">
        <v>1283</v>
      </c>
    </row>
    <row r="181" spans="1:14" ht="17.149999999999999" customHeight="1">
      <c r="A181" s="105" t="s">
        <v>464</v>
      </c>
      <c r="B181" s="106" t="s">
        <v>1818</v>
      </c>
      <c r="C181" s="107">
        <v>4.9800000000000004</v>
      </c>
      <c r="D181" s="109">
        <v>1.1245000000000001</v>
      </c>
      <c r="E181" s="109">
        <v>1</v>
      </c>
      <c r="F181" s="109">
        <v>1</v>
      </c>
      <c r="G181" s="109">
        <f t="shared" si="8"/>
        <v>1.1245000000000001</v>
      </c>
      <c r="H181" s="109">
        <v>1.45</v>
      </c>
      <c r="I181" s="109">
        <f t="shared" si="9"/>
        <v>1.630525</v>
      </c>
      <c r="J181" s="109">
        <v>1</v>
      </c>
      <c r="K181" s="109">
        <f t="shared" si="10"/>
        <v>1.1245000000000001</v>
      </c>
      <c r="L181" s="110">
        <f t="shared" si="11"/>
        <v>12228.94</v>
      </c>
      <c r="M181" s="111" t="s">
        <v>1281</v>
      </c>
      <c r="N181" s="112" t="s">
        <v>1283</v>
      </c>
    </row>
    <row r="182" spans="1:14" ht="17.149999999999999" customHeight="1">
      <c r="A182" s="113" t="s">
        <v>465</v>
      </c>
      <c r="B182" s="114" t="s">
        <v>1818</v>
      </c>
      <c r="C182" s="115">
        <v>14.39</v>
      </c>
      <c r="D182" s="116">
        <v>3.2538</v>
      </c>
      <c r="E182" s="116">
        <v>1</v>
      </c>
      <c r="F182" s="116">
        <v>1</v>
      </c>
      <c r="G182" s="116">
        <f t="shared" si="8"/>
        <v>3.2538</v>
      </c>
      <c r="H182" s="116">
        <v>1.45</v>
      </c>
      <c r="I182" s="116">
        <f t="shared" si="9"/>
        <v>4.7180099999999996</v>
      </c>
      <c r="J182" s="116">
        <v>1</v>
      </c>
      <c r="K182" s="116">
        <f t="shared" si="10"/>
        <v>3.2538</v>
      </c>
      <c r="L182" s="117">
        <f t="shared" si="11"/>
        <v>35385.08</v>
      </c>
      <c r="M182" s="118" t="s">
        <v>1281</v>
      </c>
      <c r="N182" s="119" t="s">
        <v>1283</v>
      </c>
    </row>
    <row r="183" spans="1:14" ht="17.149999999999999" customHeight="1">
      <c r="A183" s="120" t="s">
        <v>466</v>
      </c>
      <c r="B183" s="121" t="s">
        <v>1819</v>
      </c>
      <c r="C183" s="122">
        <v>2.13</v>
      </c>
      <c r="D183" s="123">
        <v>0.72850000000000004</v>
      </c>
      <c r="E183" s="124">
        <v>1</v>
      </c>
      <c r="F183" s="124">
        <v>1</v>
      </c>
      <c r="G183" s="124">
        <f t="shared" si="8"/>
        <v>0.72850000000000004</v>
      </c>
      <c r="H183" s="124">
        <v>1.45</v>
      </c>
      <c r="I183" s="124">
        <f t="shared" si="9"/>
        <v>1.056325</v>
      </c>
      <c r="J183" s="124">
        <v>1</v>
      </c>
      <c r="K183" s="124">
        <f t="shared" si="10"/>
        <v>0.72850000000000004</v>
      </c>
      <c r="L183" s="125">
        <f t="shared" si="11"/>
        <v>7922.44</v>
      </c>
      <c r="M183" s="126" t="s">
        <v>1281</v>
      </c>
      <c r="N183" s="127" t="s">
        <v>1283</v>
      </c>
    </row>
    <row r="184" spans="1:14" ht="17.149999999999999" customHeight="1">
      <c r="A184" s="105" t="s">
        <v>467</v>
      </c>
      <c r="B184" s="106" t="s">
        <v>1819</v>
      </c>
      <c r="C184" s="107">
        <v>3.18</v>
      </c>
      <c r="D184" s="109">
        <v>0.95179999999999998</v>
      </c>
      <c r="E184" s="109">
        <v>1</v>
      </c>
      <c r="F184" s="109">
        <v>1</v>
      </c>
      <c r="G184" s="109">
        <f t="shared" si="8"/>
        <v>0.95179999999999998</v>
      </c>
      <c r="H184" s="109">
        <v>1.45</v>
      </c>
      <c r="I184" s="109">
        <f t="shared" si="9"/>
        <v>1.3801099999999999</v>
      </c>
      <c r="J184" s="109">
        <v>1</v>
      </c>
      <c r="K184" s="109">
        <f t="shared" si="10"/>
        <v>0.95179999999999998</v>
      </c>
      <c r="L184" s="110">
        <f t="shared" si="11"/>
        <v>10350.83</v>
      </c>
      <c r="M184" s="111" t="s">
        <v>1281</v>
      </c>
      <c r="N184" s="112" t="s">
        <v>1283</v>
      </c>
    </row>
    <row r="185" spans="1:14" ht="17.149999999999999" customHeight="1">
      <c r="A185" s="105" t="s">
        <v>468</v>
      </c>
      <c r="B185" s="106" t="s">
        <v>1819</v>
      </c>
      <c r="C185" s="107">
        <v>6.4</v>
      </c>
      <c r="D185" s="109">
        <v>1.5165999999999999</v>
      </c>
      <c r="E185" s="109">
        <v>1</v>
      </c>
      <c r="F185" s="109">
        <v>1</v>
      </c>
      <c r="G185" s="109">
        <f t="shared" si="8"/>
        <v>1.5165999999999999</v>
      </c>
      <c r="H185" s="109">
        <v>1.45</v>
      </c>
      <c r="I185" s="109">
        <f t="shared" si="9"/>
        <v>2.1990699999999999</v>
      </c>
      <c r="J185" s="109">
        <v>1</v>
      </c>
      <c r="K185" s="109">
        <f t="shared" si="10"/>
        <v>1.5165999999999999</v>
      </c>
      <c r="L185" s="110">
        <f t="shared" si="11"/>
        <v>16493.03</v>
      </c>
      <c r="M185" s="111" t="s">
        <v>1281</v>
      </c>
      <c r="N185" s="112" t="s">
        <v>1283</v>
      </c>
    </row>
    <row r="186" spans="1:14" ht="17.149999999999999" customHeight="1">
      <c r="A186" s="113" t="s">
        <v>469</v>
      </c>
      <c r="B186" s="114" t="s">
        <v>1819</v>
      </c>
      <c r="C186" s="115">
        <v>13.89</v>
      </c>
      <c r="D186" s="116">
        <v>3.3380000000000001</v>
      </c>
      <c r="E186" s="116">
        <v>1</v>
      </c>
      <c r="F186" s="116">
        <v>1</v>
      </c>
      <c r="G186" s="116">
        <f t="shared" si="8"/>
        <v>3.3380000000000001</v>
      </c>
      <c r="H186" s="116">
        <v>1.45</v>
      </c>
      <c r="I186" s="116">
        <f t="shared" si="9"/>
        <v>4.8400999999999996</v>
      </c>
      <c r="J186" s="116">
        <v>1</v>
      </c>
      <c r="K186" s="116">
        <f t="shared" si="10"/>
        <v>3.3380000000000001</v>
      </c>
      <c r="L186" s="117">
        <f t="shared" si="11"/>
        <v>36300.75</v>
      </c>
      <c r="M186" s="118" t="s">
        <v>1281</v>
      </c>
      <c r="N186" s="119" t="s">
        <v>1283</v>
      </c>
    </row>
    <row r="187" spans="1:14" ht="17.149999999999999" customHeight="1">
      <c r="A187" s="120" t="s">
        <v>470</v>
      </c>
      <c r="B187" s="121" t="s">
        <v>1820</v>
      </c>
      <c r="C187" s="122">
        <v>2.71</v>
      </c>
      <c r="D187" s="123">
        <v>0.53210000000000002</v>
      </c>
      <c r="E187" s="124">
        <v>1</v>
      </c>
      <c r="F187" s="124">
        <v>1</v>
      </c>
      <c r="G187" s="124">
        <f t="shared" si="8"/>
        <v>0.53210000000000002</v>
      </c>
      <c r="H187" s="124">
        <v>1.45</v>
      </c>
      <c r="I187" s="124">
        <f t="shared" si="9"/>
        <v>0.77154500000000004</v>
      </c>
      <c r="J187" s="124">
        <v>1</v>
      </c>
      <c r="K187" s="124">
        <f t="shared" si="10"/>
        <v>0.53210000000000002</v>
      </c>
      <c r="L187" s="125">
        <f t="shared" si="11"/>
        <v>5786.59</v>
      </c>
      <c r="M187" s="126" t="s">
        <v>1281</v>
      </c>
      <c r="N187" s="127" t="s">
        <v>1283</v>
      </c>
    </row>
    <row r="188" spans="1:14" ht="17.149999999999999" customHeight="1">
      <c r="A188" s="105" t="s">
        <v>471</v>
      </c>
      <c r="B188" s="106" t="s">
        <v>1820</v>
      </c>
      <c r="C188" s="107">
        <v>4.04</v>
      </c>
      <c r="D188" s="109">
        <v>0.67130000000000001</v>
      </c>
      <c r="E188" s="109">
        <v>1</v>
      </c>
      <c r="F188" s="109">
        <v>1</v>
      </c>
      <c r="G188" s="109">
        <f t="shared" si="8"/>
        <v>0.67130000000000001</v>
      </c>
      <c r="H188" s="109">
        <v>1.45</v>
      </c>
      <c r="I188" s="109">
        <f t="shared" si="9"/>
        <v>0.97338499999999994</v>
      </c>
      <c r="J188" s="109">
        <v>1</v>
      </c>
      <c r="K188" s="109">
        <f t="shared" si="10"/>
        <v>0.67130000000000001</v>
      </c>
      <c r="L188" s="110">
        <f t="shared" si="11"/>
        <v>7300.39</v>
      </c>
      <c r="M188" s="111" t="s">
        <v>1281</v>
      </c>
      <c r="N188" s="112" t="s">
        <v>1283</v>
      </c>
    </row>
    <row r="189" spans="1:14" ht="17.149999999999999" customHeight="1">
      <c r="A189" s="105" t="s">
        <v>472</v>
      </c>
      <c r="B189" s="106" t="s">
        <v>1820</v>
      </c>
      <c r="C189" s="107">
        <v>6.88</v>
      </c>
      <c r="D189" s="109">
        <v>1.1408</v>
      </c>
      <c r="E189" s="109">
        <v>1</v>
      </c>
      <c r="F189" s="109">
        <v>1</v>
      </c>
      <c r="G189" s="109">
        <f t="shared" si="8"/>
        <v>1.1408</v>
      </c>
      <c r="H189" s="109">
        <v>1.45</v>
      </c>
      <c r="I189" s="109">
        <f t="shared" si="9"/>
        <v>1.6541600000000001</v>
      </c>
      <c r="J189" s="109">
        <v>1</v>
      </c>
      <c r="K189" s="109">
        <f t="shared" si="10"/>
        <v>1.1408</v>
      </c>
      <c r="L189" s="110">
        <f t="shared" si="11"/>
        <v>12406.2</v>
      </c>
      <c r="M189" s="111" t="s">
        <v>1281</v>
      </c>
      <c r="N189" s="112" t="s">
        <v>1283</v>
      </c>
    </row>
    <row r="190" spans="1:14" ht="17.149999999999999" customHeight="1">
      <c r="A190" s="113" t="s">
        <v>473</v>
      </c>
      <c r="B190" s="114" t="s">
        <v>1820</v>
      </c>
      <c r="C190" s="115">
        <v>11.8</v>
      </c>
      <c r="D190" s="116">
        <v>2.2181999999999999</v>
      </c>
      <c r="E190" s="116">
        <v>1</v>
      </c>
      <c r="F190" s="116">
        <v>1</v>
      </c>
      <c r="G190" s="116">
        <f t="shared" si="8"/>
        <v>2.2181999999999999</v>
      </c>
      <c r="H190" s="116">
        <v>1.45</v>
      </c>
      <c r="I190" s="116">
        <f t="shared" si="9"/>
        <v>3.2163899999999996</v>
      </c>
      <c r="J190" s="116">
        <v>1</v>
      </c>
      <c r="K190" s="116">
        <f t="shared" si="10"/>
        <v>2.2181999999999999</v>
      </c>
      <c r="L190" s="117">
        <f t="shared" si="11"/>
        <v>24122.93</v>
      </c>
      <c r="M190" s="118" t="s">
        <v>1281</v>
      </c>
      <c r="N190" s="119" t="s">
        <v>1283</v>
      </c>
    </row>
    <row r="191" spans="1:14" ht="17.149999999999999" customHeight="1">
      <c r="A191" s="120" t="s">
        <v>474</v>
      </c>
      <c r="B191" s="121" t="s">
        <v>1821</v>
      </c>
      <c r="C191" s="122">
        <v>1.98</v>
      </c>
      <c r="D191" s="123">
        <v>0.48559999999999998</v>
      </c>
      <c r="E191" s="124">
        <v>1</v>
      </c>
      <c r="F191" s="124">
        <v>1</v>
      </c>
      <c r="G191" s="124">
        <f t="shared" si="8"/>
        <v>0.48559999999999998</v>
      </c>
      <c r="H191" s="124">
        <v>1.45</v>
      </c>
      <c r="I191" s="124">
        <f t="shared" si="9"/>
        <v>0.70411999999999997</v>
      </c>
      <c r="J191" s="124">
        <v>1</v>
      </c>
      <c r="K191" s="124">
        <f t="shared" si="10"/>
        <v>0.48559999999999998</v>
      </c>
      <c r="L191" s="125">
        <f t="shared" si="11"/>
        <v>5280.9</v>
      </c>
      <c r="M191" s="126" t="s">
        <v>1281</v>
      </c>
      <c r="N191" s="127" t="s">
        <v>1283</v>
      </c>
    </row>
    <row r="192" spans="1:14" ht="17.149999999999999" customHeight="1">
      <c r="A192" s="105" t="s">
        <v>475</v>
      </c>
      <c r="B192" s="106" t="s">
        <v>1821</v>
      </c>
      <c r="C192" s="107">
        <v>2.48</v>
      </c>
      <c r="D192" s="109">
        <v>0.56120000000000003</v>
      </c>
      <c r="E192" s="109">
        <v>1</v>
      </c>
      <c r="F192" s="109">
        <v>1</v>
      </c>
      <c r="G192" s="109">
        <f t="shared" si="8"/>
        <v>0.56120000000000003</v>
      </c>
      <c r="H192" s="109">
        <v>1.45</v>
      </c>
      <c r="I192" s="109">
        <f t="shared" si="9"/>
        <v>0.81374000000000002</v>
      </c>
      <c r="J192" s="109">
        <v>1</v>
      </c>
      <c r="K192" s="109">
        <f t="shared" si="10"/>
        <v>0.56120000000000003</v>
      </c>
      <c r="L192" s="110">
        <f t="shared" si="11"/>
        <v>6103.05</v>
      </c>
      <c r="M192" s="111" t="s">
        <v>1281</v>
      </c>
      <c r="N192" s="112" t="s">
        <v>1283</v>
      </c>
    </row>
    <row r="193" spans="1:14" ht="17.149999999999999" customHeight="1">
      <c r="A193" s="105" t="s">
        <v>476</v>
      </c>
      <c r="B193" s="106" t="s">
        <v>1821</v>
      </c>
      <c r="C193" s="107">
        <v>3.44</v>
      </c>
      <c r="D193" s="109">
        <v>0.69669999999999999</v>
      </c>
      <c r="E193" s="109">
        <v>1</v>
      </c>
      <c r="F193" s="109">
        <v>1</v>
      </c>
      <c r="G193" s="109">
        <f t="shared" si="8"/>
        <v>0.69669999999999999</v>
      </c>
      <c r="H193" s="109">
        <v>1.45</v>
      </c>
      <c r="I193" s="109">
        <f t="shared" si="9"/>
        <v>1.0102149999999999</v>
      </c>
      <c r="J193" s="109">
        <v>1</v>
      </c>
      <c r="K193" s="109">
        <f t="shared" si="10"/>
        <v>0.69669999999999999</v>
      </c>
      <c r="L193" s="110">
        <f t="shared" si="11"/>
        <v>7576.61</v>
      </c>
      <c r="M193" s="111" t="s">
        <v>1281</v>
      </c>
      <c r="N193" s="112" t="s">
        <v>1283</v>
      </c>
    </row>
    <row r="194" spans="1:14" ht="17.149999999999999" customHeight="1">
      <c r="A194" s="113" t="s">
        <v>477</v>
      </c>
      <c r="B194" s="114" t="s">
        <v>1821</v>
      </c>
      <c r="C194" s="115">
        <v>8.18</v>
      </c>
      <c r="D194" s="116">
        <v>1.3366</v>
      </c>
      <c r="E194" s="116">
        <v>1</v>
      </c>
      <c r="F194" s="116">
        <v>1</v>
      </c>
      <c r="G194" s="116">
        <f t="shared" si="8"/>
        <v>1.3366</v>
      </c>
      <c r="H194" s="116">
        <v>1.45</v>
      </c>
      <c r="I194" s="116">
        <f t="shared" si="9"/>
        <v>1.93807</v>
      </c>
      <c r="J194" s="116">
        <v>1</v>
      </c>
      <c r="K194" s="116">
        <f t="shared" si="10"/>
        <v>1.3366</v>
      </c>
      <c r="L194" s="117">
        <f t="shared" si="11"/>
        <v>14535.53</v>
      </c>
      <c r="M194" s="118" t="s">
        <v>1281</v>
      </c>
      <c r="N194" s="119" t="s">
        <v>1283</v>
      </c>
    </row>
    <row r="195" spans="1:14" ht="17.149999999999999" customHeight="1">
      <c r="A195" s="120" t="s">
        <v>478</v>
      </c>
      <c r="B195" s="121" t="s">
        <v>1822</v>
      </c>
      <c r="C195" s="122">
        <v>1.9</v>
      </c>
      <c r="D195" s="123">
        <v>0.28570000000000001</v>
      </c>
      <c r="E195" s="124">
        <v>1</v>
      </c>
      <c r="F195" s="124">
        <v>1</v>
      </c>
      <c r="G195" s="124">
        <f t="shared" si="8"/>
        <v>0.28570000000000001</v>
      </c>
      <c r="H195" s="124">
        <v>1.45</v>
      </c>
      <c r="I195" s="124">
        <f t="shared" si="9"/>
        <v>0.41426499999999999</v>
      </c>
      <c r="J195" s="124">
        <v>1</v>
      </c>
      <c r="K195" s="124">
        <f t="shared" si="10"/>
        <v>0.28570000000000001</v>
      </c>
      <c r="L195" s="125">
        <f t="shared" si="11"/>
        <v>3106.99</v>
      </c>
      <c r="M195" s="126" t="s">
        <v>1284</v>
      </c>
      <c r="N195" s="127" t="s">
        <v>1285</v>
      </c>
    </row>
    <row r="196" spans="1:14" ht="17.149999999999999" customHeight="1">
      <c r="A196" s="105" t="s">
        <v>479</v>
      </c>
      <c r="B196" s="106" t="s">
        <v>1822</v>
      </c>
      <c r="C196" s="107">
        <v>2.62</v>
      </c>
      <c r="D196" s="109">
        <v>0.4259</v>
      </c>
      <c r="E196" s="109">
        <v>1</v>
      </c>
      <c r="F196" s="109">
        <v>1</v>
      </c>
      <c r="G196" s="109">
        <f t="shared" si="8"/>
        <v>0.4259</v>
      </c>
      <c r="H196" s="109">
        <v>1.45</v>
      </c>
      <c r="I196" s="109">
        <f t="shared" si="9"/>
        <v>0.61755499999999997</v>
      </c>
      <c r="J196" s="109">
        <v>1</v>
      </c>
      <c r="K196" s="109">
        <f t="shared" si="10"/>
        <v>0.4259</v>
      </c>
      <c r="L196" s="110">
        <f t="shared" si="11"/>
        <v>4631.66</v>
      </c>
      <c r="M196" s="111" t="s">
        <v>1284</v>
      </c>
      <c r="N196" s="112" t="s">
        <v>1285</v>
      </c>
    </row>
    <row r="197" spans="1:14" ht="17.149999999999999" customHeight="1">
      <c r="A197" s="105" t="s">
        <v>480</v>
      </c>
      <c r="B197" s="106" t="s">
        <v>1822</v>
      </c>
      <c r="C197" s="107">
        <v>3.97</v>
      </c>
      <c r="D197" s="109">
        <v>0.66059999999999997</v>
      </c>
      <c r="E197" s="109">
        <v>1</v>
      </c>
      <c r="F197" s="109">
        <v>1</v>
      </c>
      <c r="G197" s="109">
        <f t="shared" si="8"/>
        <v>0.66059999999999997</v>
      </c>
      <c r="H197" s="109">
        <v>1.45</v>
      </c>
      <c r="I197" s="109">
        <f t="shared" si="9"/>
        <v>0.95786999999999989</v>
      </c>
      <c r="J197" s="109">
        <v>1</v>
      </c>
      <c r="K197" s="109">
        <f t="shared" si="10"/>
        <v>0.66059999999999997</v>
      </c>
      <c r="L197" s="110">
        <f t="shared" si="11"/>
        <v>7184.03</v>
      </c>
      <c r="M197" s="111" t="s">
        <v>1284</v>
      </c>
      <c r="N197" s="112" t="s">
        <v>1285</v>
      </c>
    </row>
    <row r="198" spans="1:14" ht="17.149999999999999" customHeight="1">
      <c r="A198" s="113" t="s">
        <v>481</v>
      </c>
      <c r="B198" s="114" t="s">
        <v>1822</v>
      </c>
      <c r="C198" s="115">
        <v>6.57</v>
      </c>
      <c r="D198" s="116">
        <v>1.2157</v>
      </c>
      <c r="E198" s="116">
        <v>1</v>
      </c>
      <c r="F198" s="116">
        <v>1</v>
      </c>
      <c r="G198" s="116">
        <f t="shared" si="8"/>
        <v>1.2157</v>
      </c>
      <c r="H198" s="116">
        <v>1.45</v>
      </c>
      <c r="I198" s="116">
        <f t="shared" si="9"/>
        <v>1.7627649999999999</v>
      </c>
      <c r="J198" s="116">
        <v>1</v>
      </c>
      <c r="K198" s="116">
        <f t="shared" si="10"/>
        <v>1.2157</v>
      </c>
      <c r="L198" s="117">
        <f t="shared" si="11"/>
        <v>13220.74</v>
      </c>
      <c r="M198" s="118" t="s">
        <v>1284</v>
      </c>
      <c r="N198" s="119" t="s">
        <v>1285</v>
      </c>
    </row>
    <row r="199" spans="1:14" ht="17.149999999999999" customHeight="1">
      <c r="A199" s="120" t="s">
        <v>482</v>
      </c>
      <c r="B199" s="121" t="s">
        <v>1823</v>
      </c>
      <c r="C199" s="122">
        <v>2.2200000000000002</v>
      </c>
      <c r="D199" s="123">
        <v>0.39710000000000001</v>
      </c>
      <c r="E199" s="124">
        <v>1</v>
      </c>
      <c r="F199" s="124">
        <v>1</v>
      </c>
      <c r="G199" s="124">
        <f t="shared" si="8"/>
        <v>0.39710000000000001</v>
      </c>
      <c r="H199" s="124">
        <v>1.45</v>
      </c>
      <c r="I199" s="124">
        <f t="shared" si="9"/>
        <v>0.57579499999999995</v>
      </c>
      <c r="J199" s="124">
        <v>1</v>
      </c>
      <c r="K199" s="124">
        <f t="shared" si="10"/>
        <v>0.39710000000000001</v>
      </c>
      <c r="L199" s="125">
        <f t="shared" si="11"/>
        <v>4318.46</v>
      </c>
      <c r="M199" s="126" t="s">
        <v>1281</v>
      </c>
      <c r="N199" s="127" t="s">
        <v>1283</v>
      </c>
    </row>
    <row r="200" spans="1:14" ht="17.149999999999999" customHeight="1">
      <c r="A200" s="105" t="s">
        <v>483</v>
      </c>
      <c r="B200" s="106" t="s">
        <v>1823</v>
      </c>
      <c r="C200" s="107">
        <v>3</v>
      </c>
      <c r="D200" s="109">
        <v>0.55289999999999995</v>
      </c>
      <c r="E200" s="109">
        <v>1</v>
      </c>
      <c r="F200" s="109">
        <v>1</v>
      </c>
      <c r="G200" s="109">
        <f t="shared" si="8"/>
        <v>0.55289999999999995</v>
      </c>
      <c r="H200" s="109">
        <v>1.45</v>
      </c>
      <c r="I200" s="109">
        <f t="shared" si="9"/>
        <v>0.80170499999999989</v>
      </c>
      <c r="J200" s="109">
        <v>1</v>
      </c>
      <c r="K200" s="109">
        <f t="shared" si="10"/>
        <v>0.55289999999999995</v>
      </c>
      <c r="L200" s="110">
        <f t="shared" si="11"/>
        <v>6012.79</v>
      </c>
      <c r="M200" s="111" t="s">
        <v>1281</v>
      </c>
      <c r="N200" s="112" t="s">
        <v>1283</v>
      </c>
    </row>
    <row r="201" spans="1:14" ht="17.149999999999999" customHeight="1">
      <c r="A201" s="105" t="s">
        <v>484</v>
      </c>
      <c r="B201" s="106" t="s">
        <v>1823</v>
      </c>
      <c r="C201" s="107">
        <v>5.56</v>
      </c>
      <c r="D201" s="109">
        <v>0.92169999999999996</v>
      </c>
      <c r="E201" s="109">
        <v>1</v>
      </c>
      <c r="F201" s="109">
        <v>1</v>
      </c>
      <c r="G201" s="109">
        <f t="shared" si="8"/>
        <v>0.92169999999999996</v>
      </c>
      <c r="H201" s="109">
        <v>1.45</v>
      </c>
      <c r="I201" s="109">
        <f t="shared" si="9"/>
        <v>1.336465</v>
      </c>
      <c r="J201" s="109">
        <v>1</v>
      </c>
      <c r="K201" s="109">
        <f t="shared" si="10"/>
        <v>0.92169999999999996</v>
      </c>
      <c r="L201" s="110">
        <f t="shared" si="11"/>
        <v>10023.49</v>
      </c>
      <c r="M201" s="111" t="s">
        <v>1281</v>
      </c>
      <c r="N201" s="112" t="s">
        <v>1283</v>
      </c>
    </row>
    <row r="202" spans="1:14" ht="17.149999999999999" customHeight="1">
      <c r="A202" s="113" t="s">
        <v>485</v>
      </c>
      <c r="B202" s="114" t="s">
        <v>1823</v>
      </c>
      <c r="C202" s="115">
        <v>10.71</v>
      </c>
      <c r="D202" s="116">
        <v>1.9812000000000001</v>
      </c>
      <c r="E202" s="116">
        <v>1</v>
      </c>
      <c r="F202" s="116">
        <v>1</v>
      </c>
      <c r="G202" s="116">
        <f t="shared" si="8"/>
        <v>1.9812000000000001</v>
      </c>
      <c r="H202" s="116">
        <v>1.45</v>
      </c>
      <c r="I202" s="116">
        <f t="shared" si="9"/>
        <v>2.8727399999999998</v>
      </c>
      <c r="J202" s="116">
        <v>1</v>
      </c>
      <c r="K202" s="116">
        <f t="shared" si="10"/>
        <v>1.9812000000000001</v>
      </c>
      <c r="L202" s="117">
        <f t="shared" si="11"/>
        <v>21545.55</v>
      </c>
      <c r="M202" s="118" t="s">
        <v>1281</v>
      </c>
      <c r="N202" s="119" t="s">
        <v>1283</v>
      </c>
    </row>
    <row r="203" spans="1:14" ht="17.149999999999999" customHeight="1">
      <c r="A203" s="120" t="s">
        <v>486</v>
      </c>
      <c r="B203" s="121" t="s">
        <v>1824</v>
      </c>
      <c r="C203" s="122">
        <v>2.2400000000000002</v>
      </c>
      <c r="D203" s="123">
        <v>0.4113</v>
      </c>
      <c r="E203" s="124">
        <v>1</v>
      </c>
      <c r="F203" s="124">
        <v>1</v>
      </c>
      <c r="G203" s="124">
        <f t="shared" si="8"/>
        <v>0.4113</v>
      </c>
      <c r="H203" s="124">
        <v>1.45</v>
      </c>
      <c r="I203" s="124">
        <f t="shared" si="9"/>
        <v>0.59638499999999994</v>
      </c>
      <c r="J203" s="124">
        <v>1</v>
      </c>
      <c r="K203" s="124">
        <f t="shared" si="10"/>
        <v>0.4113</v>
      </c>
      <c r="L203" s="125">
        <f t="shared" si="11"/>
        <v>4472.8900000000003</v>
      </c>
      <c r="M203" s="126" t="s">
        <v>1281</v>
      </c>
      <c r="N203" s="127" t="s">
        <v>1283</v>
      </c>
    </row>
    <row r="204" spans="1:14" ht="17.149999999999999" customHeight="1">
      <c r="A204" s="105" t="s">
        <v>487</v>
      </c>
      <c r="B204" s="106" t="s">
        <v>1824</v>
      </c>
      <c r="C204" s="107">
        <v>2.86</v>
      </c>
      <c r="D204" s="109">
        <v>0.56889999999999996</v>
      </c>
      <c r="E204" s="109">
        <v>1</v>
      </c>
      <c r="F204" s="109">
        <v>1</v>
      </c>
      <c r="G204" s="109">
        <f t="shared" si="8"/>
        <v>0.56889999999999996</v>
      </c>
      <c r="H204" s="109">
        <v>1.45</v>
      </c>
      <c r="I204" s="109">
        <f t="shared" si="9"/>
        <v>0.82490499999999989</v>
      </c>
      <c r="J204" s="109">
        <v>1</v>
      </c>
      <c r="K204" s="109">
        <f t="shared" si="10"/>
        <v>0.56889999999999996</v>
      </c>
      <c r="L204" s="110">
        <f t="shared" si="11"/>
        <v>6186.79</v>
      </c>
      <c r="M204" s="111" t="s">
        <v>1281</v>
      </c>
      <c r="N204" s="112" t="s">
        <v>1283</v>
      </c>
    </row>
    <row r="205" spans="1:14" ht="17.149999999999999" customHeight="1">
      <c r="A205" s="105" t="s">
        <v>488</v>
      </c>
      <c r="B205" s="106" t="s">
        <v>1824</v>
      </c>
      <c r="C205" s="107">
        <v>4.63</v>
      </c>
      <c r="D205" s="109">
        <v>0.83779999999999999</v>
      </c>
      <c r="E205" s="109">
        <v>1</v>
      </c>
      <c r="F205" s="109">
        <v>1</v>
      </c>
      <c r="G205" s="109">
        <f t="shared" si="8"/>
        <v>0.83779999999999999</v>
      </c>
      <c r="H205" s="109">
        <v>1.45</v>
      </c>
      <c r="I205" s="109">
        <f t="shared" si="9"/>
        <v>1.2148099999999999</v>
      </c>
      <c r="J205" s="109">
        <v>1</v>
      </c>
      <c r="K205" s="109">
        <f t="shared" si="10"/>
        <v>0.83779999999999999</v>
      </c>
      <c r="L205" s="110">
        <f t="shared" si="11"/>
        <v>9111.08</v>
      </c>
      <c r="M205" s="111" t="s">
        <v>1281</v>
      </c>
      <c r="N205" s="112" t="s">
        <v>1283</v>
      </c>
    </row>
    <row r="206" spans="1:14" ht="17.149999999999999" customHeight="1">
      <c r="A206" s="113" t="s">
        <v>489</v>
      </c>
      <c r="B206" s="114" t="s">
        <v>1824</v>
      </c>
      <c r="C206" s="115">
        <v>8.69</v>
      </c>
      <c r="D206" s="116">
        <v>1.6576</v>
      </c>
      <c r="E206" s="116">
        <v>1</v>
      </c>
      <c r="F206" s="116">
        <v>1</v>
      </c>
      <c r="G206" s="116">
        <f t="shared" si="8"/>
        <v>1.6576</v>
      </c>
      <c r="H206" s="116">
        <v>1.45</v>
      </c>
      <c r="I206" s="116">
        <f t="shared" si="9"/>
        <v>2.4035199999999999</v>
      </c>
      <c r="J206" s="116">
        <v>1</v>
      </c>
      <c r="K206" s="116">
        <f t="shared" si="10"/>
        <v>1.6576</v>
      </c>
      <c r="L206" s="117">
        <f t="shared" si="11"/>
        <v>18026.400000000001</v>
      </c>
      <c r="M206" s="118" t="s">
        <v>1281</v>
      </c>
      <c r="N206" s="119" t="s">
        <v>1283</v>
      </c>
    </row>
    <row r="207" spans="1:14" ht="17.149999999999999" customHeight="1">
      <c r="A207" s="120" t="s">
        <v>490</v>
      </c>
      <c r="B207" s="121" t="s">
        <v>1825</v>
      </c>
      <c r="C207" s="122">
        <v>4.62</v>
      </c>
      <c r="D207" s="123">
        <v>1.7834000000000001</v>
      </c>
      <c r="E207" s="124">
        <v>1</v>
      </c>
      <c r="F207" s="124">
        <v>1</v>
      </c>
      <c r="G207" s="124">
        <f t="shared" si="8"/>
        <v>1.7834000000000001</v>
      </c>
      <c r="H207" s="124">
        <v>1.45</v>
      </c>
      <c r="I207" s="124">
        <f t="shared" si="9"/>
        <v>2.5859299999999998</v>
      </c>
      <c r="J207" s="124">
        <v>1</v>
      </c>
      <c r="K207" s="124">
        <f t="shared" si="10"/>
        <v>1.7834000000000001</v>
      </c>
      <c r="L207" s="125">
        <f t="shared" si="11"/>
        <v>19394.48</v>
      </c>
      <c r="M207" s="126" t="s">
        <v>1284</v>
      </c>
      <c r="N207" s="127" t="s">
        <v>1285</v>
      </c>
    </row>
    <row r="208" spans="1:14" ht="17.149999999999999" customHeight="1">
      <c r="A208" s="105" t="s">
        <v>491</v>
      </c>
      <c r="B208" s="106" t="s">
        <v>1825</v>
      </c>
      <c r="C208" s="107">
        <v>6.6</v>
      </c>
      <c r="D208" s="109">
        <v>2.2271999999999998</v>
      </c>
      <c r="E208" s="109">
        <v>1</v>
      </c>
      <c r="F208" s="109">
        <v>1</v>
      </c>
      <c r="G208" s="109">
        <f t="shared" ref="G208:G271" si="12">+D208*E208*F208</f>
        <v>2.2271999999999998</v>
      </c>
      <c r="H208" s="109">
        <v>1.45</v>
      </c>
      <c r="I208" s="109">
        <f t="shared" ref="I208:I271" si="13">G208*H208</f>
        <v>3.2294399999999999</v>
      </c>
      <c r="J208" s="109">
        <v>1</v>
      </c>
      <c r="K208" s="109">
        <f t="shared" ref="K208:K271" si="14">D208*J208</f>
        <v>2.2271999999999998</v>
      </c>
      <c r="L208" s="110">
        <f t="shared" ref="L208:L271" si="15">+ROUND(I208*7500,2)</f>
        <v>24220.799999999999</v>
      </c>
      <c r="M208" s="111" t="s">
        <v>1284</v>
      </c>
      <c r="N208" s="112" t="s">
        <v>1285</v>
      </c>
    </row>
    <row r="209" spans="1:14" ht="17.149999999999999" customHeight="1">
      <c r="A209" s="105" t="s">
        <v>492</v>
      </c>
      <c r="B209" s="106" t="s">
        <v>1825</v>
      </c>
      <c r="C209" s="107">
        <v>10.93</v>
      </c>
      <c r="D209" s="109">
        <v>3.1509999999999998</v>
      </c>
      <c r="E209" s="109">
        <v>1</v>
      </c>
      <c r="F209" s="109">
        <v>1</v>
      </c>
      <c r="G209" s="109">
        <f t="shared" si="12"/>
        <v>3.1509999999999998</v>
      </c>
      <c r="H209" s="109">
        <v>1.45</v>
      </c>
      <c r="I209" s="109">
        <f t="shared" si="13"/>
        <v>4.5689499999999992</v>
      </c>
      <c r="J209" s="109">
        <v>1</v>
      </c>
      <c r="K209" s="109">
        <f t="shared" si="14"/>
        <v>3.1509999999999998</v>
      </c>
      <c r="L209" s="110">
        <f t="shared" si="15"/>
        <v>34267.129999999997</v>
      </c>
      <c r="M209" s="111" t="s">
        <v>1284</v>
      </c>
      <c r="N209" s="112" t="s">
        <v>1285</v>
      </c>
    </row>
    <row r="210" spans="1:14" ht="17.149999999999999" customHeight="1">
      <c r="A210" s="113" t="s">
        <v>493</v>
      </c>
      <c r="B210" s="114" t="s">
        <v>1825</v>
      </c>
      <c r="C210" s="115">
        <v>18.440000000000001</v>
      </c>
      <c r="D210" s="116">
        <v>5.2370999999999999</v>
      </c>
      <c r="E210" s="116">
        <v>1</v>
      </c>
      <c r="F210" s="116">
        <v>1</v>
      </c>
      <c r="G210" s="116">
        <f t="shared" si="12"/>
        <v>5.2370999999999999</v>
      </c>
      <c r="H210" s="116">
        <v>1.45</v>
      </c>
      <c r="I210" s="116">
        <f t="shared" si="13"/>
        <v>7.5937949999999992</v>
      </c>
      <c r="J210" s="116">
        <v>1</v>
      </c>
      <c r="K210" s="116">
        <f t="shared" si="14"/>
        <v>5.2370999999999999</v>
      </c>
      <c r="L210" s="117">
        <f t="shared" si="15"/>
        <v>56953.46</v>
      </c>
      <c r="M210" s="118" t="s">
        <v>1284</v>
      </c>
      <c r="N210" s="119" t="s">
        <v>1285</v>
      </c>
    </row>
    <row r="211" spans="1:14" ht="17.149999999999999" customHeight="1">
      <c r="A211" s="120" t="s">
        <v>494</v>
      </c>
      <c r="B211" s="121" t="s">
        <v>1826</v>
      </c>
      <c r="C211" s="122">
        <v>3.32</v>
      </c>
      <c r="D211" s="123">
        <v>1.1923999999999999</v>
      </c>
      <c r="E211" s="124">
        <v>1</v>
      </c>
      <c r="F211" s="124">
        <v>1</v>
      </c>
      <c r="G211" s="124">
        <f t="shared" si="12"/>
        <v>1.1923999999999999</v>
      </c>
      <c r="H211" s="124">
        <v>1.45</v>
      </c>
      <c r="I211" s="124">
        <f t="shared" si="13"/>
        <v>1.7289799999999997</v>
      </c>
      <c r="J211" s="124">
        <v>1</v>
      </c>
      <c r="K211" s="124">
        <f t="shared" si="14"/>
        <v>1.1923999999999999</v>
      </c>
      <c r="L211" s="125">
        <f t="shared" si="15"/>
        <v>12967.35</v>
      </c>
      <c r="M211" s="126" t="s">
        <v>1284</v>
      </c>
      <c r="N211" s="127" t="s">
        <v>1285</v>
      </c>
    </row>
    <row r="212" spans="1:14" ht="17.149999999999999" customHeight="1">
      <c r="A212" s="105" t="s">
        <v>495</v>
      </c>
      <c r="B212" s="106" t="s">
        <v>1826</v>
      </c>
      <c r="C212" s="107">
        <v>5.45</v>
      </c>
      <c r="D212" s="109">
        <v>1.5314000000000001</v>
      </c>
      <c r="E212" s="109">
        <v>1</v>
      </c>
      <c r="F212" s="109">
        <v>1</v>
      </c>
      <c r="G212" s="109">
        <f t="shared" si="12"/>
        <v>1.5314000000000001</v>
      </c>
      <c r="H212" s="109">
        <v>1.45</v>
      </c>
      <c r="I212" s="109">
        <f t="shared" si="13"/>
        <v>2.2205300000000001</v>
      </c>
      <c r="J212" s="109">
        <v>1</v>
      </c>
      <c r="K212" s="109">
        <f t="shared" si="14"/>
        <v>1.5314000000000001</v>
      </c>
      <c r="L212" s="110">
        <f t="shared" si="15"/>
        <v>16653.98</v>
      </c>
      <c r="M212" s="111" t="s">
        <v>1284</v>
      </c>
      <c r="N212" s="112" t="s">
        <v>1285</v>
      </c>
    </row>
    <row r="213" spans="1:14" ht="17.149999999999999" customHeight="1">
      <c r="A213" s="105" t="s">
        <v>496</v>
      </c>
      <c r="B213" s="106" t="s">
        <v>1826</v>
      </c>
      <c r="C213" s="107">
        <v>9.7799999999999994</v>
      </c>
      <c r="D213" s="109">
        <v>2.3222999999999998</v>
      </c>
      <c r="E213" s="109">
        <v>1</v>
      </c>
      <c r="F213" s="109">
        <v>1</v>
      </c>
      <c r="G213" s="109">
        <f t="shared" si="12"/>
        <v>2.3222999999999998</v>
      </c>
      <c r="H213" s="109">
        <v>1.45</v>
      </c>
      <c r="I213" s="109">
        <f t="shared" si="13"/>
        <v>3.3673349999999997</v>
      </c>
      <c r="J213" s="109">
        <v>1</v>
      </c>
      <c r="K213" s="109">
        <f t="shared" si="14"/>
        <v>2.3222999999999998</v>
      </c>
      <c r="L213" s="110">
        <f t="shared" si="15"/>
        <v>25255.01</v>
      </c>
      <c r="M213" s="111" t="s">
        <v>1284</v>
      </c>
      <c r="N213" s="112" t="s">
        <v>1285</v>
      </c>
    </row>
    <row r="214" spans="1:14" ht="17.149999999999999" customHeight="1">
      <c r="A214" s="113" t="s">
        <v>497</v>
      </c>
      <c r="B214" s="114" t="s">
        <v>1826</v>
      </c>
      <c r="C214" s="115">
        <v>17.399999999999999</v>
      </c>
      <c r="D214" s="116">
        <v>4.3525</v>
      </c>
      <c r="E214" s="116">
        <v>1</v>
      </c>
      <c r="F214" s="116">
        <v>1</v>
      </c>
      <c r="G214" s="116">
        <f t="shared" si="12"/>
        <v>4.3525</v>
      </c>
      <c r="H214" s="116">
        <v>1.45</v>
      </c>
      <c r="I214" s="116">
        <f t="shared" si="13"/>
        <v>6.3111249999999997</v>
      </c>
      <c r="J214" s="116">
        <v>1</v>
      </c>
      <c r="K214" s="116">
        <f t="shared" si="14"/>
        <v>4.3525</v>
      </c>
      <c r="L214" s="117">
        <f t="shared" si="15"/>
        <v>47333.440000000002</v>
      </c>
      <c r="M214" s="118" t="s">
        <v>1284</v>
      </c>
      <c r="N214" s="119" t="s">
        <v>1285</v>
      </c>
    </row>
    <row r="215" spans="1:14" ht="17.149999999999999" customHeight="1">
      <c r="A215" s="120" t="s">
        <v>498</v>
      </c>
      <c r="B215" s="121" t="s">
        <v>1827</v>
      </c>
      <c r="C215" s="122">
        <v>10.61</v>
      </c>
      <c r="D215" s="123">
        <v>2.7658</v>
      </c>
      <c r="E215" s="124">
        <v>1</v>
      </c>
      <c r="F215" s="124">
        <v>1</v>
      </c>
      <c r="G215" s="124">
        <f t="shared" si="12"/>
        <v>2.7658</v>
      </c>
      <c r="H215" s="124">
        <v>1.45</v>
      </c>
      <c r="I215" s="124">
        <f t="shared" si="13"/>
        <v>4.0104100000000003</v>
      </c>
      <c r="J215" s="124">
        <v>1</v>
      </c>
      <c r="K215" s="124">
        <f t="shared" si="14"/>
        <v>2.7658</v>
      </c>
      <c r="L215" s="125">
        <f t="shared" si="15"/>
        <v>30078.080000000002</v>
      </c>
      <c r="M215" s="126" t="s">
        <v>1284</v>
      </c>
      <c r="N215" s="127" t="s">
        <v>1285</v>
      </c>
    </row>
    <row r="216" spans="1:14" ht="17.149999999999999" customHeight="1">
      <c r="A216" s="105" t="s">
        <v>499</v>
      </c>
      <c r="B216" s="106" t="s">
        <v>1827</v>
      </c>
      <c r="C216" s="107">
        <v>11.49</v>
      </c>
      <c r="D216" s="109">
        <v>2.8502000000000001</v>
      </c>
      <c r="E216" s="109">
        <v>1</v>
      </c>
      <c r="F216" s="109">
        <v>1</v>
      </c>
      <c r="G216" s="109">
        <f t="shared" si="12"/>
        <v>2.8502000000000001</v>
      </c>
      <c r="H216" s="109">
        <v>1.45</v>
      </c>
      <c r="I216" s="109">
        <f t="shared" si="13"/>
        <v>4.13279</v>
      </c>
      <c r="J216" s="109">
        <v>1</v>
      </c>
      <c r="K216" s="109">
        <f t="shared" si="14"/>
        <v>2.8502000000000001</v>
      </c>
      <c r="L216" s="110">
        <f t="shared" si="15"/>
        <v>30995.93</v>
      </c>
      <c r="M216" s="111" t="s">
        <v>1284</v>
      </c>
      <c r="N216" s="112" t="s">
        <v>1285</v>
      </c>
    </row>
    <row r="217" spans="1:14" ht="17.149999999999999" customHeight="1">
      <c r="A217" s="105" t="s">
        <v>500</v>
      </c>
      <c r="B217" s="106" t="s">
        <v>1827</v>
      </c>
      <c r="C217" s="107">
        <v>13.72</v>
      </c>
      <c r="D217" s="109">
        <v>3.6042000000000001</v>
      </c>
      <c r="E217" s="109">
        <v>1</v>
      </c>
      <c r="F217" s="109">
        <v>1</v>
      </c>
      <c r="G217" s="109">
        <f t="shared" si="12"/>
        <v>3.6042000000000001</v>
      </c>
      <c r="H217" s="109">
        <v>1.45</v>
      </c>
      <c r="I217" s="109">
        <f t="shared" si="13"/>
        <v>5.2260900000000001</v>
      </c>
      <c r="J217" s="109">
        <v>1</v>
      </c>
      <c r="K217" s="109">
        <f t="shared" si="14"/>
        <v>3.6042000000000001</v>
      </c>
      <c r="L217" s="110">
        <f t="shared" si="15"/>
        <v>39195.68</v>
      </c>
      <c r="M217" s="111" t="s">
        <v>1284</v>
      </c>
      <c r="N217" s="112" t="s">
        <v>1285</v>
      </c>
    </row>
    <row r="218" spans="1:14" ht="17.149999999999999" customHeight="1">
      <c r="A218" s="113" t="s">
        <v>501</v>
      </c>
      <c r="B218" s="114" t="s">
        <v>1827</v>
      </c>
      <c r="C218" s="115">
        <v>18.329999999999998</v>
      </c>
      <c r="D218" s="116">
        <v>4.8857999999999997</v>
      </c>
      <c r="E218" s="116">
        <v>1</v>
      </c>
      <c r="F218" s="116">
        <v>1</v>
      </c>
      <c r="G218" s="116">
        <f t="shared" si="12"/>
        <v>4.8857999999999997</v>
      </c>
      <c r="H218" s="116">
        <v>1.45</v>
      </c>
      <c r="I218" s="116">
        <f t="shared" si="13"/>
        <v>7.0844099999999992</v>
      </c>
      <c r="J218" s="116">
        <v>1</v>
      </c>
      <c r="K218" s="116">
        <f t="shared" si="14"/>
        <v>4.8857999999999997</v>
      </c>
      <c r="L218" s="117">
        <f t="shared" si="15"/>
        <v>53133.08</v>
      </c>
      <c r="M218" s="118" t="s">
        <v>1284</v>
      </c>
      <c r="N218" s="119" t="s">
        <v>1285</v>
      </c>
    </row>
    <row r="219" spans="1:14" ht="17.149999999999999" customHeight="1">
      <c r="A219" s="120" t="s">
        <v>502</v>
      </c>
      <c r="B219" s="121" t="s">
        <v>1828</v>
      </c>
      <c r="C219" s="122">
        <v>6.68</v>
      </c>
      <c r="D219" s="123">
        <v>1.1081000000000001</v>
      </c>
      <c r="E219" s="124">
        <v>1</v>
      </c>
      <c r="F219" s="124">
        <v>1</v>
      </c>
      <c r="G219" s="124">
        <f t="shared" si="12"/>
        <v>1.1081000000000001</v>
      </c>
      <c r="H219" s="124">
        <v>1.45</v>
      </c>
      <c r="I219" s="124">
        <f t="shared" si="13"/>
        <v>1.6067450000000001</v>
      </c>
      <c r="J219" s="124">
        <v>1</v>
      </c>
      <c r="K219" s="124">
        <f t="shared" si="14"/>
        <v>1.1081000000000001</v>
      </c>
      <c r="L219" s="125">
        <f t="shared" si="15"/>
        <v>12050.59</v>
      </c>
      <c r="M219" s="126" t="s">
        <v>1284</v>
      </c>
      <c r="N219" s="127" t="s">
        <v>1285</v>
      </c>
    </row>
    <row r="220" spans="1:14" ht="17.149999999999999" customHeight="1">
      <c r="A220" s="105" t="s">
        <v>503</v>
      </c>
      <c r="B220" s="106" t="s">
        <v>1828</v>
      </c>
      <c r="C220" s="107">
        <v>8.25</v>
      </c>
      <c r="D220" s="109">
        <v>1.4224000000000001</v>
      </c>
      <c r="E220" s="109">
        <v>1</v>
      </c>
      <c r="F220" s="109">
        <v>1</v>
      </c>
      <c r="G220" s="109">
        <f t="shared" si="12"/>
        <v>1.4224000000000001</v>
      </c>
      <c r="H220" s="109">
        <v>1.45</v>
      </c>
      <c r="I220" s="109">
        <f t="shared" si="13"/>
        <v>2.0624800000000003</v>
      </c>
      <c r="J220" s="109">
        <v>1</v>
      </c>
      <c r="K220" s="109">
        <f t="shared" si="14"/>
        <v>1.4224000000000001</v>
      </c>
      <c r="L220" s="110">
        <f t="shared" si="15"/>
        <v>15468.6</v>
      </c>
      <c r="M220" s="111" t="s">
        <v>1284</v>
      </c>
      <c r="N220" s="112" t="s">
        <v>1285</v>
      </c>
    </row>
    <row r="221" spans="1:14" ht="17.149999999999999" customHeight="1">
      <c r="A221" s="105" t="s">
        <v>504</v>
      </c>
      <c r="B221" s="106" t="s">
        <v>1828</v>
      </c>
      <c r="C221" s="107">
        <v>10.02</v>
      </c>
      <c r="D221" s="109">
        <v>1.8605</v>
      </c>
      <c r="E221" s="109">
        <v>1</v>
      </c>
      <c r="F221" s="109">
        <v>1</v>
      </c>
      <c r="G221" s="109">
        <f t="shared" si="12"/>
        <v>1.8605</v>
      </c>
      <c r="H221" s="109">
        <v>1.45</v>
      </c>
      <c r="I221" s="109">
        <f t="shared" si="13"/>
        <v>2.6977250000000002</v>
      </c>
      <c r="J221" s="109">
        <v>1</v>
      </c>
      <c r="K221" s="109">
        <f t="shared" si="14"/>
        <v>1.8605</v>
      </c>
      <c r="L221" s="110">
        <f t="shared" si="15"/>
        <v>20232.939999999999</v>
      </c>
      <c r="M221" s="111" t="s">
        <v>1284</v>
      </c>
      <c r="N221" s="112" t="s">
        <v>1285</v>
      </c>
    </row>
    <row r="222" spans="1:14" ht="17.149999999999999" customHeight="1">
      <c r="A222" s="113" t="s">
        <v>506</v>
      </c>
      <c r="B222" s="114" t="s">
        <v>1828</v>
      </c>
      <c r="C222" s="115">
        <v>13.3</v>
      </c>
      <c r="D222" s="116">
        <v>2.4618000000000002</v>
      </c>
      <c r="E222" s="116">
        <v>1</v>
      </c>
      <c r="F222" s="116">
        <v>1</v>
      </c>
      <c r="G222" s="116">
        <f t="shared" si="12"/>
        <v>2.4618000000000002</v>
      </c>
      <c r="H222" s="116">
        <v>1.45</v>
      </c>
      <c r="I222" s="116">
        <f t="shared" si="13"/>
        <v>3.5696100000000004</v>
      </c>
      <c r="J222" s="116">
        <v>1</v>
      </c>
      <c r="K222" s="116">
        <f t="shared" si="14"/>
        <v>2.4618000000000002</v>
      </c>
      <c r="L222" s="117">
        <f t="shared" si="15"/>
        <v>26772.080000000002</v>
      </c>
      <c r="M222" s="118" t="s">
        <v>1284</v>
      </c>
      <c r="N222" s="119" t="s">
        <v>1285</v>
      </c>
    </row>
    <row r="223" spans="1:14" ht="17.149999999999999" customHeight="1">
      <c r="A223" s="120" t="s">
        <v>507</v>
      </c>
      <c r="B223" s="121" t="s">
        <v>1829</v>
      </c>
      <c r="C223" s="122">
        <v>3.05</v>
      </c>
      <c r="D223" s="123">
        <v>0.46589999999999998</v>
      </c>
      <c r="E223" s="124">
        <v>1</v>
      </c>
      <c r="F223" s="124">
        <v>1</v>
      </c>
      <c r="G223" s="124">
        <f t="shared" si="12"/>
        <v>0.46589999999999998</v>
      </c>
      <c r="H223" s="124">
        <v>1.45</v>
      </c>
      <c r="I223" s="124">
        <f t="shared" si="13"/>
        <v>0.67555499999999991</v>
      </c>
      <c r="J223" s="124">
        <v>1</v>
      </c>
      <c r="K223" s="124">
        <f t="shared" si="14"/>
        <v>0.46589999999999998</v>
      </c>
      <c r="L223" s="125">
        <f t="shared" si="15"/>
        <v>5066.66</v>
      </c>
      <c r="M223" s="126" t="s">
        <v>1284</v>
      </c>
      <c r="N223" s="127" t="s">
        <v>1285</v>
      </c>
    </row>
    <row r="224" spans="1:14" ht="17.149999999999999" customHeight="1">
      <c r="A224" s="105" t="s">
        <v>508</v>
      </c>
      <c r="B224" s="106" t="s">
        <v>1829</v>
      </c>
      <c r="C224" s="107">
        <v>3.46</v>
      </c>
      <c r="D224" s="109">
        <v>0.50009999999999999</v>
      </c>
      <c r="E224" s="109">
        <v>1</v>
      </c>
      <c r="F224" s="109">
        <v>1</v>
      </c>
      <c r="G224" s="109">
        <f t="shared" si="12"/>
        <v>0.50009999999999999</v>
      </c>
      <c r="H224" s="109">
        <v>1.45</v>
      </c>
      <c r="I224" s="109">
        <f t="shared" si="13"/>
        <v>0.72514499999999993</v>
      </c>
      <c r="J224" s="109">
        <v>1</v>
      </c>
      <c r="K224" s="109">
        <f t="shared" si="14"/>
        <v>0.50009999999999999</v>
      </c>
      <c r="L224" s="110">
        <f t="shared" si="15"/>
        <v>5438.59</v>
      </c>
      <c r="M224" s="111" t="s">
        <v>1284</v>
      </c>
      <c r="N224" s="112" t="s">
        <v>1285</v>
      </c>
    </row>
    <row r="225" spans="1:14" ht="17.149999999999999" customHeight="1">
      <c r="A225" s="105" t="s">
        <v>509</v>
      </c>
      <c r="B225" s="106" t="s">
        <v>1829</v>
      </c>
      <c r="C225" s="107">
        <v>4.8600000000000003</v>
      </c>
      <c r="D225" s="109">
        <v>0.74750000000000005</v>
      </c>
      <c r="E225" s="109">
        <v>1</v>
      </c>
      <c r="F225" s="109">
        <v>1</v>
      </c>
      <c r="G225" s="109">
        <f t="shared" si="12"/>
        <v>0.74750000000000005</v>
      </c>
      <c r="H225" s="109">
        <v>1.45</v>
      </c>
      <c r="I225" s="109">
        <f t="shared" si="13"/>
        <v>1.0838750000000001</v>
      </c>
      <c r="J225" s="109">
        <v>1</v>
      </c>
      <c r="K225" s="109">
        <f t="shared" si="14"/>
        <v>0.74750000000000005</v>
      </c>
      <c r="L225" s="110">
        <f t="shared" si="15"/>
        <v>8129.06</v>
      </c>
      <c r="M225" s="111" t="s">
        <v>1284</v>
      </c>
      <c r="N225" s="112" t="s">
        <v>1285</v>
      </c>
    </row>
    <row r="226" spans="1:14" ht="17.149999999999999" customHeight="1">
      <c r="A226" s="113" t="s">
        <v>510</v>
      </c>
      <c r="B226" s="114" t="s">
        <v>1829</v>
      </c>
      <c r="C226" s="115">
        <v>6.31</v>
      </c>
      <c r="D226" s="116">
        <v>1.2110000000000001</v>
      </c>
      <c r="E226" s="116">
        <v>1</v>
      </c>
      <c r="F226" s="116">
        <v>1</v>
      </c>
      <c r="G226" s="116">
        <f t="shared" si="12"/>
        <v>1.2110000000000001</v>
      </c>
      <c r="H226" s="116">
        <v>1.45</v>
      </c>
      <c r="I226" s="116">
        <f t="shared" si="13"/>
        <v>1.7559500000000001</v>
      </c>
      <c r="J226" s="116">
        <v>1</v>
      </c>
      <c r="K226" s="116">
        <f t="shared" si="14"/>
        <v>1.2110000000000001</v>
      </c>
      <c r="L226" s="117">
        <f t="shared" si="15"/>
        <v>13169.63</v>
      </c>
      <c r="M226" s="118" t="s">
        <v>1284</v>
      </c>
      <c r="N226" s="119" t="s">
        <v>1285</v>
      </c>
    </row>
    <row r="227" spans="1:14" ht="17.149999999999999" customHeight="1">
      <c r="A227" s="120" t="s">
        <v>511</v>
      </c>
      <c r="B227" s="121" t="s">
        <v>2070</v>
      </c>
      <c r="C227" s="122">
        <v>2.21</v>
      </c>
      <c r="D227" s="123">
        <v>0.36959999999999998</v>
      </c>
      <c r="E227" s="124">
        <v>1</v>
      </c>
      <c r="F227" s="124">
        <v>1</v>
      </c>
      <c r="G227" s="124">
        <f t="shared" si="12"/>
        <v>0.36959999999999998</v>
      </c>
      <c r="H227" s="124">
        <v>1.45</v>
      </c>
      <c r="I227" s="124">
        <f t="shared" si="13"/>
        <v>0.53591999999999995</v>
      </c>
      <c r="J227" s="124">
        <v>1</v>
      </c>
      <c r="K227" s="124">
        <f t="shared" si="14"/>
        <v>0.36959999999999998</v>
      </c>
      <c r="L227" s="125">
        <f t="shared" si="15"/>
        <v>4019.4</v>
      </c>
      <c r="M227" s="126" t="s">
        <v>1284</v>
      </c>
      <c r="N227" s="127" t="s">
        <v>1285</v>
      </c>
    </row>
    <row r="228" spans="1:14" ht="17.149999999999999" customHeight="1">
      <c r="A228" s="105" t="s">
        <v>512</v>
      </c>
      <c r="B228" s="106" t="s">
        <v>2070</v>
      </c>
      <c r="C228" s="107">
        <v>4</v>
      </c>
      <c r="D228" s="109">
        <v>0.74590000000000001</v>
      </c>
      <c r="E228" s="109">
        <v>1</v>
      </c>
      <c r="F228" s="109">
        <v>1</v>
      </c>
      <c r="G228" s="109">
        <f t="shared" si="12"/>
        <v>0.74590000000000001</v>
      </c>
      <c r="H228" s="109">
        <v>1.45</v>
      </c>
      <c r="I228" s="109">
        <f t="shared" si="13"/>
        <v>1.081555</v>
      </c>
      <c r="J228" s="109">
        <v>1</v>
      </c>
      <c r="K228" s="109">
        <f t="shared" si="14"/>
        <v>0.74590000000000001</v>
      </c>
      <c r="L228" s="110">
        <f t="shared" si="15"/>
        <v>8111.66</v>
      </c>
      <c r="M228" s="111" t="s">
        <v>1284</v>
      </c>
      <c r="N228" s="112" t="s">
        <v>1285</v>
      </c>
    </row>
    <row r="229" spans="1:14" ht="17.149999999999999" customHeight="1">
      <c r="A229" s="105" t="s">
        <v>513</v>
      </c>
      <c r="B229" s="106" t="s">
        <v>2070</v>
      </c>
      <c r="C229" s="107">
        <v>5.58</v>
      </c>
      <c r="D229" s="109">
        <v>1.0959000000000001</v>
      </c>
      <c r="E229" s="109">
        <v>1</v>
      </c>
      <c r="F229" s="109">
        <v>1</v>
      </c>
      <c r="G229" s="109">
        <f t="shared" si="12"/>
        <v>1.0959000000000001</v>
      </c>
      <c r="H229" s="109">
        <v>1.45</v>
      </c>
      <c r="I229" s="109">
        <f t="shared" si="13"/>
        <v>1.5890550000000001</v>
      </c>
      <c r="J229" s="109">
        <v>1</v>
      </c>
      <c r="K229" s="109">
        <f t="shared" si="14"/>
        <v>1.0959000000000001</v>
      </c>
      <c r="L229" s="110">
        <f t="shared" si="15"/>
        <v>11917.91</v>
      </c>
      <c r="M229" s="111" t="s">
        <v>1284</v>
      </c>
      <c r="N229" s="112" t="s">
        <v>1285</v>
      </c>
    </row>
    <row r="230" spans="1:14" ht="17.149999999999999" customHeight="1">
      <c r="A230" s="113" t="s">
        <v>514</v>
      </c>
      <c r="B230" s="114" t="s">
        <v>2070</v>
      </c>
      <c r="C230" s="115">
        <v>7.94</v>
      </c>
      <c r="D230" s="116">
        <v>1.913</v>
      </c>
      <c r="E230" s="116">
        <v>1</v>
      </c>
      <c r="F230" s="116">
        <v>1</v>
      </c>
      <c r="G230" s="116">
        <f t="shared" si="12"/>
        <v>1.913</v>
      </c>
      <c r="H230" s="116">
        <v>1.45</v>
      </c>
      <c r="I230" s="116">
        <f t="shared" si="13"/>
        <v>2.7738499999999999</v>
      </c>
      <c r="J230" s="116">
        <v>1</v>
      </c>
      <c r="K230" s="116">
        <f t="shared" si="14"/>
        <v>1.913</v>
      </c>
      <c r="L230" s="117">
        <f t="shared" si="15"/>
        <v>20803.88</v>
      </c>
      <c r="M230" s="118" t="s">
        <v>1284</v>
      </c>
      <c r="N230" s="119" t="s">
        <v>1285</v>
      </c>
    </row>
    <row r="231" spans="1:14" ht="17.149999999999999" customHeight="1">
      <c r="A231" s="120" t="s">
        <v>515</v>
      </c>
      <c r="B231" s="121" t="s">
        <v>1830</v>
      </c>
      <c r="C231" s="122">
        <v>3.4</v>
      </c>
      <c r="D231" s="123">
        <v>0.66169999999999995</v>
      </c>
      <c r="E231" s="124">
        <v>1</v>
      </c>
      <c r="F231" s="124">
        <v>1</v>
      </c>
      <c r="G231" s="124">
        <f t="shared" si="12"/>
        <v>0.66169999999999995</v>
      </c>
      <c r="H231" s="124">
        <v>1.45</v>
      </c>
      <c r="I231" s="124">
        <f t="shared" si="13"/>
        <v>0.9594649999999999</v>
      </c>
      <c r="J231" s="124">
        <v>1</v>
      </c>
      <c r="K231" s="124">
        <f t="shared" si="14"/>
        <v>0.66169999999999995</v>
      </c>
      <c r="L231" s="125">
        <f t="shared" si="15"/>
        <v>7195.99</v>
      </c>
      <c r="M231" s="126" t="s">
        <v>1284</v>
      </c>
      <c r="N231" s="127" t="s">
        <v>1285</v>
      </c>
    </row>
    <row r="232" spans="1:14" ht="17.149999999999999" customHeight="1">
      <c r="A232" s="105" t="s">
        <v>516</v>
      </c>
      <c r="B232" s="106" t="s">
        <v>1830</v>
      </c>
      <c r="C232" s="107">
        <v>4.3499999999999996</v>
      </c>
      <c r="D232" s="109">
        <v>0.84089999999999998</v>
      </c>
      <c r="E232" s="109">
        <v>1</v>
      </c>
      <c r="F232" s="109">
        <v>1</v>
      </c>
      <c r="G232" s="109">
        <f t="shared" si="12"/>
        <v>0.84089999999999998</v>
      </c>
      <c r="H232" s="109">
        <v>1.45</v>
      </c>
      <c r="I232" s="109">
        <f t="shared" si="13"/>
        <v>1.2193049999999999</v>
      </c>
      <c r="J232" s="109">
        <v>1</v>
      </c>
      <c r="K232" s="109">
        <f t="shared" si="14"/>
        <v>0.84089999999999998</v>
      </c>
      <c r="L232" s="110">
        <f t="shared" si="15"/>
        <v>9144.7900000000009</v>
      </c>
      <c r="M232" s="111" t="s">
        <v>1284</v>
      </c>
      <c r="N232" s="112" t="s">
        <v>1285</v>
      </c>
    </row>
    <row r="233" spans="1:14" ht="17.149999999999999" customHeight="1">
      <c r="A233" s="105" t="s">
        <v>517</v>
      </c>
      <c r="B233" s="106" t="s">
        <v>1830</v>
      </c>
      <c r="C233" s="107">
        <v>6.15</v>
      </c>
      <c r="D233" s="109">
        <v>1.2025999999999999</v>
      </c>
      <c r="E233" s="109">
        <v>1</v>
      </c>
      <c r="F233" s="109">
        <v>1</v>
      </c>
      <c r="G233" s="109">
        <f t="shared" si="12"/>
        <v>1.2025999999999999</v>
      </c>
      <c r="H233" s="109">
        <v>1.45</v>
      </c>
      <c r="I233" s="109">
        <f t="shared" si="13"/>
        <v>1.7437699999999998</v>
      </c>
      <c r="J233" s="109">
        <v>1</v>
      </c>
      <c r="K233" s="109">
        <f t="shared" si="14"/>
        <v>1.2025999999999999</v>
      </c>
      <c r="L233" s="110">
        <f t="shared" si="15"/>
        <v>13078.28</v>
      </c>
      <c r="M233" s="111" t="s">
        <v>1284</v>
      </c>
      <c r="N233" s="112" t="s">
        <v>1285</v>
      </c>
    </row>
    <row r="234" spans="1:14" ht="17.149999999999999" customHeight="1">
      <c r="A234" s="113" t="s">
        <v>518</v>
      </c>
      <c r="B234" s="114" t="s">
        <v>1830</v>
      </c>
      <c r="C234" s="115">
        <v>9.5399999999999991</v>
      </c>
      <c r="D234" s="116">
        <v>2.0322</v>
      </c>
      <c r="E234" s="116">
        <v>1</v>
      </c>
      <c r="F234" s="116">
        <v>1</v>
      </c>
      <c r="G234" s="116">
        <f t="shared" si="12"/>
        <v>2.0322</v>
      </c>
      <c r="H234" s="116">
        <v>1.45</v>
      </c>
      <c r="I234" s="116">
        <f t="shared" si="13"/>
        <v>2.9466899999999998</v>
      </c>
      <c r="J234" s="116">
        <v>1</v>
      </c>
      <c r="K234" s="116">
        <f t="shared" si="14"/>
        <v>2.0322</v>
      </c>
      <c r="L234" s="117">
        <f t="shared" si="15"/>
        <v>22100.18</v>
      </c>
      <c r="M234" s="118" t="s">
        <v>1284</v>
      </c>
      <c r="N234" s="119" t="s">
        <v>1285</v>
      </c>
    </row>
    <row r="235" spans="1:14" ht="17.149999999999999" customHeight="1">
      <c r="A235" s="120" t="s">
        <v>519</v>
      </c>
      <c r="B235" s="121" t="s">
        <v>1831</v>
      </c>
      <c r="C235" s="122">
        <v>2.86</v>
      </c>
      <c r="D235" s="123">
        <v>0.62280000000000002</v>
      </c>
      <c r="E235" s="124">
        <v>1</v>
      </c>
      <c r="F235" s="124">
        <v>1</v>
      </c>
      <c r="G235" s="124">
        <f t="shared" si="12"/>
        <v>0.62280000000000002</v>
      </c>
      <c r="H235" s="124">
        <v>1.45</v>
      </c>
      <c r="I235" s="124">
        <f t="shared" si="13"/>
        <v>0.90305999999999997</v>
      </c>
      <c r="J235" s="124">
        <v>1</v>
      </c>
      <c r="K235" s="124">
        <f t="shared" si="14"/>
        <v>0.62280000000000002</v>
      </c>
      <c r="L235" s="125">
        <f t="shared" si="15"/>
        <v>6772.95</v>
      </c>
      <c r="M235" s="126" t="s">
        <v>1284</v>
      </c>
      <c r="N235" s="127" t="s">
        <v>1285</v>
      </c>
    </row>
    <row r="236" spans="1:14" ht="17.149999999999999" customHeight="1">
      <c r="A236" s="105" t="s">
        <v>520</v>
      </c>
      <c r="B236" s="106" t="s">
        <v>1831</v>
      </c>
      <c r="C236" s="107">
        <v>3.63</v>
      </c>
      <c r="D236" s="109">
        <v>0.79620000000000002</v>
      </c>
      <c r="E236" s="109">
        <v>1</v>
      </c>
      <c r="F236" s="109">
        <v>1</v>
      </c>
      <c r="G236" s="109">
        <f t="shared" si="12"/>
        <v>0.79620000000000002</v>
      </c>
      <c r="H236" s="109">
        <v>1.45</v>
      </c>
      <c r="I236" s="109">
        <f t="shared" si="13"/>
        <v>1.15449</v>
      </c>
      <c r="J236" s="109">
        <v>1</v>
      </c>
      <c r="K236" s="109">
        <f t="shared" si="14"/>
        <v>0.79620000000000002</v>
      </c>
      <c r="L236" s="110">
        <f t="shared" si="15"/>
        <v>8658.68</v>
      </c>
      <c r="M236" s="111" t="s">
        <v>1284</v>
      </c>
      <c r="N236" s="112" t="s">
        <v>1285</v>
      </c>
    </row>
    <row r="237" spans="1:14" ht="17.149999999999999" customHeight="1">
      <c r="A237" s="105" t="s">
        <v>521</v>
      </c>
      <c r="B237" s="106" t="s">
        <v>1831</v>
      </c>
      <c r="C237" s="107">
        <v>5.61</v>
      </c>
      <c r="D237" s="109">
        <v>1.1638999999999999</v>
      </c>
      <c r="E237" s="109">
        <v>1</v>
      </c>
      <c r="F237" s="109">
        <v>1</v>
      </c>
      <c r="G237" s="109">
        <f t="shared" si="12"/>
        <v>1.1638999999999999</v>
      </c>
      <c r="H237" s="109">
        <v>1.45</v>
      </c>
      <c r="I237" s="109">
        <f t="shared" si="13"/>
        <v>1.6876549999999999</v>
      </c>
      <c r="J237" s="109">
        <v>1</v>
      </c>
      <c r="K237" s="109">
        <f t="shared" si="14"/>
        <v>1.1638999999999999</v>
      </c>
      <c r="L237" s="110">
        <f t="shared" si="15"/>
        <v>12657.41</v>
      </c>
      <c r="M237" s="111" t="s">
        <v>1284</v>
      </c>
      <c r="N237" s="112" t="s">
        <v>1285</v>
      </c>
    </row>
    <row r="238" spans="1:14" ht="17.149999999999999" customHeight="1">
      <c r="A238" s="113" t="s">
        <v>522</v>
      </c>
      <c r="B238" s="114" t="s">
        <v>1831</v>
      </c>
      <c r="C238" s="115">
        <v>9.31</v>
      </c>
      <c r="D238" s="116">
        <v>2.1877</v>
      </c>
      <c r="E238" s="116">
        <v>1</v>
      </c>
      <c r="F238" s="116">
        <v>1</v>
      </c>
      <c r="G238" s="116">
        <f t="shared" si="12"/>
        <v>2.1877</v>
      </c>
      <c r="H238" s="116">
        <v>1.45</v>
      </c>
      <c r="I238" s="116">
        <f t="shared" si="13"/>
        <v>3.1721649999999997</v>
      </c>
      <c r="J238" s="116">
        <v>1</v>
      </c>
      <c r="K238" s="116">
        <f t="shared" si="14"/>
        <v>2.1877</v>
      </c>
      <c r="L238" s="117">
        <f t="shared" si="15"/>
        <v>23791.24</v>
      </c>
      <c r="M238" s="118" t="s">
        <v>1284</v>
      </c>
      <c r="N238" s="119" t="s">
        <v>1285</v>
      </c>
    </row>
    <row r="239" spans="1:14" ht="17.149999999999999" customHeight="1">
      <c r="A239" s="120" t="s">
        <v>523</v>
      </c>
      <c r="B239" s="121" t="s">
        <v>1832</v>
      </c>
      <c r="C239" s="122">
        <v>3.31</v>
      </c>
      <c r="D239" s="123">
        <v>0.55810000000000004</v>
      </c>
      <c r="E239" s="124">
        <v>1</v>
      </c>
      <c r="F239" s="124">
        <v>1</v>
      </c>
      <c r="G239" s="124">
        <f t="shared" si="12"/>
        <v>0.55810000000000004</v>
      </c>
      <c r="H239" s="124">
        <v>1.45</v>
      </c>
      <c r="I239" s="124">
        <f t="shared" si="13"/>
        <v>0.80924499999999999</v>
      </c>
      <c r="J239" s="124">
        <v>1</v>
      </c>
      <c r="K239" s="124">
        <f t="shared" si="14"/>
        <v>0.55810000000000004</v>
      </c>
      <c r="L239" s="125">
        <f t="shared" si="15"/>
        <v>6069.34</v>
      </c>
      <c r="M239" s="126" t="s">
        <v>1284</v>
      </c>
      <c r="N239" s="127" t="s">
        <v>1285</v>
      </c>
    </row>
    <row r="240" spans="1:14" ht="17.149999999999999" customHeight="1">
      <c r="A240" s="105" t="s">
        <v>524</v>
      </c>
      <c r="B240" s="106" t="s">
        <v>1832</v>
      </c>
      <c r="C240" s="107">
        <v>4.2300000000000004</v>
      </c>
      <c r="D240" s="109">
        <v>0.7782</v>
      </c>
      <c r="E240" s="109">
        <v>1</v>
      </c>
      <c r="F240" s="109">
        <v>1</v>
      </c>
      <c r="G240" s="109">
        <f t="shared" si="12"/>
        <v>0.7782</v>
      </c>
      <c r="H240" s="109">
        <v>1.45</v>
      </c>
      <c r="I240" s="109">
        <f t="shared" si="13"/>
        <v>1.12839</v>
      </c>
      <c r="J240" s="109">
        <v>1</v>
      </c>
      <c r="K240" s="109">
        <f t="shared" si="14"/>
        <v>0.7782</v>
      </c>
      <c r="L240" s="110">
        <f t="shared" si="15"/>
        <v>8462.93</v>
      </c>
      <c r="M240" s="111" t="s">
        <v>1284</v>
      </c>
      <c r="N240" s="112" t="s">
        <v>1285</v>
      </c>
    </row>
    <row r="241" spans="1:14" ht="17.149999999999999" customHeight="1">
      <c r="A241" s="105" t="s">
        <v>525</v>
      </c>
      <c r="B241" s="106" t="s">
        <v>1832</v>
      </c>
      <c r="C241" s="107">
        <v>6.57</v>
      </c>
      <c r="D241" s="109">
        <v>1.1953</v>
      </c>
      <c r="E241" s="109">
        <v>1</v>
      </c>
      <c r="F241" s="109">
        <v>1</v>
      </c>
      <c r="G241" s="109">
        <f t="shared" si="12"/>
        <v>1.1953</v>
      </c>
      <c r="H241" s="109">
        <v>1.45</v>
      </c>
      <c r="I241" s="109">
        <f t="shared" si="13"/>
        <v>1.733185</v>
      </c>
      <c r="J241" s="109">
        <v>1</v>
      </c>
      <c r="K241" s="109">
        <f t="shared" si="14"/>
        <v>1.1953</v>
      </c>
      <c r="L241" s="110">
        <f t="shared" si="15"/>
        <v>12998.89</v>
      </c>
      <c r="M241" s="111" t="s">
        <v>1284</v>
      </c>
      <c r="N241" s="112" t="s">
        <v>1285</v>
      </c>
    </row>
    <row r="242" spans="1:14" ht="17.149999999999999" customHeight="1">
      <c r="A242" s="113" t="s">
        <v>526</v>
      </c>
      <c r="B242" s="114" t="s">
        <v>1832</v>
      </c>
      <c r="C242" s="115">
        <v>10.31</v>
      </c>
      <c r="D242" s="116">
        <v>1.913</v>
      </c>
      <c r="E242" s="116">
        <v>1</v>
      </c>
      <c r="F242" s="116">
        <v>1</v>
      </c>
      <c r="G242" s="116">
        <f t="shared" si="12"/>
        <v>1.913</v>
      </c>
      <c r="H242" s="116">
        <v>1.45</v>
      </c>
      <c r="I242" s="116">
        <f t="shared" si="13"/>
        <v>2.7738499999999999</v>
      </c>
      <c r="J242" s="116">
        <v>1</v>
      </c>
      <c r="K242" s="116">
        <f t="shared" si="14"/>
        <v>1.913</v>
      </c>
      <c r="L242" s="117">
        <f t="shared" si="15"/>
        <v>20803.88</v>
      </c>
      <c r="M242" s="118" t="s">
        <v>1284</v>
      </c>
      <c r="N242" s="119" t="s">
        <v>1285</v>
      </c>
    </row>
    <row r="243" spans="1:14" ht="17.149999999999999" customHeight="1">
      <c r="A243" s="120" t="s">
        <v>527</v>
      </c>
      <c r="B243" s="121" t="s">
        <v>1833</v>
      </c>
      <c r="C243" s="122">
        <v>4.3</v>
      </c>
      <c r="D243" s="123">
        <v>0.62860000000000005</v>
      </c>
      <c r="E243" s="124">
        <v>1</v>
      </c>
      <c r="F243" s="124">
        <v>1</v>
      </c>
      <c r="G243" s="124">
        <f t="shared" si="12"/>
        <v>0.62860000000000005</v>
      </c>
      <c r="H243" s="124">
        <v>1.45</v>
      </c>
      <c r="I243" s="124">
        <f t="shared" si="13"/>
        <v>0.91147</v>
      </c>
      <c r="J243" s="124">
        <v>1</v>
      </c>
      <c r="K243" s="124">
        <f t="shared" si="14"/>
        <v>0.62860000000000005</v>
      </c>
      <c r="L243" s="125">
        <f t="shared" si="15"/>
        <v>6836.03</v>
      </c>
      <c r="M243" s="126" t="s">
        <v>1284</v>
      </c>
      <c r="N243" s="127" t="s">
        <v>1285</v>
      </c>
    </row>
    <row r="244" spans="1:14" ht="17.149999999999999" customHeight="1">
      <c r="A244" s="105" t="s">
        <v>528</v>
      </c>
      <c r="B244" s="106" t="s">
        <v>1833</v>
      </c>
      <c r="C244" s="107">
        <v>5.18</v>
      </c>
      <c r="D244" s="109">
        <v>0.81950000000000001</v>
      </c>
      <c r="E244" s="109">
        <v>1</v>
      </c>
      <c r="F244" s="109">
        <v>1</v>
      </c>
      <c r="G244" s="109">
        <f t="shared" si="12"/>
        <v>0.81950000000000001</v>
      </c>
      <c r="H244" s="109">
        <v>1.45</v>
      </c>
      <c r="I244" s="109">
        <f t="shared" si="13"/>
        <v>1.188275</v>
      </c>
      <c r="J244" s="109">
        <v>1</v>
      </c>
      <c r="K244" s="109">
        <f t="shared" si="14"/>
        <v>0.81950000000000001</v>
      </c>
      <c r="L244" s="110">
        <f t="shared" si="15"/>
        <v>8912.06</v>
      </c>
      <c r="M244" s="111" t="s">
        <v>1284</v>
      </c>
      <c r="N244" s="112" t="s">
        <v>1285</v>
      </c>
    </row>
    <row r="245" spans="1:14" ht="17.149999999999999" customHeight="1">
      <c r="A245" s="105" t="s">
        <v>529</v>
      </c>
      <c r="B245" s="106" t="s">
        <v>1833</v>
      </c>
      <c r="C245" s="107">
        <v>6.99</v>
      </c>
      <c r="D245" s="109">
        <v>1.1629</v>
      </c>
      <c r="E245" s="109">
        <v>1</v>
      </c>
      <c r="F245" s="109">
        <v>1</v>
      </c>
      <c r="G245" s="109">
        <f t="shared" si="12"/>
        <v>1.1629</v>
      </c>
      <c r="H245" s="109">
        <v>1.45</v>
      </c>
      <c r="I245" s="109">
        <f t="shared" si="13"/>
        <v>1.686205</v>
      </c>
      <c r="J245" s="109">
        <v>1</v>
      </c>
      <c r="K245" s="109">
        <f t="shared" si="14"/>
        <v>1.1629</v>
      </c>
      <c r="L245" s="110">
        <f t="shared" si="15"/>
        <v>12646.54</v>
      </c>
      <c r="M245" s="111" t="s">
        <v>1284</v>
      </c>
      <c r="N245" s="112" t="s">
        <v>1285</v>
      </c>
    </row>
    <row r="246" spans="1:14" ht="17.149999999999999" customHeight="1">
      <c r="A246" s="113" t="s">
        <v>530</v>
      </c>
      <c r="B246" s="114" t="s">
        <v>1833</v>
      </c>
      <c r="C246" s="115">
        <v>10</v>
      </c>
      <c r="D246" s="116">
        <v>1.9028</v>
      </c>
      <c r="E246" s="116">
        <v>1</v>
      </c>
      <c r="F246" s="116">
        <v>1</v>
      </c>
      <c r="G246" s="116">
        <f t="shared" si="12"/>
        <v>1.9028</v>
      </c>
      <c r="H246" s="116">
        <v>1.45</v>
      </c>
      <c r="I246" s="116">
        <f t="shared" si="13"/>
        <v>2.7590599999999998</v>
      </c>
      <c r="J246" s="116">
        <v>1</v>
      </c>
      <c r="K246" s="116">
        <f t="shared" si="14"/>
        <v>1.9028</v>
      </c>
      <c r="L246" s="117">
        <f t="shared" si="15"/>
        <v>20692.95</v>
      </c>
      <c r="M246" s="118" t="s">
        <v>1284</v>
      </c>
      <c r="N246" s="119" t="s">
        <v>1285</v>
      </c>
    </row>
    <row r="247" spans="1:14" ht="17.149999999999999" customHeight="1">
      <c r="A247" s="120" t="s">
        <v>531</v>
      </c>
      <c r="B247" s="121" t="s">
        <v>1834</v>
      </c>
      <c r="C247" s="122">
        <v>2.12</v>
      </c>
      <c r="D247" s="123">
        <v>0.26669999999999999</v>
      </c>
      <c r="E247" s="124">
        <v>1</v>
      </c>
      <c r="F247" s="124">
        <v>1</v>
      </c>
      <c r="G247" s="124">
        <f t="shared" si="12"/>
        <v>0.26669999999999999</v>
      </c>
      <c r="H247" s="124">
        <v>1.45</v>
      </c>
      <c r="I247" s="124">
        <f t="shared" si="13"/>
        <v>0.38671499999999998</v>
      </c>
      <c r="J247" s="124">
        <v>1</v>
      </c>
      <c r="K247" s="124">
        <f t="shared" si="14"/>
        <v>0.26669999999999999</v>
      </c>
      <c r="L247" s="125">
        <f t="shared" si="15"/>
        <v>2900.36</v>
      </c>
      <c r="M247" s="126" t="s">
        <v>1284</v>
      </c>
      <c r="N247" s="127" t="s">
        <v>1285</v>
      </c>
    </row>
    <row r="248" spans="1:14" ht="17.149999999999999" customHeight="1">
      <c r="A248" s="105" t="s">
        <v>532</v>
      </c>
      <c r="B248" s="106" t="s">
        <v>1834</v>
      </c>
      <c r="C248" s="107">
        <v>2.89</v>
      </c>
      <c r="D248" s="109">
        <v>0.38590000000000002</v>
      </c>
      <c r="E248" s="109">
        <v>1</v>
      </c>
      <c r="F248" s="109">
        <v>1</v>
      </c>
      <c r="G248" s="109">
        <f t="shared" si="12"/>
        <v>0.38590000000000002</v>
      </c>
      <c r="H248" s="109">
        <v>1.45</v>
      </c>
      <c r="I248" s="109">
        <f t="shared" si="13"/>
        <v>0.55955500000000002</v>
      </c>
      <c r="J248" s="109">
        <v>1</v>
      </c>
      <c r="K248" s="109">
        <f t="shared" si="14"/>
        <v>0.38590000000000002</v>
      </c>
      <c r="L248" s="110">
        <f t="shared" si="15"/>
        <v>4196.66</v>
      </c>
      <c r="M248" s="111" t="s">
        <v>1284</v>
      </c>
      <c r="N248" s="112" t="s">
        <v>1285</v>
      </c>
    </row>
    <row r="249" spans="1:14" ht="17.149999999999999" customHeight="1">
      <c r="A249" s="105" t="s">
        <v>533</v>
      </c>
      <c r="B249" s="106" t="s">
        <v>1834</v>
      </c>
      <c r="C249" s="107">
        <v>5.08</v>
      </c>
      <c r="D249" s="109">
        <v>0.81520000000000004</v>
      </c>
      <c r="E249" s="109">
        <v>1</v>
      </c>
      <c r="F249" s="109">
        <v>1</v>
      </c>
      <c r="G249" s="109">
        <f t="shared" si="12"/>
        <v>0.81520000000000004</v>
      </c>
      <c r="H249" s="109">
        <v>1.45</v>
      </c>
      <c r="I249" s="109">
        <f t="shared" si="13"/>
        <v>1.18204</v>
      </c>
      <c r="J249" s="109">
        <v>1</v>
      </c>
      <c r="K249" s="109">
        <f t="shared" si="14"/>
        <v>0.81520000000000004</v>
      </c>
      <c r="L249" s="110">
        <f t="shared" si="15"/>
        <v>8865.2999999999993</v>
      </c>
      <c r="M249" s="111" t="s">
        <v>1284</v>
      </c>
      <c r="N249" s="112" t="s">
        <v>1285</v>
      </c>
    </row>
    <row r="250" spans="1:14" ht="17.149999999999999" customHeight="1">
      <c r="A250" s="113" t="s">
        <v>534</v>
      </c>
      <c r="B250" s="114" t="s">
        <v>1834</v>
      </c>
      <c r="C250" s="115">
        <v>9.26</v>
      </c>
      <c r="D250" s="116">
        <v>2.0638999999999998</v>
      </c>
      <c r="E250" s="116">
        <v>1</v>
      </c>
      <c r="F250" s="116">
        <v>1</v>
      </c>
      <c r="G250" s="116">
        <f t="shared" si="12"/>
        <v>2.0638999999999998</v>
      </c>
      <c r="H250" s="116">
        <v>1.45</v>
      </c>
      <c r="I250" s="116">
        <f t="shared" si="13"/>
        <v>2.9926549999999996</v>
      </c>
      <c r="J250" s="116">
        <v>1</v>
      </c>
      <c r="K250" s="116">
        <f t="shared" si="14"/>
        <v>2.0638999999999998</v>
      </c>
      <c r="L250" s="117">
        <f t="shared" si="15"/>
        <v>22444.91</v>
      </c>
      <c r="M250" s="118" t="s">
        <v>1284</v>
      </c>
      <c r="N250" s="119" t="s">
        <v>1285</v>
      </c>
    </row>
    <row r="251" spans="1:14" ht="17.149999999999999" customHeight="1">
      <c r="A251" s="120" t="s">
        <v>535</v>
      </c>
      <c r="B251" s="121" t="s">
        <v>1835</v>
      </c>
      <c r="C251" s="122">
        <v>2.82</v>
      </c>
      <c r="D251" s="123">
        <v>0.44180000000000003</v>
      </c>
      <c r="E251" s="124">
        <v>1</v>
      </c>
      <c r="F251" s="124">
        <v>1</v>
      </c>
      <c r="G251" s="124">
        <f t="shared" si="12"/>
        <v>0.44180000000000003</v>
      </c>
      <c r="H251" s="124">
        <v>1.45</v>
      </c>
      <c r="I251" s="124">
        <f t="shared" si="13"/>
        <v>0.64061000000000001</v>
      </c>
      <c r="J251" s="124">
        <v>1</v>
      </c>
      <c r="K251" s="124">
        <f t="shared" si="14"/>
        <v>0.44180000000000003</v>
      </c>
      <c r="L251" s="125">
        <f t="shared" si="15"/>
        <v>4804.58</v>
      </c>
      <c r="M251" s="126" t="s">
        <v>1284</v>
      </c>
      <c r="N251" s="127" t="s">
        <v>1285</v>
      </c>
    </row>
    <row r="252" spans="1:14" ht="17.149999999999999" customHeight="1">
      <c r="A252" s="105" t="s">
        <v>536</v>
      </c>
      <c r="B252" s="106" t="s">
        <v>1835</v>
      </c>
      <c r="C252" s="107">
        <v>3.78</v>
      </c>
      <c r="D252" s="109">
        <v>0.62790000000000001</v>
      </c>
      <c r="E252" s="109">
        <v>1</v>
      </c>
      <c r="F252" s="109">
        <v>1</v>
      </c>
      <c r="G252" s="109">
        <f t="shared" si="12"/>
        <v>0.62790000000000001</v>
      </c>
      <c r="H252" s="109">
        <v>1.45</v>
      </c>
      <c r="I252" s="109">
        <f t="shared" si="13"/>
        <v>0.91045500000000001</v>
      </c>
      <c r="J252" s="109">
        <v>1</v>
      </c>
      <c r="K252" s="109">
        <f t="shared" si="14"/>
        <v>0.62790000000000001</v>
      </c>
      <c r="L252" s="110">
        <f t="shared" si="15"/>
        <v>6828.41</v>
      </c>
      <c r="M252" s="111" t="s">
        <v>1284</v>
      </c>
      <c r="N252" s="112" t="s">
        <v>1285</v>
      </c>
    </row>
    <row r="253" spans="1:14" ht="17.149999999999999" customHeight="1">
      <c r="A253" s="105" t="s">
        <v>537</v>
      </c>
      <c r="B253" s="106" t="s">
        <v>1835</v>
      </c>
      <c r="C253" s="107">
        <v>5.51</v>
      </c>
      <c r="D253" s="109">
        <v>0.95250000000000001</v>
      </c>
      <c r="E253" s="109">
        <v>1</v>
      </c>
      <c r="F253" s="109">
        <v>1</v>
      </c>
      <c r="G253" s="109">
        <f t="shared" si="12"/>
        <v>0.95250000000000001</v>
      </c>
      <c r="H253" s="109">
        <v>1.45</v>
      </c>
      <c r="I253" s="109">
        <f t="shared" si="13"/>
        <v>1.3811249999999999</v>
      </c>
      <c r="J253" s="109">
        <v>1</v>
      </c>
      <c r="K253" s="109">
        <f t="shared" si="14"/>
        <v>0.95250000000000001</v>
      </c>
      <c r="L253" s="110">
        <f t="shared" si="15"/>
        <v>10358.44</v>
      </c>
      <c r="M253" s="111" t="s">
        <v>1284</v>
      </c>
      <c r="N253" s="112" t="s">
        <v>1285</v>
      </c>
    </row>
    <row r="254" spans="1:14" ht="17.149999999999999" customHeight="1">
      <c r="A254" s="113" t="s">
        <v>538</v>
      </c>
      <c r="B254" s="114" t="s">
        <v>1835</v>
      </c>
      <c r="C254" s="115">
        <v>8.91</v>
      </c>
      <c r="D254" s="116">
        <v>1.7169000000000001</v>
      </c>
      <c r="E254" s="116">
        <v>1</v>
      </c>
      <c r="F254" s="116">
        <v>1</v>
      </c>
      <c r="G254" s="116">
        <f t="shared" si="12"/>
        <v>1.7169000000000001</v>
      </c>
      <c r="H254" s="116">
        <v>1.45</v>
      </c>
      <c r="I254" s="116">
        <f t="shared" si="13"/>
        <v>2.4895049999999999</v>
      </c>
      <c r="J254" s="116">
        <v>1</v>
      </c>
      <c r="K254" s="116">
        <f t="shared" si="14"/>
        <v>1.7169000000000001</v>
      </c>
      <c r="L254" s="117">
        <f t="shared" si="15"/>
        <v>18671.29</v>
      </c>
      <c r="M254" s="118" t="s">
        <v>1284</v>
      </c>
      <c r="N254" s="119" t="s">
        <v>1285</v>
      </c>
    </row>
    <row r="255" spans="1:14" ht="17.149999999999999" customHeight="1">
      <c r="A255" s="120" t="s">
        <v>539</v>
      </c>
      <c r="B255" s="121" t="s">
        <v>1836</v>
      </c>
      <c r="C255" s="122">
        <v>3.05</v>
      </c>
      <c r="D255" s="123">
        <v>0.51459999999999995</v>
      </c>
      <c r="E255" s="124">
        <v>1</v>
      </c>
      <c r="F255" s="124">
        <v>1</v>
      </c>
      <c r="G255" s="124">
        <f t="shared" si="12"/>
        <v>0.51459999999999995</v>
      </c>
      <c r="H255" s="124">
        <v>1.45</v>
      </c>
      <c r="I255" s="124">
        <f t="shared" si="13"/>
        <v>0.74616999999999989</v>
      </c>
      <c r="J255" s="124">
        <v>1</v>
      </c>
      <c r="K255" s="124">
        <f t="shared" si="14"/>
        <v>0.51459999999999995</v>
      </c>
      <c r="L255" s="125">
        <f t="shared" si="15"/>
        <v>5596.28</v>
      </c>
      <c r="M255" s="126" t="s">
        <v>1284</v>
      </c>
      <c r="N255" s="127" t="s">
        <v>1285</v>
      </c>
    </row>
    <row r="256" spans="1:14" ht="17.149999999999999" customHeight="1">
      <c r="A256" s="105" t="s">
        <v>540</v>
      </c>
      <c r="B256" s="106" t="s">
        <v>1836</v>
      </c>
      <c r="C256" s="107">
        <v>3.71</v>
      </c>
      <c r="D256" s="109">
        <v>0.63900000000000001</v>
      </c>
      <c r="E256" s="109">
        <v>1</v>
      </c>
      <c r="F256" s="109">
        <v>1</v>
      </c>
      <c r="G256" s="109">
        <f t="shared" si="12"/>
        <v>0.63900000000000001</v>
      </c>
      <c r="H256" s="109">
        <v>1.45</v>
      </c>
      <c r="I256" s="109">
        <f t="shared" si="13"/>
        <v>0.92654999999999998</v>
      </c>
      <c r="J256" s="109">
        <v>1</v>
      </c>
      <c r="K256" s="109">
        <f t="shared" si="14"/>
        <v>0.63900000000000001</v>
      </c>
      <c r="L256" s="110">
        <f t="shared" si="15"/>
        <v>6949.13</v>
      </c>
      <c r="M256" s="111" t="s">
        <v>1284</v>
      </c>
      <c r="N256" s="112" t="s">
        <v>1285</v>
      </c>
    </row>
    <row r="257" spans="1:14" ht="17.149999999999999" customHeight="1">
      <c r="A257" s="105" t="s">
        <v>541</v>
      </c>
      <c r="B257" s="106" t="s">
        <v>1836</v>
      </c>
      <c r="C257" s="107">
        <v>4.9400000000000004</v>
      </c>
      <c r="D257" s="109">
        <v>0.8488</v>
      </c>
      <c r="E257" s="109">
        <v>1</v>
      </c>
      <c r="F257" s="109">
        <v>1</v>
      </c>
      <c r="G257" s="109">
        <f t="shared" si="12"/>
        <v>0.8488</v>
      </c>
      <c r="H257" s="109">
        <v>1.45</v>
      </c>
      <c r="I257" s="109">
        <f t="shared" si="13"/>
        <v>1.2307599999999999</v>
      </c>
      <c r="J257" s="109">
        <v>1</v>
      </c>
      <c r="K257" s="109">
        <f t="shared" si="14"/>
        <v>0.8488</v>
      </c>
      <c r="L257" s="110">
        <f t="shared" si="15"/>
        <v>9230.7000000000007</v>
      </c>
      <c r="M257" s="111" t="s">
        <v>1284</v>
      </c>
      <c r="N257" s="112" t="s">
        <v>1285</v>
      </c>
    </row>
    <row r="258" spans="1:14" ht="17.149999999999999" customHeight="1">
      <c r="A258" s="113" t="s">
        <v>542</v>
      </c>
      <c r="B258" s="114" t="s">
        <v>1836</v>
      </c>
      <c r="C258" s="115">
        <v>8.1199999999999992</v>
      </c>
      <c r="D258" s="116">
        <v>1.5748</v>
      </c>
      <c r="E258" s="116">
        <v>1</v>
      </c>
      <c r="F258" s="116">
        <v>1</v>
      </c>
      <c r="G258" s="116">
        <f t="shared" si="12"/>
        <v>1.5748</v>
      </c>
      <c r="H258" s="116">
        <v>1.45</v>
      </c>
      <c r="I258" s="116">
        <f t="shared" si="13"/>
        <v>2.2834599999999998</v>
      </c>
      <c r="J258" s="116">
        <v>1</v>
      </c>
      <c r="K258" s="116">
        <f t="shared" si="14"/>
        <v>1.5748</v>
      </c>
      <c r="L258" s="117">
        <f t="shared" si="15"/>
        <v>17125.95</v>
      </c>
      <c r="M258" s="118" t="s">
        <v>1284</v>
      </c>
      <c r="N258" s="119" t="s">
        <v>1285</v>
      </c>
    </row>
    <row r="259" spans="1:14" ht="17.149999999999999" customHeight="1">
      <c r="A259" s="120" t="s">
        <v>543</v>
      </c>
      <c r="B259" s="121" t="s">
        <v>1837</v>
      </c>
      <c r="C259" s="122">
        <v>2.15</v>
      </c>
      <c r="D259" s="123">
        <v>0.34129999999999999</v>
      </c>
      <c r="E259" s="124">
        <v>1</v>
      </c>
      <c r="F259" s="124">
        <v>1</v>
      </c>
      <c r="G259" s="124">
        <f t="shared" si="12"/>
        <v>0.34129999999999999</v>
      </c>
      <c r="H259" s="124">
        <v>1.45</v>
      </c>
      <c r="I259" s="124">
        <f t="shared" si="13"/>
        <v>0.49488499999999996</v>
      </c>
      <c r="J259" s="124">
        <v>1</v>
      </c>
      <c r="K259" s="124">
        <f t="shared" si="14"/>
        <v>0.34129999999999999</v>
      </c>
      <c r="L259" s="125">
        <f t="shared" si="15"/>
        <v>3711.64</v>
      </c>
      <c r="M259" s="126" t="s">
        <v>1284</v>
      </c>
      <c r="N259" s="127" t="s">
        <v>1285</v>
      </c>
    </row>
    <row r="260" spans="1:14" ht="17.149999999999999" customHeight="1">
      <c r="A260" s="105" t="s">
        <v>544</v>
      </c>
      <c r="B260" s="106" t="s">
        <v>1837</v>
      </c>
      <c r="C260" s="107">
        <v>3.02</v>
      </c>
      <c r="D260" s="109">
        <v>0.49780000000000002</v>
      </c>
      <c r="E260" s="109">
        <v>1</v>
      </c>
      <c r="F260" s="109">
        <v>1</v>
      </c>
      <c r="G260" s="109">
        <f t="shared" si="12"/>
        <v>0.49780000000000002</v>
      </c>
      <c r="H260" s="109">
        <v>1.45</v>
      </c>
      <c r="I260" s="109">
        <f t="shared" si="13"/>
        <v>0.72181000000000006</v>
      </c>
      <c r="J260" s="109">
        <v>1</v>
      </c>
      <c r="K260" s="109">
        <f t="shared" si="14"/>
        <v>0.49780000000000002</v>
      </c>
      <c r="L260" s="110">
        <f t="shared" si="15"/>
        <v>5413.58</v>
      </c>
      <c r="M260" s="111" t="s">
        <v>1284</v>
      </c>
      <c r="N260" s="112" t="s">
        <v>1285</v>
      </c>
    </row>
    <row r="261" spans="1:14" ht="17.149999999999999" customHeight="1">
      <c r="A261" s="105" t="s">
        <v>545</v>
      </c>
      <c r="B261" s="106" t="s">
        <v>1837</v>
      </c>
      <c r="C261" s="107">
        <v>4.25</v>
      </c>
      <c r="D261" s="109">
        <v>0.72170000000000001</v>
      </c>
      <c r="E261" s="109">
        <v>1</v>
      </c>
      <c r="F261" s="109">
        <v>1</v>
      </c>
      <c r="G261" s="109">
        <f t="shared" si="12"/>
        <v>0.72170000000000001</v>
      </c>
      <c r="H261" s="109">
        <v>1.45</v>
      </c>
      <c r="I261" s="109">
        <f t="shared" si="13"/>
        <v>1.046465</v>
      </c>
      <c r="J261" s="109">
        <v>1</v>
      </c>
      <c r="K261" s="109">
        <f t="shared" si="14"/>
        <v>0.72170000000000001</v>
      </c>
      <c r="L261" s="110">
        <f t="shared" si="15"/>
        <v>7848.49</v>
      </c>
      <c r="M261" s="111" t="s">
        <v>1284</v>
      </c>
      <c r="N261" s="112" t="s">
        <v>1285</v>
      </c>
    </row>
    <row r="262" spans="1:14" ht="17.149999999999999" customHeight="1">
      <c r="A262" s="113" t="s">
        <v>546</v>
      </c>
      <c r="B262" s="114" t="s">
        <v>1837</v>
      </c>
      <c r="C262" s="115">
        <v>5.31</v>
      </c>
      <c r="D262" s="116">
        <v>1.3146</v>
      </c>
      <c r="E262" s="116">
        <v>1</v>
      </c>
      <c r="F262" s="116">
        <v>1</v>
      </c>
      <c r="G262" s="116">
        <f t="shared" si="12"/>
        <v>1.3146</v>
      </c>
      <c r="H262" s="116">
        <v>1.45</v>
      </c>
      <c r="I262" s="116">
        <f t="shared" si="13"/>
        <v>1.9061699999999999</v>
      </c>
      <c r="J262" s="116">
        <v>1</v>
      </c>
      <c r="K262" s="116">
        <f t="shared" si="14"/>
        <v>1.3146</v>
      </c>
      <c r="L262" s="117">
        <f t="shared" si="15"/>
        <v>14296.28</v>
      </c>
      <c r="M262" s="118" t="s">
        <v>1284</v>
      </c>
      <c r="N262" s="119" t="s">
        <v>1285</v>
      </c>
    </row>
    <row r="263" spans="1:14" ht="17.149999999999999" customHeight="1">
      <c r="A263" s="120" t="s">
        <v>547</v>
      </c>
      <c r="B263" s="121" t="s">
        <v>1838</v>
      </c>
      <c r="C263" s="122">
        <v>3.25</v>
      </c>
      <c r="D263" s="123">
        <v>0.58919999999999995</v>
      </c>
      <c r="E263" s="124">
        <v>1</v>
      </c>
      <c r="F263" s="124">
        <v>1</v>
      </c>
      <c r="G263" s="124">
        <f t="shared" si="12"/>
        <v>0.58919999999999995</v>
      </c>
      <c r="H263" s="124">
        <v>1.45</v>
      </c>
      <c r="I263" s="124">
        <f t="shared" si="13"/>
        <v>0.85433999999999988</v>
      </c>
      <c r="J263" s="124">
        <v>1</v>
      </c>
      <c r="K263" s="124">
        <f t="shared" si="14"/>
        <v>0.58919999999999995</v>
      </c>
      <c r="L263" s="125">
        <f t="shared" si="15"/>
        <v>6407.55</v>
      </c>
      <c r="M263" s="126" t="s">
        <v>1284</v>
      </c>
      <c r="N263" s="127" t="s">
        <v>1285</v>
      </c>
    </row>
    <row r="264" spans="1:14" ht="17.149999999999999" customHeight="1">
      <c r="A264" s="105" t="s">
        <v>548</v>
      </c>
      <c r="B264" s="106" t="s">
        <v>1838</v>
      </c>
      <c r="C264" s="107">
        <v>4.1399999999999997</v>
      </c>
      <c r="D264" s="109">
        <v>0.72119999999999995</v>
      </c>
      <c r="E264" s="109">
        <v>1</v>
      </c>
      <c r="F264" s="109">
        <v>1</v>
      </c>
      <c r="G264" s="109">
        <f t="shared" si="12"/>
        <v>0.72119999999999995</v>
      </c>
      <c r="H264" s="109">
        <v>1.45</v>
      </c>
      <c r="I264" s="109">
        <f t="shared" si="13"/>
        <v>1.0457399999999999</v>
      </c>
      <c r="J264" s="109">
        <v>1</v>
      </c>
      <c r="K264" s="109">
        <f t="shared" si="14"/>
        <v>0.72119999999999995</v>
      </c>
      <c r="L264" s="110">
        <f t="shared" si="15"/>
        <v>7843.05</v>
      </c>
      <c r="M264" s="111" t="s">
        <v>1284</v>
      </c>
      <c r="N264" s="112" t="s">
        <v>1285</v>
      </c>
    </row>
    <row r="265" spans="1:14" ht="17.149999999999999" customHeight="1">
      <c r="A265" s="105" t="s">
        <v>549</v>
      </c>
      <c r="B265" s="106" t="s">
        <v>1838</v>
      </c>
      <c r="C265" s="107">
        <v>6.27</v>
      </c>
      <c r="D265" s="109">
        <v>1.0389999999999999</v>
      </c>
      <c r="E265" s="109">
        <v>1</v>
      </c>
      <c r="F265" s="109">
        <v>1</v>
      </c>
      <c r="G265" s="109">
        <f t="shared" si="12"/>
        <v>1.0389999999999999</v>
      </c>
      <c r="H265" s="109">
        <v>1.45</v>
      </c>
      <c r="I265" s="109">
        <f t="shared" si="13"/>
        <v>1.5065499999999998</v>
      </c>
      <c r="J265" s="109">
        <v>1</v>
      </c>
      <c r="K265" s="109">
        <f t="shared" si="14"/>
        <v>1.0389999999999999</v>
      </c>
      <c r="L265" s="110">
        <f t="shared" si="15"/>
        <v>11299.13</v>
      </c>
      <c r="M265" s="111" t="s">
        <v>1284</v>
      </c>
      <c r="N265" s="112" t="s">
        <v>1285</v>
      </c>
    </row>
    <row r="266" spans="1:14" ht="17.149999999999999" customHeight="1">
      <c r="A266" s="113" t="s">
        <v>550</v>
      </c>
      <c r="B266" s="114" t="s">
        <v>1838</v>
      </c>
      <c r="C266" s="115">
        <v>10.29</v>
      </c>
      <c r="D266" s="116">
        <v>1.8425</v>
      </c>
      <c r="E266" s="116">
        <v>1</v>
      </c>
      <c r="F266" s="116">
        <v>1</v>
      </c>
      <c r="G266" s="116">
        <f t="shared" si="12"/>
        <v>1.8425</v>
      </c>
      <c r="H266" s="116">
        <v>1.45</v>
      </c>
      <c r="I266" s="116">
        <f t="shared" si="13"/>
        <v>2.6716250000000001</v>
      </c>
      <c r="J266" s="116">
        <v>1</v>
      </c>
      <c r="K266" s="116">
        <f t="shared" si="14"/>
        <v>1.8425</v>
      </c>
      <c r="L266" s="117">
        <f t="shared" si="15"/>
        <v>20037.189999999999</v>
      </c>
      <c r="M266" s="118" t="s">
        <v>1284</v>
      </c>
      <c r="N266" s="119" t="s">
        <v>1285</v>
      </c>
    </row>
    <row r="267" spans="1:14" ht="17.149999999999999" customHeight="1">
      <c r="A267" s="120" t="s">
        <v>551</v>
      </c>
      <c r="B267" s="121" t="s">
        <v>1839</v>
      </c>
      <c r="C267" s="122">
        <v>2.86</v>
      </c>
      <c r="D267" s="123">
        <v>0.45879999999999999</v>
      </c>
      <c r="E267" s="124">
        <v>1</v>
      </c>
      <c r="F267" s="124">
        <v>1</v>
      </c>
      <c r="G267" s="124">
        <f t="shared" si="12"/>
        <v>0.45879999999999999</v>
      </c>
      <c r="H267" s="124">
        <v>1.45</v>
      </c>
      <c r="I267" s="124">
        <f t="shared" si="13"/>
        <v>0.66525999999999996</v>
      </c>
      <c r="J267" s="124">
        <v>1</v>
      </c>
      <c r="K267" s="124">
        <f t="shared" si="14"/>
        <v>0.45879999999999999</v>
      </c>
      <c r="L267" s="125">
        <f t="shared" si="15"/>
        <v>4989.45</v>
      </c>
      <c r="M267" s="126" t="s">
        <v>1284</v>
      </c>
      <c r="N267" s="127" t="s">
        <v>1285</v>
      </c>
    </row>
    <row r="268" spans="1:14" ht="17.149999999999999" customHeight="1">
      <c r="A268" s="105" t="s">
        <v>552</v>
      </c>
      <c r="B268" s="106" t="s">
        <v>1839</v>
      </c>
      <c r="C268" s="107">
        <v>3.63</v>
      </c>
      <c r="D268" s="109">
        <v>0.65559999999999996</v>
      </c>
      <c r="E268" s="109">
        <v>1</v>
      </c>
      <c r="F268" s="109">
        <v>1</v>
      </c>
      <c r="G268" s="109">
        <f t="shared" si="12"/>
        <v>0.65559999999999996</v>
      </c>
      <c r="H268" s="109">
        <v>1.45</v>
      </c>
      <c r="I268" s="109">
        <f t="shared" si="13"/>
        <v>0.95061999999999991</v>
      </c>
      <c r="J268" s="109">
        <v>1</v>
      </c>
      <c r="K268" s="109">
        <f t="shared" si="14"/>
        <v>0.65559999999999996</v>
      </c>
      <c r="L268" s="110">
        <f t="shared" si="15"/>
        <v>7129.65</v>
      </c>
      <c r="M268" s="111" t="s">
        <v>1284</v>
      </c>
      <c r="N268" s="112" t="s">
        <v>1285</v>
      </c>
    </row>
    <row r="269" spans="1:14" ht="17.149999999999999" customHeight="1">
      <c r="A269" s="105" t="s">
        <v>553</v>
      </c>
      <c r="B269" s="106" t="s">
        <v>1839</v>
      </c>
      <c r="C269" s="107">
        <v>5.37</v>
      </c>
      <c r="D269" s="109">
        <v>0.96799999999999997</v>
      </c>
      <c r="E269" s="109">
        <v>1</v>
      </c>
      <c r="F269" s="109">
        <v>1</v>
      </c>
      <c r="G269" s="109">
        <f t="shared" si="12"/>
        <v>0.96799999999999997</v>
      </c>
      <c r="H269" s="109">
        <v>1.45</v>
      </c>
      <c r="I269" s="109">
        <f t="shared" si="13"/>
        <v>1.4036</v>
      </c>
      <c r="J269" s="109">
        <v>1</v>
      </c>
      <c r="K269" s="109">
        <f t="shared" si="14"/>
        <v>0.96799999999999997</v>
      </c>
      <c r="L269" s="110">
        <f t="shared" si="15"/>
        <v>10527</v>
      </c>
      <c r="M269" s="111" t="s">
        <v>1284</v>
      </c>
      <c r="N269" s="112" t="s">
        <v>1285</v>
      </c>
    </row>
    <row r="270" spans="1:14" ht="17.149999999999999" customHeight="1">
      <c r="A270" s="113" t="s">
        <v>554</v>
      </c>
      <c r="B270" s="114" t="s">
        <v>1839</v>
      </c>
      <c r="C270" s="115">
        <v>8.41</v>
      </c>
      <c r="D270" s="116">
        <v>1.5686</v>
      </c>
      <c r="E270" s="116">
        <v>1</v>
      </c>
      <c r="F270" s="116">
        <v>1</v>
      </c>
      <c r="G270" s="116">
        <f t="shared" si="12"/>
        <v>1.5686</v>
      </c>
      <c r="H270" s="116">
        <v>1.45</v>
      </c>
      <c r="I270" s="116">
        <f t="shared" si="13"/>
        <v>2.27447</v>
      </c>
      <c r="J270" s="116">
        <v>1</v>
      </c>
      <c r="K270" s="116">
        <f t="shared" si="14"/>
        <v>1.5686</v>
      </c>
      <c r="L270" s="117">
        <f t="shared" si="15"/>
        <v>17058.53</v>
      </c>
      <c r="M270" s="118" t="s">
        <v>1284</v>
      </c>
      <c r="N270" s="119" t="s">
        <v>1285</v>
      </c>
    </row>
    <row r="271" spans="1:14" ht="17.149999999999999" customHeight="1">
      <c r="A271" s="120" t="s">
        <v>555</v>
      </c>
      <c r="B271" s="121" t="s">
        <v>1840</v>
      </c>
      <c r="C271" s="122">
        <v>2.21</v>
      </c>
      <c r="D271" s="123">
        <v>0.442</v>
      </c>
      <c r="E271" s="124">
        <v>1</v>
      </c>
      <c r="F271" s="124">
        <v>1</v>
      </c>
      <c r="G271" s="124">
        <f t="shared" si="12"/>
        <v>0.442</v>
      </c>
      <c r="H271" s="124">
        <v>1.45</v>
      </c>
      <c r="I271" s="124">
        <f t="shared" si="13"/>
        <v>0.64090000000000003</v>
      </c>
      <c r="J271" s="124">
        <v>1</v>
      </c>
      <c r="K271" s="124">
        <f t="shared" si="14"/>
        <v>0.442</v>
      </c>
      <c r="L271" s="125">
        <f t="shared" si="15"/>
        <v>4806.75</v>
      </c>
      <c r="M271" s="126" t="s">
        <v>1284</v>
      </c>
      <c r="N271" s="127" t="s">
        <v>1285</v>
      </c>
    </row>
    <row r="272" spans="1:14" ht="17.149999999999999" customHeight="1">
      <c r="A272" s="105" t="s">
        <v>556</v>
      </c>
      <c r="B272" s="106" t="s">
        <v>1840</v>
      </c>
      <c r="C272" s="107">
        <v>2.93</v>
      </c>
      <c r="D272" s="109">
        <v>0.54669999999999996</v>
      </c>
      <c r="E272" s="109">
        <v>1</v>
      </c>
      <c r="F272" s="109">
        <v>1</v>
      </c>
      <c r="G272" s="109">
        <f t="shared" ref="G272:G335" si="16">+D272*E272*F272</f>
        <v>0.54669999999999996</v>
      </c>
      <c r="H272" s="109">
        <v>1.45</v>
      </c>
      <c r="I272" s="109">
        <f t="shared" ref="I272:I335" si="17">G272*H272</f>
        <v>0.79271499999999995</v>
      </c>
      <c r="J272" s="109">
        <v>1</v>
      </c>
      <c r="K272" s="109">
        <f t="shared" ref="K272:K335" si="18">D272*J272</f>
        <v>0.54669999999999996</v>
      </c>
      <c r="L272" s="110">
        <f t="shared" ref="L272:L335" si="19">+ROUND(I272*7500,2)</f>
        <v>5945.36</v>
      </c>
      <c r="M272" s="111" t="s">
        <v>1284</v>
      </c>
      <c r="N272" s="112" t="s">
        <v>1285</v>
      </c>
    </row>
    <row r="273" spans="1:14" ht="17.149999999999999" customHeight="1">
      <c r="A273" s="105" t="s">
        <v>557</v>
      </c>
      <c r="B273" s="106" t="s">
        <v>1840</v>
      </c>
      <c r="C273" s="107">
        <v>4.1500000000000004</v>
      </c>
      <c r="D273" s="109">
        <v>0.74639999999999995</v>
      </c>
      <c r="E273" s="109">
        <v>1</v>
      </c>
      <c r="F273" s="109">
        <v>1</v>
      </c>
      <c r="G273" s="109">
        <f t="shared" si="16"/>
        <v>0.74639999999999995</v>
      </c>
      <c r="H273" s="109">
        <v>1.45</v>
      </c>
      <c r="I273" s="109">
        <f t="shared" si="17"/>
        <v>1.0822799999999999</v>
      </c>
      <c r="J273" s="109">
        <v>1</v>
      </c>
      <c r="K273" s="109">
        <f t="shared" si="18"/>
        <v>0.74639999999999995</v>
      </c>
      <c r="L273" s="110">
        <f t="shared" si="19"/>
        <v>8117.1</v>
      </c>
      <c r="M273" s="111" t="s">
        <v>1284</v>
      </c>
      <c r="N273" s="112" t="s">
        <v>1285</v>
      </c>
    </row>
    <row r="274" spans="1:14" ht="17.149999999999999" customHeight="1">
      <c r="A274" s="113" t="s">
        <v>558</v>
      </c>
      <c r="B274" s="114" t="s">
        <v>1840</v>
      </c>
      <c r="C274" s="115">
        <v>6.84</v>
      </c>
      <c r="D274" s="116">
        <v>1.2</v>
      </c>
      <c r="E274" s="116">
        <v>1</v>
      </c>
      <c r="F274" s="116">
        <v>1</v>
      </c>
      <c r="G274" s="116">
        <f t="shared" si="16"/>
        <v>1.2</v>
      </c>
      <c r="H274" s="116">
        <v>1.45</v>
      </c>
      <c r="I274" s="116">
        <f t="shared" si="17"/>
        <v>1.74</v>
      </c>
      <c r="J274" s="116">
        <v>1</v>
      </c>
      <c r="K274" s="116">
        <f t="shared" si="18"/>
        <v>1.2</v>
      </c>
      <c r="L274" s="117">
        <f t="shared" si="19"/>
        <v>13050</v>
      </c>
      <c r="M274" s="118" t="s">
        <v>1284</v>
      </c>
      <c r="N274" s="119" t="s">
        <v>1285</v>
      </c>
    </row>
    <row r="275" spans="1:14" ht="17.149999999999999" customHeight="1">
      <c r="A275" s="120" t="s">
        <v>559</v>
      </c>
      <c r="B275" s="121" t="s">
        <v>1841</v>
      </c>
      <c r="C275" s="122">
        <v>3.94</v>
      </c>
      <c r="D275" s="123">
        <v>2.9056000000000002</v>
      </c>
      <c r="E275" s="124">
        <v>1</v>
      </c>
      <c r="F275" s="124">
        <v>1</v>
      </c>
      <c r="G275" s="124">
        <f t="shared" si="16"/>
        <v>2.9056000000000002</v>
      </c>
      <c r="H275" s="124">
        <v>1.45</v>
      </c>
      <c r="I275" s="124">
        <f t="shared" si="17"/>
        <v>4.21312</v>
      </c>
      <c r="J275" s="124">
        <v>1</v>
      </c>
      <c r="K275" s="124">
        <f t="shared" si="18"/>
        <v>2.9056000000000002</v>
      </c>
      <c r="L275" s="125">
        <f t="shared" si="19"/>
        <v>31598.400000000001</v>
      </c>
      <c r="M275" s="126" t="s">
        <v>1281</v>
      </c>
      <c r="N275" s="127" t="s">
        <v>1286</v>
      </c>
    </row>
    <row r="276" spans="1:14" ht="17.149999999999999" customHeight="1">
      <c r="A276" s="105" t="s">
        <v>560</v>
      </c>
      <c r="B276" s="106" t="s">
        <v>1841</v>
      </c>
      <c r="C276" s="107">
        <v>5.09</v>
      </c>
      <c r="D276" s="109">
        <v>3.3357999999999999</v>
      </c>
      <c r="E276" s="109">
        <v>1</v>
      </c>
      <c r="F276" s="109">
        <v>1</v>
      </c>
      <c r="G276" s="109">
        <f t="shared" si="16"/>
        <v>3.3357999999999999</v>
      </c>
      <c r="H276" s="109">
        <v>1.45</v>
      </c>
      <c r="I276" s="109">
        <f t="shared" si="17"/>
        <v>4.8369099999999996</v>
      </c>
      <c r="J276" s="109">
        <v>1</v>
      </c>
      <c r="K276" s="109">
        <f t="shared" si="18"/>
        <v>3.3357999999999999</v>
      </c>
      <c r="L276" s="110">
        <f t="shared" si="19"/>
        <v>36276.83</v>
      </c>
      <c r="M276" s="111" t="s">
        <v>1281</v>
      </c>
      <c r="N276" s="112" t="s">
        <v>1286</v>
      </c>
    </row>
    <row r="277" spans="1:14" ht="17.149999999999999" customHeight="1">
      <c r="A277" s="105" t="s">
        <v>561</v>
      </c>
      <c r="B277" s="106" t="s">
        <v>1841</v>
      </c>
      <c r="C277" s="107">
        <v>9.74</v>
      </c>
      <c r="D277" s="109">
        <v>4.8730000000000002</v>
      </c>
      <c r="E277" s="109">
        <v>1</v>
      </c>
      <c r="F277" s="109">
        <v>1</v>
      </c>
      <c r="G277" s="109">
        <f t="shared" si="16"/>
        <v>4.8730000000000002</v>
      </c>
      <c r="H277" s="109">
        <v>1.45</v>
      </c>
      <c r="I277" s="109">
        <f t="shared" si="17"/>
        <v>7.0658500000000002</v>
      </c>
      <c r="J277" s="109">
        <v>1</v>
      </c>
      <c r="K277" s="109">
        <f t="shared" si="18"/>
        <v>4.8730000000000002</v>
      </c>
      <c r="L277" s="110">
        <f t="shared" si="19"/>
        <v>52993.88</v>
      </c>
      <c r="M277" s="111" t="s">
        <v>1281</v>
      </c>
      <c r="N277" s="112" t="s">
        <v>1286</v>
      </c>
    </row>
    <row r="278" spans="1:14" ht="17.149999999999999" customHeight="1">
      <c r="A278" s="113" t="s">
        <v>562</v>
      </c>
      <c r="B278" s="114" t="s">
        <v>1841</v>
      </c>
      <c r="C278" s="115">
        <v>20.84</v>
      </c>
      <c r="D278" s="116">
        <v>9.0655000000000001</v>
      </c>
      <c r="E278" s="116">
        <v>1</v>
      </c>
      <c r="F278" s="116">
        <v>1</v>
      </c>
      <c r="G278" s="116">
        <f t="shared" si="16"/>
        <v>9.0655000000000001</v>
      </c>
      <c r="H278" s="116">
        <v>1.45</v>
      </c>
      <c r="I278" s="116">
        <f t="shared" si="17"/>
        <v>13.144975000000001</v>
      </c>
      <c r="J278" s="116">
        <v>1</v>
      </c>
      <c r="K278" s="116">
        <f t="shared" si="18"/>
        <v>9.0655000000000001</v>
      </c>
      <c r="L278" s="117">
        <f t="shared" si="19"/>
        <v>98587.31</v>
      </c>
      <c r="M278" s="118" t="s">
        <v>1281</v>
      </c>
      <c r="N278" s="119" t="s">
        <v>1286</v>
      </c>
    </row>
    <row r="279" spans="1:14" ht="17.149999999999999" customHeight="1">
      <c r="A279" s="120" t="s">
        <v>563</v>
      </c>
      <c r="B279" s="121" t="s">
        <v>1842</v>
      </c>
      <c r="C279" s="122">
        <v>3.33</v>
      </c>
      <c r="D279" s="123">
        <v>3.9098000000000002</v>
      </c>
      <c r="E279" s="124">
        <v>1</v>
      </c>
      <c r="F279" s="124">
        <v>1</v>
      </c>
      <c r="G279" s="124">
        <f t="shared" si="16"/>
        <v>3.9098000000000002</v>
      </c>
      <c r="H279" s="124">
        <v>1.45</v>
      </c>
      <c r="I279" s="124">
        <f t="shared" si="17"/>
        <v>5.6692099999999996</v>
      </c>
      <c r="J279" s="124">
        <v>1</v>
      </c>
      <c r="K279" s="124">
        <f t="shared" si="18"/>
        <v>3.9098000000000002</v>
      </c>
      <c r="L279" s="125">
        <f t="shared" si="19"/>
        <v>42519.08</v>
      </c>
      <c r="M279" s="126" t="s">
        <v>1281</v>
      </c>
      <c r="N279" s="127" t="s">
        <v>1286</v>
      </c>
    </row>
    <row r="280" spans="1:14" ht="17.149999999999999" customHeight="1">
      <c r="A280" s="105" t="s">
        <v>564</v>
      </c>
      <c r="B280" s="106" t="s">
        <v>1842</v>
      </c>
      <c r="C280" s="107">
        <v>7.97</v>
      </c>
      <c r="D280" s="109">
        <v>5.1521999999999997</v>
      </c>
      <c r="E280" s="109">
        <v>1</v>
      </c>
      <c r="F280" s="109">
        <v>1</v>
      </c>
      <c r="G280" s="109">
        <f t="shared" si="16"/>
        <v>5.1521999999999997</v>
      </c>
      <c r="H280" s="109">
        <v>1.45</v>
      </c>
      <c r="I280" s="109">
        <f t="shared" si="17"/>
        <v>7.4706899999999994</v>
      </c>
      <c r="J280" s="109">
        <v>1</v>
      </c>
      <c r="K280" s="109">
        <f t="shared" si="18"/>
        <v>5.1521999999999997</v>
      </c>
      <c r="L280" s="110">
        <f t="shared" si="19"/>
        <v>56030.18</v>
      </c>
      <c r="M280" s="111" t="s">
        <v>1281</v>
      </c>
      <c r="N280" s="112" t="s">
        <v>1286</v>
      </c>
    </row>
    <row r="281" spans="1:14" ht="17.149999999999999" customHeight="1">
      <c r="A281" s="105" t="s">
        <v>565</v>
      </c>
      <c r="B281" s="106" t="s">
        <v>1842</v>
      </c>
      <c r="C281" s="107">
        <v>15.44</v>
      </c>
      <c r="D281" s="109">
        <v>8.0505999999999993</v>
      </c>
      <c r="E281" s="109">
        <v>1</v>
      </c>
      <c r="F281" s="109">
        <v>1</v>
      </c>
      <c r="G281" s="109">
        <f t="shared" si="16"/>
        <v>8.0505999999999993</v>
      </c>
      <c r="H281" s="109">
        <v>1.45</v>
      </c>
      <c r="I281" s="109">
        <f t="shared" si="17"/>
        <v>11.673369999999998</v>
      </c>
      <c r="J281" s="109">
        <v>1</v>
      </c>
      <c r="K281" s="109">
        <f t="shared" si="18"/>
        <v>8.0505999999999993</v>
      </c>
      <c r="L281" s="110">
        <f t="shared" si="19"/>
        <v>87550.28</v>
      </c>
      <c r="M281" s="111" t="s">
        <v>1281</v>
      </c>
      <c r="N281" s="112" t="s">
        <v>1286</v>
      </c>
    </row>
    <row r="282" spans="1:14" ht="17.149999999999999" customHeight="1">
      <c r="A282" s="113" t="s">
        <v>566</v>
      </c>
      <c r="B282" s="114" t="s">
        <v>1842</v>
      </c>
      <c r="C282" s="115">
        <v>32.549999999999997</v>
      </c>
      <c r="D282" s="116">
        <v>20.322500000000002</v>
      </c>
      <c r="E282" s="116">
        <v>1</v>
      </c>
      <c r="F282" s="116">
        <v>1</v>
      </c>
      <c r="G282" s="116">
        <f t="shared" si="16"/>
        <v>20.322500000000002</v>
      </c>
      <c r="H282" s="116">
        <v>1.45</v>
      </c>
      <c r="I282" s="116">
        <f t="shared" si="17"/>
        <v>29.467625000000002</v>
      </c>
      <c r="J282" s="116">
        <v>1</v>
      </c>
      <c r="K282" s="116">
        <f t="shared" si="18"/>
        <v>20.322500000000002</v>
      </c>
      <c r="L282" s="117">
        <f t="shared" si="19"/>
        <v>221007.19</v>
      </c>
      <c r="M282" s="118" t="s">
        <v>1281</v>
      </c>
      <c r="N282" s="119" t="s">
        <v>1286</v>
      </c>
    </row>
    <row r="283" spans="1:14" ht="17.149999999999999" customHeight="1">
      <c r="A283" s="120" t="s">
        <v>567</v>
      </c>
      <c r="B283" s="121" t="s">
        <v>2071</v>
      </c>
      <c r="C283" s="122">
        <v>6.78</v>
      </c>
      <c r="D283" s="123">
        <v>4.1113</v>
      </c>
      <c r="E283" s="124">
        <v>1</v>
      </c>
      <c r="F283" s="124">
        <v>1</v>
      </c>
      <c r="G283" s="124">
        <f t="shared" si="16"/>
        <v>4.1113</v>
      </c>
      <c r="H283" s="124">
        <v>1.45</v>
      </c>
      <c r="I283" s="124">
        <f t="shared" si="17"/>
        <v>5.9613849999999999</v>
      </c>
      <c r="J283" s="124">
        <v>1</v>
      </c>
      <c r="K283" s="124">
        <f t="shared" si="18"/>
        <v>4.1113</v>
      </c>
      <c r="L283" s="125">
        <f t="shared" si="19"/>
        <v>44710.39</v>
      </c>
      <c r="M283" s="126" t="s">
        <v>1281</v>
      </c>
      <c r="N283" s="127" t="s">
        <v>1286</v>
      </c>
    </row>
    <row r="284" spans="1:14" ht="17.149999999999999" customHeight="1">
      <c r="A284" s="105" t="s">
        <v>568</v>
      </c>
      <c r="B284" s="106" t="s">
        <v>2071</v>
      </c>
      <c r="C284" s="107">
        <v>8.2899999999999991</v>
      </c>
      <c r="D284" s="109">
        <v>4.9081999999999999</v>
      </c>
      <c r="E284" s="109">
        <v>1</v>
      </c>
      <c r="F284" s="109">
        <v>1</v>
      </c>
      <c r="G284" s="109">
        <f t="shared" si="16"/>
        <v>4.9081999999999999</v>
      </c>
      <c r="H284" s="109">
        <v>1.45</v>
      </c>
      <c r="I284" s="109">
        <f t="shared" si="17"/>
        <v>7.1168899999999997</v>
      </c>
      <c r="J284" s="109">
        <v>1</v>
      </c>
      <c r="K284" s="109">
        <f t="shared" si="18"/>
        <v>4.9081999999999999</v>
      </c>
      <c r="L284" s="110">
        <f t="shared" si="19"/>
        <v>53376.68</v>
      </c>
      <c r="M284" s="111" t="s">
        <v>1281</v>
      </c>
      <c r="N284" s="112" t="s">
        <v>1286</v>
      </c>
    </row>
    <row r="285" spans="1:14" ht="17.149999999999999" customHeight="1">
      <c r="A285" s="105" t="s">
        <v>569</v>
      </c>
      <c r="B285" s="106" t="s">
        <v>2071</v>
      </c>
      <c r="C285" s="107">
        <v>12.97</v>
      </c>
      <c r="D285" s="109">
        <v>6.2680999999999996</v>
      </c>
      <c r="E285" s="109">
        <v>1</v>
      </c>
      <c r="F285" s="109">
        <v>1</v>
      </c>
      <c r="G285" s="109">
        <f t="shared" si="16"/>
        <v>6.2680999999999996</v>
      </c>
      <c r="H285" s="109">
        <v>1.45</v>
      </c>
      <c r="I285" s="109">
        <f t="shared" si="17"/>
        <v>9.0887449999999994</v>
      </c>
      <c r="J285" s="109">
        <v>1</v>
      </c>
      <c r="K285" s="109">
        <f t="shared" si="18"/>
        <v>6.2680999999999996</v>
      </c>
      <c r="L285" s="110">
        <f t="shared" si="19"/>
        <v>68165.59</v>
      </c>
      <c r="M285" s="111" t="s">
        <v>1281</v>
      </c>
      <c r="N285" s="112" t="s">
        <v>1286</v>
      </c>
    </row>
    <row r="286" spans="1:14" ht="17.149999999999999" customHeight="1">
      <c r="A286" s="113" t="s">
        <v>570</v>
      </c>
      <c r="B286" s="114" t="s">
        <v>2071</v>
      </c>
      <c r="C286" s="115">
        <v>21.9</v>
      </c>
      <c r="D286" s="116">
        <v>9.4397000000000002</v>
      </c>
      <c r="E286" s="116">
        <v>1</v>
      </c>
      <c r="F286" s="116">
        <v>1</v>
      </c>
      <c r="G286" s="116">
        <f t="shared" si="16"/>
        <v>9.4397000000000002</v>
      </c>
      <c r="H286" s="116">
        <v>1.45</v>
      </c>
      <c r="I286" s="116">
        <f t="shared" si="17"/>
        <v>13.687564999999999</v>
      </c>
      <c r="J286" s="116">
        <v>1</v>
      </c>
      <c r="K286" s="116">
        <f t="shared" si="18"/>
        <v>9.4397000000000002</v>
      </c>
      <c r="L286" s="117">
        <f t="shared" si="19"/>
        <v>102656.74</v>
      </c>
      <c r="M286" s="118" t="s">
        <v>1281</v>
      </c>
      <c r="N286" s="119" t="s">
        <v>1286</v>
      </c>
    </row>
    <row r="287" spans="1:14" ht="17.149999999999999" customHeight="1">
      <c r="A287" s="120" t="s">
        <v>571</v>
      </c>
      <c r="B287" s="121" t="s">
        <v>2072</v>
      </c>
      <c r="C287" s="122">
        <v>5.49</v>
      </c>
      <c r="D287" s="123">
        <v>3.6863000000000001</v>
      </c>
      <c r="E287" s="124">
        <v>1</v>
      </c>
      <c r="F287" s="124">
        <v>1</v>
      </c>
      <c r="G287" s="124">
        <f t="shared" si="16"/>
        <v>3.6863000000000001</v>
      </c>
      <c r="H287" s="124">
        <v>1.45</v>
      </c>
      <c r="I287" s="124">
        <f t="shared" si="17"/>
        <v>5.345135</v>
      </c>
      <c r="J287" s="124">
        <v>1</v>
      </c>
      <c r="K287" s="124">
        <f t="shared" si="18"/>
        <v>3.6863000000000001</v>
      </c>
      <c r="L287" s="125">
        <f t="shared" si="19"/>
        <v>40088.51</v>
      </c>
      <c r="M287" s="126" t="s">
        <v>1281</v>
      </c>
      <c r="N287" s="127" t="s">
        <v>1286</v>
      </c>
    </row>
    <row r="288" spans="1:14" ht="17.149999999999999" customHeight="1">
      <c r="A288" s="105" t="s">
        <v>572</v>
      </c>
      <c r="B288" s="106" t="s">
        <v>2072</v>
      </c>
      <c r="C288" s="107">
        <v>6.7</v>
      </c>
      <c r="D288" s="109">
        <v>4.2911000000000001</v>
      </c>
      <c r="E288" s="109">
        <v>1</v>
      </c>
      <c r="F288" s="109">
        <v>1</v>
      </c>
      <c r="G288" s="109">
        <f t="shared" si="16"/>
        <v>4.2911000000000001</v>
      </c>
      <c r="H288" s="109">
        <v>1.45</v>
      </c>
      <c r="I288" s="109">
        <f t="shared" si="17"/>
        <v>6.2220950000000004</v>
      </c>
      <c r="J288" s="109">
        <v>1</v>
      </c>
      <c r="K288" s="109">
        <f t="shared" si="18"/>
        <v>4.2911000000000001</v>
      </c>
      <c r="L288" s="110">
        <f t="shared" si="19"/>
        <v>46665.71</v>
      </c>
      <c r="M288" s="111" t="s">
        <v>1281</v>
      </c>
      <c r="N288" s="112" t="s">
        <v>1286</v>
      </c>
    </row>
    <row r="289" spans="1:14" ht="17.149999999999999" customHeight="1">
      <c r="A289" s="105" t="s">
        <v>573</v>
      </c>
      <c r="B289" s="106" t="s">
        <v>2072</v>
      </c>
      <c r="C289" s="107">
        <v>9.89</v>
      </c>
      <c r="D289" s="109">
        <v>5.2614999999999998</v>
      </c>
      <c r="E289" s="109">
        <v>1</v>
      </c>
      <c r="F289" s="109">
        <v>1</v>
      </c>
      <c r="G289" s="109">
        <f t="shared" si="16"/>
        <v>5.2614999999999998</v>
      </c>
      <c r="H289" s="109">
        <v>1.45</v>
      </c>
      <c r="I289" s="109">
        <f t="shared" si="17"/>
        <v>7.6291749999999992</v>
      </c>
      <c r="J289" s="109">
        <v>1</v>
      </c>
      <c r="K289" s="109">
        <f t="shared" si="18"/>
        <v>5.2614999999999998</v>
      </c>
      <c r="L289" s="110">
        <f t="shared" si="19"/>
        <v>57218.81</v>
      </c>
      <c r="M289" s="111" t="s">
        <v>1281</v>
      </c>
      <c r="N289" s="112" t="s">
        <v>1286</v>
      </c>
    </row>
    <row r="290" spans="1:14" ht="17.149999999999999" customHeight="1">
      <c r="A290" s="113" t="s">
        <v>574</v>
      </c>
      <c r="B290" s="114" t="s">
        <v>2072</v>
      </c>
      <c r="C290" s="115">
        <v>18.09</v>
      </c>
      <c r="D290" s="116">
        <v>8.1410999999999998</v>
      </c>
      <c r="E290" s="116">
        <v>1</v>
      </c>
      <c r="F290" s="116">
        <v>1</v>
      </c>
      <c r="G290" s="116">
        <f t="shared" si="16"/>
        <v>8.1410999999999998</v>
      </c>
      <c r="H290" s="116">
        <v>1.45</v>
      </c>
      <c r="I290" s="116">
        <f t="shared" si="17"/>
        <v>11.804594999999999</v>
      </c>
      <c r="J290" s="116">
        <v>1</v>
      </c>
      <c r="K290" s="116">
        <f t="shared" si="18"/>
        <v>8.1410999999999998</v>
      </c>
      <c r="L290" s="117">
        <f t="shared" si="19"/>
        <v>88534.46</v>
      </c>
      <c r="M290" s="118" t="s">
        <v>1281</v>
      </c>
      <c r="N290" s="119" t="s">
        <v>1286</v>
      </c>
    </row>
    <row r="291" spans="1:14" ht="17.149999999999999" customHeight="1">
      <c r="A291" s="120" t="s">
        <v>575</v>
      </c>
      <c r="B291" s="121" t="s">
        <v>2073</v>
      </c>
      <c r="C291" s="122">
        <v>7.21</v>
      </c>
      <c r="D291" s="123">
        <v>4.0449000000000002</v>
      </c>
      <c r="E291" s="124">
        <v>1</v>
      </c>
      <c r="F291" s="124">
        <v>1</v>
      </c>
      <c r="G291" s="124">
        <f t="shared" si="16"/>
        <v>4.0449000000000002</v>
      </c>
      <c r="H291" s="124">
        <v>1.45</v>
      </c>
      <c r="I291" s="124">
        <f t="shared" si="17"/>
        <v>5.8651049999999998</v>
      </c>
      <c r="J291" s="124">
        <v>1</v>
      </c>
      <c r="K291" s="124">
        <f t="shared" si="18"/>
        <v>4.0449000000000002</v>
      </c>
      <c r="L291" s="125">
        <f t="shared" si="19"/>
        <v>43988.29</v>
      </c>
      <c r="M291" s="126" t="s">
        <v>1281</v>
      </c>
      <c r="N291" s="127" t="s">
        <v>1286</v>
      </c>
    </row>
    <row r="292" spans="1:14" ht="17.149999999999999" customHeight="1">
      <c r="A292" s="105" t="s">
        <v>576</v>
      </c>
      <c r="B292" s="106" t="s">
        <v>2073</v>
      </c>
      <c r="C292" s="107">
        <v>8.4600000000000009</v>
      </c>
      <c r="D292" s="109">
        <v>4.4165000000000001</v>
      </c>
      <c r="E292" s="109">
        <v>1</v>
      </c>
      <c r="F292" s="109">
        <v>1</v>
      </c>
      <c r="G292" s="109">
        <f t="shared" si="16"/>
        <v>4.4165000000000001</v>
      </c>
      <c r="H292" s="109">
        <v>1.45</v>
      </c>
      <c r="I292" s="109">
        <f t="shared" si="17"/>
        <v>6.4039250000000001</v>
      </c>
      <c r="J292" s="109">
        <v>1</v>
      </c>
      <c r="K292" s="109">
        <f t="shared" si="18"/>
        <v>4.4165000000000001</v>
      </c>
      <c r="L292" s="110">
        <f t="shared" si="19"/>
        <v>48029.440000000002</v>
      </c>
      <c r="M292" s="111" t="s">
        <v>1281</v>
      </c>
      <c r="N292" s="112" t="s">
        <v>1286</v>
      </c>
    </row>
    <row r="293" spans="1:14" ht="17.149999999999999" customHeight="1">
      <c r="A293" s="105" t="s">
        <v>577</v>
      </c>
      <c r="B293" s="106" t="s">
        <v>2073</v>
      </c>
      <c r="C293" s="107">
        <v>11.08</v>
      </c>
      <c r="D293" s="109">
        <v>5.3525</v>
      </c>
      <c r="E293" s="109">
        <v>1</v>
      </c>
      <c r="F293" s="109">
        <v>1</v>
      </c>
      <c r="G293" s="109">
        <f t="shared" si="16"/>
        <v>5.3525</v>
      </c>
      <c r="H293" s="109">
        <v>1.45</v>
      </c>
      <c r="I293" s="109">
        <f t="shared" si="17"/>
        <v>7.7611249999999998</v>
      </c>
      <c r="J293" s="109">
        <v>1</v>
      </c>
      <c r="K293" s="109">
        <f t="shared" si="18"/>
        <v>5.3525</v>
      </c>
      <c r="L293" s="110">
        <f t="shared" si="19"/>
        <v>58208.44</v>
      </c>
      <c r="M293" s="111" t="s">
        <v>1281</v>
      </c>
      <c r="N293" s="112" t="s">
        <v>1286</v>
      </c>
    </row>
    <row r="294" spans="1:14" ht="17.149999999999999" customHeight="1">
      <c r="A294" s="113" t="s">
        <v>578</v>
      </c>
      <c r="B294" s="114" t="s">
        <v>2073</v>
      </c>
      <c r="C294" s="115">
        <v>17.260000000000002</v>
      </c>
      <c r="D294" s="116">
        <v>7.4984000000000002</v>
      </c>
      <c r="E294" s="116">
        <v>1</v>
      </c>
      <c r="F294" s="116">
        <v>1</v>
      </c>
      <c r="G294" s="116">
        <f t="shared" si="16"/>
        <v>7.4984000000000002</v>
      </c>
      <c r="H294" s="116">
        <v>1.45</v>
      </c>
      <c r="I294" s="116">
        <f t="shared" si="17"/>
        <v>10.872680000000001</v>
      </c>
      <c r="J294" s="116">
        <v>1</v>
      </c>
      <c r="K294" s="116">
        <f t="shared" si="18"/>
        <v>7.4984000000000002</v>
      </c>
      <c r="L294" s="117">
        <f t="shared" si="19"/>
        <v>81545.100000000006</v>
      </c>
      <c r="M294" s="118" t="s">
        <v>1281</v>
      </c>
      <c r="N294" s="119" t="s">
        <v>1286</v>
      </c>
    </row>
    <row r="295" spans="1:14" ht="17.149999999999999" customHeight="1">
      <c r="A295" s="120" t="s">
        <v>579</v>
      </c>
      <c r="B295" s="121" t="s">
        <v>2074</v>
      </c>
      <c r="C295" s="122">
        <v>5.74</v>
      </c>
      <c r="D295" s="123">
        <v>3.3959000000000001</v>
      </c>
      <c r="E295" s="124">
        <v>1</v>
      </c>
      <c r="F295" s="124">
        <v>1</v>
      </c>
      <c r="G295" s="124">
        <f t="shared" si="16"/>
        <v>3.3959000000000001</v>
      </c>
      <c r="H295" s="124">
        <v>1.45</v>
      </c>
      <c r="I295" s="124">
        <f t="shared" si="17"/>
        <v>4.9240550000000001</v>
      </c>
      <c r="J295" s="124">
        <v>1</v>
      </c>
      <c r="K295" s="124">
        <f t="shared" si="18"/>
        <v>3.3959000000000001</v>
      </c>
      <c r="L295" s="125">
        <f t="shared" si="19"/>
        <v>36930.410000000003</v>
      </c>
      <c r="M295" s="126" t="s">
        <v>1281</v>
      </c>
      <c r="N295" s="127" t="s">
        <v>1286</v>
      </c>
    </row>
    <row r="296" spans="1:14" ht="17.149999999999999" customHeight="1">
      <c r="A296" s="105" t="s">
        <v>580</v>
      </c>
      <c r="B296" s="106" t="s">
        <v>2074</v>
      </c>
      <c r="C296" s="107">
        <v>6.88</v>
      </c>
      <c r="D296" s="109">
        <v>3.7786</v>
      </c>
      <c r="E296" s="109">
        <v>1</v>
      </c>
      <c r="F296" s="109">
        <v>1</v>
      </c>
      <c r="G296" s="109">
        <f t="shared" si="16"/>
        <v>3.7786</v>
      </c>
      <c r="H296" s="109">
        <v>1.45</v>
      </c>
      <c r="I296" s="109">
        <f t="shared" si="17"/>
        <v>5.4789699999999995</v>
      </c>
      <c r="J296" s="109">
        <v>1</v>
      </c>
      <c r="K296" s="109">
        <f t="shared" si="18"/>
        <v>3.7786</v>
      </c>
      <c r="L296" s="110">
        <f t="shared" si="19"/>
        <v>41092.28</v>
      </c>
      <c r="M296" s="111" t="s">
        <v>1281</v>
      </c>
      <c r="N296" s="112" t="s">
        <v>1286</v>
      </c>
    </row>
    <row r="297" spans="1:14" ht="17.149999999999999" customHeight="1">
      <c r="A297" s="105" t="s">
        <v>581</v>
      </c>
      <c r="B297" s="106" t="s">
        <v>2074</v>
      </c>
      <c r="C297" s="107">
        <v>9.36</v>
      </c>
      <c r="D297" s="109">
        <v>4.5629</v>
      </c>
      <c r="E297" s="109">
        <v>1</v>
      </c>
      <c r="F297" s="109">
        <v>1</v>
      </c>
      <c r="G297" s="109">
        <f t="shared" si="16"/>
        <v>4.5629</v>
      </c>
      <c r="H297" s="109">
        <v>1.45</v>
      </c>
      <c r="I297" s="109">
        <f t="shared" si="17"/>
        <v>6.6162049999999999</v>
      </c>
      <c r="J297" s="109">
        <v>1</v>
      </c>
      <c r="K297" s="109">
        <f t="shared" si="18"/>
        <v>4.5629</v>
      </c>
      <c r="L297" s="110">
        <f t="shared" si="19"/>
        <v>49621.54</v>
      </c>
      <c r="M297" s="111" t="s">
        <v>1281</v>
      </c>
      <c r="N297" s="112" t="s">
        <v>1286</v>
      </c>
    </row>
    <row r="298" spans="1:14" ht="17.149999999999999" customHeight="1">
      <c r="A298" s="113" t="s">
        <v>582</v>
      </c>
      <c r="B298" s="114" t="s">
        <v>2074</v>
      </c>
      <c r="C298" s="115">
        <v>15.72</v>
      </c>
      <c r="D298" s="116">
        <v>6.6439000000000004</v>
      </c>
      <c r="E298" s="116">
        <v>1</v>
      </c>
      <c r="F298" s="116">
        <v>1</v>
      </c>
      <c r="G298" s="116">
        <f t="shared" si="16"/>
        <v>6.6439000000000004</v>
      </c>
      <c r="H298" s="116">
        <v>1.45</v>
      </c>
      <c r="I298" s="116">
        <f t="shared" si="17"/>
        <v>9.633655000000001</v>
      </c>
      <c r="J298" s="116">
        <v>1</v>
      </c>
      <c r="K298" s="116">
        <f t="shared" si="18"/>
        <v>6.6439000000000004</v>
      </c>
      <c r="L298" s="117">
        <f t="shared" si="19"/>
        <v>72252.41</v>
      </c>
      <c r="M298" s="118" t="s">
        <v>1281</v>
      </c>
      <c r="N298" s="119" t="s">
        <v>1286</v>
      </c>
    </row>
    <row r="299" spans="1:14" ht="17.149999999999999" customHeight="1">
      <c r="A299" s="120" t="s">
        <v>583</v>
      </c>
      <c r="B299" s="121" t="s">
        <v>2075</v>
      </c>
      <c r="C299" s="122">
        <v>4.22</v>
      </c>
      <c r="D299" s="123">
        <v>2.8386999999999998</v>
      </c>
      <c r="E299" s="124">
        <v>1</v>
      </c>
      <c r="F299" s="124">
        <v>1</v>
      </c>
      <c r="G299" s="124">
        <f t="shared" si="16"/>
        <v>2.8386999999999998</v>
      </c>
      <c r="H299" s="124">
        <v>1.45</v>
      </c>
      <c r="I299" s="124">
        <f t="shared" si="17"/>
        <v>4.1161149999999997</v>
      </c>
      <c r="J299" s="124">
        <v>1</v>
      </c>
      <c r="K299" s="124">
        <f t="shared" si="18"/>
        <v>2.8386999999999998</v>
      </c>
      <c r="L299" s="125">
        <f t="shared" si="19"/>
        <v>30870.86</v>
      </c>
      <c r="M299" s="126" t="s">
        <v>1281</v>
      </c>
      <c r="N299" s="127" t="s">
        <v>1286</v>
      </c>
    </row>
    <row r="300" spans="1:14" ht="17.149999999999999" customHeight="1">
      <c r="A300" s="105" t="s">
        <v>584</v>
      </c>
      <c r="B300" s="106" t="s">
        <v>2075</v>
      </c>
      <c r="C300" s="107">
        <v>5.82</v>
      </c>
      <c r="D300" s="109">
        <v>3.1926000000000001</v>
      </c>
      <c r="E300" s="109">
        <v>1</v>
      </c>
      <c r="F300" s="109">
        <v>1</v>
      </c>
      <c r="G300" s="109">
        <f t="shared" si="16"/>
        <v>3.1926000000000001</v>
      </c>
      <c r="H300" s="109">
        <v>1.45</v>
      </c>
      <c r="I300" s="109">
        <f t="shared" si="17"/>
        <v>4.62927</v>
      </c>
      <c r="J300" s="109">
        <v>1</v>
      </c>
      <c r="K300" s="109">
        <f t="shared" si="18"/>
        <v>3.1926000000000001</v>
      </c>
      <c r="L300" s="110">
        <f t="shared" si="19"/>
        <v>34719.53</v>
      </c>
      <c r="M300" s="111" t="s">
        <v>1281</v>
      </c>
      <c r="N300" s="112" t="s">
        <v>1286</v>
      </c>
    </row>
    <row r="301" spans="1:14" ht="17.149999999999999" customHeight="1">
      <c r="A301" s="105" t="s">
        <v>585</v>
      </c>
      <c r="B301" s="106" t="s">
        <v>2075</v>
      </c>
      <c r="C301" s="107">
        <v>8.83</v>
      </c>
      <c r="D301" s="109">
        <v>4.1567999999999996</v>
      </c>
      <c r="E301" s="109">
        <v>1</v>
      </c>
      <c r="F301" s="109">
        <v>1</v>
      </c>
      <c r="G301" s="109">
        <f t="shared" si="16"/>
        <v>4.1567999999999996</v>
      </c>
      <c r="H301" s="109">
        <v>1.45</v>
      </c>
      <c r="I301" s="109">
        <f t="shared" si="17"/>
        <v>6.0273599999999989</v>
      </c>
      <c r="J301" s="109">
        <v>1</v>
      </c>
      <c r="K301" s="109">
        <f t="shared" si="18"/>
        <v>4.1567999999999996</v>
      </c>
      <c r="L301" s="110">
        <f t="shared" si="19"/>
        <v>45205.2</v>
      </c>
      <c r="M301" s="111" t="s">
        <v>1281</v>
      </c>
      <c r="N301" s="112" t="s">
        <v>1286</v>
      </c>
    </row>
    <row r="302" spans="1:14" ht="17.149999999999999" customHeight="1">
      <c r="A302" s="113" t="s">
        <v>586</v>
      </c>
      <c r="B302" s="114" t="s">
        <v>2075</v>
      </c>
      <c r="C302" s="115">
        <v>17.14</v>
      </c>
      <c r="D302" s="116">
        <v>6.9143999999999997</v>
      </c>
      <c r="E302" s="116">
        <v>1</v>
      </c>
      <c r="F302" s="116">
        <v>1</v>
      </c>
      <c r="G302" s="116">
        <f t="shared" si="16"/>
        <v>6.9143999999999997</v>
      </c>
      <c r="H302" s="116">
        <v>1.45</v>
      </c>
      <c r="I302" s="116">
        <f t="shared" si="17"/>
        <v>10.025879999999999</v>
      </c>
      <c r="J302" s="116">
        <v>1</v>
      </c>
      <c r="K302" s="116">
        <f t="shared" si="18"/>
        <v>6.9143999999999997</v>
      </c>
      <c r="L302" s="117">
        <f t="shared" si="19"/>
        <v>75194.100000000006</v>
      </c>
      <c r="M302" s="118" t="s">
        <v>1281</v>
      </c>
      <c r="N302" s="119" t="s">
        <v>1286</v>
      </c>
    </row>
    <row r="303" spans="1:14" ht="17.149999999999999" customHeight="1">
      <c r="A303" s="120" t="s">
        <v>587</v>
      </c>
      <c r="B303" s="121" t="s">
        <v>2076</v>
      </c>
      <c r="C303" s="122">
        <v>4.01</v>
      </c>
      <c r="D303" s="123">
        <v>1.7546999999999999</v>
      </c>
      <c r="E303" s="124">
        <v>1</v>
      </c>
      <c r="F303" s="124">
        <v>1</v>
      </c>
      <c r="G303" s="124">
        <f t="shared" si="16"/>
        <v>1.7546999999999999</v>
      </c>
      <c r="H303" s="124">
        <v>1.45</v>
      </c>
      <c r="I303" s="124">
        <f t="shared" si="17"/>
        <v>2.5443149999999997</v>
      </c>
      <c r="J303" s="124">
        <v>1</v>
      </c>
      <c r="K303" s="124">
        <f t="shared" si="18"/>
        <v>1.7546999999999999</v>
      </c>
      <c r="L303" s="125">
        <f t="shared" si="19"/>
        <v>19082.36</v>
      </c>
      <c r="M303" s="126" t="s">
        <v>1281</v>
      </c>
      <c r="N303" s="127" t="s">
        <v>1286</v>
      </c>
    </row>
    <row r="304" spans="1:14" ht="17.149999999999999" customHeight="1">
      <c r="A304" s="105" t="s">
        <v>588</v>
      </c>
      <c r="B304" s="106" t="s">
        <v>2076</v>
      </c>
      <c r="C304" s="107">
        <v>5.61</v>
      </c>
      <c r="D304" s="109">
        <v>2.2208000000000001</v>
      </c>
      <c r="E304" s="109">
        <v>1</v>
      </c>
      <c r="F304" s="109">
        <v>1</v>
      </c>
      <c r="G304" s="109">
        <f t="shared" si="16"/>
        <v>2.2208000000000001</v>
      </c>
      <c r="H304" s="109">
        <v>1.45</v>
      </c>
      <c r="I304" s="109">
        <f t="shared" si="17"/>
        <v>3.2201599999999999</v>
      </c>
      <c r="J304" s="109">
        <v>1</v>
      </c>
      <c r="K304" s="109">
        <f t="shared" si="18"/>
        <v>2.2208000000000001</v>
      </c>
      <c r="L304" s="110">
        <f t="shared" si="19"/>
        <v>24151.200000000001</v>
      </c>
      <c r="M304" s="111" t="s">
        <v>1281</v>
      </c>
      <c r="N304" s="112" t="s">
        <v>1286</v>
      </c>
    </row>
    <row r="305" spans="1:14" ht="17.149999999999999" customHeight="1">
      <c r="A305" s="105" t="s">
        <v>589</v>
      </c>
      <c r="B305" s="106" t="s">
        <v>2076</v>
      </c>
      <c r="C305" s="107">
        <v>9.3800000000000008</v>
      </c>
      <c r="D305" s="109">
        <v>3.5263</v>
      </c>
      <c r="E305" s="109">
        <v>1</v>
      </c>
      <c r="F305" s="109">
        <v>1</v>
      </c>
      <c r="G305" s="109">
        <f t="shared" si="16"/>
        <v>3.5263</v>
      </c>
      <c r="H305" s="109">
        <v>1.45</v>
      </c>
      <c r="I305" s="109">
        <f t="shared" si="17"/>
        <v>5.1131349999999998</v>
      </c>
      <c r="J305" s="109">
        <v>1</v>
      </c>
      <c r="K305" s="109">
        <f t="shared" si="18"/>
        <v>3.5263</v>
      </c>
      <c r="L305" s="110">
        <f t="shared" si="19"/>
        <v>38348.51</v>
      </c>
      <c r="M305" s="111" t="s">
        <v>1281</v>
      </c>
      <c r="N305" s="112" t="s">
        <v>1286</v>
      </c>
    </row>
    <row r="306" spans="1:14" ht="17.149999999999999" customHeight="1">
      <c r="A306" s="113" t="s">
        <v>590</v>
      </c>
      <c r="B306" s="114" t="s">
        <v>2076</v>
      </c>
      <c r="C306" s="115">
        <v>18.11</v>
      </c>
      <c r="D306" s="116">
        <v>6.1944999999999997</v>
      </c>
      <c r="E306" s="116">
        <v>1</v>
      </c>
      <c r="F306" s="116">
        <v>1</v>
      </c>
      <c r="G306" s="116">
        <f t="shared" si="16"/>
        <v>6.1944999999999997</v>
      </c>
      <c r="H306" s="116">
        <v>1.45</v>
      </c>
      <c r="I306" s="116">
        <f t="shared" si="17"/>
        <v>8.9820249999999984</v>
      </c>
      <c r="J306" s="116">
        <v>1</v>
      </c>
      <c r="K306" s="116">
        <f t="shared" si="18"/>
        <v>6.1944999999999997</v>
      </c>
      <c r="L306" s="117">
        <f t="shared" si="19"/>
        <v>67365.19</v>
      </c>
      <c r="M306" s="118" t="s">
        <v>1281</v>
      </c>
      <c r="N306" s="119" t="s">
        <v>1286</v>
      </c>
    </row>
    <row r="307" spans="1:14" ht="17.149999999999999" customHeight="1">
      <c r="A307" s="120" t="s">
        <v>591</v>
      </c>
      <c r="B307" s="121" t="s">
        <v>1843</v>
      </c>
      <c r="C307" s="122">
        <v>4.22</v>
      </c>
      <c r="D307" s="123">
        <v>2.1684000000000001</v>
      </c>
      <c r="E307" s="124">
        <v>1</v>
      </c>
      <c r="F307" s="124">
        <v>1</v>
      </c>
      <c r="G307" s="124">
        <f t="shared" si="16"/>
        <v>2.1684000000000001</v>
      </c>
      <c r="H307" s="124">
        <v>1.45</v>
      </c>
      <c r="I307" s="124">
        <f t="shared" si="17"/>
        <v>3.14418</v>
      </c>
      <c r="J307" s="124">
        <v>1</v>
      </c>
      <c r="K307" s="124">
        <f t="shared" si="18"/>
        <v>2.1684000000000001</v>
      </c>
      <c r="L307" s="125">
        <f t="shared" si="19"/>
        <v>23581.35</v>
      </c>
      <c r="M307" s="126" t="s">
        <v>1281</v>
      </c>
      <c r="N307" s="127" t="s">
        <v>1286</v>
      </c>
    </row>
    <row r="308" spans="1:14" ht="17.149999999999999" customHeight="1">
      <c r="A308" s="105" t="s">
        <v>592</v>
      </c>
      <c r="B308" s="106" t="s">
        <v>1843</v>
      </c>
      <c r="C308" s="107">
        <v>5.09</v>
      </c>
      <c r="D308" s="109">
        <v>2.4685999999999999</v>
      </c>
      <c r="E308" s="109">
        <v>1</v>
      </c>
      <c r="F308" s="109">
        <v>1</v>
      </c>
      <c r="G308" s="109">
        <f t="shared" si="16"/>
        <v>2.4685999999999999</v>
      </c>
      <c r="H308" s="109">
        <v>1.45</v>
      </c>
      <c r="I308" s="109">
        <f t="shared" si="17"/>
        <v>3.5794699999999997</v>
      </c>
      <c r="J308" s="109">
        <v>1</v>
      </c>
      <c r="K308" s="109">
        <f t="shared" si="18"/>
        <v>2.4685999999999999</v>
      </c>
      <c r="L308" s="110">
        <f t="shared" si="19"/>
        <v>26846.03</v>
      </c>
      <c r="M308" s="111" t="s">
        <v>1281</v>
      </c>
      <c r="N308" s="112" t="s">
        <v>1286</v>
      </c>
    </row>
    <row r="309" spans="1:14" ht="17.149999999999999" customHeight="1">
      <c r="A309" s="105" t="s">
        <v>593</v>
      </c>
      <c r="B309" s="106" t="s">
        <v>1843</v>
      </c>
      <c r="C309" s="107">
        <v>8.9700000000000006</v>
      </c>
      <c r="D309" s="109">
        <v>2.9929000000000001</v>
      </c>
      <c r="E309" s="109">
        <v>1</v>
      </c>
      <c r="F309" s="109">
        <v>1</v>
      </c>
      <c r="G309" s="109">
        <f t="shared" si="16"/>
        <v>2.9929000000000001</v>
      </c>
      <c r="H309" s="109">
        <v>1.45</v>
      </c>
      <c r="I309" s="109">
        <f t="shared" si="17"/>
        <v>4.3397050000000004</v>
      </c>
      <c r="J309" s="109">
        <v>1</v>
      </c>
      <c r="K309" s="109">
        <f t="shared" si="18"/>
        <v>2.9929000000000001</v>
      </c>
      <c r="L309" s="110">
        <f t="shared" si="19"/>
        <v>32547.79</v>
      </c>
      <c r="M309" s="111" t="s">
        <v>1281</v>
      </c>
      <c r="N309" s="112" t="s">
        <v>1286</v>
      </c>
    </row>
    <row r="310" spans="1:14" ht="17.149999999999999" customHeight="1">
      <c r="A310" s="113" t="s">
        <v>594</v>
      </c>
      <c r="B310" s="114" t="s">
        <v>1843</v>
      </c>
      <c r="C310" s="115">
        <v>14.79</v>
      </c>
      <c r="D310" s="116">
        <v>4.3822999999999999</v>
      </c>
      <c r="E310" s="116">
        <v>1</v>
      </c>
      <c r="F310" s="116">
        <v>1</v>
      </c>
      <c r="G310" s="116">
        <f t="shared" si="16"/>
        <v>4.3822999999999999</v>
      </c>
      <c r="H310" s="116">
        <v>1.45</v>
      </c>
      <c r="I310" s="116">
        <f t="shared" si="17"/>
        <v>6.3543349999999998</v>
      </c>
      <c r="J310" s="116">
        <v>1</v>
      </c>
      <c r="K310" s="116">
        <f t="shared" si="18"/>
        <v>4.3822999999999999</v>
      </c>
      <c r="L310" s="117">
        <f t="shared" si="19"/>
        <v>47657.51</v>
      </c>
      <c r="M310" s="118" t="s">
        <v>1281</v>
      </c>
      <c r="N310" s="119" t="s">
        <v>1286</v>
      </c>
    </row>
    <row r="311" spans="1:14" ht="17.149999999999999" customHeight="1">
      <c r="A311" s="120" t="s">
        <v>595</v>
      </c>
      <c r="B311" s="121" t="s">
        <v>1844</v>
      </c>
      <c r="C311" s="122">
        <v>2.68</v>
      </c>
      <c r="D311" s="123">
        <v>1.6072</v>
      </c>
      <c r="E311" s="124">
        <v>1</v>
      </c>
      <c r="F311" s="124">
        <v>1</v>
      </c>
      <c r="G311" s="124">
        <f t="shared" si="16"/>
        <v>1.6072</v>
      </c>
      <c r="H311" s="124">
        <v>1.45</v>
      </c>
      <c r="I311" s="124">
        <f t="shared" si="17"/>
        <v>2.3304399999999998</v>
      </c>
      <c r="J311" s="124">
        <v>1</v>
      </c>
      <c r="K311" s="124">
        <f t="shared" si="18"/>
        <v>1.6072</v>
      </c>
      <c r="L311" s="125">
        <f t="shared" si="19"/>
        <v>17478.3</v>
      </c>
      <c r="M311" s="126" t="s">
        <v>1281</v>
      </c>
      <c r="N311" s="127" t="s">
        <v>1286</v>
      </c>
    </row>
    <row r="312" spans="1:14" ht="17.149999999999999" customHeight="1">
      <c r="A312" s="105" t="s">
        <v>596</v>
      </c>
      <c r="B312" s="106" t="s">
        <v>1844</v>
      </c>
      <c r="C312" s="107">
        <v>3.85</v>
      </c>
      <c r="D312" s="109">
        <v>1.8674999999999999</v>
      </c>
      <c r="E312" s="109">
        <v>1</v>
      </c>
      <c r="F312" s="109">
        <v>1</v>
      </c>
      <c r="G312" s="109">
        <f t="shared" si="16"/>
        <v>1.8674999999999999</v>
      </c>
      <c r="H312" s="109">
        <v>1.45</v>
      </c>
      <c r="I312" s="109">
        <f t="shared" si="17"/>
        <v>2.707875</v>
      </c>
      <c r="J312" s="109">
        <v>1</v>
      </c>
      <c r="K312" s="109">
        <f t="shared" si="18"/>
        <v>1.8674999999999999</v>
      </c>
      <c r="L312" s="110">
        <f t="shared" si="19"/>
        <v>20309.060000000001</v>
      </c>
      <c r="M312" s="111" t="s">
        <v>1281</v>
      </c>
      <c r="N312" s="112" t="s">
        <v>1286</v>
      </c>
    </row>
    <row r="313" spans="1:14" ht="17.149999999999999" customHeight="1">
      <c r="A313" s="105" t="s">
        <v>597</v>
      </c>
      <c r="B313" s="106" t="s">
        <v>1844</v>
      </c>
      <c r="C313" s="107">
        <v>6.2</v>
      </c>
      <c r="D313" s="109">
        <v>2.3571</v>
      </c>
      <c r="E313" s="109">
        <v>1</v>
      </c>
      <c r="F313" s="109">
        <v>1</v>
      </c>
      <c r="G313" s="109">
        <f t="shared" si="16"/>
        <v>2.3571</v>
      </c>
      <c r="H313" s="109">
        <v>1.45</v>
      </c>
      <c r="I313" s="109">
        <f t="shared" si="17"/>
        <v>3.4177949999999999</v>
      </c>
      <c r="J313" s="109">
        <v>1</v>
      </c>
      <c r="K313" s="109">
        <f t="shared" si="18"/>
        <v>2.3571</v>
      </c>
      <c r="L313" s="110">
        <f t="shared" si="19"/>
        <v>25633.46</v>
      </c>
      <c r="M313" s="111" t="s">
        <v>1281</v>
      </c>
      <c r="N313" s="112" t="s">
        <v>1286</v>
      </c>
    </row>
    <row r="314" spans="1:14" ht="17.149999999999999" customHeight="1">
      <c r="A314" s="113" t="s">
        <v>598</v>
      </c>
      <c r="B314" s="114" t="s">
        <v>1844</v>
      </c>
      <c r="C314" s="115">
        <v>11.26</v>
      </c>
      <c r="D314" s="116">
        <v>3.6968999999999999</v>
      </c>
      <c r="E314" s="116">
        <v>1</v>
      </c>
      <c r="F314" s="116">
        <v>1</v>
      </c>
      <c r="G314" s="116">
        <f t="shared" si="16"/>
        <v>3.6968999999999999</v>
      </c>
      <c r="H314" s="116">
        <v>1.45</v>
      </c>
      <c r="I314" s="116">
        <f t="shared" si="17"/>
        <v>5.3605049999999999</v>
      </c>
      <c r="J314" s="116">
        <v>1</v>
      </c>
      <c r="K314" s="116">
        <f t="shared" si="18"/>
        <v>3.6968999999999999</v>
      </c>
      <c r="L314" s="117">
        <f t="shared" si="19"/>
        <v>40203.79</v>
      </c>
      <c r="M314" s="118" t="s">
        <v>1281</v>
      </c>
      <c r="N314" s="119" t="s">
        <v>1286</v>
      </c>
    </row>
    <row r="315" spans="1:14" ht="17.149999999999999" customHeight="1">
      <c r="A315" s="120" t="s">
        <v>599</v>
      </c>
      <c r="B315" s="121" t="s">
        <v>2077</v>
      </c>
      <c r="C315" s="122">
        <v>2.31</v>
      </c>
      <c r="D315" s="123">
        <v>2.0569000000000002</v>
      </c>
      <c r="E315" s="124">
        <v>1</v>
      </c>
      <c r="F315" s="124">
        <v>1</v>
      </c>
      <c r="G315" s="124">
        <f t="shared" si="16"/>
        <v>2.0569000000000002</v>
      </c>
      <c r="H315" s="124">
        <v>1.45</v>
      </c>
      <c r="I315" s="124">
        <f t="shared" si="17"/>
        <v>2.9825050000000002</v>
      </c>
      <c r="J315" s="124">
        <v>1</v>
      </c>
      <c r="K315" s="124">
        <f t="shared" si="18"/>
        <v>2.0569000000000002</v>
      </c>
      <c r="L315" s="125">
        <f t="shared" si="19"/>
        <v>22368.79</v>
      </c>
      <c r="M315" s="126" t="s">
        <v>1281</v>
      </c>
      <c r="N315" s="127" t="s">
        <v>1286</v>
      </c>
    </row>
    <row r="316" spans="1:14" ht="17.149999999999999" customHeight="1">
      <c r="A316" s="105" t="s">
        <v>600</v>
      </c>
      <c r="B316" s="106" t="s">
        <v>2077</v>
      </c>
      <c r="C316" s="107">
        <v>2.95</v>
      </c>
      <c r="D316" s="109">
        <v>2.1911999999999998</v>
      </c>
      <c r="E316" s="109">
        <v>1</v>
      </c>
      <c r="F316" s="109">
        <v>1</v>
      </c>
      <c r="G316" s="109">
        <f t="shared" si="16"/>
        <v>2.1911999999999998</v>
      </c>
      <c r="H316" s="109">
        <v>1.45</v>
      </c>
      <c r="I316" s="109">
        <f t="shared" si="17"/>
        <v>3.1772399999999998</v>
      </c>
      <c r="J316" s="109">
        <v>1</v>
      </c>
      <c r="K316" s="109">
        <f t="shared" si="18"/>
        <v>2.1911999999999998</v>
      </c>
      <c r="L316" s="110">
        <f t="shared" si="19"/>
        <v>23829.3</v>
      </c>
      <c r="M316" s="111" t="s">
        <v>1281</v>
      </c>
      <c r="N316" s="112" t="s">
        <v>1286</v>
      </c>
    </row>
    <row r="317" spans="1:14" ht="17.149999999999999" customHeight="1">
      <c r="A317" s="105" t="s">
        <v>601</v>
      </c>
      <c r="B317" s="106" t="s">
        <v>2077</v>
      </c>
      <c r="C317" s="107">
        <v>5.15</v>
      </c>
      <c r="D317" s="109">
        <v>2.7002000000000002</v>
      </c>
      <c r="E317" s="109">
        <v>1</v>
      </c>
      <c r="F317" s="109">
        <v>1</v>
      </c>
      <c r="G317" s="109">
        <f t="shared" si="16"/>
        <v>2.7002000000000002</v>
      </c>
      <c r="H317" s="109">
        <v>1.45</v>
      </c>
      <c r="I317" s="109">
        <f t="shared" si="17"/>
        <v>3.9152900000000002</v>
      </c>
      <c r="J317" s="109">
        <v>1</v>
      </c>
      <c r="K317" s="109">
        <f t="shared" si="18"/>
        <v>2.7002000000000002</v>
      </c>
      <c r="L317" s="110">
        <f t="shared" si="19"/>
        <v>29364.68</v>
      </c>
      <c r="M317" s="111" t="s">
        <v>1281</v>
      </c>
      <c r="N317" s="112" t="s">
        <v>1286</v>
      </c>
    </row>
    <row r="318" spans="1:14" ht="17.149999999999999" customHeight="1">
      <c r="A318" s="113" t="s">
        <v>602</v>
      </c>
      <c r="B318" s="114" t="s">
        <v>2077</v>
      </c>
      <c r="C318" s="115">
        <v>9.6999999999999993</v>
      </c>
      <c r="D318" s="116">
        <v>4.1219000000000001</v>
      </c>
      <c r="E318" s="116">
        <v>1</v>
      </c>
      <c r="F318" s="116">
        <v>1</v>
      </c>
      <c r="G318" s="116">
        <f t="shared" si="16"/>
        <v>4.1219000000000001</v>
      </c>
      <c r="H318" s="116">
        <v>1.45</v>
      </c>
      <c r="I318" s="116">
        <f t="shared" si="17"/>
        <v>5.9767549999999998</v>
      </c>
      <c r="J318" s="116">
        <v>1</v>
      </c>
      <c r="K318" s="116">
        <f t="shared" si="18"/>
        <v>4.1219000000000001</v>
      </c>
      <c r="L318" s="117">
        <f t="shared" si="19"/>
        <v>44825.66</v>
      </c>
      <c r="M318" s="118" t="s">
        <v>1281</v>
      </c>
      <c r="N318" s="119" t="s">
        <v>1286</v>
      </c>
    </row>
    <row r="319" spans="1:14" ht="17.149999999999999" customHeight="1">
      <c r="A319" s="120" t="s">
        <v>603</v>
      </c>
      <c r="B319" s="121" t="s">
        <v>2078</v>
      </c>
      <c r="C319" s="122">
        <v>1.76</v>
      </c>
      <c r="D319" s="123">
        <v>1.8345</v>
      </c>
      <c r="E319" s="124">
        <v>1</v>
      </c>
      <c r="F319" s="124">
        <v>1</v>
      </c>
      <c r="G319" s="124">
        <f t="shared" si="16"/>
        <v>1.8345</v>
      </c>
      <c r="H319" s="124">
        <v>1.45</v>
      </c>
      <c r="I319" s="124">
        <f t="shared" si="17"/>
        <v>2.6600250000000001</v>
      </c>
      <c r="J319" s="124">
        <v>1</v>
      </c>
      <c r="K319" s="124">
        <f t="shared" si="18"/>
        <v>1.8345</v>
      </c>
      <c r="L319" s="125">
        <f t="shared" si="19"/>
        <v>19950.189999999999</v>
      </c>
      <c r="M319" s="126" t="s">
        <v>1281</v>
      </c>
      <c r="N319" s="127" t="s">
        <v>1286</v>
      </c>
    </row>
    <row r="320" spans="1:14" ht="17.149999999999999" customHeight="1">
      <c r="A320" s="105" t="s">
        <v>604</v>
      </c>
      <c r="B320" s="106" t="s">
        <v>2078</v>
      </c>
      <c r="C320" s="107">
        <v>2.5499999999999998</v>
      </c>
      <c r="D320" s="109">
        <v>2.0407000000000002</v>
      </c>
      <c r="E320" s="109">
        <v>1</v>
      </c>
      <c r="F320" s="109">
        <v>1</v>
      </c>
      <c r="G320" s="109">
        <f t="shared" si="16"/>
        <v>2.0407000000000002</v>
      </c>
      <c r="H320" s="109">
        <v>1.45</v>
      </c>
      <c r="I320" s="109">
        <f t="shared" si="17"/>
        <v>2.959015</v>
      </c>
      <c r="J320" s="109">
        <v>1</v>
      </c>
      <c r="K320" s="109">
        <f t="shared" si="18"/>
        <v>2.0407000000000002</v>
      </c>
      <c r="L320" s="110">
        <f t="shared" si="19"/>
        <v>22192.61</v>
      </c>
      <c r="M320" s="111" t="s">
        <v>1281</v>
      </c>
      <c r="N320" s="112" t="s">
        <v>1286</v>
      </c>
    </row>
    <row r="321" spans="1:14" ht="17.149999999999999" customHeight="1">
      <c r="A321" s="105" t="s">
        <v>605</v>
      </c>
      <c r="B321" s="106" t="s">
        <v>2078</v>
      </c>
      <c r="C321" s="107">
        <v>5.25</v>
      </c>
      <c r="D321" s="109">
        <v>2.6048</v>
      </c>
      <c r="E321" s="109">
        <v>1</v>
      </c>
      <c r="F321" s="109">
        <v>1</v>
      </c>
      <c r="G321" s="109">
        <f t="shared" si="16"/>
        <v>2.6048</v>
      </c>
      <c r="H321" s="109">
        <v>1.45</v>
      </c>
      <c r="I321" s="109">
        <f t="shared" si="17"/>
        <v>3.7769599999999999</v>
      </c>
      <c r="J321" s="109">
        <v>1</v>
      </c>
      <c r="K321" s="109">
        <f t="shared" si="18"/>
        <v>2.6048</v>
      </c>
      <c r="L321" s="110">
        <f t="shared" si="19"/>
        <v>28327.200000000001</v>
      </c>
      <c r="M321" s="111" t="s">
        <v>1281</v>
      </c>
      <c r="N321" s="112" t="s">
        <v>1286</v>
      </c>
    </row>
    <row r="322" spans="1:14" ht="17.149999999999999" customHeight="1">
      <c r="A322" s="113" t="s">
        <v>606</v>
      </c>
      <c r="B322" s="114" t="s">
        <v>2078</v>
      </c>
      <c r="C322" s="115">
        <v>9.3800000000000008</v>
      </c>
      <c r="D322" s="116">
        <v>4.6635</v>
      </c>
      <c r="E322" s="116">
        <v>1</v>
      </c>
      <c r="F322" s="116">
        <v>1</v>
      </c>
      <c r="G322" s="116">
        <f t="shared" si="16"/>
        <v>4.6635</v>
      </c>
      <c r="H322" s="116">
        <v>1.45</v>
      </c>
      <c r="I322" s="116">
        <f t="shared" si="17"/>
        <v>6.7620749999999994</v>
      </c>
      <c r="J322" s="116">
        <v>1</v>
      </c>
      <c r="K322" s="116">
        <f t="shared" si="18"/>
        <v>4.6635</v>
      </c>
      <c r="L322" s="117">
        <f t="shared" si="19"/>
        <v>50715.56</v>
      </c>
      <c r="M322" s="118" t="s">
        <v>1281</v>
      </c>
      <c r="N322" s="119" t="s">
        <v>1286</v>
      </c>
    </row>
    <row r="323" spans="1:14" ht="17.149999999999999" customHeight="1">
      <c r="A323" s="120" t="s">
        <v>607</v>
      </c>
      <c r="B323" s="121" t="s">
        <v>1845</v>
      </c>
      <c r="C323" s="122">
        <v>2.97</v>
      </c>
      <c r="D323" s="123">
        <v>1.3764000000000001</v>
      </c>
      <c r="E323" s="124">
        <v>1</v>
      </c>
      <c r="F323" s="124">
        <v>1</v>
      </c>
      <c r="G323" s="124">
        <f t="shared" si="16"/>
        <v>1.3764000000000001</v>
      </c>
      <c r="H323" s="124">
        <v>1.45</v>
      </c>
      <c r="I323" s="124">
        <f t="shared" si="17"/>
        <v>1.9957800000000001</v>
      </c>
      <c r="J323" s="124">
        <v>1</v>
      </c>
      <c r="K323" s="124">
        <f t="shared" si="18"/>
        <v>1.3764000000000001</v>
      </c>
      <c r="L323" s="125">
        <f t="shared" si="19"/>
        <v>14968.35</v>
      </c>
      <c r="M323" s="126" t="s">
        <v>1281</v>
      </c>
      <c r="N323" s="127" t="s">
        <v>1286</v>
      </c>
    </row>
    <row r="324" spans="1:14" ht="17.149999999999999" customHeight="1">
      <c r="A324" s="105" t="s">
        <v>608</v>
      </c>
      <c r="B324" s="106" t="s">
        <v>1845</v>
      </c>
      <c r="C324" s="107">
        <v>2.7</v>
      </c>
      <c r="D324" s="109">
        <v>2.4771999999999998</v>
      </c>
      <c r="E324" s="109">
        <v>1</v>
      </c>
      <c r="F324" s="109">
        <v>1</v>
      </c>
      <c r="G324" s="109">
        <f t="shared" si="16"/>
        <v>2.4771999999999998</v>
      </c>
      <c r="H324" s="109">
        <v>1.45</v>
      </c>
      <c r="I324" s="109">
        <f t="shared" si="17"/>
        <v>3.5919399999999997</v>
      </c>
      <c r="J324" s="109">
        <v>1</v>
      </c>
      <c r="K324" s="109">
        <f t="shared" si="18"/>
        <v>2.4771999999999998</v>
      </c>
      <c r="L324" s="110">
        <f t="shared" si="19"/>
        <v>26939.55</v>
      </c>
      <c r="M324" s="111" t="s">
        <v>1281</v>
      </c>
      <c r="N324" s="112" t="s">
        <v>1286</v>
      </c>
    </row>
    <row r="325" spans="1:14" ht="17.149999999999999" customHeight="1">
      <c r="A325" s="105" t="s">
        <v>609</v>
      </c>
      <c r="B325" s="106" t="s">
        <v>1845</v>
      </c>
      <c r="C325" s="107">
        <v>4.7699999999999996</v>
      </c>
      <c r="D325" s="109">
        <v>2.7608999999999999</v>
      </c>
      <c r="E325" s="109">
        <v>1</v>
      </c>
      <c r="F325" s="109">
        <v>1</v>
      </c>
      <c r="G325" s="109">
        <f t="shared" si="16"/>
        <v>2.7608999999999999</v>
      </c>
      <c r="H325" s="109">
        <v>1.45</v>
      </c>
      <c r="I325" s="109">
        <f t="shared" si="17"/>
        <v>4.0033050000000001</v>
      </c>
      <c r="J325" s="109">
        <v>1</v>
      </c>
      <c r="K325" s="109">
        <f t="shared" si="18"/>
        <v>2.7608999999999999</v>
      </c>
      <c r="L325" s="110">
        <f t="shared" si="19"/>
        <v>30024.79</v>
      </c>
      <c r="M325" s="111" t="s">
        <v>1281</v>
      </c>
      <c r="N325" s="112" t="s">
        <v>1286</v>
      </c>
    </row>
    <row r="326" spans="1:14" ht="17.149999999999999" customHeight="1">
      <c r="A326" s="113" t="s">
        <v>610</v>
      </c>
      <c r="B326" s="114" t="s">
        <v>1845</v>
      </c>
      <c r="C326" s="115">
        <v>12.77</v>
      </c>
      <c r="D326" s="116">
        <v>4.1841999999999997</v>
      </c>
      <c r="E326" s="116">
        <v>1</v>
      </c>
      <c r="F326" s="116">
        <v>1</v>
      </c>
      <c r="G326" s="116">
        <f t="shared" si="16"/>
        <v>4.1841999999999997</v>
      </c>
      <c r="H326" s="116">
        <v>1.45</v>
      </c>
      <c r="I326" s="116">
        <f t="shared" si="17"/>
        <v>6.0670899999999994</v>
      </c>
      <c r="J326" s="116">
        <v>1</v>
      </c>
      <c r="K326" s="116">
        <f t="shared" si="18"/>
        <v>4.1841999999999997</v>
      </c>
      <c r="L326" s="117">
        <f t="shared" si="19"/>
        <v>45503.18</v>
      </c>
      <c r="M326" s="118" t="s">
        <v>1281</v>
      </c>
      <c r="N326" s="119" t="s">
        <v>1286</v>
      </c>
    </row>
    <row r="327" spans="1:14" ht="17.149999999999999" customHeight="1">
      <c r="A327" s="120" t="s">
        <v>611</v>
      </c>
      <c r="B327" s="121" t="s">
        <v>1846</v>
      </c>
      <c r="C327" s="122">
        <v>2.68</v>
      </c>
      <c r="D327" s="123">
        <v>1.0940000000000001</v>
      </c>
      <c r="E327" s="124">
        <v>1</v>
      </c>
      <c r="F327" s="124">
        <v>1</v>
      </c>
      <c r="G327" s="124">
        <f t="shared" si="16"/>
        <v>1.0940000000000001</v>
      </c>
      <c r="H327" s="124">
        <v>1.45</v>
      </c>
      <c r="I327" s="124">
        <f t="shared" si="17"/>
        <v>1.5863</v>
      </c>
      <c r="J327" s="124">
        <v>1</v>
      </c>
      <c r="K327" s="124">
        <f t="shared" si="18"/>
        <v>1.0940000000000001</v>
      </c>
      <c r="L327" s="125">
        <f t="shared" si="19"/>
        <v>11897.25</v>
      </c>
      <c r="M327" s="126" t="s">
        <v>1281</v>
      </c>
      <c r="N327" s="127" t="s">
        <v>1286</v>
      </c>
    </row>
    <row r="328" spans="1:14" ht="17.149999999999999" customHeight="1">
      <c r="A328" s="105" t="s">
        <v>612</v>
      </c>
      <c r="B328" s="106" t="s">
        <v>1846</v>
      </c>
      <c r="C328" s="107">
        <v>4.13</v>
      </c>
      <c r="D328" s="109">
        <v>1.4360999999999999</v>
      </c>
      <c r="E328" s="109">
        <v>1</v>
      </c>
      <c r="F328" s="109">
        <v>1</v>
      </c>
      <c r="G328" s="109">
        <f t="shared" si="16"/>
        <v>1.4360999999999999</v>
      </c>
      <c r="H328" s="109">
        <v>1.45</v>
      </c>
      <c r="I328" s="109">
        <f t="shared" si="17"/>
        <v>2.0823449999999997</v>
      </c>
      <c r="J328" s="109">
        <v>1</v>
      </c>
      <c r="K328" s="109">
        <f t="shared" si="18"/>
        <v>1.4360999999999999</v>
      </c>
      <c r="L328" s="110">
        <f t="shared" si="19"/>
        <v>15617.59</v>
      </c>
      <c r="M328" s="111" t="s">
        <v>1281</v>
      </c>
      <c r="N328" s="112" t="s">
        <v>1286</v>
      </c>
    </row>
    <row r="329" spans="1:14" ht="17.149999999999999" customHeight="1">
      <c r="A329" s="105" t="s">
        <v>613</v>
      </c>
      <c r="B329" s="106" t="s">
        <v>1846</v>
      </c>
      <c r="C329" s="107">
        <v>7.29</v>
      </c>
      <c r="D329" s="109">
        <v>2.0674000000000001</v>
      </c>
      <c r="E329" s="109">
        <v>1</v>
      </c>
      <c r="F329" s="109">
        <v>1</v>
      </c>
      <c r="G329" s="109">
        <f t="shared" si="16"/>
        <v>2.0674000000000001</v>
      </c>
      <c r="H329" s="109">
        <v>1.45</v>
      </c>
      <c r="I329" s="109">
        <f t="shared" si="17"/>
        <v>2.9977300000000002</v>
      </c>
      <c r="J329" s="109">
        <v>1</v>
      </c>
      <c r="K329" s="109">
        <f t="shared" si="18"/>
        <v>2.0674000000000001</v>
      </c>
      <c r="L329" s="110">
        <f t="shared" si="19"/>
        <v>22482.98</v>
      </c>
      <c r="M329" s="111" t="s">
        <v>1281</v>
      </c>
      <c r="N329" s="112" t="s">
        <v>1286</v>
      </c>
    </row>
    <row r="330" spans="1:14" ht="17.149999999999999" customHeight="1">
      <c r="A330" s="113" t="s">
        <v>614</v>
      </c>
      <c r="B330" s="114" t="s">
        <v>1846</v>
      </c>
      <c r="C330" s="115">
        <v>15.21</v>
      </c>
      <c r="D330" s="116">
        <v>3.9719000000000002</v>
      </c>
      <c r="E330" s="116">
        <v>1</v>
      </c>
      <c r="F330" s="116">
        <v>1</v>
      </c>
      <c r="G330" s="116">
        <f t="shared" si="16"/>
        <v>3.9719000000000002</v>
      </c>
      <c r="H330" s="116">
        <v>1.45</v>
      </c>
      <c r="I330" s="116">
        <f t="shared" si="17"/>
        <v>5.7592550000000005</v>
      </c>
      <c r="J330" s="116">
        <v>1</v>
      </c>
      <c r="K330" s="116">
        <f t="shared" si="18"/>
        <v>3.9719000000000002</v>
      </c>
      <c r="L330" s="117">
        <f t="shared" si="19"/>
        <v>43194.41</v>
      </c>
      <c r="M330" s="118" t="s">
        <v>1281</v>
      </c>
      <c r="N330" s="119" t="s">
        <v>1286</v>
      </c>
    </row>
    <row r="331" spans="1:14" ht="17.149999999999999" customHeight="1">
      <c r="A331" s="120" t="s">
        <v>615</v>
      </c>
      <c r="B331" s="121" t="s">
        <v>1847</v>
      </c>
      <c r="C331" s="122">
        <v>4.0599999999999996</v>
      </c>
      <c r="D331" s="123">
        <v>1.0689</v>
      </c>
      <c r="E331" s="124">
        <v>1</v>
      </c>
      <c r="F331" s="124">
        <v>1</v>
      </c>
      <c r="G331" s="124">
        <f t="shared" si="16"/>
        <v>1.0689</v>
      </c>
      <c r="H331" s="124">
        <v>1.45</v>
      </c>
      <c r="I331" s="124">
        <f t="shared" si="17"/>
        <v>1.5499049999999999</v>
      </c>
      <c r="J331" s="124">
        <v>1</v>
      </c>
      <c r="K331" s="124">
        <f t="shared" si="18"/>
        <v>1.0689</v>
      </c>
      <c r="L331" s="125">
        <f t="shared" si="19"/>
        <v>11624.29</v>
      </c>
      <c r="M331" s="126" t="s">
        <v>1281</v>
      </c>
      <c r="N331" s="127" t="s">
        <v>1286</v>
      </c>
    </row>
    <row r="332" spans="1:14" ht="17.149999999999999" customHeight="1">
      <c r="A332" s="105" t="s">
        <v>616</v>
      </c>
      <c r="B332" s="106" t="s">
        <v>1847</v>
      </c>
      <c r="C332" s="107">
        <v>5.67</v>
      </c>
      <c r="D332" s="109">
        <v>1.3573</v>
      </c>
      <c r="E332" s="109">
        <v>1</v>
      </c>
      <c r="F332" s="109">
        <v>1</v>
      </c>
      <c r="G332" s="109">
        <f t="shared" si="16"/>
        <v>1.3573</v>
      </c>
      <c r="H332" s="109">
        <v>1.45</v>
      </c>
      <c r="I332" s="109">
        <f t="shared" si="17"/>
        <v>1.9680849999999999</v>
      </c>
      <c r="J332" s="109">
        <v>1</v>
      </c>
      <c r="K332" s="109">
        <f t="shared" si="18"/>
        <v>1.3573</v>
      </c>
      <c r="L332" s="110">
        <f t="shared" si="19"/>
        <v>14760.64</v>
      </c>
      <c r="M332" s="111" t="s">
        <v>1281</v>
      </c>
      <c r="N332" s="112" t="s">
        <v>1286</v>
      </c>
    </row>
    <row r="333" spans="1:14" ht="17.149999999999999" customHeight="1">
      <c r="A333" s="105" t="s">
        <v>617</v>
      </c>
      <c r="B333" s="106" t="s">
        <v>1847</v>
      </c>
      <c r="C333" s="107">
        <v>9.6</v>
      </c>
      <c r="D333" s="109">
        <v>2.1004</v>
      </c>
      <c r="E333" s="109">
        <v>1</v>
      </c>
      <c r="F333" s="109">
        <v>1</v>
      </c>
      <c r="G333" s="109">
        <f t="shared" si="16"/>
        <v>2.1004</v>
      </c>
      <c r="H333" s="109">
        <v>1.45</v>
      </c>
      <c r="I333" s="109">
        <f t="shared" si="17"/>
        <v>3.0455800000000002</v>
      </c>
      <c r="J333" s="109">
        <v>1</v>
      </c>
      <c r="K333" s="109">
        <f t="shared" si="18"/>
        <v>2.1004</v>
      </c>
      <c r="L333" s="110">
        <f t="shared" si="19"/>
        <v>22841.85</v>
      </c>
      <c r="M333" s="111" t="s">
        <v>1281</v>
      </c>
      <c r="N333" s="112" t="s">
        <v>1286</v>
      </c>
    </row>
    <row r="334" spans="1:14" ht="17.149999999999999" customHeight="1">
      <c r="A334" s="113" t="s">
        <v>618</v>
      </c>
      <c r="B334" s="114" t="s">
        <v>1847</v>
      </c>
      <c r="C334" s="115">
        <v>15.64</v>
      </c>
      <c r="D334" s="116">
        <v>3.6103999999999998</v>
      </c>
      <c r="E334" s="116">
        <v>1</v>
      </c>
      <c r="F334" s="116">
        <v>1</v>
      </c>
      <c r="G334" s="116">
        <f t="shared" si="16"/>
        <v>3.6103999999999998</v>
      </c>
      <c r="H334" s="116">
        <v>1.45</v>
      </c>
      <c r="I334" s="116">
        <f t="shared" si="17"/>
        <v>5.23508</v>
      </c>
      <c r="J334" s="116">
        <v>1</v>
      </c>
      <c r="K334" s="116">
        <f t="shared" si="18"/>
        <v>3.6103999999999998</v>
      </c>
      <c r="L334" s="117">
        <f t="shared" si="19"/>
        <v>39263.1</v>
      </c>
      <c r="M334" s="118" t="s">
        <v>1281</v>
      </c>
      <c r="N334" s="119" t="s">
        <v>1286</v>
      </c>
    </row>
    <row r="335" spans="1:14" ht="17.149999999999999" customHeight="1">
      <c r="A335" s="120" t="s">
        <v>2103</v>
      </c>
      <c r="B335" s="121" t="s">
        <v>2079</v>
      </c>
      <c r="C335" s="122">
        <v>2.93</v>
      </c>
      <c r="D335" s="123">
        <v>1.4786999999999999</v>
      </c>
      <c r="E335" s="124">
        <v>1</v>
      </c>
      <c r="F335" s="124">
        <v>1</v>
      </c>
      <c r="G335" s="124">
        <f t="shared" si="16"/>
        <v>1.4786999999999999</v>
      </c>
      <c r="H335" s="124">
        <v>1.45</v>
      </c>
      <c r="I335" s="124">
        <f t="shared" si="17"/>
        <v>2.1441149999999998</v>
      </c>
      <c r="J335" s="124">
        <v>1</v>
      </c>
      <c r="K335" s="124">
        <f t="shared" si="18"/>
        <v>1.4786999999999999</v>
      </c>
      <c r="L335" s="125">
        <f t="shared" si="19"/>
        <v>16080.86</v>
      </c>
      <c r="M335" s="126" t="s">
        <v>1281</v>
      </c>
      <c r="N335" s="127" t="s">
        <v>1286</v>
      </c>
    </row>
    <row r="336" spans="1:14" ht="17.149999999999999" customHeight="1">
      <c r="A336" s="105" t="s">
        <v>2104</v>
      </c>
      <c r="B336" s="106" t="s">
        <v>2079</v>
      </c>
      <c r="C336" s="107">
        <v>4.99</v>
      </c>
      <c r="D336" s="109">
        <v>1.9873000000000001</v>
      </c>
      <c r="E336" s="109">
        <v>1</v>
      </c>
      <c r="F336" s="109">
        <v>1</v>
      </c>
      <c r="G336" s="109">
        <f t="shared" ref="G336:G399" si="20">+D336*E336*F336</f>
        <v>1.9873000000000001</v>
      </c>
      <c r="H336" s="109">
        <v>1.45</v>
      </c>
      <c r="I336" s="109">
        <f t="shared" ref="I336:I399" si="21">G336*H336</f>
        <v>2.8815849999999998</v>
      </c>
      <c r="J336" s="109">
        <v>1</v>
      </c>
      <c r="K336" s="109">
        <f t="shared" ref="K336:K399" si="22">D336*J336</f>
        <v>1.9873000000000001</v>
      </c>
      <c r="L336" s="110">
        <f t="shared" ref="L336:L399" si="23">+ROUND(I336*7500,2)</f>
        <v>21611.89</v>
      </c>
      <c r="M336" s="111" t="s">
        <v>1281</v>
      </c>
      <c r="N336" s="112" t="s">
        <v>1286</v>
      </c>
    </row>
    <row r="337" spans="1:14" ht="17.149999999999999" customHeight="1">
      <c r="A337" s="105" t="s">
        <v>2105</v>
      </c>
      <c r="B337" s="106" t="s">
        <v>2079</v>
      </c>
      <c r="C337" s="107">
        <v>9.7200000000000006</v>
      </c>
      <c r="D337" s="109">
        <v>3.1128999999999998</v>
      </c>
      <c r="E337" s="109">
        <v>1</v>
      </c>
      <c r="F337" s="109">
        <v>1</v>
      </c>
      <c r="G337" s="109">
        <f t="shared" si="20"/>
        <v>3.1128999999999998</v>
      </c>
      <c r="H337" s="109">
        <v>1.45</v>
      </c>
      <c r="I337" s="109">
        <f t="shared" si="21"/>
        <v>4.5137049999999999</v>
      </c>
      <c r="J337" s="109">
        <v>1</v>
      </c>
      <c r="K337" s="109">
        <f t="shared" si="22"/>
        <v>3.1128999999999998</v>
      </c>
      <c r="L337" s="110">
        <f t="shared" si="23"/>
        <v>33852.79</v>
      </c>
      <c r="M337" s="111" t="s">
        <v>1281</v>
      </c>
      <c r="N337" s="112" t="s">
        <v>1286</v>
      </c>
    </row>
    <row r="338" spans="1:14" ht="17.149999999999999" customHeight="1">
      <c r="A338" s="113" t="s">
        <v>2106</v>
      </c>
      <c r="B338" s="114" t="s">
        <v>2079</v>
      </c>
      <c r="C338" s="115">
        <v>17.989999999999998</v>
      </c>
      <c r="D338" s="116">
        <v>5.5746000000000002</v>
      </c>
      <c r="E338" s="116">
        <v>1</v>
      </c>
      <c r="F338" s="116">
        <v>1</v>
      </c>
      <c r="G338" s="116">
        <f t="shared" si="20"/>
        <v>5.5746000000000002</v>
      </c>
      <c r="H338" s="116">
        <v>1.45</v>
      </c>
      <c r="I338" s="116">
        <f t="shared" si="21"/>
        <v>8.0831700000000009</v>
      </c>
      <c r="J338" s="116">
        <v>1</v>
      </c>
      <c r="K338" s="116">
        <f t="shared" si="22"/>
        <v>5.5746000000000002</v>
      </c>
      <c r="L338" s="117">
        <f t="shared" si="23"/>
        <v>60623.78</v>
      </c>
      <c r="M338" s="118" t="s">
        <v>1281</v>
      </c>
      <c r="N338" s="119" t="s">
        <v>1286</v>
      </c>
    </row>
    <row r="339" spans="1:14" ht="17.149999999999999" customHeight="1">
      <c r="A339" s="120" t="s">
        <v>2107</v>
      </c>
      <c r="B339" s="121" t="s">
        <v>2080</v>
      </c>
      <c r="C339" s="122">
        <v>2.38</v>
      </c>
      <c r="D339" s="123">
        <v>1.823</v>
      </c>
      <c r="E339" s="124">
        <v>1</v>
      </c>
      <c r="F339" s="124">
        <v>1</v>
      </c>
      <c r="G339" s="124">
        <f t="shared" si="20"/>
        <v>1.823</v>
      </c>
      <c r="H339" s="124">
        <v>1.45</v>
      </c>
      <c r="I339" s="124">
        <f t="shared" si="21"/>
        <v>2.6433499999999999</v>
      </c>
      <c r="J339" s="124">
        <v>1</v>
      </c>
      <c r="K339" s="124">
        <f t="shared" si="22"/>
        <v>1.823</v>
      </c>
      <c r="L339" s="125">
        <f t="shared" si="23"/>
        <v>19825.13</v>
      </c>
      <c r="M339" s="126" t="s">
        <v>1281</v>
      </c>
      <c r="N339" s="127" t="s">
        <v>1286</v>
      </c>
    </row>
    <row r="340" spans="1:14" ht="17.149999999999999" customHeight="1">
      <c r="A340" s="105" t="s">
        <v>2108</v>
      </c>
      <c r="B340" s="106" t="s">
        <v>2080</v>
      </c>
      <c r="C340" s="107">
        <v>4.1399999999999997</v>
      </c>
      <c r="D340" s="109">
        <v>2.117</v>
      </c>
      <c r="E340" s="109">
        <v>1</v>
      </c>
      <c r="F340" s="109">
        <v>1</v>
      </c>
      <c r="G340" s="109">
        <f t="shared" si="20"/>
        <v>2.117</v>
      </c>
      <c r="H340" s="109">
        <v>1.45</v>
      </c>
      <c r="I340" s="109">
        <f t="shared" si="21"/>
        <v>3.0696499999999998</v>
      </c>
      <c r="J340" s="109">
        <v>1</v>
      </c>
      <c r="K340" s="109">
        <f t="shared" si="22"/>
        <v>2.117</v>
      </c>
      <c r="L340" s="110">
        <f t="shared" si="23"/>
        <v>23022.38</v>
      </c>
      <c r="M340" s="111" t="s">
        <v>1281</v>
      </c>
      <c r="N340" s="112" t="s">
        <v>1286</v>
      </c>
    </row>
    <row r="341" spans="1:14" ht="17.149999999999999" customHeight="1">
      <c r="A341" s="105" t="s">
        <v>2109</v>
      </c>
      <c r="B341" s="106" t="s">
        <v>2080</v>
      </c>
      <c r="C341" s="107">
        <v>8.08</v>
      </c>
      <c r="D341" s="109">
        <v>2.8195000000000001</v>
      </c>
      <c r="E341" s="109">
        <v>1</v>
      </c>
      <c r="F341" s="109">
        <v>1</v>
      </c>
      <c r="G341" s="109">
        <f t="shared" si="20"/>
        <v>2.8195000000000001</v>
      </c>
      <c r="H341" s="109">
        <v>1.45</v>
      </c>
      <c r="I341" s="109">
        <f t="shared" si="21"/>
        <v>4.0882750000000003</v>
      </c>
      <c r="J341" s="109">
        <v>1</v>
      </c>
      <c r="K341" s="109">
        <f t="shared" si="22"/>
        <v>2.8195000000000001</v>
      </c>
      <c r="L341" s="110">
        <f t="shared" si="23"/>
        <v>30662.06</v>
      </c>
      <c r="M341" s="111" t="s">
        <v>1281</v>
      </c>
      <c r="N341" s="112" t="s">
        <v>1286</v>
      </c>
    </row>
    <row r="342" spans="1:14" ht="17.149999999999999" customHeight="1">
      <c r="A342" s="113" t="s">
        <v>2110</v>
      </c>
      <c r="B342" s="114" t="s">
        <v>2080</v>
      </c>
      <c r="C342" s="115">
        <v>15.53</v>
      </c>
      <c r="D342" s="116">
        <v>4.8901000000000003</v>
      </c>
      <c r="E342" s="116">
        <v>1</v>
      </c>
      <c r="F342" s="116">
        <v>1</v>
      </c>
      <c r="G342" s="116">
        <f t="shared" si="20"/>
        <v>4.8901000000000003</v>
      </c>
      <c r="H342" s="116">
        <v>1.45</v>
      </c>
      <c r="I342" s="116">
        <f t="shared" si="21"/>
        <v>7.0906450000000003</v>
      </c>
      <c r="J342" s="116">
        <v>1</v>
      </c>
      <c r="K342" s="116">
        <f t="shared" si="22"/>
        <v>4.8901000000000003</v>
      </c>
      <c r="L342" s="117">
        <f t="shared" si="23"/>
        <v>53179.839999999997</v>
      </c>
      <c r="M342" s="118" t="s">
        <v>1281</v>
      </c>
      <c r="N342" s="119" t="s">
        <v>1286</v>
      </c>
    </row>
    <row r="343" spans="1:14" ht="17.149999999999999" customHeight="1">
      <c r="A343" s="120" t="s">
        <v>619</v>
      </c>
      <c r="B343" s="121" t="s">
        <v>1848</v>
      </c>
      <c r="C343" s="122">
        <v>2.36</v>
      </c>
      <c r="D343" s="123">
        <v>0.80589999999999995</v>
      </c>
      <c r="E343" s="124">
        <v>1</v>
      </c>
      <c r="F343" s="124">
        <v>1</v>
      </c>
      <c r="G343" s="124">
        <f t="shared" si="20"/>
        <v>0.80589999999999995</v>
      </c>
      <c r="H343" s="124">
        <v>1.45</v>
      </c>
      <c r="I343" s="124">
        <f t="shared" si="21"/>
        <v>1.1685549999999998</v>
      </c>
      <c r="J343" s="124">
        <v>1</v>
      </c>
      <c r="K343" s="124">
        <f t="shared" si="22"/>
        <v>0.80589999999999995</v>
      </c>
      <c r="L343" s="125">
        <f t="shared" si="23"/>
        <v>8764.16</v>
      </c>
      <c r="M343" s="126" t="s">
        <v>1281</v>
      </c>
      <c r="N343" s="127" t="s">
        <v>1286</v>
      </c>
    </row>
    <row r="344" spans="1:14" ht="17.149999999999999" customHeight="1">
      <c r="A344" s="105" t="s">
        <v>620</v>
      </c>
      <c r="B344" s="106" t="s">
        <v>1848</v>
      </c>
      <c r="C344" s="107">
        <v>3.32</v>
      </c>
      <c r="D344" s="109">
        <v>0.88990000000000002</v>
      </c>
      <c r="E344" s="109">
        <v>1</v>
      </c>
      <c r="F344" s="109">
        <v>1</v>
      </c>
      <c r="G344" s="109">
        <f t="shared" si="20"/>
        <v>0.88990000000000002</v>
      </c>
      <c r="H344" s="109">
        <v>1.45</v>
      </c>
      <c r="I344" s="109">
        <f t="shared" si="21"/>
        <v>1.2903549999999999</v>
      </c>
      <c r="J344" s="109">
        <v>1</v>
      </c>
      <c r="K344" s="109">
        <f t="shared" si="22"/>
        <v>0.88990000000000002</v>
      </c>
      <c r="L344" s="110">
        <f t="shared" si="23"/>
        <v>9677.66</v>
      </c>
      <c r="M344" s="111" t="s">
        <v>1281</v>
      </c>
      <c r="N344" s="112" t="s">
        <v>1286</v>
      </c>
    </row>
    <row r="345" spans="1:14" ht="17.149999999999999" customHeight="1">
      <c r="A345" s="105" t="s">
        <v>621</v>
      </c>
      <c r="B345" s="106" t="s">
        <v>1848</v>
      </c>
      <c r="C345" s="107">
        <v>5.46</v>
      </c>
      <c r="D345" s="109">
        <v>1.1712</v>
      </c>
      <c r="E345" s="109">
        <v>1</v>
      </c>
      <c r="F345" s="109">
        <v>1</v>
      </c>
      <c r="G345" s="109">
        <f t="shared" si="20"/>
        <v>1.1712</v>
      </c>
      <c r="H345" s="109">
        <v>1.45</v>
      </c>
      <c r="I345" s="109">
        <f t="shared" si="21"/>
        <v>1.69824</v>
      </c>
      <c r="J345" s="109">
        <v>1</v>
      </c>
      <c r="K345" s="109">
        <f t="shared" si="22"/>
        <v>1.1712</v>
      </c>
      <c r="L345" s="110">
        <f t="shared" si="23"/>
        <v>12736.8</v>
      </c>
      <c r="M345" s="111" t="s">
        <v>1281</v>
      </c>
      <c r="N345" s="112" t="s">
        <v>1286</v>
      </c>
    </row>
    <row r="346" spans="1:14" ht="17.149999999999999" customHeight="1">
      <c r="A346" s="113" t="s">
        <v>622</v>
      </c>
      <c r="B346" s="114" t="s">
        <v>1848</v>
      </c>
      <c r="C346" s="115">
        <v>9.17</v>
      </c>
      <c r="D346" s="116">
        <v>2.0200999999999998</v>
      </c>
      <c r="E346" s="116">
        <v>1</v>
      </c>
      <c r="F346" s="116">
        <v>1</v>
      </c>
      <c r="G346" s="116">
        <f t="shared" si="20"/>
        <v>2.0200999999999998</v>
      </c>
      <c r="H346" s="116">
        <v>1.45</v>
      </c>
      <c r="I346" s="116">
        <f t="shared" si="21"/>
        <v>2.9291449999999997</v>
      </c>
      <c r="J346" s="116">
        <v>1</v>
      </c>
      <c r="K346" s="116">
        <f t="shared" si="22"/>
        <v>2.0200999999999998</v>
      </c>
      <c r="L346" s="117">
        <f t="shared" si="23"/>
        <v>21968.59</v>
      </c>
      <c r="M346" s="118" t="s">
        <v>1281</v>
      </c>
      <c r="N346" s="119" t="s">
        <v>1286</v>
      </c>
    </row>
    <row r="347" spans="1:14" ht="17.149999999999999" customHeight="1">
      <c r="A347" s="120" t="s">
        <v>623</v>
      </c>
      <c r="B347" s="121" t="s">
        <v>2081</v>
      </c>
      <c r="C347" s="122">
        <v>1.93</v>
      </c>
      <c r="D347" s="123">
        <v>0.88490000000000002</v>
      </c>
      <c r="E347" s="124">
        <v>1</v>
      </c>
      <c r="F347" s="124">
        <v>1</v>
      </c>
      <c r="G347" s="124">
        <f t="shared" si="20"/>
        <v>0.88490000000000002</v>
      </c>
      <c r="H347" s="124">
        <v>1.45</v>
      </c>
      <c r="I347" s="124">
        <f t="shared" si="21"/>
        <v>1.2831049999999999</v>
      </c>
      <c r="J347" s="124">
        <v>1</v>
      </c>
      <c r="K347" s="124">
        <f t="shared" si="22"/>
        <v>0.88490000000000002</v>
      </c>
      <c r="L347" s="125">
        <f t="shared" si="23"/>
        <v>9623.2900000000009</v>
      </c>
      <c r="M347" s="126" t="s">
        <v>1281</v>
      </c>
      <c r="N347" s="127" t="s">
        <v>1286</v>
      </c>
    </row>
    <row r="348" spans="1:14" ht="17.149999999999999" customHeight="1">
      <c r="A348" s="105" t="s">
        <v>624</v>
      </c>
      <c r="B348" s="106" t="s">
        <v>2081</v>
      </c>
      <c r="C348" s="107">
        <v>2.64</v>
      </c>
      <c r="D348" s="109">
        <v>1.0234000000000001</v>
      </c>
      <c r="E348" s="109">
        <v>1</v>
      </c>
      <c r="F348" s="109">
        <v>1</v>
      </c>
      <c r="G348" s="109">
        <f t="shared" si="20"/>
        <v>1.0234000000000001</v>
      </c>
      <c r="H348" s="109">
        <v>1.45</v>
      </c>
      <c r="I348" s="109">
        <f t="shared" si="21"/>
        <v>1.48393</v>
      </c>
      <c r="J348" s="109">
        <v>1</v>
      </c>
      <c r="K348" s="109">
        <f t="shared" si="22"/>
        <v>1.0234000000000001</v>
      </c>
      <c r="L348" s="110">
        <f t="shared" si="23"/>
        <v>11129.48</v>
      </c>
      <c r="M348" s="111" t="s">
        <v>1281</v>
      </c>
      <c r="N348" s="112" t="s">
        <v>1286</v>
      </c>
    </row>
    <row r="349" spans="1:14" ht="17.149999999999999" customHeight="1">
      <c r="A349" s="105" t="s">
        <v>625</v>
      </c>
      <c r="B349" s="106" t="s">
        <v>2081</v>
      </c>
      <c r="C349" s="107">
        <v>4.4800000000000004</v>
      </c>
      <c r="D349" s="109">
        <v>1.3380000000000001</v>
      </c>
      <c r="E349" s="109">
        <v>1</v>
      </c>
      <c r="F349" s="109">
        <v>1</v>
      </c>
      <c r="G349" s="109">
        <f t="shared" si="20"/>
        <v>1.3380000000000001</v>
      </c>
      <c r="H349" s="109">
        <v>1.45</v>
      </c>
      <c r="I349" s="109">
        <f t="shared" si="21"/>
        <v>1.9401000000000002</v>
      </c>
      <c r="J349" s="109">
        <v>1</v>
      </c>
      <c r="K349" s="109">
        <f t="shared" si="22"/>
        <v>1.3380000000000001</v>
      </c>
      <c r="L349" s="110">
        <f t="shared" si="23"/>
        <v>14550.75</v>
      </c>
      <c r="M349" s="111" t="s">
        <v>1281</v>
      </c>
      <c r="N349" s="112" t="s">
        <v>1286</v>
      </c>
    </row>
    <row r="350" spans="1:14" ht="17.149999999999999" customHeight="1">
      <c r="A350" s="113" t="s">
        <v>626</v>
      </c>
      <c r="B350" s="114" t="s">
        <v>2081</v>
      </c>
      <c r="C350" s="115">
        <v>10.11</v>
      </c>
      <c r="D350" s="116">
        <v>2.4819</v>
      </c>
      <c r="E350" s="116">
        <v>1</v>
      </c>
      <c r="F350" s="116">
        <v>1</v>
      </c>
      <c r="G350" s="116">
        <f t="shared" si="20"/>
        <v>2.4819</v>
      </c>
      <c r="H350" s="116">
        <v>1.45</v>
      </c>
      <c r="I350" s="116">
        <f t="shared" si="21"/>
        <v>3.5987549999999997</v>
      </c>
      <c r="J350" s="116">
        <v>1</v>
      </c>
      <c r="K350" s="116">
        <f t="shared" si="22"/>
        <v>2.4819</v>
      </c>
      <c r="L350" s="117">
        <f t="shared" si="23"/>
        <v>26990.66</v>
      </c>
      <c r="M350" s="118" t="s">
        <v>1281</v>
      </c>
      <c r="N350" s="119" t="s">
        <v>1286</v>
      </c>
    </row>
    <row r="351" spans="1:14" ht="17.149999999999999" customHeight="1">
      <c r="A351" s="120" t="s">
        <v>627</v>
      </c>
      <c r="B351" s="121" t="s">
        <v>2082</v>
      </c>
      <c r="C351" s="122">
        <v>2.0699999999999998</v>
      </c>
      <c r="D351" s="123">
        <v>0.92210000000000003</v>
      </c>
      <c r="E351" s="124">
        <v>1</v>
      </c>
      <c r="F351" s="124">
        <v>1</v>
      </c>
      <c r="G351" s="124">
        <f t="shared" si="20"/>
        <v>0.92210000000000003</v>
      </c>
      <c r="H351" s="124">
        <v>1.45</v>
      </c>
      <c r="I351" s="124">
        <f t="shared" si="21"/>
        <v>1.337045</v>
      </c>
      <c r="J351" s="124">
        <v>1</v>
      </c>
      <c r="K351" s="124">
        <f t="shared" si="22"/>
        <v>0.92210000000000003</v>
      </c>
      <c r="L351" s="125">
        <f t="shared" si="23"/>
        <v>10027.84</v>
      </c>
      <c r="M351" s="126" t="s">
        <v>1281</v>
      </c>
      <c r="N351" s="127" t="s">
        <v>1286</v>
      </c>
    </row>
    <row r="352" spans="1:14" ht="17.149999999999999" customHeight="1">
      <c r="A352" s="105" t="s">
        <v>628</v>
      </c>
      <c r="B352" s="106" t="s">
        <v>2082</v>
      </c>
      <c r="C352" s="107">
        <v>3.38</v>
      </c>
      <c r="D352" s="109">
        <v>1.1307</v>
      </c>
      <c r="E352" s="109">
        <v>1</v>
      </c>
      <c r="F352" s="109">
        <v>1</v>
      </c>
      <c r="G352" s="109">
        <f t="shared" si="20"/>
        <v>1.1307</v>
      </c>
      <c r="H352" s="109">
        <v>1.45</v>
      </c>
      <c r="I352" s="109">
        <f t="shared" si="21"/>
        <v>1.6395150000000001</v>
      </c>
      <c r="J352" s="109">
        <v>1</v>
      </c>
      <c r="K352" s="109">
        <f t="shared" si="22"/>
        <v>1.1307</v>
      </c>
      <c r="L352" s="110">
        <f t="shared" si="23"/>
        <v>12296.36</v>
      </c>
      <c r="M352" s="111" t="s">
        <v>1281</v>
      </c>
      <c r="N352" s="112" t="s">
        <v>1286</v>
      </c>
    </row>
    <row r="353" spans="1:14" ht="17.149999999999999" customHeight="1">
      <c r="A353" s="105" t="s">
        <v>629</v>
      </c>
      <c r="B353" s="106" t="s">
        <v>2082</v>
      </c>
      <c r="C353" s="107">
        <v>6.46</v>
      </c>
      <c r="D353" s="109">
        <v>1.5999000000000001</v>
      </c>
      <c r="E353" s="109">
        <v>1</v>
      </c>
      <c r="F353" s="109">
        <v>1</v>
      </c>
      <c r="G353" s="109">
        <f t="shared" si="20"/>
        <v>1.5999000000000001</v>
      </c>
      <c r="H353" s="109">
        <v>1.45</v>
      </c>
      <c r="I353" s="109">
        <f t="shared" si="21"/>
        <v>2.319855</v>
      </c>
      <c r="J353" s="109">
        <v>1</v>
      </c>
      <c r="K353" s="109">
        <f t="shared" si="22"/>
        <v>1.5999000000000001</v>
      </c>
      <c r="L353" s="110">
        <f t="shared" si="23"/>
        <v>17398.91</v>
      </c>
      <c r="M353" s="111" t="s">
        <v>1281</v>
      </c>
      <c r="N353" s="112" t="s">
        <v>1286</v>
      </c>
    </row>
    <row r="354" spans="1:14" ht="17.149999999999999" customHeight="1">
      <c r="A354" s="113" t="s">
        <v>630</v>
      </c>
      <c r="B354" s="114" t="s">
        <v>2082</v>
      </c>
      <c r="C354" s="115">
        <v>12.18</v>
      </c>
      <c r="D354" s="116">
        <v>2.8576999999999999</v>
      </c>
      <c r="E354" s="116">
        <v>1</v>
      </c>
      <c r="F354" s="116">
        <v>1</v>
      </c>
      <c r="G354" s="116">
        <f t="shared" si="20"/>
        <v>2.8576999999999999</v>
      </c>
      <c r="H354" s="116">
        <v>1.45</v>
      </c>
      <c r="I354" s="116">
        <f t="shared" si="21"/>
        <v>4.1436649999999995</v>
      </c>
      <c r="J354" s="116">
        <v>1</v>
      </c>
      <c r="K354" s="116">
        <f t="shared" si="22"/>
        <v>2.8576999999999999</v>
      </c>
      <c r="L354" s="117">
        <f t="shared" si="23"/>
        <v>31077.49</v>
      </c>
      <c r="M354" s="118" t="s">
        <v>1281</v>
      </c>
      <c r="N354" s="119" t="s">
        <v>1286</v>
      </c>
    </row>
    <row r="355" spans="1:14" ht="17.149999999999999" customHeight="1">
      <c r="A355" s="120" t="s">
        <v>631</v>
      </c>
      <c r="B355" s="121" t="s">
        <v>1849</v>
      </c>
      <c r="C355" s="122">
        <v>5.89</v>
      </c>
      <c r="D355" s="123">
        <v>0.8367</v>
      </c>
      <c r="E355" s="124">
        <v>1</v>
      </c>
      <c r="F355" s="124">
        <v>1</v>
      </c>
      <c r="G355" s="124">
        <f t="shared" si="20"/>
        <v>0.8367</v>
      </c>
      <c r="H355" s="124">
        <v>1.45</v>
      </c>
      <c r="I355" s="124">
        <f t="shared" si="21"/>
        <v>1.2132149999999999</v>
      </c>
      <c r="J355" s="124">
        <v>1</v>
      </c>
      <c r="K355" s="124">
        <f t="shared" si="22"/>
        <v>0.8367</v>
      </c>
      <c r="L355" s="125">
        <f t="shared" si="23"/>
        <v>9099.11</v>
      </c>
      <c r="M355" s="126" t="s">
        <v>1281</v>
      </c>
      <c r="N355" s="127" t="s">
        <v>1286</v>
      </c>
    </row>
    <row r="356" spans="1:14" ht="17.149999999999999" customHeight="1">
      <c r="A356" s="105" t="s">
        <v>632</v>
      </c>
      <c r="B356" s="106" t="s">
        <v>1849</v>
      </c>
      <c r="C356" s="107">
        <v>6.96</v>
      </c>
      <c r="D356" s="109">
        <v>1.0979000000000001</v>
      </c>
      <c r="E356" s="109">
        <v>1</v>
      </c>
      <c r="F356" s="109">
        <v>1</v>
      </c>
      <c r="G356" s="109">
        <f t="shared" si="20"/>
        <v>1.0979000000000001</v>
      </c>
      <c r="H356" s="109">
        <v>1.45</v>
      </c>
      <c r="I356" s="109">
        <f t="shared" si="21"/>
        <v>1.591955</v>
      </c>
      <c r="J356" s="109">
        <v>1</v>
      </c>
      <c r="K356" s="109">
        <f t="shared" si="22"/>
        <v>1.0979000000000001</v>
      </c>
      <c r="L356" s="110">
        <f t="shared" si="23"/>
        <v>11939.66</v>
      </c>
      <c r="M356" s="111" t="s">
        <v>1281</v>
      </c>
      <c r="N356" s="112" t="s">
        <v>1286</v>
      </c>
    </row>
    <row r="357" spans="1:14" ht="17.149999999999999" customHeight="1">
      <c r="A357" s="105" t="s">
        <v>633</v>
      </c>
      <c r="B357" s="106" t="s">
        <v>1849</v>
      </c>
      <c r="C357" s="107">
        <v>10.14</v>
      </c>
      <c r="D357" s="109">
        <v>1.6073999999999999</v>
      </c>
      <c r="E357" s="109">
        <v>1</v>
      </c>
      <c r="F357" s="109">
        <v>1</v>
      </c>
      <c r="G357" s="109">
        <f t="shared" si="20"/>
        <v>1.6073999999999999</v>
      </c>
      <c r="H357" s="109">
        <v>1.45</v>
      </c>
      <c r="I357" s="109">
        <f t="shared" si="21"/>
        <v>2.33073</v>
      </c>
      <c r="J357" s="109">
        <v>1</v>
      </c>
      <c r="K357" s="109">
        <f t="shared" si="22"/>
        <v>1.6073999999999999</v>
      </c>
      <c r="L357" s="110">
        <f t="shared" si="23"/>
        <v>17480.48</v>
      </c>
      <c r="M357" s="111" t="s">
        <v>1281</v>
      </c>
      <c r="N357" s="112" t="s">
        <v>1286</v>
      </c>
    </row>
    <row r="358" spans="1:14" ht="17.149999999999999" customHeight="1">
      <c r="A358" s="113" t="s">
        <v>634</v>
      </c>
      <c r="B358" s="114" t="s">
        <v>1849</v>
      </c>
      <c r="C358" s="115">
        <v>15.97</v>
      </c>
      <c r="D358" s="116">
        <v>2.6059000000000001</v>
      </c>
      <c r="E358" s="116">
        <v>1</v>
      </c>
      <c r="F358" s="116">
        <v>1</v>
      </c>
      <c r="G358" s="116">
        <f t="shared" si="20"/>
        <v>2.6059000000000001</v>
      </c>
      <c r="H358" s="116">
        <v>1.45</v>
      </c>
      <c r="I358" s="116">
        <f t="shared" si="21"/>
        <v>3.7785549999999999</v>
      </c>
      <c r="J358" s="116">
        <v>1</v>
      </c>
      <c r="K358" s="116">
        <f t="shared" si="22"/>
        <v>2.6059000000000001</v>
      </c>
      <c r="L358" s="117">
        <f t="shared" si="23"/>
        <v>28339.16</v>
      </c>
      <c r="M358" s="118" t="s">
        <v>1281</v>
      </c>
      <c r="N358" s="119" t="s">
        <v>1286</v>
      </c>
    </row>
    <row r="359" spans="1:14" ht="17.149999999999999" customHeight="1">
      <c r="A359" s="120" t="s">
        <v>635</v>
      </c>
      <c r="B359" s="121" t="s">
        <v>1850</v>
      </c>
      <c r="C359" s="122">
        <v>2.92</v>
      </c>
      <c r="D359" s="123">
        <v>0.5111</v>
      </c>
      <c r="E359" s="124">
        <v>1</v>
      </c>
      <c r="F359" s="124">
        <v>1</v>
      </c>
      <c r="G359" s="124">
        <f t="shared" si="20"/>
        <v>0.5111</v>
      </c>
      <c r="H359" s="124">
        <v>1.45</v>
      </c>
      <c r="I359" s="124">
        <f t="shared" si="21"/>
        <v>0.74109499999999995</v>
      </c>
      <c r="J359" s="124">
        <v>1</v>
      </c>
      <c r="K359" s="124">
        <f t="shared" si="22"/>
        <v>0.5111</v>
      </c>
      <c r="L359" s="125">
        <f t="shared" si="23"/>
        <v>5558.21</v>
      </c>
      <c r="M359" s="126" t="s">
        <v>1281</v>
      </c>
      <c r="N359" s="127" t="s">
        <v>1286</v>
      </c>
    </row>
    <row r="360" spans="1:14" ht="17.149999999999999" customHeight="1">
      <c r="A360" s="105" t="s">
        <v>636</v>
      </c>
      <c r="B360" s="106" t="s">
        <v>1850</v>
      </c>
      <c r="C360" s="107">
        <v>3.8</v>
      </c>
      <c r="D360" s="109">
        <v>0.6492</v>
      </c>
      <c r="E360" s="109">
        <v>1</v>
      </c>
      <c r="F360" s="109">
        <v>1</v>
      </c>
      <c r="G360" s="109">
        <f t="shared" si="20"/>
        <v>0.6492</v>
      </c>
      <c r="H360" s="109">
        <v>1.45</v>
      </c>
      <c r="I360" s="109">
        <f t="shared" si="21"/>
        <v>0.94133999999999995</v>
      </c>
      <c r="J360" s="109">
        <v>1</v>
      </c>
      <c r="K360" s="109">
        <f t="shared" si="22"/>
        <v>0.6492</v>
      </c>
      <c r="L360" s="110">
        <f t="shared" si="23"/>
        <v>7060.05</v>
      </c>
      <c r="M360" s="111" t="s">
        <v>1281</v>
      </c>
      <c r="N360" s="112" t="s">
        <v>1286</v>
      </c>
    </row>
    <row r="361" spans="1:14" ht="17.149999999999999" customHeight="1">
      <c r="A361" s="105" t="s">
        <v>637</v>
      </c>
      <c r="B361" s="106" t="s">
        <v>1850</v>
      </c>
      <c r="C361" s="107">
        <v>5.62</v>
      </c>
      <c r="D361" s="109">
        <v>0.94130000000000003</v>
      </c>
      <c r="E361" s="109">
        <v>1</v>
      </c>
      <c r="F361" s="109">
        <v>1</v>
      </c>
      <c r="G361" s="109">
        <f t="shared" si="20"/>
        <v>0.94130000000000003</v>
      </c>
      <c r="H361" s="109">
        <v>1.45</v>
      </c>
      <c r="I361" s="109">
        <f t="shared" si="21"/>
        <v>1.3648849999999999</v>
      </c>
      <c r="J361" s="109">
        <v>1</v>
      </c>
      <c r="K361" s="109">
        <f t="shared" si="22"/>
        <v>0.94130000000000003</v>
      </c>
      <c r="L361" s="110">
        <f t="shared" si="23"/>
        <v>10236.64</v>
      </c>
      <c r="M361" s="111" t="s">
        <v>1281</v>
      </c>
      <c r="N361" s="112" t="s">
        <v>1286</v>
      </c>
    </row>
    <row r="362" spans="1:14" ht="17.149999999999999" customHeight="1">
      <c r="A362" s="113" t="s">
        <v>296</v>
      </c>
      <c r="B362" s="114" t="s">
        <v>1850</v>
      </c>
      <c r="C362" s="115">
        <v>9.31</v>
      </c>
      <c r="D362" s="116">
        <v>1.6619999999999999</v>
      </c>
      <c r="E362" s="116">
        <v>1</v>
      </c>
      <c r="F362" s="116">
        <v>1</v>
      </c>
      <c r="G362" s="116">
        <f t="shared" si="20"/>
        <v>1.6619999999999999</v>
      </c>
      <c r="H362" s="116">
        <v>1.45</v>
      </c>
      <c r="I362" s="116">
        <f t="shared" si="21"/>
        <v>2.4098999999999999</v>
      </c>
      <c r="J362" s="116">
        <v>1</v>
      </c>
      <c r="K362" s="116">
        <f t="shared" si="22"/>
        <v>1.6619999999999999</v>
      </c>
      <c r="L362" s="117">
        <f t="shared" si="23"/>
        <v>18074.25</v>
      </c>
      <c r="M362" s="118" t="s">
        <v>1281</v>
      </c>
      <c r="N362" s="119" t="s">
        <v>1286</v>
      </c>
    </row>
    <row r="363" spans="1:14" ht="17.149999999999999" customHeight="1">
      <c r="A363" s="120" t="s">
        <v>638</v>
      </c>
      <c r="B363" s="121" t="s">
        <v>2083</v>
      </c>
      <c r="C363" s="122">
        <v>2.21</v>
      </c>
      <c r="D363" s="123">
        <v>0.46510000000000001</v>
      </c>
      <c r="E363" s="124">
        <v>1</v>
      </c>
      <c r="F363" s="124">
        <v>1</v>
      </c>
      <c r="G363" s="124">
        <f t="shared" si="20"/>
        <v>0.46510000000000001</v>
      </c>
      <c r="H363" s="124">
        <v>1.45</v>
      </c>
      <c r="I363" s="124">
        <f t="shared" si="21"/>
        <v>0.67439499999999997</v>
      </c>
      <c r="J363" s="124">
        <v>1</v>
      </c>
      <c r="K363" s="124">
        <f t="shared" si="22"/>
        <v>0.46510000000000001</v>
      </c>
      <c r="L363" s="125">
        <f t="shared" si="23"/>
        <v>5057.96</v>
      </c>
      <c r="M363" s="126" t="s">
        <v>1281</v>
      </c>
      <c r="N363" s="127" t="s">
        <v>1286</v>
      </c>
    </row>
    <row r="364" spans="1:14" ht="17.149999999999999" customHeight="1">
      <c r="A364" s="105" t="s">
        <v>639</v>
      </c>
      <c r="B364" s="106" t="s">
        <v>2083</v>
      </c>
      <c r="C364" s="107">
        <v>2.84</v>
      </c>
      <c r="D364" s="109">
        <v>0.53029999999999999</v>
      </c>
      <c r="E364" s="109">
        <v>1</v>
      </c>
      <c r="F364" s="109">
        <v>1</v>
      </c>
      <c r="G364" s="109">
        <f t="shared" si="20"/>
        <v>0.53029999999999999</v>
      </c>
      <c r="H364" s="109">
        <v>1.45</v>
      </c>
      <c r="I364" s="109">
        <f t="shared" si="21"/>
        <v>0.76893499999999992</v>
      </c>
      <c r="J364" s="109">
        <v>1</v>
      </c>
      <c r="K364" s="109">
        <f t="shared" si="22"/>
        <v>0.53029999999999999</v>
      </c>
      <c r="L364" s="110">
        <f t="shared" si="23"/>
        <v>5767.01</v>
      </c>
      <c r="M364" s="111" t="s">
        <v>1281</v>
      </c>
      <c r="N364" s="112" t="s">
        <v>1286</v>
      </c>
    </row>
    <row r="365" spans="1:14" ht="17.149999999999999" customHeight="1">
      <c r="A365" s="105" t="s">
        <v>640</v>
      </c>
      <c r="B365" s="106" t="s">
        <v>2083</v>
      </c>
      <c r="C365" s="107">
        <v>5.07</v>
      </c>
      <c r="D365" s="109">
        <v>0.97760000000000002</v>
      </c>
      <c r="E365" s="109">
        <v>1</v>
      </c>
      <c r="F365" s="109">
        <v>1</v>
      </c>
      <c r="G365" s="109">
        <f t="shared" si="20"/>
        <v>0.97760000000000002</v>
      </c>
      <c r="H365" s="109">
        <v>1.45</v>
      </c>
      <c r="I365" s="109">
        <f t="shared" si="21"/>
        <v>1.4175199999999999</v>
      </c>
      <c r="J365" s="109">
        <v>1</v>
      </c>
      <c r="K365" s="109">
        <f t="shared" si="22"/>
        <v>0.97760000000000002</v>
      </c>
      <c r="L365" s="110">
        <f t="shared" si="23"/>
        <v>10631.4</v>
      </c>
      <c r="M365" s="111" t="s">
        <v>1281</v>
      </c>
      <c r="N365" s="112" t="s">
        <v>1286</v>
      </c>
    </row>
    <row r="366" spans="1:14" ht="17.149999999999999" customHeight="1">
      <c r="A366" s="113" t="s">
        <v>641</v>
      </c>
      <c r="B366" s="114" t="s">
        <v>2083</v>
      </c>
      <c r="C366" s="115">
        <v>10.29</v>
      </c>
      <c r="D366" s="116">
        <v>2.4155000000000002</v>
      </c>
      <c r="E366" s="116">
        <v>1</v>
      </c>
      <c r="F366" s="116">
        <v>1</v>
      </c>
      <c r="G366" s="116">
        <f t="shared" si="20"/>
        <v>2.4155000000000002</v>
      </c>
      <c r="H366" s="116">
        <v>1.45</v>
      </c>
      <c r="I366" s="116">
        <f t="shared" si="21"/>
        <v>3.502475</v>
      </c>
      <c r="J366" s="116">
        <v>1</v>
      </c>
      <c r="K366" s="116">
        <f t="shared" si="22"/>
        <v>2.4155000000000002</v>
      </c>
      <c r="L366" s="117">
        <f t="shared" si="23"/>
        <v>26268.560000000001</v>
      </c>
      <c r="M366" s="118" t="s">
        <v>1281</v>
      </c>
      <c r="N366" s="119" t="s">
        <v>1286</v>
      </c>
    </row>
    <row r="367" spans="1:14" ht="17.149999999999999" customHeight="1">
      <c r="A367" s="120" t="s">
        <v>642</v>
      </c>
      <c r="B367" s="121" t="s">
        <v>1851</v>
      </c>
      <c r="C367" s="122">
        <v>3.15</v>
      </c>
      <c r="D367" s="123">
        <v>0.4461</v>
      </c>
      <c r="E367" s="124">
        <v>1</v>
      </c>
      <c r="F367" s="124">
        <v>1</v>
      </c>
      <c r="G367" s="124">
        <f t="shared" si="20"/>
        <v>0.4461</v>
      </c>
      <c r="H367" s="124">
        <v>1.45</v>
      </c>
      <c r="I367" s="124">
        <f t="shared" si="21"/>
        <v>0.646845</v>
      </c>
      <c r="J367" s="124">
        <v>1</v>
      </c>
      <c r="K367" s="124">
        <f t="shared" si="22"/>
        <v>0.4461</v>
      </c>
      <c r="L367" s="125">
        <f t="shared" si="23"/>
        <v>4851.34</v>
      </c>
      <c r="M367" s="126" t="s">
        <v>1281</v>
      </c>
      <c r="N367" s="127" t="s">
        <v>1286</v>
      </c>
    </row>
    <row r="368" spans="1:14" ht="17.149999999999999" customHeight="1">
      <c r="A368" s="105" t="s">
        <v>643</v>
      </c>
      <c r="B368" s="106" t="s">
        <v>1851</v>
      </c>
      <c r="C368" s="107">
        <v>4.04</v>
      </c>
      <c r="D368" s="109">
        <v>0.60460000000000003</v>
      </c>
      <c r="E368" s="109">
        <v>1</v>
      </c>
      <c r="F368" s="109">
        <v>1</v>
      </c>
      <c r="G368" s="109">
        <f t="shared" si="20"/>
        <v>0.60460000000000003</v>
      </c>
      <c r="H368" s="109">
        <v>1.45</v>
      </c>
      <c r="I368" s="109">
        <f t="shared" si="21"/>
        <v>0.87667000000000006</v>
      </c>
      <c r="J368" s="109">
        <v>1</v>
      </c>
      <c r="K368" s="109">
        <f t="shared" si="22"/>
        <v>0.60460000000000003</v>
      </c>
      <c r="L368" s="110">
        <f t="shared" si="23"/>
        <v>6575.03</v>
      </c>
      <c r="M368" s="111" t="s">
        <v>1281</v>
      </c>
      <c r="N368" s="112" t="s">
        <v>1286</v>
      </c>
    </row>
    <row r="369" spans="1:14" ht="17.149999999999999" customHeight="1">
      <c r="A369" s="105" t="s">
        <v>644</v>
      </c>
      <c r="B369" s="106" t="s">
        <v>1851</v>
      </c>
      <c r="C369" s="107">
        <v>5.43</v>
      </c>
      <c r="D369" s="109">
        <v>0.90329999999999999</v>
      </c>
      <c r="E369" s="109">
        <v>1</v>
      </c>
      <c r="F369" s="109">
        <v>1</v>
      </c>
      <c r="G369" s="109">
        <f t="shared" si="20"/>
        <v>0.90329999999999999</v>
      </c>
      <c r="H369" s="109">
        <v>1.45</v>
      </c>
      <c r="I369" s="109">
        <f t="shared" si="21"/>
        <v>1.309785</v>
      </c>
      <c r="J369" s="109">
        <v>1</v>
      </c>
      <c r="K369" s="109">
        <f t="shared" si="22"/>
        <v>0.90329999999999999</v>
      </c>
      <c r="L369" s="110">
        <f t="shared" si="23"/>
        <v>9823.39</v>
      </c>
      <c r="M369" s="111" t="s">
        <v>1281</v>
      </c>
      <c r="N369" s="112" t="s">
        <v>1286</v>
      </c>
    </row>
    <row r="370" spans="1:14" ht="17.149999999999999" customHeight="1">
      <c r="A370" s="113" t="s">
        <v>645</v>
      </c>
      <c r="B370" s="114" t="s">
        <v>1851</v>
      </c>
      <c r="C370" s="115">
        <v>9.92</v>
      </c>
      <c r="D370" s="116">
        <v>1.7202999999999999</v>
      </c>
      <c r="E370" s="116">
        <v>1</v>
      </c>
      <c r="F370" s="116">
        <v>1</v>
      </c>
      <c r="G370" s="116">
        <f t="shared" si="20"/>
        <v>1.7202999999999999</v>
      </c>
      <c r="H370" s="116">
        <v>1.45</v>
      </c>
      <c r="I370" s="116">
        <f t="shared" si="21"/>
        <v>2.4944349999999997</v>
      </c>
      <c r="J370" s="116">
        <v>1</v>
      </c>
      <c r="K370" s="116">
        <f t="shared" si="22"/>
        <v>1.7202999999999999</v>
      </c>
      <c r="L370" s="117">
        <f t="shared" si="23"/>
        <v>18708.259999999998</v>
      </c>
      <c r="M370" s="118" t="s">
        <v>1281</v>
      </c>
      <c r="N370" s="119" t="s">
        <v>1286</v>
      </c>
    </row>
    <row r="371" spans="1:14" ht="17.149999999999999" customHeight="1">
      <c r="A371" s="120" t="s">
        <v>646</v>
      </c>
      <c r="B371" s="121" t="s">
        <v>1852</v>
      </c>
      <c r="C371" s="122">
        <v>1.65</v>
      </c>
      <c r="D371" s="123">
        <v>0.43230000000000002</v>
      </c>
      <c r="E371" s="124">
        <v>1</v>
      </c>
      <c r="F371" s="124">
        <v>1</v>
      </c>
      <c r="G371" s="124">
        <f t="shared" si="20"/>
        <v>0.43230000000000002</v>
      </c>
      <c r="H371" s="124">
        <v>1.45</v>
      </c>
      <c r="I371" s="124">
        <f t="shared" si="21"/>
        <v>0.62683500000000003</v>
      </c>
      <c r="J371" s="124">
        <v>1</v>
      </c>
      <c r="K371" s="124">
        <f t="shared" si="22"/>
        <v>0.43230000000000002</v>
      </c>
      <c r="L371" s="125">
        <f t="shared" si="23"/>
        <v>4701.26</v>
      </c>
      <c r="M371" s="126" t="s">
        <v>1281</v>
      </c>
      <c r="N371" s="127" t="s">
        <v>1286</v>
      </c>
    </row>
    <row r="372" spans="1:14" ht="17.149999999999999" customHeight="1">
      <c r="A372" s="105" t="s">
        <v>647</v>
      </c>
      <c r="B372" s="106" t="s">
        <v>1852</v>
      </c>
      <c r="C372" s="107">
        <v>2.2000000000000002</v>
      </c>
      <c r="D372" s="109">
        <v>0.51119999999999999</v>
      </c>
      <c r="E372" s="109">
        <v>1</v>
      </c>
      <c r="F372" s="109">
        <v>1</v>
      </c>
      <c r="G372" s="109">
        <f t="shared" si="20"/>
        <v>0.51119999999999999</v>
      </c>
      <c r="H372" s="109">
        <v>1.45</v>
      </c>
      <c r="I372" s="109">
        <f t="shared" si="21"/>
        <v>0.74124000000000001</v>
      </c>
      <c r="J372" s="109">
        <v>1</v>
      </c>
      <c r="K372" s="109">
        <f t="shared" si="22"/>
        <v>0.51119999999999999</v>
      </c>
      <c r="L372" s="110">
        <f t="shared" si="23"/>
        <v>5559.3</v>
      </c>
      <c r="M372" s="111" t="s">
        <v>1281</v>
      </c>
      <c r="N372" s="112" t="s">
        <v>1286</v>
      </c>
    </row>
    <row r="373" spans="1:14" ht="17.149999999999999" customHeight="1">
      <c r="A373" s="105" t="s">
        <v>648</v>
      </c>
      <c r="B373" s="106" t="s">
        <v>1852</v>
      </c>
      <c r="C373" s="107">
        <v>3.53</v>
      </c>
      <c r="D373" s="109">
        <v>0.69569999999999999</v>
      </c>
      <c r="E373" s="109">
        <v>1</v>
      </c>
      <c r="F373" s="109">
        <v>1</v>
      </c>
      <c r="G373" s="109">
        <f t="shared" si="20"/>
        <v>0.69569999999999999</v>
      </c>
      <c r="H373" s="109">
        <v>1.45</v>
      </c>
      <c r="I373" s="109">
        <f t="shared" si="21"/>
        <v>1.0087649999999999</v>
      </c>
      <c r="J373" s="109">
        <v>1</v>
      </c>
      <c r="K373" s="109">
        <f t="shared" si="22"/>
        <v>0.69569999999999999</v>
      </c>
      <c r="L373" s="110">
        <f t="shared" si="23"/>
        <v>7565.74</v>
      </c>
      <c r="M373" s="111" t="s">
        <v>1281</v>
      </c>
      <c r="N373" s="112" t="s">
        <v>1286</v>
      </c>
    </row>
    <row r="374" spans="1:14" ht="17.149999999999999" customHeight="1">
      <c r="A374" s="113" t="s">
        <v>649</v>
      </c>
      <c r="B374" s="114" t="s">
        <v>1852</v>
      </c>
      <c r="C374" s="115">
        <v>8.93</v>
      </c>
      <c r="D374" s="116">
        <v>1.4773000000000001</v>
      </c>
      <c r="E374" s="116">
        <v>1</v>
      </c>
      <c r="F374" s="116">
        <v>1</v>
      </c>
      <c r="G374" s="116">
        <f t="shared" si="20"/>
        <v>1.4773000000000001</v>
      </c>
      <c r="H374" s="116">
        <v>1.45</v>
      </c>
      <c r="I374" s="116">
        <f t="shared" si="21"/>
        <v>2.1420850000000002</v>
      </c>
      <c r="J374" s="116">
        <v>1</v>
      </c>
      <c r="K374" s="116">
        <f t="shared" si="22"/>
        <v>1.4773000000000001</v>
      </c>
      <c r="L374" s="117">
        <f t="shared" si="23"/>
        <v>16065.64</v>
      </c>
      <c r="M374" s="118" t="s">
        <v>1281</v>
      </c>
      <c r="N374" s="119" t="s">
        <v>1286</v>
      </c>
    </row>
    <row r="375" spans="1:14" ht="17.149999999999999" customHeight="1">
      <c r="A375" s="120" t="s">
        <v>650</v>
      </c>
      <c r="B375" s="121" t="s">
        <v>1853</v>
      </c>
      <c r="C375" s="122">
        <v>1.98</v>
      </c>
      <c r="D375" s="123">
        <v>0.44800000000000001</v>
      </c>
      <c r="E375" s="124">
        <v>1</v>
      </c>
      <c r="F375" s="124">
        <v>1</v>
      </c>
      <c r="G375" s="124">
        <f t="shared" si="20"/>
        <v>0.44800000000000001</v>
      </c>
      <c r="H375" s="124">
        <v>1.45</v>
      </c>
      <c r="I375" s="124">
        <f t="shared" si="21"/>
        <v>0.64959999999999996</v>
      </c>
      <c r="J375" s="124">
        <v>1</v>
      </c>
      <c r="K375" s="124">
        <f t="shared" si="22"/>
        <v>0.44800000000000001</v>
      </c>
      <c r="L375" s="125">
        <f t="shared" si="23"/>
        <v>4872</v>
      </c>
      <c r="M375" s="126" t="s">
        <v>1281</v>
      </c>
      <c r="N375" s="127" t="s">
        <v>1286</v>
      </c>
    </row>
    <row r="376" spans="1:14" ht="17.149999999999999" customHeight="1">
      <c r="A376" s="105" t="s">
        <v>651</v>
      </c>
      <c r="B376" s="106" t="s">
        <v>1853</v>
      </c>
      <c r="C376" s="107">
        <v>2.61</v>
      </c>
      <c r="D376" s="109">
        <v>0.54759999999999998</v>
      </c>
      <c r="E376" s="109">
        <v>1</v>
      </c>
      <c r="F376" s="109">
        <v>1</v>
      </c>
      <c r="G376" s="109">
        <f t="shared" si="20"/>
        <v>0.54759999999999998</v>
      </c>
      <c r="H376" s="109">
        <v>1.45</v>
      </c>
      <c r="I376" s="109">
        <f t="shared" si="21"/>
        <v>0.79401999999999995</v>
      </c>
      <c r="J376" s="109">
        <v>1</v>
      </c>
      <c r="K376" s="109">
        <f t="shared" si="22"/>
        <v>0.54759999999999998</v>
      </c>
      <c r="L376" s="110">
        <f t="shared" si="23"/>
        <v>5955.15</v>
      </c>
      <c r="M376" s="111" t="s">
        <v>1281</v>
      </c>
      <c r="N376" s="112" t="s">
        <v>1286</v>
      </c>
    </row>
    <row r="377" spans="1:14" ht="17.149999999999999" customHeight="1">
      <c r="A377" s="105" t="s">
        <v>652</v>
      </c>
      <c r="B377" s="106" t="s">
        <v>1853</v>
      </c>
      <c r="C377" s="107">
        <v>3.97</v>
      </c>
      <c r="D377" s="109">
        <v>0.76019999999999999</v>
      </c>
      <c r="E377" s="109">
        <v>1</v>
      </c>
      <c r="F377" s="109">
        <v>1</v>
      </c>
      <c r="G377" s="109">
        <f t="shared" si="20"/>
        <v>0.76019999999999999</v>
      </c>
      <c r="H377" s="109">
        <v>1.45</v>
      </c>
      <c r="I377" s="109">
        <f t="shared" si="21"/>
        <v>1.10229</v>
      </c>
      <c r="J377" s="109">
        <v>1</v>
      </c>
      <c r="K377" s="109">
        <f t="shared" si="22"/>
        <v>0.76019999999999999</v>
      </c>
      <c r="L377" s="110">
        <f t="shared" si="23"/>
        <v>8267.18</v>
      </c>
      <c r="M377" s="111" t="s">
        <v>1281</v>
      </c>
      <c r="N377" s="112" t="s">
        <v>1286</v>
      </c>
    </row>
    <row r="378" spans="1:14" ht="17.149999999999999" customHeight="1">
      <c r="A378" s="113" t="s">
        <v>653</v>
      </c>
      <c r="B378" s="114" t="s">
        <v>1853</v>
      </c>
      <c r="C378" s="115">
        <v>8.65</v>
      </c>
      <c r="D378" s="116">
        <v>1.5536000000000001</v>
      </c>
      <c r="E378" s="116">
        <v>1</v>
      </c>
      <c r="F378" s="116">
        <v>1</v>
      </c>
      <c r="G378" s="116">
        <f t="shared" si="20"/>
        <v>1.5536000000000001</v>
      </c>
      <c r="H378" s="116">
        <v>1.45</v>
      </c>
      <c r="I378" s="116">
        <f t="shared" si="21"/>
        <v>2.2527200000000001</v>
      </c>
      <c r="J378" s="116">
        <v>1</v>
      </c>
      <c r="K378" s="116">
        <f t="shared" si="22"/>
        <v>1.5536000000000001</v>
      </c>
      <c r="L378" s="117">
        <f t="shared" si="23"/>
        <v>16895.400000000001</v>
      </c>
      <c r="M378" s="118" t="s">
        <v>1281</v>
      </c>
      <c r="N378" s="119" t="s">
        <v>1286</v>
      </c>
    </row>
    <row r="379" spans="1:14" ht="17.149999999999999" customHeight="1">
      <c r="A379" s="120" t="s">
        <v>654</v>
      </c>
      <c r="B379" s="121" t="s">
        <v>1854</v>
      </c>
      <c r="C379" s="122">
        <v>2.41</v>
      </c>
      <c r="D379" s="123">
        <v>0.46660000000000001</v>
      </c>
      <c r="E379" s="124">
        <v>1</v>
      </c>
      <c r="F379" s="124">
        <v>1</v>
      </c>
      <c r="G379" s="124">
        <f t="shared" si="20"/>
        <v>0.46660000000000001</v>
      </c>
      <c r="H379" s="124">
        <v>1.45</v>
      </c>
      <c r="I379" s="124">
        <f t="shared" si="21"/>
        <v>0.67657</v>
      </c>
      <c r="J379" s="124">
        <v>1</v>
      </c>
      <c r="K379" s="124">
        <f t="shared" si="22"/>
        <v>0.46660000000000001</v>
      </c>
      <c r="L379" s="125">
        <f t="shared" si="23"/>
        <v>5074.28</v>
      </c>
      <c r="M379" s="126" t="s">
        <v>1281</v>
      </c>
      <c r="N379" s="127" t="s">
        <v>1286</v>
      </c>
    </row>
    <row r="380" spans="1:14" ht="17.149999999999999" customHeight="1">
      <c r="A380" s="105" t="s">
        <v>655</v>
      </c>
      <c r="B380" s="106" t="s">
        <v>1854</v>
      </c>
      <c r="C380" s="107">
        <v>3.22</v>
      </c>
      <c r="D380" s="109">
        <v>0.5776</v>
      </c>
      <c r="E380" s="109">
        <v>1</v>
      </c>
      <c r="F380" s="109">
        <v>1</v>
      </c>
      <c r="G380" s="109">
        <f t="shared" si="20"/>
        <v>0.5776</v>
      </c>
      <c r="H380" s="109">
        <v>1.45</v>
      </c>
      <c r="I380" s="109">
        <f t="shared" si="21"/>
        <v>0.83751999999999993</v>
      </c>
      <c r="J380" s="109">
        <v>1</v>
      </c>
      <c r="K380" s="109">
        <f t="shared" si="22"/>
        <v>0.5776</v>
      </c>
      <c r="L380" s="110">
        <f t="shared" si="23"/>
        <v>6281.4</v>
      </c>
      <c r="M380" s="111" t="s">
        <v>1281</v>
      </c>
      <c r="N380" s="112" t="s">
        <v>1286</v>
      </c>
    </row>
    <row r="381" spans="1:14" ht="17.149999999999999" customHeight="1">
      <c r="A381" s="105" t="s">
        <v>656</v>
      </c>
      <c r="B381" s="106" t="s">
        <v>1854</v>
      </c>
      <c r="C381" s="107">
        <v>5.26</v>
      </c>
      <c r="D381" s="109">
        <v>0.88949999999999996</v>
      </c>
      <c r="E381" s="109">
        <v>1</v>
      </c>
      <c r="F381" s="109">
        <v>1</v>
      </c>
      <c r="G381" s="109">
        <f t="shared" si="20"/>
        <v>0.88949999999999996</v>
      </c>
      <c r="H381" s="109">
        <v>1.45</v>
      </c>
      <c r="I381" s="109">
        <f t="shared" si="21"/>
        <v>1.2897749999999999</v>
      </c>
      <c r="J381" s="109">
        <v>1</v>
      </c>
      <c r="K381" s="109">
        <f t="shared" si="22"/>
        <v>0.88949999999999996</v>
      </c>
      <c r="L381" s="110">
        <f t="shared" si="23"/>
        <v>9673.31</v>
      </c>
      <c r="M381" s="111" t="s">
        <v>1281</v>
      </c>
      <c r="N381" s="112" t="s">
        <v>1286</v>
      </c>
    </row>
    <row r="382" spans="1:14" ht="17.149999999999999" customHeight="1">
      <c r="A382" s="113" t="s">
        <v>657</v>
      </c>
      <c r="B382" s="114" t="s">
        <v>1854</v>
      </c>
      <c r="C382" s="115">
        <v>10.72</v>
      </c>
      <c r="D382" s="116">
        <v>1.7152000000000001</v>
      </c>
      <c r="E382" s="116">
        <v>1</v>
      </c>
      <c r="F382" s="116">
        <v>1</v>
      </c>
      <c r="G382" s="116">
        <f t="shared" si="20"/>
        <v>1.7152000000000001</v>
      </c>
      <c r="H382" s="116">
        <v>1.45</v>
      </c>
      <c r="I382" s="116">
        <f t="shared" si="21"/>
        <v>2.4870399999999999</v>
      </c>
      <c r="J382" s="116">
        <v>1</v>
      </c>
      <c r="K382" s="116">
        <f t="shared" si="22"/>
        <v>1.7152000000000001</v>
      </c>
      <c r="L382" s="117">
        <f t="shared" si="23"/>
        <v>18652.8</v>
      </c>
      <c r="M382" s="118" t="s">
        <v>1281</v>
      </c>
      <c r="N382" s="119" t="s">
        <v>1286</v>
      </c>
    </row>
    <row r="383" spans="1:14" ht="17.149999999999999" customHeight="1">
      <c r="A383" s="120" t="s">
        <v>658</v>
      </c>
      <c r="B383" s="121" t="s">
        <v>1855</v>
      </c>
      <c r="C383" s="122">
        <v>1.98</v>
      </c>
      <c r="D383" s="123">
        <v>0.42080000000000001</v>
      </c>
      <c r="E383" s="124">
        <v>1</v>
      </c>
      <c r="F383" s="124">
        <v>1</v>
      </c>
      <c r="G383" s="124">
        <f t="shared" si="20"/>
        <v>0.42080000000000001</v>
      </c>
      <c r="H383" s="124">
        <v>1.45</v>
      </c>
      <c r="I383" s="124">
        <f t="shared" si="21"/>
        <v>0.61016000000000004</v>
      </c>
      <c r="J383" s="124">
        <v>1</v>
      </c>
      <c r="K383" s="124">
        <f t="shared" si="22"/>
        <v>0.42080000000000001</v>
      </c>
      <c r="L383" s="125">
        <f t="shared" si="23"/>
        <v>4576.2</v>
      </c>
      <c r="M383" s="126" t="s">
        <v>1281</v>
      </c>
      <c r="N383" s="127" t="s">
        <v>1286</v>
      </c>
    </row>
    <row r="384" spans="1:14" ht="17.149999999999999" customHeight="1">
      <c r="A384" s="105" t="s">
        <v>659</v>
      </c>
      <c r="B384" s="106" t="s">
        <v>1855</v>
      </c>
      <c r="C384" s="107">
        <v>2.89</v>
      </c>
      <c r="D384" s="109">
        <v>0.54810000000000003</v>
      </c>
      <c r="E384" s="109">
        <v>1</v>
      </c>
      <c r="F384" s="109">
        <v>1</v>
      </c>
      <c r="G384" s="109">
        <f t="shared" si="20"/>
        <v>0.54810000000000003</v>
      </c>
      <c r="H384" s="109">
        <v>1.45</v>
      </c>
      <c r="I384" s="109">
        <f t="shared" si="21"/>
        <v>0.79474500000000003</v>
      </c>
      <c r="J384" s="109">
        <v>1</v>
      </c>
      <c r="K384" s="109">
        <f t="shared" si="22"/>
        <v>0.54810000000000003</v>
      </c>
      <c r="L384" s="110">
        <f t="shared" si="23"/>
        <v>5960.59</v>
      </c>
      <c r="M384" s="111" t="s">
        <v>1281</v>
      </c>
      <c r="N384" s="112" t="s">
        <v>1286</v>
      </c>
    </row>
    <row r="385" spans="1:14" ht="17.149999999999999" customHeight="1">
      <c r="A385" s="105" t="s">
        <v>660</v>
      </c>
      <c r="B385" s="106" t="s">
        <v>1855</v>
      </c>
      <c r="C385" s="107">
        <v>4.7</v>
      </c>
      <c r="D385" s="109">
        <v>0.83240000000000003</v>
      </c>
      <c r="E385" s="109">
        <v>1</v>
      </c>
      <c r="F385" s="109">
        <v>1</v>
      </c>
      <c r="G385" s="109">
        <f t="shared" si="20"/>
        <v>0.83240000000000003</v>
      </c>
      <c r="H385" s="109">
        <v>1.45</v>
      </c>
      <c r="I385" s="109">
        <f t="shared" si="21"/>
        <v>1.2069799999999999</v>
      </c>
      <c r="J385" s="109">
        <v>1</v>
      </c>
      <c r="K385" s="109">
        <f t="shared" si="22"/>
        <v>0.83240000000000003</v>
      </c>
      <c r="L385" s="110">
        <f t="shared" si="23"/>
        <v>9052.35</v>
      </c>
      <c r="M385" s="111" t="s">
        <v>1281</v>
      </c>
      <c r="N385" s="112" t="s">
        <v>1286</v>
      </c>
    </row>
    <row r="386" spans="1:14" ht="17.149999999999999" customHeight="1">
      <c r="A386" s="113" t="s">
        <v>661</v>
      </c>
      <c r="B386" s="114" t="s">
        <v>1855</v>
      </c>
      <c r="C386" s="115">
        <v>8.91</v>
      </c>
      <c r="D386" s="116">
        <v>1.6244000000000001</v>
      </c>
      <c r="E386" s="116">
        <v>1</v>
      </c>
      <c r="F386" s="116">
        <v>1</v>
      </c>
      <c r="G386" s="116">
        <f t="shared" si="20"/>
        <v>1.6244000000000001</v>
      </c>
      <c r="H386" s="116">
        <v>1.45</v>
      </c>
      <c r="I386" s="116">
        <f t="shared" si="21"/>
        <v>2.3553799999999998</v>
      </c>
      <c r="J386" s="116">
        <v>1</v>
      </c>
      <c r="K386" s="116">
        <f t="shared" si="22"/>
        <v>1.6244000000000001</v>
      </c>
      <c r="L386" s="117">
        <f t="shared" si="23"/>
        <v>17665.349999999999</v>
      </c>
      <c r="M386" s="118" t="s">
        <v>1281</v>
      </c>
      <c r="N386" s="119" t="s">
        <v>1286</v>
      </c>
    </row>
    <row r="387" spans="1:14" ht="17.149999999999999" customHeight="1">
      <c r="A387" s="120" t="s">
        <v>662</v>
      </c>
      <c r="B387" s="121" t="s">
        <v>1856</v>
      </c>
      <c r="C387" s="122">
        <v>1.49</v>
      </c>
      <c r="D387" s="123">
        <v>0.42420000000000002</v>
      </c>
      <c r="E387" s="124">
        <v>1</v>
      </c>
      <c r="F387" s="124">
        <v>1</v>
      </c>
      <c r="G387" s="124">
        <f t="shared" si="20"/>
        <v>0.42420000000000002</v>
      </c>
      <c r="H387" s="124">
        <v>1.45</v>
      </c>
      <c r="I387" s="124">
        <f t="shared" si="21"/>
        <v>0.61509000000000003</v>
      </c>
      <c r="J387" s="124">
        <v>1</v>
      </c>
      <c r="K387" s="124">
        <f t="shared" si="22"/>
        <v>0.42420000000000002</v>
      </c>
      <c r="L387" s="125">
        <f t="shared" si="23"/>
        <v>4613.18</v>
      </c>
      <c r="M387" s="126" t="s">
        <v>1281</v>
      </c>
      <c r="N387" s="127" t="s">
        <v>1286</v>
      </c>
    </row>
    <row r="388" spans="1:14" ht="17.149999999999999" customHeight="1">
      <c r="A388" s="105" t="s">
        <v>663</v>
      </c>
      <c r="B388" s="106" t="s">
        <v>1856</v>
      </c>
      <c r="C388" s="107">
        <v>1.98</v>
      </c>
      <c r="D388" s="109">
        <v>0.51249999999999996</v>
      </c>
      <c r="E388" s="109">
        <v>1</v>
      </c>
      <c r="F388" s="109">
        <v>1</v>
      </c>
      <c r="G388" s="109">
        <f t="shared" si="20"/>
        <v>0.51249999999999996</v>
      </c>
      <c r="H388" s="109">
        <v>1.45</v>
      </c>
      <c r="I388" s="109">
        <f t="shared" si="21"/>
        <v>0.74312499999999992</v>
      </c>
      <c r="J388" s="109">
        <v>1</v>
      </c>
      <c r="K388" s="109">
        <f t="shared" si="22"/>
        <v>0.51249999999999996</v>
      </c>
      <c r="L388" s="110">
        <f t="shared" si="23"/>
        <v>5573.44</v>
      </c>
      <c r="M388" s="111" t="s">
        <v>1281</v>
      </c>
      <c r="N388" s="112" t="s">
        <v>1286</v>
      </c>
    </row>
    <row r="389" spans="1:14" ht="17.149999999999999" customHeight="1">
      <c r="A389" s="105" t="s">
        <v>664</v>
      </c>
      <c r="B389" s="106" t="s">
        <v>1856</v>
      </c>
      <c r="C389" s="107">
        <v>3.05</v>
      </c>
      <c r="D389" s="109">
        <v>0.65880000000000005</v>
      </c>
      <c r="E389" s="109">
        <v>1</v>
      </c>
      <c r="F389" s="109">
        <v>1</v>
      </c>
      <c r="G389" s="109">
        <f t="shared" si="20"/>
        <v>0.65880000000000005</v>
      </c>
      <c r="H389" s="109">
        <v>1.45</v>
      </c>
      <c r="I389" s="109">
        <f t="shared" si="21"/>
        <v>0.95526</v>
      </c>
      <c r="J389" s="109">
        <v>1</v>
      </c>
      <c r="K389" s="109">
        <f t="shared" si="22"/>
        <v>0.65880000000000005</v>
      </c>
      <c r="L389" s="110">
        <f t="shared" si="23"/>
        <v>7164.45</v>
      </c>
      <c r="M389" s="111" t="s">
        <v>1281</v>
      </c>
      <c r="N389" s="112" t="s">
        <v>1286</v>
      </c>
    </row>
    <row r="390" spans="1:14" ht="17.149999999999999" customHeight="1">
      <c r="A390" s="113" t="s">
        <v>665</v>
      </c>
      <c r="B390" s="114" t="s">
        <v>1856</v>
      </c>
      <c r="C390" s="115">
        <v>6.52</v>
      </c>
      <c r="D390" s="116">
        <v>1.028</v>
      </c>
      <c r="E390" s="116">
        <v>1</v>
      </c>
      <c r="F390" s="116">
        <v>1</v>
      </c>
      <c r="G390" s="116">
        <f t="shared" si="20"/>
        <v>1.028</v>
      </c>
      <c r="H390" s="116">
        <v>1.45</v>
      </c>
      <c r="I390" s="116">
        <f t="shared" si="21"/>
        <v>1.4905999999999999</v>
      </c>
      <c r="J390" s="116">
        <v>1</v>
      </c>
      <c r="K390" s="116">
        <f t="shared" si="22"/>
        <v>1.028</v>
      </c>
      <c r="L390" s="117">
        <f t="shared" si="23"/>
        <v>11179.5</v>
      </c>
      <c r="M390" s="118" t="s">
        <v>1281</v>
      </c>
      <c r="N390" s="119" t="s">
        <v>1286</v>
      </c>
    </row>
    <row r="391" spans="1:14" ht="17.149999999999999" customHeight="1">
      <c r="A391" s="120" t="s">
        <v>666</v>
      </c>
      <c r="B391" s="121" t="s">
        <v>1857</v>
      </c>
      <c r="C391" s="122">
        <v>2.04</v>
      </c>
      <c r="D391" s="123">
        <v>0.48949999999999999</v>
      </c>
      <c r="E391" s="124">
        <v>1</v>
      </c>
      <c r="F391" s="124">
        <v>1</v>
      </c>
      <c r="G391" s="124">
        <f t="shared" si="20"/>
        <v>0.48949999999999999</v>
      </c>
      <c r="H391" s="124">
        <v>1.45</v>
      </c>
      <c r="I391" s="124">
        <f t="shared" si="21"/>
        <v>0.70977499999999993</v>
      </c>
      <c r="J391" s="124">
        <v>1</v>
      </c>
      <c r="K391" s="124">
        <f t="shared" si="22"/>
        <v>0.48949999999999999</v>
      </c>
      <c r="L391" s="125">
        <f t="shared" si="23"/>
        <v>5323.31</v>
      </c>
      <c r="M391" s="126" t="s">
        <v>1281</v>
      </c>
      <c r="N391" s="127" t="s">
        <v>1286</v>
      </c>
    </row>
    <row r="392" spans="1:14" ht="17.149999999999999" customHeight="1">
      <c r="A392" s="105" t="s">
        <v>667</v>
      </c>
      <c r="B392" s="106" t="s">
        <v>1857</v>
      </c>
      <c r="C392" s="107">
        <v>2.68</v>
      </c>
      <c r="D392" s="109">
        <v>0.57650000000000001</v>
      </c>
      <c r="E392" s="109">
        <v>1</v>
      </c>
      <c r="F392" s="109">
        <v>1</v>
      </c>
      <c r="G392" s="109">
        <f t="shared" si="20"/>
        <v>0.57650000000000001</v>
      </c>
      <c r="H392" s="109">
        <v>1.45</v>
      </c>
      <c r="I392" s="109">
        <f t="shared" si="21"/>
        <v>0.83592500000000003</v>
      </c>
      <c r="J392" s="109">
        <v>1</v>
      </c>
      <c r="K392" s="109">
        <f t="shared" si="22"/>
        <v>0.57650000000000001</v>
      </c>
      <c r="L392" s="110">
        <f t="shared" si="23"/>
        <v>6269.44</v>
      </c>
      <c r="M392" s="111" t="s">
        <v>1281</v>
      </c>
      <c r="N392" s="112" t="s">
        <v>1286</v>
      </c>
    </row>
    <row r="393" spans="1:14" ht="17.149999999999999" customHeight="1">
      <c r="A393" s="105" t="s">
        <v>668</v>
      </c>
      <c r="B393" s="106" t="s">
        <v>1857</v>
      </c>
      <c r="C393" s="107">
        <v>3.8</v>
      </c>
      <c r="D393" s="109">
        <v>0.7329</v>
      </c>
      <c r="E393" s="109">
        <v>1</v>
      </c>
      <c r="F393" s="109">
        <v>1</v>
      </c>
      <c r="G393" s="109">
        <f t="shared" si="20"/>
        <v>0.7329</v>
      </c>
      <c r="H393" s="109">
        <v>1.45</v>
      </c>
      <c r="I393" s="109">
        <f t="shared" si="21"/>
        <v>1.062705</v>
      </c>
      <c r="J393" s="109">
        <v>1</v>
      </c>
      <c r="K393" s="109">
        <f t="shared" si="22"/>
        <v>0.7329</v>
      </c>
      <c r="L393" s="110">
        <f t="shared" si="23"/>
        <v>7970.29</v>
      </c>
      <c r="M393" s="111" t="s">
        <v>1281</v>
      </c>
      <c r="N393" s="112" t="s">
        <v>1286</v>
      </c>
    </row>
    <row r="394" spans="1:14" ht="17.149999999999999" customHeight="1">
      <c r="A394" s="113" t="s">
        <v>669</v>
      </c>
      <c r="B394" s="114" t="s">
        <v>1857</v>
      </c>
      <c r="C394" s="115">
        <v>8.06</v>
      </c>
      <c r="D394" s="116">
        <v>1.306</v>
      </c>
      <c r="E394" s="116">
        <v>1</v>
      </c>
      <c r="F394" s="116">
        <v>1</v>
      </c>
      <c r="G394" s="116">
        <f t="shared" si="20"/>
        <v>1.306</v>
      </c>
      <c r="H394" s="116">
        <v>1.45</v>
      </c>
      <c r="I394" s="116">
        <f t="shared" si="21"/>
        <v>1.8936999999999999</v>
      </c>
      <c r="J394" s="116">
        <v>1</v>
      </c>
      <c r="K394" s="116">
        <f t="shared" si="22"/>
        <v>1.306</v>
      </c>
      <c r="L394" s="117">
        <f t="shared" si="23"/>
        <v>14202.75</v>
      </c>
      <c r="M394" s="118" t="s">
        <v>1281</v>
      </c>
      <c r="N394" s="119" t="s">
        <v>1286</v>
      </c>
    </row>
    <row r="395" spans="1:14" ht="17.149999999999999" customHeight="1">
      <c r="A395" s="120" t="s">
        <v>670</v>
      </c>
      <c r="B395" s="121" t="s">
        <v>1858</v>
      </c>
      <c r="C395" s="122">
        <v>2.3199999999999998</v>
      </c>
      <c r="D395" s="123">
        <v>0.44400000000000001</v>
      </c>
      <c r="E395" s="124">
        <v>1</v>
      </c>
      <c r="F395" s="124">
        <v>1</v>
      </c>
      <c r="G395" s="124">
        <f t="shared" si="20"/>
        <v>0.44400000000000001</v>
      </c>
      <c r="H395" s="124">
        <v>1.45</v>
      </c>
      <c r="I395" s="124">
        <f t="shared" si="21"/>
        <v>0.64380000000000004</v>
      </c>
      <c r="J395" s="124">
        <v>1</v>
      </c>
      <c r="K395" s="124">
        <f t="shared" si="22"/>
        <v>0.44400000000000001</v>
      </c>
      <c r="L395" s="125">
        <f t="shared" si="23"/>
        <v>4828.5</v>
      </c>
      <c r="M395" s="126" t="s">
        <v>1281</v>
      </c>
      <c r="N395" s="127" t="s">
        <v>1286</v>
      </c>
    </row>
    <row r="396" spans="1:14" ht="17.149999999999999" customHeight="1">
      <c r="A396" s="105" t="s">
        <v>671</v>
      </c>
      <c r="B396" s="106" t="s">
        <v>1858</v>
      </c>
      <c r="C396" s="107">
        <v>3.16</v>
      </c>
      <c r="D396" s="109">
        <v>0.58120000000000005</v>
      </c>
      <c r="E396" s="109">
        <v>1</v>
      </c>
      <c r="F396" s="109">
        <v>1</v>
      </c>
      <c r="G396" s="109">
        <f t="shared" si="20"/>
        <v>0.58120000000000005</v>
      </c>
      <c r="H396" s="109">
        <v>1.45</v>
      </c>
      <c r="I396" s="109">
        <f t="shared" si="21"/>
        <v>0.84274000000000004</v>
      </c>
      <c r="J396" s="109">
        <v>1</v>
      </c>
      <c r="K396" s="109">
        <f t="shared" si="22"/>
        <v>0.58120000000000005</v>
      </c>
      <c r="L396" s="110">
        <f t="shared" si="23"/>
        <v>6320.55</v>
      </c>
      <c r="M396" s="111" t="s">
        <v>1281</v>
      </c>
      <c r="N396" s="112" t="s">
        <v>1286</v>
      </c>
    </row>
    <row r="397" spans="1:14" ht="17.149999999999999" customHeight="1">
      <c r="A397" s="105" t="s">
        <v>672</v>
      </c>
      <c r="B397" s="106" t="s">
        <v>1858</v>
      </c>
      <c r="C397" s="107">
        <v>5.0199999999999996</v>
      </c>
      <c r="D397" s="109">
        <v>0.86439999999999995</v>
      </c>
      <c r="E397" s="109">
        <v>1</v>
      </c>
      <c r="F397" s="109">
        <v>1</v>
      </c>
      <c r="G397" s="109">
        <f t="shared" si="20"/>
        <v>0.86439999999999995</v>
      </c>
      <c r="H397" s="109">
        <v>1.45</v>
      </c>
      <c r="I397" s="109">
        <f t="shared" si="21"/>
        <v>1.2533799999999999</v>
      </c>
      <c r="J397" s="109">
        <v>1</v>
      </c>
      <c r="K397" s="109">
        <f t="shared" si="22"/>
        <v>0.86439999999999995</v>
      </c>
      <c r="L397" s="110">
        <f t="shared" si="23"/>
        <v>9400.35</v>
      </c>
      <c r="M397" s="111" t="s">
        <v>1281</v>
      </c>
      <c r="N397" s="112" t="s">
        <v>1286</v>
      </c>
    </row>
    <row r="398" spans="1:14" ht="17.149999999999999" customHeight="1">
      <c r="A398" s="113" t="s">
        <v>673</v>
      </c>
      <c r="B398" s="114" t="s">
        <v>1858</v>
      </c>
      <c r="C398" s="115">
        <v>9.9</v>
      </c>
      <c r="D398" s="116">
        <v>1.9901</v>
      </c>
      <c r="E398" s="116">
        <v>1</v>
      </c>
      <c r="F398" s="116">
        <v>1</v>
      </c>
      <c r="G398" s="116">
        <f t="shared" si="20"/>
        <v>1.9901</v>
      </c>
      <c r="H398" s="116">
        <v>1.45</v>
      </c>
      <c r="I398" s="116">
        <f t="shared" si="21"/>
        <v>2.8856449999999998</v>
      </c>
      <c r="J398" s="116">
        <v>1</v>
      </c>
      <c r="K398" s="116">
        <f t="shared" si="22"/>
        <v>1.9901</v>
      </c>
      <c r="L398" s="117">
        <f t="shared" si="23"/>
        <v>21642.34</v>
      </c>
      <c r="M398" s="118" t="s">
        <v>1281</v>
      </c>
      <c r="N398" s="119" t="s">
        <v>1286</v>
      </c>
    </row>
    <row r="399" spans="1:14" ht="17.149999999999999" customHeight="1">
      <c r="A399" s="120" t="s">
        <v>674</v>
      </c>
      <c r="B399" s="121" t="s">
        <v>1859</v>
      </c>
      <c r="C399" s="122">
        <v>2.16</v>
      </c>
      <c r="D399" s="123">
        <v>0.4461</v>
      </c>
      <c r="E399" s="124">
        <v>1</v>
      </c>
      <c r="F399" s="124">
        <v>1</v>
      </c>
      <c r="G399" s="124">
        <f t="shared" si="20"/>
        <v>0.4461</v>
      </c>
      <c r="H399" s="124">
        <v>1.45</v>
      </c>
      <c r="I399" s="124">
        <f t="shared" si="21"/>
        <v>0.646845</v>
      </c>
      <c r="J399" s="124">
        <v>1</v>
      </c>
      <c r="K399" s="124">
        <f t="shared" si="22"/>
        <v>0.4461</v>
      </c>
      <c r="L399" s="125">
        <f t="shared" si="23"/>
        <v>4851.34</v>
      </c>
      <c r="M399" s="126" t="s">
        <v>1281</v>
      </c>
      <c r="N399" s="127" t="s">
        <v>1286</v>
      </c>
    </row>
    <row r="400" spans="1:14" ht="17.149999999999999" customHeight="1">
      <c r="A400" s="105" t="s">
        <v>675</v>
      </c>
      <c r="B400" s="106" t="s">
        <v>1859</v>
      </c>
      <c r="C400" s="107">
        <v>3.47</v>
      </c>
      <c r="D400" s="109">
        <v>0.58250000000000002</v>
      </c>
      <c r="E400" s="109">
        <v>1</v>
      </c>
      <c r="F400" s="109">
        <v>1</v>
      </c>
      <c r="G400" s="109">
        <f t="shared" ref="G400:G463" si="24">+D400*E400*F400</f>
        <v>0.58250000000000002</v>
      </c>
      <c r="H400" s="109">
        <v>1.45</v>
      </c>
      <c r="I400" s="109">
        <f t="shared" ref="I400:I463" si="25">G400*H400</f>
        <v>0.84462499999999996</v>
      </c>
      <c r="J400" s="109">
        <v>1</v>
      </c>
      <c r="K400" s="109">
        <f t="shared" ref="K400:K463" si="26">D400*J400</f>
        <v>0.58250000000000002</v>
      </c>
      <c r="L400" s="110">
        <f t="shared" ref="L400:L463" si="27">+ROUND(I400*7500,2)</f>
        <v>6334.69</v>
      </c>
      <c r="M400" s="111" t="s">
        <v>1281</v>
      </c>
      <c r="N400" s="112" t="s">
        <v>1286</v>
      </c>
    </row>
    <row r="401" spans="1:14" ht="17.149999999999999" customHeight="1">
      <c r="A401" s="105" t="s">
        <v>676</v>
      </c>
      <c r="B401" s="106" t="s">
        <v>1859</v>
      </c>
      <c r="C401" s="107">
        <v>5.52</v>
      </c>
      <c r="D401" s="109">
        <v>0.93340000000000001</v>
      </c>
      <c r="E401" s="109">
        <v>1</v>
      </c>
      <c r="F401" s="109">
        <v>1</v>
      </c>
      <c r="G401" s="109">
        <f t="shared" si="24"/>
        <v>0.93340000000000001</v>
      </c>
      <c r="H401" s="109">
        <v>1.45</v>
      </c>
      <c r="I401" s="109">
        <f t="shared" si="25"/>
        <v>1.3534299999999999</v>
      </c>
      <c r="J401" s="109">
        <v>1</v>
      </c>
      <c r="K401" s="109">
        <f t="shared" si="26"/>
        <v>0.93340000000000001</v>
      </c>
      <c r="L401" s="110">
        <f t="shared" si="27"/>
        <v>10150.73</v>
      </c>
      <c r="M401" s="111" t="s">
        <v>1281</v>
      </c>
      <c r="N401" s="112" t="s">
        <v>1286</v>
      </c>
    </row>
    <row r="402" spans="1:14" ht="17.149999999999999" customHeight="1">
      <c r="A402" s="113" t="s">
        <v>677</v>
      </c>
      <c r="B402" s="114" t="s">
        <v>1859</v>
      </c>
      <c r="C402" s="115">
        <v>10.62</v>
      </c>
      <c r="D402" s="116">
        <v>1.863</v>
      </c>
      <c r="E402" s="116">
        <v>1</v>
      </c>
      <c r="F402" s="116">
        <v>1</v>
      </c>
      <c r="G402" s="116">
        <f t="shared" si="24"/>
        <v>1.863</v>
      </c>
      <c r="H402" s="116">
        <v>1.45</v>
      </c>
      <c r="I402" s="116">
        <f t="shared" si="25"/>
        <v>2.7013499999999997</v>
      </c>
      <c r="J402" s="116">
        <v>1</v>
      </c>
      <c r="K402" s="116">
        <f t="shared" si="26"/>
        <v>1.863</v>
      </c>
      <c r="L402" s="117">
        <f t="shared" si="27"/>
        <v>20260.13</v>
      </c>
      <c r="M402" s="118" t="s">
        <v>1281</v>
      </c>
      <c r="N402" s="119" t="s">
        <v>1286</v>
      </c>
    </row>
    <row r="403" spans="1:14" ht="17.149999999999999" customHeight="1">
      <c r="A403" s="120" t="s">
        <v>678</v>
      </c>
      <c r="B403" s="121" t="s">
        <v>1860</v>
      </c>
      <c r="C403" s="122">
        <v>2.39</v>
      </c>
      <c r="D403" s="123">
        <v>0.49080000000000001</v>
      </c>
      <c r="E403" s="124">
        <v>1</v>
      </c>
      <c r="F403" s="124">
        <v>1</v>
      </c>
      <c r="G403" s="124">
        <f t="shared" si="24"/>
        <v>0.49080000000000001</v>
      </c>
      <c r="H403" s="124">
        <v>1.45</v>
      </c>
      <c r="I403" s="124">
        <f t="shared" si="25"/>
        <v>0.71165999999999996</v>
      </c>
      <c r="J403" s="124">
        <v>1</v>
      </c>
      <c r="K403" s="124">
        <f t="shared" si="26"/>
        <v>0.49080000000000001</v>
      </c>
      <c r="L403" s="125">
        <f t="shared" si="27"/>
        <v>5337.45</v>
      </c>
      <c r="M403" s="126" t="s">
        <v>1281</v>
      </c>
      <c r="N403" s="127" t="s">
        <v>1286</v>
      </c>
    </row>
    <row r="404" spans="1:14" ht="17.149999999999999" customHeight="1">
      <c r="A404" s="105" t="s">
        <v>679</v>
      </c>
      <c r="B404" s="106" t="s">
        <v>1860</v>
      </c>
      <c r="C404" s="107">
        <v>3.29</v>
      </c>
      <c r="D404" s="109">
        <v>0.64090000000000003</v>
      </c>
      <c r="E404" s="109">
        <v>1</v>
      </c>
      <c r="F404" s="109">
        <v>1</v>
      </c>
      <c r="G404" s="109">
        <f t="shared" si="24"/>
        <v>0.64090000000000003</v>
      </c>
      <c r="H404" s="109">
        <v>1.45</v>
      </c>
      <c r="I404" s="109">
        <f t="shared" si="25"/>
        <v>0.92930500000000005</v>
      </c>
      <c r="J404" s="109">
        <v>1</v>
      </c>
      <c r="K404" s="109">
        <f t="shared" si="26"/>
        <v>0.64090000000000003</v>
      </c>
      <c r="L404" s="110">
        <f t="shared" si="27"/>
        <v>6969.79</v>
      </c>
      <c r="M404" s="111" t="s">
        <v>1281</v>
      </c>
      <c r="N404" s="112" t="s">
        <v>1286</v>
      </c>
    </row>
    <row r="405" spans="1:14" ht="17.149999999999999" customHeight="1">
      <c r="A405" s="105" t="s">
        <v>680</v>
      </c>
      <c r="B405" s="106" t="s">
        <v>1860</v>
      </c>
      <c r="C405" s="107">
        <v>4.93</v>
      </c>
      <c r="D405" s="109">
        <v>0.91169999999999995</v>
      </c>
      <c r="E405" s="109">
        <v>1</v>
      </c>
      <c r="F405" s="109">
        <v>1</v>
      </c>
      <c r="G405" s="109">
        <f t="shared" si="24"/>
        <v>0.91169999999999995</v>
      </c>
      <c r="H405" s="109">
        <v>1.45</v>
      </c>
      <c r="I405" s="109">
        <f t="shared" si="25"/>
        <v>1.3219649999999998</v>
      </c>
      <c r="J405" s="109">
        <v>1</v>
      </c>
      <c r="K405" s="109">
        <f t="shared" si="26"/>
        <v>0.91169999999999995</v>
      </c>
      <c r="L405" s="110">
        <f t="shared" si="27"/>
        <v>9914.74</v>
      </c>
      <c r="M405" s="111" t="s">
        <v>1281</v>
      </c>
      <c r="N405" s="112" t="s">
        <v>1286</v>
      </c>
    </row>
    <row r="406" spans="1:14" ht="17.149999999999999" customHeight="1">
      <c r="A406" s="113" t="s">
        <v>681</v>
      </c>
      <c r="B406" s="114" t="s">
        <v>1860</v>
      </c>
      <c r="C406" s="115">
        <v>8.86</v>
      </c>
      <c r="D406" s="116">
        <v>1.68</v>
      </c>
      <c r="E406" s="116">
        <v>1</v>
      </c>
      <c r="F406" s="116">
        <v>1</v>
      </c>
      <c r="G406" s="116">
        <f t="shared" si="24"/>
        <v>1.68</v>
      </c>
      <c r="H406" s="116">
        <v>1.45</v>
      </c>
      <c r="I406" s="116">
        <f t="shared" si="25"/>
        <v>2.4359999999999999</v>
      </c>
      <c r="J406" s="116">
        <v>1</v>
      </c>
      <c r="K406" s="116">
        <f t="shared" si="26"/>
        <v>1.68</v>
      </c>
      <c r="L406" s="117">
        <f t="shared" si="27"/>
        <v>18270</v>
      </c>
      <c r="M406" s="118" t="s">
        <v>1281</v>
      </c>
      <c r="N406" s="119" t="s">
        <v>1286</v>
      </c>
    </row>
    <row r="407" spans="1:14" ht="17.149999999999999" customHeight="1">
      <c r="A407" s="120" t="s">
        <v>682</v>
      </c>
      <c r="B407" s="121" t="s">
        <v>1861</v>
      </c>
      <c r="C407" s="122">
        <v>3.39</v>
      </c>
      <c r="D407" s="123">
        <v>1.3076000000000001</v>
      </c>
      <c r="E407" s="124">
        <v>1</v>
      </c>
      <c r="F407" s="124">
        <v>1</v>
      </c>
      <c r="G407" s="124">
        <f t="shared" si="24"/>
        <v>1.3076000000000001</v>
      </c>
      <c r="H407" s="124">
        <v>1.45</v>
      </c>
      <c r="I407" s="124">
        <f t="shared" si="25"/>
        <v>1.89602</v>
      </c>
      <c r="J407" s="124">
        <v>1</v>
      </c>
      <c r="K407" s="124">
        <f t="shared" si="26"/>
        <v>1.3076000000000001</v>
      </c>
      <c r="L407" s="125">
        <f t="shared" si="27"/>
        <v>14220.15</v>
      </c>
      <c r="M407" s="126" t="s">
        <v>1281</v>
      </c>
      <c r="N407" s="127" t="s">
        <v>1282</v>
      </c>
    </row>
    <row r="408" spans="1:14" ht="17.149999999999999" customHeight="1">
      <c r="A408" s="105" t="s">
        <v>683</v>
      </c>
      <c r="B408" s="106" t="s">
        <v>1861</v>
      </c>
      <c r="C408" s="107">
        <v>6.68</v>
      </c>
      <c r="D408" s="109">
        <v>1.8607</v>
      </c>
      <c r="E408" s="109">
        <v>1</v>
      </c>
      <c r="F408" s="109">
        <v>1</v>
      </c>
      <c r="G408" s="109">
        <f t="shared" si="24"/>
        <v>1.8607</v>
      </c>
      <c r="H408" s="109">
        <v>1.45</v>
      </c>
      <c r="I408" s="109">
        <f t="shared" si="25"/>
        <v>2.6980149999999998</v>
      </c>
      <c r="J408" s="109">
        <v>1</v>
      </c>
      <c r="K408" s="109">
        <f t="shared" si="26"/>
        <v>1.8607</v>
      </c>
      <c r="L408" s="110">
        <f t="shared" si="27"/>
        <v>20235.11</v>
      </c>
      <c r="M408" s="111" t="s">
        <v>1281</v>
      </c>
      <c r="N408" s="112" t="s">
        <v>1282</v>
      </c>
    </row>
    <row r="409" spans="1:14" ht="17.149999999999999" customHeight="1">
      <c r="A409" s="105" t="s">
        <v>684</v>
      </c>
      <c r="B409" s="106" t="s">
        <v>1861</v>
      </c>
      <c r="C409" s="107">
        <v>11.66</v>
      </c>
      <c r="D409" s="109">
        <v>3.0278999999999998</v>
      </c>
      <c r="E409" s="109">
        <v>1</v>
      </c>
      <c r="F409" s="109">
        <v>1</v>
      </c>
      <c r="G409" s="109">
        <f t="shared" si="24"/>
        <v>3.0278999999999998</v>
      </c>
      <c r="H409" s="109">
        <v>1.45</v>
      </c>
      <c r="I409" s="109">
        <f t="shared" si="25"/>
        <v>4.3904549999999993</v>
      </c>
      <c r="J409" s="109">
        <v>1</v>
      </c>
      <c r="K409" s="109">
        <f t="shared" si="26"/>
        <v>3.0278999999999998</v>
      </c>
      <c r="L409" s="110">
        <f t="shared" si="27"/>
        <v>32928.410000000003</v>
      </c>
      <c r="M409" s="111" t="s">
        <v>1281</v>
      </c>
      <c r="N409" s="112" t="s">
        <v>1282</v>
      </c>
    </row>
    <row r="410" spans="1:14" ht="17.149999999999999" customHeight="1">
      <c r="A410" s="113" t="s">
        <v>685</v>
      </c>
      <c r="B410" s="114" t="s">
        <v>1861</v>
      </c>
      <c r="C410" s="115">
        <v>21.16</v>
      </c>
      <c r="D410" s="116">
        <v>5.6614000000000004</v>
      </c>
      <c r="E410" s="116">
        <v>1</v>
      </c>
      <c r="F410" s="116">
        <v>1</v>
      </c>
      <c r="G410" s="116">
        <f t="shared" si="24"/>
        <v>5.6614000000000004</v>
      </c>
      <c r="H410" s="116">
        <v>1.45</v>
      </c>
      <c r="I410" s="116">
        <f t="shared" si="25"/>
        <v>8.2090300000000003</v>
      </c>
      <c r="J410" s="116">
        <v>1</v>
      </c>
      <c r="K410" s="116">
        <f t="shared" si="26"/>
        <v>5.6614000000000004</v>
      </c>
      <c r="L410" s="117">
        <f t="shared" si="27"/>
        <v>61567.73</v>
      </c>
      <c r="M410" s="118" t="s">
        <v>1281</v>
      </c>
      <c r="N410" s="119" t="s">
        <v>1282</v>
      </c>
    </row>
    <row r="411" spans="1:14" ht="17.149999999999999" customHeight="1">
      <c r="A411" s="120" t="s">
        <v>686</v>
      </c>
      <c r="B411" s="121" t="s">
        <v>1862</v>
      </c>
      <c r="C411" s="122">
        <v>4.76</v>
      </c>
      <c r="D411" s="123">
        <v>1.4238</v>
      </c>
      <c r="E411" s="124">
        <v>1</v>
      </c>
      <c r="F411" s="124">
        <v>1</v>
      </c>
      <c r="G411" s="124">
        <f t="shared" si="24"/>
        <v>1.4238</v>
      </c>
      <c r="H411" s="124">
        <v>1.45</v>
      </c>
      <c r="I411" s="124">
        <f t="shared" si="25"/>
        <v>2.0645099999999998</v>
      </c>
      <c r="J411" s="124">
        <v>1</v>
      </c>
      <c r="K411" s="124">
        <f t="shared" si="26"/>
        <v>1.4238</v>
      </c>
      <c r="L411" s="125">
        <f t="shared" si="27"/>
        <v>15483.83</v>
      </c>
      <c r="M411" s="126" t="s">
        <v>1281</v>
      </c>
      <c r="N411" s="127" t="s">
        <v>1282</v>
      </c>
    </row>
    <row r="412" spans="1:14" ht="17.149999999999999" customHeight="1">
      <c r="A412" s="105" t="s">
        <v>687</v>
      </c>
      <c r="B412" s="106" t="s">
        <v>1862</v>
      </c>
      <c r="C412" s="107">
        <v>6.95</v>
      </c>
      <c r="D412" s="109">
        <v>1.8179000000000001</v>
      </c>
      <c r="E412" s="109">
        <v>1</v>
      </c>
      <c r="F412" s="109">
        <v>1</v>
      </c>
      <c r="G412" s="109">
        <f t="shared" si="24"/>
        <v>1.8179000000000001</v>
      </c>
      <c r="H412" s="109">
        <v>1.45</v>
      </c>
      <c r="I412" s="109">
        <f t="shared" si="25"/>
        <v>2.635955</v>
      </c>
      <c r="J412" s="109">
        <v>1</v>
      </c>
      <c r="K412" s="109">
        <f t="shared" si="26"/>
        <v>1.8179000000000001</v>
      </c>
      <c r="L412" s="110">
        <f t="shared" si="27"/>
        <v>19769.66</v>
      </c>
      <c r="M412" s="111" t="s">
        <v>1281</v>
      </c>
      <c r="N412" s="112" t="s">
        <v>1282</v>
      </c>
    </row>
    <row r="413" spans="1:14" ht="17.149999999999999" customHeight="1">
      <c r="A413" s="105" t="s">
        <v>688</v>
      </c>
      <c r="B413" s="106" t="s">
        <v>1862</v>
      </c>
      <c r="C413" s="107">
        <v>11.93</v>
      </c>
      <c r="D413" s="109">
        <v>2.8331</v>
      </c>
      <c r="E413" s="109">
        <v>1</v>
      </c>
      <c r="F413" s="109">
        <v>1</v>
      </c>
      <c r="G413" s="109">
        <f t="shared" si="24"/>
        <v>2.8331</v>
      </c>
      <c r="H413" s="109">
        <v>1.45</v>
      </c>
      <c r="I413" s="109">
        <f t="shared" si="25"/>
        <v>4.1079949999999998</v>
      </c>
      <c r="J413" s="109">
        <v>1</v>
      </c>
      <c r="K413" s="109">
        <f t="shared" si="26"/>
        <v>2.8331</v>
      </c>
      <c r="L413" s="110">
        <f t="shared" si="27"/>
        <v>30809.96</v>
      </c>
      <c r="M413" s="111" t="s">
        <v>1281</v>
      </c>
      <c r="N413" s="112" t="s">
        <v>1282</v>
      </c>
    </row>
    <row r="414" spans="1:14" ht="17.149999999999999" customHeight="1">
      <c r="A414" s="113" t="s">
        <v>689</v>
      </c>
      <c r="B414" s="114" t="s">
        <v>1862</v>
      </c>
      <c r="C414" s="115">
        <v>20.329999999999998</v>
      </c>
      <c r="D414" s="116">
        <v>5.3144</v>
      </c>
      <c r="E414" s="116">
        <v>1</v>
      </c>
      <c r="F414" s="116">
        <v>1</v>
      </c>
      <c r="G414" s="116">
        <f t="shared" si="24"/>
        <v>5.3144</v>
      </c>
      <c r="H414" s="116">
        <v>1.45</v>
      </c>
      <c r="I414" s="116">
        <f t="shared" si="25"/>
        <v>7.7058799999999996</v>
      </c>
      <c r="J414" s="116">
        <v>1</v>
      </c>
      <c r="K414" s="116">
        <f t="shared" si="26"/>
        <v>5.3144</v>
      </c>
      <c r="L414" s="117">
        <f t="shared" si="27"/>
        <v>57794.1</v>
      </c>
      <c r="M414" s="118" t="s">
        <v>1281</v>
      </c>
      <c r="N414" s="119" t="s">
        <v>1282</v>
      </c>
    </row>
    <row r="415" spans="1:14" ht="17.149999999999999" customHeight="1">
      <c r="A415" s="120" t="s">
        <v>690</v>
      </c>
      <c r="B415" s="121" t="s">
        <v>1863</v>
      </c>
      <c r="C415" s="122">
        <v>2.2999999999999998</v>
      </c>
      <c r="D415" s="123">
        <v>1.0012000000000001</v>
      </c>
      <c r="E415" s="124">
        <v>1</v>
      </c>
      <c r="F415" s="124">
        <v>1</v>
      </c>
      <c r="G415" s="124">
        <f t="shared" si="24"/>
        <v>1.0012000000000001</v>
      </c>
      <c r="H415" s="124">
        <v>1.45</v>
      </c>
      <c r="I415" s="124">
        <f t="shared" si="25"/>
        <v>1.45174</v>
      </c>
      <c r="J415" s="124">
        <v>1</v>
      </c>
      <c r="K415" s="124">
        <f t="shared" si="26"/>
        <v>1.0012000000000001</v>
      </c>
      <c r="L415" s="125">
        <f t="shared" si="27"/>
        <v>10888.05</v>
      </c>
      <c r="M415" s="126" t="s">
        <v>1281</v>
      </c>
      <c r="N415" s="127" t="s">
        <v>1282</v>
      </c>
    </row>
    <row r="416" spans="1:14" ht="17.149999999999999" customHeight="1">
      <c r="A416" s="105" t="s">
        <v>691</v>
      </c>
      <c r="B416" s="106" t="s">
        <v>1863</v>
      </c>
      <c r="C416" s="107">
        <v>3.38</v>
      </c>
      <c r="D416" s="109">
        <v>1.1977</v>
      </c>
      <c r="E416" s="109">
        <v>1</v>
      </c>
      <c r="F416" s="109">
        <v>1</v>
      </c>
      <c r="G416" s="109">
        <f t="shared" si="24"/>
        <v>1.1977</v>
      </c>
      <c r="H416" s="109">
        <v>1.45</v>
      </c>
      <c r="I416" s="109">
        <f t="shared" si="25"/>
        <v>1.7366649999999999</v>
      </c>
      <c r="J416" s="109">
        <v>1</v>
      </c>
      <c r="K416" s="109">
        <f t="shared" si="26"/>
        <v>1.1977</v>
      </c>
      <c r="L416" s="110">
        <f t="shared" si="27"/>
        <v>13024.99</v>
      </c>
      <c r="M416" s="111" t="s">
        <v>1281</v>
      </c>
      <c r="N416" s="112" t="s">
        <v>1282</v>
      </c>
    </row>
    <row r="417" spans="1:14" ht="17.149999999999999" customHeight="1">
      <c r="A417" s="105" t="s">
        <v>692</v>
      </c>
      <c r="B417" s="106" t="s">
        <v>1863</v>
      </c>
      <c r="C417" s="107">
        <v>7.73</v>
      </c>
      <c r="D417" s="109">
        <v>1.8805000000000001</v>
      </c>
      <c r="E417" s="109">
        <v>1</v>
      </c>
      <c r="F417" s="109">
        <v>1</v>
      </c>
      <c r="G417" s="109">
        <f t="shared" si="24"/>
        <v>1.8805000000000001</v>
      </c>
      <c r="H417" s="109">
        <v>1.45</v>
      </c>
      <c r="I417" s="109">
        <f t="shared" si="25"/>
        <v>2.7267250000000001</v>
      </c>
      <c r="J417" s="109">
        <v>1</v>
      </c>
      <c r="K417" s="109">
        <f t="shared" si="26"/>
        <v>1.8805000000000001</v>
      </c>
      <c r="L417" s="110">
        <f t="shared" si="27"/>
        <v>20450.439999999999</v>
      </c>
      <c r="M417" s="111" t="s">
        <v>1281</v>
      </c>
      <c r="N417" s="112" t="s">
        <v>1282</v>
      </c>
    </row>
    <row r="418" spans="1:14" ht="17.149999999999999" customHeight="1">
      <c r="A418" s="113" t="s">
        <v>693</v>
      </c>
      <c r="B418" s="114" t="s">
        <v>1863</v>
      </c>
      <c r="C418" s="115">
        <v>18.55</v>
      </c>
      <c r="D418" s="116">
        <v>4.3480999999999996</v>
      </c>
      <c r="E418" s="116">
        <v>1</v>
      </c>
      <c r="F418" s="116">
        <v>1</v>
      </c>
      <c r="G418" s="116">
        <f t="shared" si="24"/>
        <v>4.3480999999999996</v>
      </c>
      <c r="H418" s="116">
        <v>1.45</v>
      </c>
      <c r="I418" s="116">
        <f t="shared" si="25"/>
        <v>6.3047449999999996</v>
      </c>
      <c r="J418" s="116">
        <v>1</v>
      </c>
      <c r="K418" s="116">
        <f t="shared" si="26"/>
        <v>4.3480999999999996</v>
      </c>
      <c r="L418" s="117">
        <f t="shared" si="27"/>
        <v>47285.59</v>
      </c>
      <c r="M418" s="118" t="s">
        <v>1281</v>
      </c>
      <c r="N418" s="119" t="s">
        <v>1282</v>
      </c>
    </row>
    <row r="419" spans="1:14" ht="17.149999999999999" customHeight="1">
      <c r="A419" s="120" t="s">
        <v>694</v>
      </c>
      <c r="B419" s="121" t="s">
        <v>1864</v>
      </c>
      <c r="C419" s="122">
        <v>4.45</v>
      </c>
      <c r="D419" s="123">
        <v>1.081</v>
      </c>
      <c r="E419" s="124">
        <v>1</v>
      </c>
      <c r="F419" s="124">
        <v>1</v>
      </c>
      <c r="G419" s="124">
        <f t="shared" si="24"/>
        <v>1.081</v>
      </c>
      <c r="H419" s="124">
        <v>1.45</v>
      </c>
      <c r="I419" s="124">
        <f t="shared" si="25"/>
        <v>1.5674499999999998</v>
      </c>
      <c r="J419" s="124">
        <v>1</v>
      </c>
      <c r="K419" s="124">
        <f t="shared" si="26"/>
        <v>1.081</v>
      </c>
      <c r="L419" s="125">
        <f t="shared" si="27"/>
        <v>11755.88</v>
      </c>
      <c r="M419" s="126" t="s">
        <v>1281</v>
      </c>
      <c r="N419" s="127" t="s">
        <v>1282</v>
      </c>
    </row>
    <row r="420" spans="1:14" ht="17.149999999999999" customHeight="1">
      <c r="A420" s="105" t="s">
        <v>695</v>
      </c>
      <c r="B420" s="106" t="s">
        <v>1864</v>
      </c>
      <c r="C420" s="107">
        <v>6.38</v>
      </c>
      <c r="D420" s="109">
        <v>1.4200999999999999</v>
      </c>
      <c r="E420" s="109">
        <v>1</v>
      </c>
      <c r="F420" s="109">
        <v>1</v>
      </c>
      <c r="G420" s="109">
        <f t="shared" si="24"/>
        <v>1.4200999999999999</v>
      </c>
      <c r="H420" s="109">
        <v>1.45</v>
      </c>
      <c r="I420" s="109">
        <f t="shared" si="25"/>
        <v>2.059145</v>
      </c>
      <c r="J420" s="109">
        <v>1</v>
      </c>
      <c r="K420" s="109">
        <f t="shared" si="26"/>
        <v>1.4200999999999999</v>
      </c>
      <c r="L420" s="110">
        <f t="shared" si="27"/>
        <v>15443.59</v>
      </c>
      <c r="M420" s="111" t="s">
        <v>1281</v>
      </c>
      <c r="N420" s="112" t="s">
        <v>1282</v>
      </c>
    </row>
    <row r="421" spans="1:14" ht="17.149999999999999" customHeight="1">
      <c r="A421" s="105" t="s">
        <v>696</v>
      </c>
      <c r="B421" s="106" t="s">
        <v>1864</v>
      </c>
      <c r="C421" s="107">
        <v>10.82</v>
      </c>
      <c r="D421" s="109">
        <v>2.2572999999999999</v>
      </c>
      <c r="E421" s="109">
        <v>1</v>
      </c>
      <c r="F421" s="109">
        <v>1</v>
      </c>
      <c r="G421" s="109">
        <f t="shared" si="24"/>
        <v>2.2572999999999999</v>
      </c>
      <c r="H421" s="109">
        <v>1.45</v>
      </c>
      <c r="I421" s="109">
        <f t="shared" si="25"/>
        <v>3.2730849999999996</v>
      </c>
      <c r="J421" s="109">
        <v>1</v>
      </c>
      <c r="K421" s="109">
        <f t="shared" si="26"/>
        <v>2.2572999999999999</v>
      </c>
      <c r="L421" s="110">
        <f t="shared" si="27"/>
        <v>24548.14</v>
      </c>
      <c r="M421" s="111" t="s">
        <v>1281</v>
      </c>
      <c r="N421" s="112" t="s">
        <v>1282</v>
      </c>
    </row>
    <row r="422" spans="1:14" ht="17.149999999999999" customHeight="1">
      <c r="A422" s="113" t="s">
        <v>697</v>
      </c>
      <c r="B422" s="114" t="s">
        <v>1864</v>
      </c>
      <c r="C422" s="115">
        <v>19.32</v>
      </c>
      <c r="D422" s="116">
        <v>4.6124000000000001</v>
      </c>
      <c r="E422" s="116">
        <v>1</v>
      </c>
      <c r="F422" s="116">
        <v>1</v>
      </c>
      <c r="G422" s="116">
        <f t="shared" si="24"/>
        <v>4.6124000000000001</v>
      </c>
      <c r="H422" s="116">
        <v>1.45</v>
      </c>
      <c r="I422" s="116">
        <f t="shared" si="25"/>
        <v>6.6879799999999996</v>
      </c>
      <c r="J422" s="116">
        <v>1</v>
      </c>
      <c r="K422" s="116">
        <f t="shared" si="26"/>
        <v>4.6124000000000001</v>
      </c>
      <c r="L422" s="117">
        <f t="shared" si="27"/>
        <v>50159.85</v>
      </c>
      <c r="M422" s="118" t="s">
        <v>1281</v>
      </c>
      <c r="N422" s="119" t="s">
        <v>1282</v>
      </c>
    </row>
    <row r="423" spans="1:14" ht="17.149999999999999" customHeight="1">
      <c r="A423" s="120" t="s">
        <v>698</v>
      </c>
      <c r="B423" s="121" t="s">
        <v>1865</v>
      </c>
      <c r="C423" s="122">
        <v>5.6</v>
      </c>
      <c r="D423" s="123">
        <v>1.2377</v>
      </c>
      <c r="E423" s="124">
        <v>1</v>
      </c>
      <c r="F423" s="124">
        <v>1</v>
      </c>
      <c r="G423" s="124">
        <f t="shared" si="24"/>
        <v>1.2377</v>
      </c>
      <c r="H423" s="124">
        <v>1.45</v>
      </c>
      <c r="I423" s="124">
        <f t="shared" si="25"/>
        <v>1.794665</v>
      </c>
      <c r="J423" s="124">
        <v>1</v>
      </c>
      <c r="K423" s="124">
        <f t="shared" si="26"/>
        <v>1.2377</v>
      </c>
      <c r="L423" s="125">
        <f t="shared" si="27"/>
        <v>13459.99</v>
      </c>
      <c r="M423" s="126" t="s">
        <v>1281</v>
      </c>
      <c r="N423" s="127" t="s">
        <v>1282</v>
      </c>
    </row>
    <row r="424" spans="1:14" ht="17.149999999999999" customHeight="1">
      <c r="A424" s="105" t="s">
        <v>699</v>
      </c>
      <c r="B424" s="106" t="s">
        <v>1865</v>
      </c>
      <c r="C424" s="107">
        <v>7.74</v>
      </c>
      <c r="D424" s="109">
        <v>1.6112</v>
      </c>
      <c r="E424" s="109">
        <v>1</v>
      </c>
      <c r="F424" s="109">
        <v>1</v>
      </c>
      <c r="G424" s="109">
        <f t="shared" si="24"/>
        <v>1.6112</v>
      </c>
      <c r="H424" s="109">
        <v>1.45</v>
      </c>
      <c r="I424" s="109">
        <f t="shared" si="25"/>
        <v>2.3362400000000001</v>
      </c>
      <c r="J424" s="109">
        <v>1</v>
      </c>
      <c r="K424" s="109">
        <f t="shared" si="26"/>
        <v>1.6112</v>
      </c>
      <c r="L424" s="110">
        <f t="shared" si="27"/>
        <v>17521.8</v>
      </c>
      <c r="M424" s="111" t="s">
        <v>1281</v>
      </c>
      <c r="N424" s="112" t="s">
        <v>1282</v>
      </c>
    </row>
    <row r="425" spans="1:14" ht="17.149999999999999" customHeight="1">
      <c r="A425" s="105" t="s">
        <v>700</v>
      </c>
      <c r="B425" s="106" t="s">
        <v>1865</v>
      </c>
      <c r="C425" s="107">
        <v>11.5</v>
      </c>
      <c r="D425" s="109">
        <v>2.4264999999999999</v>
      </c>
      <c r="E425" s="109">
        <v>1</v>
      </c>
      <c r="F425" s="109">
        <v>1</v>
      </c>
      <c r="G425" s="109">
        <f t="shared" si="24"/>
        <v>2.4264999999999999</v>
      </c>
      <c r="H425" s="109">
        <v>1.45</v>
      </c>
      <c r="I425" s="109">
        <f t="shared" si="25"/>
        <v>3.5184249999999997</v>
      </c>
      <c r="J425" s="109">
        <v>1</v>
      </c>
      <c r="K425" s="109">
        <f t="shared" si="26"/>
        <v>2.4264999999999999</v>
      </c>
      <c r="L425" s="110">
        <f t="shared" si="27"/>
        <v>26388.19</v>
      </c>
      <c r="M425" s="111" t="s">
        <v>1281</v>
      </c>
      <c r="N425" s="112" t="s">
        <v>1282</v>
      </c>
    </row>
    <row r="426" spans="1:14" ht="17.149999999999999" customHeight="1">
      <c r="A426" s="113" t="s">
        <v>701</v>
      </c>
      <c r="B426" s="114" t="s">
        <v>1865</v>
      </c>
      <c r="C426" s="115">
        <v>17.850000000000001</v>
      </c>
      <c r="D426" s="116">
        <v>4.2663000000000002</v>
      </c>
      <c r="E426" s="116">
        <v>1</v>
      </c>
      <c r="F426" s="116">
        <v>1</v>
      </c>
      <c r="G426" s="116">
        <f t="shared" si="24"/>
        <v>4.2663000000000002</v>
      </c>
      <c r="H426" s="116">
        <v>1.45</v>
      </c>
      <c r="I426" s="116">
        <f t="shared" si="25"/>
        <v>6.1861350000000002</v>
      </c>
      <c r="J426" s="116">
        <v>1</v>
      </c>
      <c r="K426" s="116">
        <f t="shared" si="26"/>
        <v>4.2663000000000002</v>
      </c>
      <c r="L426" s="117">
        <f t="shared" si="27"/>
        <v>46396.01</v>
      </c>
      <c r="M426" s="118" t="s">
        <v>1281</v>
      </c>
      <c r="N426" s="119" t="s">
        <v>1282</v>
      </c>
    </row>
    <row r="427" spans="1:14" ht="17.149999999999999" customHeight="1">
      <c r="A427" s="120" t="s">
        <v>702</v>
      </c>
      <c r="B427" s="121" t="s">
        <v>1866</v>
      </c>
      <c r="C427" s="122">
        <v>1.57</v>
      </c>
      <c r="D427" s="123">
        <v>0.78680000000000005</v>
      </c>
      <c r="E427" s="124">
        <v>1</v>
      </c>
      <c r="F427" s="124">
        <v>1</v>
      </c>
      <c r="G427" s="124">
        <f t="shared" si="24"/>
        <v>0.78680000000000005</v>
      </c>
      <c r="H427" s="124">
        <v>1.45</v>
      </c>
      <c r="I427" s="124">
        <f t="shared" si="25"/>
        <v>1.14086</v>
      </c>
      <c r="J427" s="124">
        <v>1</v>
      </c>
      <c r="K427" s="124">
        <f t="shared" si="26"/>
        <v>0.78680000000000005</v>
      </c>
      <c r="L427" s="125">
        <f t="shared" si="27"/>
        <v>8556.4500000000007</v>
      </c>
      <c r="M427" s="126" t="s">
        <v>1281</v>
      </c>
      <c r="N427" s="127" t="s">
        <v>1282</v>
      </c>
    </row>
    <row r="428" spans="1:14" ht="17.149999999999999" customHeight="1">
      <c r="A428" s="105" t="s">
        <v>703</v>
      </c>
      <c r="B428" s="106" t="s">
        <v>1866</v>
      </c>
      <c r="C428" s="107">
        <v>3.83</v>
      </c>
      <c r="D428" s="109">
        <v>1.1040000000000001</v>
      </c>
      <c r="E428" s="109">
        <v>1</v>
      </c>
      <c r="F428" s="109">
        <v>1</v>
      </c>
      <c r="G428" s="109">
        <f t="shared" si="24"/>
        <v>1.1040000000000001</v>
      </c>
      <c r="H428" s="109">
        <v>1.45</v>
      </c>
      <c r="I428" s="109">
        <f t="shared" si="25"/>
        <v>1.6008</v>
      </c>
      <c r="J428" s="109">
        <v>1</v>
      </c>
      <c r="K428" s="109">
        <f t="shared" si="26"/>
        <v>1.1040000000000001</v>
      </c>
      <c r="L428" s="110">
        <f t="shared" si="27"/>
        <v>12006</v>
      </c>
      <c r="M428" s="111" t="s">
        <v>1281</v>
      </c>
      <c r="N428" s="112" t="s">
        <v>1282</v>
      </c>
    </row>
    <row r="429" spans="1:14" ht="17.149999999999999" customHeight="1">
      <c r="A429" s="105" t="s">
        <v>704</v>
      </c>
      <c r="B429" s="106" t="s">
        <v>1866</v>
      </c>
      <c r="C429" s="107">
        <v>7.35</v>
      </c>
      <c r="D429" s="109">
        <v>1.8412999999999999</v>
      </c>
      <c r="E429" s="109">
        <v>1</v>
      </c>
      <c r="F429" s="109">
        <v>1</v>
      </c>
      <c r="G429" s="109">
        <f t="shared" si="24"/>
        <v>1.8412999999999999</v>
      </c>
      <c r="H429" s="109">
        <v>1.45</v>
      </c>
      <c r="I429" s="109">
        <f t="shared" si="25"/>
        <v>2.6698849999999998</v>
      </c>
      <c r="J429" s="109">
        <v>1</v>
      </c>
      <c r="K429" s="109">
        <f t="shared" si="26"/>
        <v>1.8412999999999999</v>
      </c>
      <c r="L429" s="110">
        <f t="shared" si="27"/>
        <v>20024.14</v>
      </c>
      <c r="M429" s="111" t="s">
        <v>1281</v>
      </c>
      <c r="N429" s="112" t="s">
        <v>1282</v>
      </c>
    </row>
    <row r="430" spans="1:14" ht="17.149999999999999" customHeight="1">
      <c r="A430" s="113" t="s">
        <v>705</v>
      </c>
      <c r="B430" s="114" t="s">
        <v>1866</v>
      </c>
      <c r="C430" s="115">
        <v>13.21</v>
      </c>
      <c r="D430" s="116">
        <v>3.4275000000000002</v>
      </c>
      <c r="E430" s="116">
        <v>1</v>
      </c>
      <c r="F430" s="116">
        <v>1</v>
      </c>
      <c r="G430" s="116">
        <f t="shared" si="24"/>
        <v>3.4275000000000002</v>
      </c>
      <c r="H430" s="116">
        <v>1.45</v>
      </c>
      <c r="I430" s="116">
        <f t="shared" si="25"/>
        <v>4.969875</v>
      </c>
      <c r="J430" s="116">
        <v>1</v>
      </c>
      <c r="K430" s="116">
        <f t="shared" si="26"/>
        <v>3.4275000000000002</v>
      </c>
      <c r="L430" s="117">
        <f t="shared" si="27"/>
        <v>37274.06</v>
      </c>
      <c r="M430" s="118" t="s">
        <v>1281</v>
      </c>
      <c r="N430" s="119" t="s">
        <v>1282</v>
      </c>
    </row>
    <row r="431" spans="1:14" ht="17.149999999999999" customHeight="1">
      <c r="A431" s="120" t="s">
        <v>706</v>
      </c>
      <c r="B431" s="121" t="s">
        <v>1867</v>
      </c>
      <c r="C431" s="122">
        <v>2.61</v>
      </c>
      <c r="D431" s="123">
        <v>0.64049999999999996</v>
      </c>
      <c r="E431" s="124">
        <v>1</v>
      </c>
      <c r="F431" s="124">
        <v>1</v>
      </c>
      <c r="G431" s="124">
        <f t="shared" si="24"/>
        <v>0.64049999999999996</v>
      </c>
      <c r="H431" s="124">
        <v>1.45</v>
      </c>
      <c r="I431" s="124">
        <f t="shared" si="25"/>
        <v>0.92872499999999991</v>
      </c>
      <c r="J431" s="124">
        <v>1</v>
      </c>
      <c r="K431" s="124">
        <f t="shared" si="26"/>
        <v>0.64049999999999996</v>
      </c>
      <c r="L431" s="125">
        <f t="shared" si="27"/>
        <v>6965.44</v>
      </c>
      <c r="M431" s="126" t="s">
        <v>1281</v>
      </c>
      <c r="N431" s="127" t="s">
        <v>1282</v>
      </c>
    </row>
    <row r="432" spans="1:14" ht="17.149999999999999" customHeight="1">
      <c r="A432" s="105" t="s">
        <v>707</v>
      </c>
      <c r="B432" s="106" t="s">
        <v>1867</v>
      </c>
      <c r="C432" s="107">
        <v>3.99</v>
      </c>
      <c r="D432" s="109">
        <v>0.8468</v>
      </c>
      <c r="E432" s="109">
        <v>1</v>
      </c>
      <c r="F432" s="109">
        <v>1</v>
      </c>
      <c r="G432" s="109">
        <f t="shared" si="24"/>
        <v>0.8468</v>
      </c>
      <c r="H432" s="109">
        <v>1.45</v>
      </c>
      <c r="I432" s="109">
        <f t="shared" si="25"/>
        <v>1.22786</v>
      </c>
      <c r="J432" s="109">
        <v>1</v>
      </c>
      <c r="K432" s="109">
        <f t="shared" si="26"/>
        <v>0.8468</v>
      </c>
      <c r="L432" s="110">
        <f t="shared" si="27"/>
        <v>9208.9500000000007</v>
      </c>
      <c r="M432" s="111" t="s">
        <v>1281</v>
      </c>
      <c r="N432" s="112" t="s">
        <v>1282</v>
      </c>
    </row>
    <row r="433" spans="1:14" ht="17.149999999999999" customHeight="1">
      <c r="A433" s="105" t="s">
        <v>708</v>
      </c>
      <c r="B433" s="106" t="s">
        <v>1867</v>
      </c>
      <c r="C433" s="107">
        <v>6.87</v>
      </c>
      <c r="D433" s="109">
        <v>1.3478000000000001</v>
      </c>
      <c r="E433" s="109">
        <v>1</v>
      </c>
      <c r="F433" s="109">
        <v>1</v>
      </c>
      <c r="G433" s="109">
        <f t="shared" si="24"/>
        <v>1.3478000000000001</v>
      </c>
      <c r="H433" s="109">
        <v>1.45</v>
      </c>
      <c r="I433" s="109">
        <f t="shared" si="25"/>
        <v>1.95431</v>
      </c>
      <c r="J433" s="109">
        <v>1</v>
      </c>
      <c r="K433" s="109">
        <f t="shared" si="26"/>
        <v>1.3478000000000001</v>
      </c>
      <c r="L433" s="110">
        <f t="shared" si="27"/>
        <v>14657.33</v>
      </c>
      <c r="M433" s="111" t="s">
        <v>1281</v>
      </c>
      <c r="N433" s="112" t="s">
        <v>1282</v>
      </c>
    </row>
    <row r="434" spans="1:14" ht="17.149999999999999" customHeight="1">
      <c r="A434" s="113" t="s">
        <v>709</v>
      </c>
      <c r="B434" s="114" t="s">
        <v>1867</v>
      </c>
      <c r="C434" s="115">
        <v>14.24</v>
      </c>
      <c r="D434" s="116">
        <v>2.6756000000000002</v>
      </c>
      <c r="E434" s="116">
        <v>1</v>
      </c>
      <c r="F434" s="116">
        <v>1</v>
      </c>
      <c r="G434" s="116">
        <f t="shared" si="24"/>
        <v>2.6756000000000002</v>
      </c>
      <c r="H434" s="116">
        <v>1.45</v>
      </c>
      <c r="I434" s="116">
        <f t="shared" si="25"/>
        <v>3.8796200000000001</v>
      </c>
      <c r="J434" s="116">
        <v>1</v>
      </c>
      <c r="K434" s="116">
        <f t="shared" si="26"/>
        <v>2.6756000000000002</v>
      </c>
      <c r="L434" s="117">
        <f t="shared" si="27"/>
        <v>29097.15</v>
      </c>
      <c r="M434" s="118" t="s">
        <v>1281</v>
      </c>
      <c r="N434" s="119" t="s">
        <v>1282</v>
      </c>
    </row>
    <row r="435" spans="1:14" ht="17.149999999999999" customHeight="1">
      <c r="A435" s="120" t="s">
        <v>710</v>
      </c>
      <c r="B435" s="121" t="s">
        <v>1868</v>
      </c>
      <c r="C435" s="122">
        <v>2.98</v>
      </c>
      <c r="D435" s="123">
        <v>1.03</v>
      </c>
      <c r="E435" s="124">
        <v>1</v>
      </c>
      <c r="F435" s="124">
        <v>1</v>
      </c>
      <c r="G435" s="124">
        <f t="shared" si="24"/>
        <v>1.03</v>
      </c>
      <c r="H435" s="124">
        <v>1.45</v>
      </c>
      <c r="I435" s="124">
        <f t="shared" si="25"/>
        <v>1.4935</v>
      </c>
      <c r="J435" s="124">
        <v>1</v>
      </c>
      <c r="K435" s="124">
        <f t="shared" si="26"/>
        <v>1.03</v>
      </c>
      <c r="L435" s="125">
        <f t="shared" si="27"/>
        <v>11201.25</v>
      </c>
      <c r="M435" s="126" t="s">
        <v>1281</v>
      </c>
      <c r="N435" s="127" t="s">
        <v>1282</v>
      </c>
    </row>
    <row r="436" spans="1:14" ht="17.149999999999999" customHeight="1">
      <c r="A436" s="105" t="s">
        <v>712</v>
      </c>
      <c r="B436" s="106" t="s">
        <v>1868</v>
      </c>
      <c r="C436" s="107">
        <v>4.4800000000000004</v>
      </c>
      <c r="D436" s="109">
        <v>1.3306</v>
      </c>
      <c r="E436" s="109">
        <v>1</v>
      </c>
      <c r="F436" s="109">
        <v>1</v>
      </c>
      <c r="G436" s="109">
        <f t="shared" si="24"/>
        <v>1.3306</v>
      </c>
      <c r="H436" s="109">
        <v>1.45</v>
      </c>
      <c r="I436" s="109">
        <f t="shared" si="25"/>
        <v>1.92937</v>
      </c>
      <c r="J436" s="109">
        <v>1</v>
      </c>
      <c r="K436" s="109">
        <f t="shared" si="26"/>
        <v>1.3306</v>
      </c>
      <c r="L436" s="110">
        <f t="shared" si="27"/>
        <v>14470.28</v>
      </c>
      <c r="M436" s="111" t="s">
        <v>1281</v>
      </c>
      <c r="N436" s="112" t="s">
        <v>1282</v>
      </c>
    </row>
    <row r="437" spans="1:14" ht="17.149999999999999" customHeight="1">
      <c r="A437" s="105" t="s">
        <v>713</v>
      </c>
      <c r="B437" s="106" t="s">
        <v>1868</v>
      </c>
      <c r="C437" s="107">
        <v>7.91</v>
      </c>
      <c r="D437" s="109">
        <v>2.1011000000000002</v>
      </c>
      <c r="E437" s="109">
        <v>1</v>
      </c>
      <c r="F437" s="109">
        <v>1</v>
      </c>
      <c r="G437" s="109">
        <f t="shared" si="24"/>
        <v>2.1011000000000002</v>
      </c>
      <c r="H437" s="109">
        <v>1.45</v>
      </c>
      <c r="I437" s="109">
        <f t="shared" si="25"/>
        <v>3.0465950000000004</v>
      </c>
      <c r="J437" s="109">
        <v>1</v>
      </c>
      <c r="K437" s="109">
        <f t="shared" si="26"/>
        <v>2.1011000000000002</v>
      </c>
      <c r="L437" s="110">
        <f t="shared" si="27"/>
        <v>22849.46</v>
      </c>
      <c r="M437" s="111" t="s">
        <v>1281</v>
      </c>
      <c r="N437" s="112" t="s">
        <v>1282</v>
      </c>
    </row>
    <row r="438" spans="1:14" ht="17.149999999999999" customHeight="1">
      <c r="A438" s="113" t="s">
        <v>714</v>
      </c>
      <c r="B438" s="114" t="s">
        <v>1868</v>
      </c>
      <c r="C438" s="115">
        <v>14.45</v>
      </c>
      <c r="D438" s="116">
        <v>3.9639000000000002</v>
      </c>
      <c r="E438" s="116">
        <v>1</v>
      </c>
      <c r="F438" s="116">
        <v>1</v>
      </c>
      <c r="G438" s="116">
        <f t="shared" si="24"/>
        <v>3.9639000000000002</v>
      </c>
      <c r="H438" s="116">
        <v>1.45</v>
      </c>
      <c r="I438" s="116">
        <f t="shared" si="25"/>
        <v>5.747655</v>
      </c>
      <c r="J438" s="116">
        <v>1</v>
      </c>
      <c r="K438" s="116">
        <f t="shared" si="26"/>
        <v>3.9639000000000002</v>
      </c>
      <c r="L438" s="117">
        <f t="shared" si="27"/>
        <v>43107.41</v>
      </c>
      <c r="M438" s="118" t="s">
        <v>1281</v>
      </c>
      <c r="N438" s="119" t="s">
        <v>1282</v>
      </c>
    </row>
    <row r="439" spans="1:14" ht="17.149999999999999" customHeight="1">
      <c r="A439" s="120" t="s">
        <v>715</v>
      </c>
      <c r="B439" s="121" t="s">
        <v>1869</v>
      </c>
      <c r="C439" s="122">
        <v>2.09</v>
      </c>
      <c r="D439" s="123">
        <v>0.76359999999999995</v>
      </c>
      <c r="E439" s="124">
        <v>1</v>
      </c>
      <c r="F439" s="124">
        <v>1</v>
      </c>
      <c r="G439" s="124">
        <f t="shared" si="24"/>
        <v>0.76359999999999995</v>
      </c>
      <c r="H439" s="124">
        <v>1.45</v>
      </c>
      <c r="I439" s="124">
        <f t="shared" si="25"/>
        <v>1.1072199999999999</v>
      </c>
      <c r="J439" s="124">
        <v>1</v>
      </c>
      <c r="K439" s="124">
        <f t="shared" si="26"/>
        <v>0.76359999999999995</v>
      </c>
      <c r="L439" s="125">
        <f t="shared" si="27"/>
        <v>8304.15</v>
      </c>
      <c r="M439" s="126" t="s">
        <v>1281</v>
      </c>
      <c r="N439" s="127" t="s">
        <v>1282</v>
      </c>
    </row>
    <row r="440" spans="1:14" ht="17.149999999999999" customHeight="1">
      <c r="A440" s="105" t="s">
        <v>716</v>
      </c>
      <c r="B440" s="106" t="s">
        <v>1869</v>
      </c>
      <c r="C440" s="107">
        <v>3.44</v>
      </c>
      <c r="D440" s="109">
        <v>1.0022</v>
      </c>
      <c r="E440" s="109">
        <v>1</v>
      </c>
      <c r="F440" s="109">
        <v>1</v>
      </c>
      <c r="G440" s="109">
        <f t="shared" si="24"/>
        <v>1.0022</v>
      </c>
      <c r="H440" s="109">
        <v>1.45</v>
      </c>
      <c r="I440" s="109">
        <f t="shared" si="25"/>
        <v>1.45319</v>
      </c>
      <c r="J440" s="109">
        <v>1</v>
      </c>
      <c r="K440" s="109">
        <f t="shared" si="26"/>
        <v>1.0022</v>
      </c>
      <c r="L440" s="110">
        <f t="shared" si="27"/>
        <v>10898.93</v>
      </c>
      <c r="M440" s="111" t="s">
        <v>1281</v>
      </c>
      <c r="N440" s="112" t="s">
        <v>1282</v>
      </c>
    </row>
    <row r="441" spans="1:14" ht="17.149999999999999" customHeight="1">
      <c r="A441" s="105" t="s">
        <v>717</v>
      </c>
      <c r="B441" s="106" t="s">
        <v>1869</v>
      </c>
      <c r="C441" s="107">
        <v>6.24</v>
      </c>
      <c r="D441" s="109">
        <v>1.5027999999999999</v>
      </c>
      <c r="E441" s="109">
        <v>1</v>
      </c>
      <c r="F441" s="109">
        <v>1</v>
      </c>
      <c r="G441" s="109">
        <f t="shared" si="24"/>
        <v>1.5027999999999999</v>
      </c>
      <c r="H441" s="109">
        <v>1.45</v>
      </c>
      <c r="I441" s="109">
        <f t="shared" si="25"/>
        <v>2.1790599999999998</v>
      </c>
      <c r="J441" s="109">
        <v>1</v>
      </c>
      <c r="K441" s="109">
        <f t="shared" si="26"/>
        <v>1.5027999999999999</v>
      </c>
      <c r="L441" s="110">
        <f t="shared" si="27"/>
        <v>16342.95</v>
      </c>
      <c r="M441" s="111" t="s">
        <v>1281</v>
      </c>
      <c r="N441" s="112" t="s">
        <v>1282</v>
      </c>
    </row>
    <row r="442" spans="1:14" ht="17.149999999999999" customHeight="1">
      <c r="A442" s="113" t="s">
        <v>718</v>
      </c>
      <c r="B442" s="114" t="s">
        <v>1869</v>
      </c>
      <c r="C442" s="115">
        <v>13.86</v>
      </c>
      <c r="D442" s="116">
        <v>3.1293000000000002</v>
      </c>
      <c r="E442" s="116">
        <v>1</v>
      </c>
      <c r="F442" s="116">
        <v>1</v>
      </c>
      <c r="G442" s="116">
        <f t="shared" si="24"/>
        <v>3.1293000000000002</v>
      </c>
      <c r="H442" s="116">
        <v>1.45</v>
      </c>
      <c r="I442" s="116">
        <f t="shared" si="25"/>
        <v>4.5374850000000002</v>
      </c>
      <c r="J442" s="116">
        <v>1</v>
      </c>
      <c r="K442" s="116">
        <f t="shared" si="26"/>
        <v>3.1293000000000002</v>
      </c>
      <c r="L442" s="117">
        <f t="shared" si="27"/>
        <v>34031.14</v>
      </c>
      <c r="M442" s="118" t="s">
        <v>1281</v>
      </c>
      <c r="N442" s="119" t="s">
        <v>1282</v>
      </c>
    </row>
    <row r="443" spans="1:14" ht="17.149999999999999" customHeight="1">
      <c r="A443" s="120" t="s">
        <v>719</v>
      </c>
      <c r="B443" s="121" t="s">
        <v>1870</v>
      </c>
      <c r="C443" s="122">
        <v>3.68</v>
      </c>
      <c r="D443" s="123">
        <v>1.06</v>
      </c>
      <c r="E443" s="124">
        <v>1</v>
      </c>
      <c r="F443" s="124">
        <v>1</v>
      </c>
      <c r="G443" s="124">
        <f t="shared" si="24"/>
        <v>1.06</v>
      </c>
      <c r="H443" s="124">
        <v>1.45</v>
      </c>
      <c r="I443" s="124">
        <f t="shared" si="25"/>
        <v>1.5369999999999999</v>
      </c>
      <c r="J443" s="124">
        <v>1</v>
      </c>
      <c r="K443" s="124">
        <f t="shared" si="26"/>
        <v>1.06</v>
      </c>
      <c r="L443" s="125">
        <f t="shared" si="27"/>
        <v>11527.5</v>
      </c>
      <c r="M443" s="126" t="s">
        <v>1281</v>
      </c>
      <c r="N443" s="127" t="s">
        <v>1282</v>
      </c>
    </row>
    <row r="444" spans="1:14" ht="17.149999999999999" customHeight="1">
      <c r="A444" s="105" t="s">
        <v>720</v>
      </c>
      <c r="B444" s="106" t="s">
        <v>1870</v>
      </c>
      <c r="C444" s="107">
        <v>5.43</v>
      </c>
      <c r="D444" s="109">
        <v>1.4158999999999999</v>
      </c>
      <c r="E444" s="109">
        <v>1</v>
      </c>
      <c r="F444" s="109">
        <v>1</v>
      </c>
      <c r="G444" s="109">
        <f t="shared" si="24"/>
        <v>1.4158999999999999</v>
      </c>
      <c r="H444" s="109">
        <v>1.45</v>
      </c>
      <c r="I444" s="109">
        <f t="shared" si="25"/>
        <v>2.0530549999999996</v>
      </c>
      <c r="J444" s="109">
        <v>1</v>
      </c>
      <c r="K444" s="109">
        <f t="shared" si="26"/>
        <v>1.4158999999999999</v>
      </c>
      <c r="L444" s="110">
        <f t="shared" si="27"/>
        <v>15397.91</v>
      </c>
      <c r="M444" s="111" t="s">
        <v>1281</v>
      </c>
      <c r="N444" s="112" t="s">
        <v>1282</v>
      </c>
    </row>
    <row r="445" spans="1:14" ht="17.149999999999999" customHeight="1">
      <c r="A445" s="105" t="s">
        <v>721</v>
      </c>
      <c r="B445" s="106" t="s">
        <v>1870</v>
      </c>
      <c r="C445" s="107">
        <v>9.7899999999999991</v>
      </c>
      <c r="D445" s="109">
        <v>2.2315999999999998</v>
      </c>
      <c r="E445" s="109">
        <v>1</v>
      </c>
      <c r="F445" s="109">
        <v>1</v>
      </c>
      <c r="G445" s="109">
        <f t="shared" si="24"/>
        <v>2.2315999999999998</v>
      </c>
      <c r="H445" s="109">
        <v>1.45</v>
      </c>
      <c r="I445" s="109">
        <f t="shared" si="25"/>
        <v>3.2358199999999995</v>
      </c>
      <c r="J445" s="109">
        <v>1</v>
      </c>
      <c r="K445" s="109">
        <f t="shared" si="26"/>
        <v>2.2315999999999998</v>
      </c>
      <c r="L445" s="110">
        <f t="shared" si="27"/>
        <v>24268.65</v>
      </c>
      <c r="M445" s="111" t="s">
        <v>1281</v>
      </c>
      <c r="N445" s="112" t="s">
        <v>1282</v>
      </c>
    </row>
    <row r="446" spans="1:14" ht="17.149999999999999" customHeight="1">
      <c r="A446" s="113" t="s">
        <v>722</v>
      </c>
      <c r="B446" s="114" t="s">
        <v>1870</v>
      </c>
      <c r="C446" s="115">
        <v>19.09</v>
      </c>
      <c r="D446" s="116">
        <v>4.3939000000000004</v>
      </c>
      <c r="E446" s="116">
        <v>1</v>
      </c>
      <c r="F446" s="116">
        <v>1</v>
      </c>
      <c r="G446" s="116">
        <f t="shared" si="24"/>
        <v>4.3939000000000004</v>
      </c>
      <c r="H446" s="116">
        <v>1.45</v>
      </c>
      <c r="I446" s="116">
        <f t="shared" si="25"/>
        <v>6.3711549999999999</v>
      </c>
      <c r="J446" s="116">
        <v>1</v>
      </c>
      <c r="K446" s="116">
        <f t="shared" si="26"/>
        <v>4.3939000000000004</v>
      </c>
      <c r="L446" s="117">
        <f t="shared" si="27"/>
        <v>47783.66</v>
      </c>
      <c r="M446" s="118" t="s">
        <v>1281</v>
      </c>
      <c r="N446" s="119" t="s">
        <v>1282</v>
      </c>
    </row>
    <row r="447" spans="1:14" ht="17.149999999999999" customHeight="1">
      <c r="A447" s="120" t="s">
        <v>723</v>
      </c>
      <c r="B447" s="121" t="s">
        <v>1871</v>
      </c>
      <c r="C447" s="122">
        <v>3.28</v>
      </c>
      <c r="D447" s="123">
        <v>0.58150000000000002</v>
      </c>
      <c r="E447" s="124">
        <v>1</v>
      </c>
      <c r="F447" s="124">
        <v>1</v>
      </c>
      <c r="G447" s="124">
        <f t="shared" si="24"/>
        <v>0.58150000000000002</v>
      </c>
      <c r="H447" s="124">
        <v>1.45</v>
      </c>
      <c r="I447" s="124">
        <f t="shared" si="25"/>
        <v>0.84317500000000001</v>
      </c>
      <c r="J447" s="124">
        <v>1</v>
      </c>
      <c r="K447" s="124">
        <f t="shared" si="26"/>
        <v>0.58150000000000002</v>
      </c>
      <c r="L447" s="125">
        <f t="shared" si="27"/>
        <v>6323.81</v>
      </c>
      <c r="M447" s="126" t="s">
        <v>1281</v>
      </c>
      <c r="N447" s="127" t="s">
        <v>1282</v>
      </c>
    </row>
    <row r="448" spans="1:14" ht="17.149999999999999" customHeight="1">
      <c r="A448" s="105" t="s">
        <v>724</v>
      </c>
      <c r="B448" s="106" t="s">
        <v>1871</v>
      </c>
      <c r="C448" s="107">
        <v>4.3</v>
      </c>
      <c r="D448" s="109">
        <v>0.7742</v>
      </c>
      <c r="E448" s="109">
        <v>1</v>
      </c>
      <c r="F448" s="109">
        <v>1</v>
      </c>
      <c r="G448" s="109">
        <f t="shared" si="24"/>
        <v>0.7742</v>
      </c>
      <c r="H448" s="109">
        <v>1.45</v>
      </c>
      <c r="I448" s="109">
        <f t="shared" si="25"/>
        <v>1.12259</v>
      </c>
      <c r="J448" s="109">
        <v>1</v>
      </c>
      <c r="K448" s="109">
        <f t="shared" si="26"/>
        <v>0.7742</v>
      </c>
      <c r="L448" s="110">
        <f t="shared" si="27"/>
        <v>8419.43</v>
      </c>
      <c r="M448" s="111" t="s">
        <v>1281</v>
      </c>
      <c r="N448" s="112" t="s">
        <v>1282</v>
      </c>
    </row>
    <row r="449" spans="1:14" ht="17.149999999999999" customHeight="1">
      <c r="A449" s="105" t="s">
        <v>725</v>
      </c>
      <c r="B449" s="106" t="s">
        <v>1871</v>
      </c>
      <c r="C449" s="107">
        <v>6.71</v>
      </c>
      <c r="D449" s="109">
        <v>1.1154999999999999</v>
      </c>
      <c r="E449" s="109">
        <v>1</v>
      </c>
      <c r="F449" s="109">
        <v>1</v>
      </c>
      <c r="G449" s="109">
        <f t="shared" si="24"/>
        <v>1.1154999999999999</v>
      </c>
      <c r="H449" s="109">
        <v>1.45</v>
      </c>
      <c r="I449" s="109">
        <f t="shared" si="25"/>
        <v>1.6174749999999998</v>
      </c>
      <c r="J449" s="109">
        <v>1</v>
      </c>
      <c r="K449" s="109">
        <f t="shared" si="26"/>
        <v>1.1154999999999999</v>
      </c>
      <c r="L449" s="110">
        <f t="shared" si="27"/>
        <v>12131.06</v>
      </c>
      <c r="M449" s="111" t="s">
        <v>1281</v>
      </c>
      <c r="N449" s="112" t="s">
        <v>1282</v>
      </c>
    </row>
    <row r="450" spans="1:14" ht="17.149999999999999" customHeight="1">
      <c r="A450" s="113" t="s">
        <v>726</v>
      </c>
      <c r="B450" s="114" t="s">
        <v>1871</v>
      </c>
      <c r="C450" s="115">
        <v>11.54</v>
      </c>
      <c r="D450" s="116">
        <v>1.8555999999999999</v>
      </c>
      <c r="E450" s="116">
        <v>1</v>
      </c>
      <c r="F450" s="116">
        <v>1</v>
      </c>
      <c r="G450" s="116">
        <f t="shared" si="24"/>
        <v>1.8555999999999999</v>
      </c>
      <c r="H450" s="116">
        <v>1.45</v>
      </c>
      <c r="I450" s="116">
        <f t="shared" si="25"/>
        <v>2.69062</v>
      </c>
      <c r="J450" s="116">
        <v>1</v>
      </c>
      <c r="K450" s="116">
        <f t="shared" si="26"/>
        <v>1.8555999999999999</v>
      </c>
      <c r="L450" s="117">
        <f t="shared" si="27"/>
        <v>20179.650000000001</v>
      </c>
      <c r="M450" s="118" t="s">
        <v>1281</v>
      </c>
      <c r="N450" s="119" t="s">
        <v>1282</v>
      </c>
    </row>
    <row r="451" spans="1:14" ht="17.149999999999999" customHeight="1">
      <c r="A451" s="120" t="s">
        <v>727</v>
      </c>
      <c r="B451" s="121" t="s">
        <v>1872</v>
      </c>
      <c r="C451" s="122">
        <v>2.5299999999999998</v>
      </c>
      <c r="D451" s="123">
        <v>0.55289999999999995</v>
      </c>
      <c r="E451" s="124">
        <v>1</v>
      </c>
      <c r="F451" s="124">
        <v>1</v>
      </c>
      <c r="G451" s="124">
        <f t="shared" si="24"/>
        <v>0.55289999999999995</v>
      </c>
      <c r="H451" s="124">
        <v>1.45</v>
      </c>
      <c r="I451" s="124">
        <f t="shared" si="25"/>
        <v>0.80170499999999989</v>
      </c>
      <c r="J451" s="124">
        <v>1</v>
      </c>
      <c r="K451" s="124">
        <f t="shared" si="26"/>
        <v>0.55289999999999995</v>
      </c>
      <c r="L451" s="125">
        <f t="shared" si="27"/>
        <v>6012.79</v>
      </c>
      <c r="M451" s="126" t="s">
        <v>1281</v>
      </c>
      <c r="N451" s="127" t="s">
        <v>1282</v>
      </c>
    </row>
    <row r="452" spans="1:14" ht="17.149999999999999" customHeight="1">
      <c r="A452" s="105" t="s">
        <v>728</v>
      </c>
      <c r="B452" s="106" t="s">
        <v>1872</v>
      </c>
      <c r="C452" s="107">
        <v>3.24</v>
      </c>
      <c r="D452" s="109">
        <v>0.70479999999999998</v>
      </c>
      <c r="E452" s="109">
        <v>1</v>
      </c>
      <c r="F452" s="109">
        <v>1</v>
      </c>
      <c r="G452" s="109">
        <f t="shared" si="24"/>
        <v>0.70479999999999998</v>
      </c>
      <c r="H452" s="109">
        <v>1.45</v>
      </c>
      <c r="I452" s="109">
        <f t="shared" si="25"/>
        <v>1.02196</v>
      </c>
      <c r="J452" s="109">
        <v>1</v>
      </c>
      <c r="K452" s="109">
        <f t="shared" si="26"/>
        <v>0.70479999999999998</v>
      </c>
      <c r="L452" s="110">
        <f t="shared" si="27"/>
        <v>7664.7</v>
      </c>
      <c r="M452" s="111" t="s">
        <v>1281</v>
      </c>
      <c r="N452" s="112" t="s">
        <v>1282</v>
      </c>
    </row>
    <row r="453" spans="1:14" ht="17.149999999999999" customHeight="1">
      <c r="A453" s="105" t="s">
        <v>729</v>
      </c>
      <c r="B453" s="106" t="s">
        <v>1872</v>
      </c>
      <c r="C453" s="107">
        <v>4.84</v>
      </c>
      <c r="D453" s="109">
        <v>1.0390999999999999</v>
      </c>
      <c r="E453" s="109">
        <v>1</v>
      </c>
      <c r="F453" s="109">
        <v>1</v>
      </c>
      <c r="G453" s="109">
        <f t="shared" si="24"/>
        <v>1.0390999999999999</v>
      </c>
      <c r="H453" s="109">
        <v>1.45</v>
      </c>
      <c r="I453" s="109">
        <f t="shared" si="25"/>
        <v>1.5066949999999999</v>
      </c>
      <c r="J453" s="109">
        <v>1</v>
      </c>
      <c r="K453" s="109">
        <f t="shared" si="26"/>
        <v>1.0390999999999999</v>
      </c>
      <c r="L453" s="110">
        <f t="shared" si="27"/>
        <v>11300.21</v>
      </c>
      <c r="M453" s="111" t="s">
        <v>1281</v>
      </c>
      <c r="N453" s="112" t="s">
        <v>1282</v>
      </c>
    </row>
    <row r="454" spans="1:14" ht="17.149999999999999" customHeight="1">
      <c r="A454" s="113" t="s">
        <v>730</v>
      </c>
      <c r="B454" s="114" t="s">
        <v>1872</v>
      </c>
      <c r="C454" s="115">
        <v>10.24</v>
      </c>
      <c r="D454" s="116">
        <v>2.2675999999999998</v>
      </c>
      <c r="E454" s="116">
        <v>1</v>
      </c>
      <c r="F454" s="116">
        <v>1</v>
      </c>
      <c r="G454" s="116">
        <f t="shared" si="24"/>
        <v>2.2675999999999998</v>
      </c>
      <c r="H454" s="116">
        <v>1.45</v>
      </c>
      <c r="I454" s="116">
        <f t="shared" si="25"/>
        <v>3.2880199999999995</v>
      </c>
      <c r="J454" s="116">
        <v>1</v>
      </c>
      <c r="K454" s="116">
        <f t="shared" si="26"/>
        <v>2.2675999999999998</v>
      </c>
      <c r="L454" s="117">
        <f t="shared" si="27"/>
        <v>24660.15</v>
      </c>
      <c r="M454" s="118" t="s">
        <v>1281</v>
      </c>
      <c r="N454" s="119" t="s">
        <v>1282</v>
      </c>
    </row>
    <row r="455" spans="1:14" ht="17.149999999999999" customHeight="1">
      <c r="A455" s="120" t="s">
        <v>731</v>
      </c>
      <c r="B455" s="121" t="s">
        <v>1873</v>
      </c>
      <c r="C455" s="122">
        <v>2.2999999999999998</v>
      </c>
      <c r="D455" s="123">
        <v>0.51929999999999998</v>
      </c>
      <c r="E455" s="124">
        <v>1</v>
      </c>
      <c r="F455" s="124">
        <v>1</v>
      </c>
      <c r="G455" s="124">
        <f t="shared" si="24"/>
        <v>0.51929999999999998</v>
      </c>
      <c r="H455" s="124">
        <v>1.45</v>
      </c>
      <c r="I455" s="124">
        <f t="shared" si="25"/>
        <v>0.7529849999999999</v>
      </c>
      <c r="J455" s="124">
        <v>1</v>
      </c>
      <c r="K455" s="124">
        <f t="shared" si="26"/>
        <v>0.51929999999999998</v>
      </c>
      <c r="L455" s="125">
        <f t="shared" si="27"/>
        <v>5647.39</v>
      </c>
      <c r="M455" s="126" t="s">
        <v>1281</v>
      </c>
      <c r="N455" s="127" t="s">
        <v>1282</v>
      </c>
    </row>
    <row r="456" spans="1:14" ht="17.149999999999999" customHeight="1">
      <c r="A456" s="105" t="s">
        <v>732</v>
      </c>
      <c r="B456" s="106" t="s">
        <v>1873</v>
      </c>
      <c r="C456" s="107">
        <v>3.19</v>
      </c>
      <c r="D456" s="109">
        <v>0.6804</v>
      </c>
      <c r="E456" s="109">
        <v>1</v>
      </c>
      <c r="F456" s="109">
        <v>1</v>
      </c>
      <c r="G456" s="109">
        <f t="shared" si="24"/>
        <v>0.6804</v>
      </c>
      <c r="H456" s="109">
        <v>1.45</v>
      </c>
      <c r="I456" s="109">
        <f t="shared" si="25"/>
        <v>0.98658000000000001</v>
      </c>
      <c r="J456" s="109">
        <v>1</v>
      </c>
      <c r="K456" s="109">
        <f t="shared" si="26"/>
        <v>0.6804</v>
      </c>
      <c r="L456" s="110">
        <f t="shared" si="27"/>
        <v>7399.35</v>
      </c>
      <c r="M456" s="111" t="s">
        <v>1281</v>
      </c>
      <c r="N456" s="112" t="s">
        <v>1282</v>
      </c>
    </row>
    <row r="457" spans="1:14" ht="17.149999999999999" customHeight="1">
      <c r="A457" s="105" t="s">
        <v>733</v>
      </c>
      <c r="B457" s="106" t="s">
        <v>1873</v>
      </c>
      <c r="C457" s="107">
        <v>4.7300000000000004</v>
      </c>
      <c r="D457" s="109">
        <v>1.0097</v>
      </c>
      <c r="E457" s="109">
        <v>1</v>
      </c>
      <c r="F457" s="109">
        <v>1</v>
      </c>
      <c r="G457" s="109">
        <f t="shared" si="24"/>
        <v>1.0097</v>
      </c>
      <c r="H457" s="109">
        <v>1.45</v>
      </c>
      <c r="I457" s="109">
        <f t="shared" si="25"/>
        <v>1.4640649999999999</v>
      </c>
      <c r="J457" s="109">
        <v>1</v>
      </c>
      <c r="K457" s="109">
        <f t="shared" si="26"/>
        <v>1.0097</v>
      </c>
      <c r="L457" s="110">
        <f t="shared" si="27"/>
        <v>10980.49</v>
      </c>
      <c r="M457" s="111" t="s">
        <v>1281</v>
      </c>
      <c r="N457" s="112" t="s">
        <v>1282</v>
      </c>
    </row>
    <row r="458" spans="1:14" ht="17.149999999999999" customHeight="1">
      <c r="A458" s="113" t="s">
        <v>734</v>
      </c>
      <c r="B458" s="114" t="s">
        <v>1873</v>
      </c>
      <c r="C458" s="115">
        <v>10.38</v>
      </c>
      <c r="D458" s="116">
        <v>2.2197</v>
      </c>
      <c r="E458" s="116">
        <v>1</v>
      </c>
      <c r="F458" s="116">
        <v>1</v>
      </c>
      <c r="G458" s="116">
        <f t="shared" si="24"/>
        <v>2.2197</v>
      </c>
      <c r="H458" s="116">
        <v>1.45</v>
      </c>
      <c r="I458" s="116">
        <f t="shared" si="25"/>
        <v>3.2185649999999999</v>
      </c>
      <c r="J458" s="116">
        <v>1</v>
      </c>
      <c r="K458" s="116">
        <f t="shared" si="26"/>
        <v>2.2197</v>
      </c>
      <c r="L458" s="117">
        <f t="shared" si="27"/>
        <v>24139.24</v>
      </c>
      <c r="M458" s="118" t="s">
        <v>1281</v>
      </c>
      <c r="N458" s="119" t="s">
        <v>1282</v>
      </c>
    </row>
    <row r="459" spans="1:14" ht="17.149999999999999" customHeight="1">
      <c r="A459" s="120" t="s">
        <v>735</v>
      </c>
      <c r="B459" s="121" t="s">
        <v>1874</v>
      </c>
      <c r="C459" s="122">
        <v>1.98</v>
      </c>
      <c r="D459" s="123">
        <v>0.50090000000000001</v>
      </c>
      <c r="E459" s="124">
        <v>1</v>
      </c>
      <c r="F459" s="124">
        <v>1</v>
      </c>
      <c r="G459" s="124">
        <f t="shared" si="24"/>
        <v>0.50090000000000001</v>
      </c>
      <c r="H459" s="124">
        <v>1.45</v>
      </c>
      <c r="I459" s="124">
        <f t="shared" si="25"/>
        <v>0.72630499999999998</v>
      </c>
      <c r="J459" s="124">
        <v>1</v>
      </c>
      <c r="K459" s="124">
        <f t="shared" si="26"/>
        <v>0.50090000000000001</v>
      </c>
      <c r="L459" s="125">
        <f t="shared" si="27"/>
        <v>5447.29</v>
      </c>
      <c r="M459" s="126" t="s">
        <v>1281</v>
      </c>
      <c r="N459" s="127" t="s">
        <v>1282</v>
      </c>
    </row>
    <row r="460" spans="1:14" ht="17.149999999999999" customHeight="1">
      <c r="A460" s="105" t="s">
        <v>736</v>
      </c>
      <c r="B460" s="106" t="s">
        <v>1874</v>
      </c>
      <c r="C460" s="107">
        <v>2.85</v>
      </c>
      <c r="D460" s="109">
        <v>0.62219999999999998</v>
      </c>
      <c r="E460" s="109">
        <v>1</v>
      </c>
      <c r="F460" s="109">
        <v>1</v>
      </c>
      <c r="G460" s="109">
        <f t="shared" si="24"/>
        <v>0.62219999999999998</v>
      </c>
      <c r="H460" s="109">
        <v>1.45</v>
      </c>
      <c r="I460" s="109">
        <f t="shared" si="25"/>
        <v>0.90218999999999994</v>
      </c>
      <c r="J460" s="109">
        <v>1</v>
      </c>
      <c r="K460" s="109">
        <f t="shared" si="26"/>
        <v>0.62219999999999998</v>
      </c>
      <c r="L460" s="110">
        <f t="shared" si="27"/>
        <v>6766.43</v>
      </c>
      <c r="M460" s="111" t="s">
        <v>1281</v>
      </c>
      <c r="N460" s="112" t="s">
        <v>1282</v>
      </c>
    </row>
    <row r="461" spans="1:14" ht="17.149999999999999" customHeight="1">
      <c r="A461" s="105" t="s">
        <v>737</v>
      </c>
      <c r="B461" s="106" t="s">
        <v>1874</v>
      </c>
      <c r="C461" s="107">
        <v>4.74</v>
      </c>
      <c r="D461" s="109">
        <v>0.89590000000000003</v>
      </c>
      <c r="E461" s="109">
        <v>1</v>
      </c>
      <c r="F461" s="109">
        <v>1</v>
      </c>
      <c r="G461" s="109">
        <f t="shared" si="24"/>
        <v>0.89590000000000003</v>
      </c>
      <c r="H461" s="109">
        <v>1.45</v>
      </c>
      <c r="I461" s="109">
        <f t="shared" si="25"/>
        <v>1.2990550000000001</v>
      </c>
      <c r="J461" s="109">
        <v>1</v>
      </c>
      <c r="K461" s="109">
        <f t="shared" si="26"/>
        <v>0.89590000000000003</v>
      </c>
      <c r="L461" s="110">
        <f t="shared" si="27"/>
        <v>9742.91</v>
      </c>
      <c r="M461" s="111" t="s">
        <v>1281</v>
      </c>
      <c r="N461" s="112" t="s">
        <v>1282</v>
      </c>
    </row>
    <row r="462" spans="1:14" ht="17.149999999999999" customHeight="1">
      <c r="A462" s="113" t="s">
        <v>738</v>
      </c>
      <c r="B462" s="114" t="s">
        <v>1874</v>
      </c>
      <c r="C462" s="115">
        <v>9.9499999999999993</v>
      </c>
      <c r="D462" s="116">
        <v>1.8382000000000001</v>
      </c>
      <c r="E462" s="116">
        <v>1</v>
      </c>
      <c r="F462" s="116">
        <v>1</v>
      </c>
      <c r="G462" s="116">
        <f t="shared" si="24"/>
        <v>1.8382000000000001</v>
      </c>
      <c r="H462" s="116">
        <v>1.45</v>
      </c>
      <c r="I462" s="116">
        <f t="shared" si="25"/>
        <v>2.6653899999999999</v>
      </c>
      <c r="J462" s="116">
        <v>1</v>
      </c>
      <c r="K462" s="116">
        <f t="shared" si="26"/>
        <v>1.8382000000000001</v>
      </c>
      <c r="L462" s="117">
        <f t="shared" si="27"/>
        <v>19990.43</v>
      </c>
      <c r="M462" s="118" t="s">
        <v>1281</v>
      </c>
      <c r="N462" s="119" t="s">
        <v>1282</v>
      </c>
    </row>
    <row r="463" spans="1:14" ht="17.149999999999999" customHeight="1">
      <c r="A463" s="120" t="s">
        <v>739</v>
      </c>
      <c r="B463" s="121" t="s">
        <v>1875</v>
      </c>
      <c r="C463" s="122">
        <v>2.89</v>
      </c>
      <c r="D463" s="123">
        <v>0.50119999999999998</v>
      </c>
      <c r="E463" s="124">
        <v>1</v>
      </c>
      <c r="F463" s="124">
        <v>1</v>
      </c>
      <c r="G463" s="124">
        <f t="shared" si="24"/>
        <v>0.50119999999999998</v>
      </c>
      <c r="H463" s="124">
        <v>1.45</v>
      </c>
      <c r="I463" s="124">
        <f t="shared" si="25"/>
        <v>0.72673999999999994</v>
      </c>
      <c r="J463" s="124">
        <v>1</v>
      </c>
      <c r="K463" s="124">
        <f t="shared" si="26"/>
        <v>0.50119999999999998</v>
      </c>
      <c r="L463" s="125">
        <f t="shared" si="27"/>
        <v>5450.55</v>
      </c>
      <c r="M463" s="126" t="s">
        <v>1281</v>
      </c>
      <c r="N463" s="127" t="s">
        <v>1282</v>
      </c>
    </row>
    <row r="464" spans="1:14" ht="17.149999999999999" customHeight="1">
      <c r="A464" s="105" t="s">
        <v>740</v>
      </c>
      <c r="B464" s="106" t="s">
        <v>1875</v>
      </c>
      <c r="C464" s="107">
        <v>3.65</v>
      </c>
      <c r="D464" s="109">
        <v>0.64419999999999999</v>
      </c>
      <c r="E464" s="109">
        <v>1</v>
      </c>
      <c r="F464" s="109">
        <v>1</v>
      </c>
      <c r="G464" s="109">
        <f t="shared" ref="G464:G527" si="28">+D464*E464*F464</f>
        <v>0.64419999999999999</v>
      </c>
      <c r="H464" s="109">
        <v>1.45</v>
      </c>
      <c r="I464" s="109">
        <f t="shared" ref="I464:I527" si="29">G464*H464</f>
        <v>0.93408999999999998</v>
      </c>
      <c r="J464" s="109">
        <v>1</v>
      </c>
      <c r="K464" s="109">
        <f t="shared" ref="K464:K527" si="30">D464*J464</f>
        <v>0.64419999999999999</v>
      </c>
      <c r="L464" s="110">
        <f t="shared" ref="L464:L527" si="31">+ROUND(I464*7500,2)</f>
        <v>7005.68</v>
      </c>
      <c r="M464" s="111" t="s">
        <v>1281</v>
      </c>
      <c r="N464" s="112" t="s">
        <v>1282</v>
      </c>
    </row>
    <row r="465" spans="1:14" ht="17.149999999999999" customHeight="1">
      <c r="A465" s="105" t="s">
        <v>741</v>
      </c>
      <c r="B465" s="106" t="s">
        <v>1875</v>
      </c>
      <c r="C465" s="107">
        <v>5.34</v>
      </c>
      <c r="D465" s="109">
        <v>0.95940000000000003</v>
      </c>
      <c r="E465" s="109">
        <v>1</v>
      </c>
      <c r="F465" s="109">
        <v>1</v>
      </c>
      <c r="G465" s="109">
        <f t="shared" si="28"/>
        <v>0.95940000000000003</v>
      </c>
      <c r="H465" s="109">
        <v>1.45</v>
      </c>
      <c r="I465" s="109">
        <f t="shared" si="29"/>
        <v>1.39113</v>
      </c>
      <c r="J465" s="109">
        <v>1</v>
      </c>
      <c r="K465" s="109">
        <f t="shared" si="30"/>
        <v>0.95940000000000003</v>
      </c>
      <c r="L465" s="110">
        <f t="shared" si="31"/>
        <v>10433.48</v>
      </c>
      <c r="M465" s="111" t="s">
        <v>1281</v>
      </c>
      <c r="N465" s="112" t="s">
        <v>1282</v>
      </c>
    </row>
    <row r="466" spans="1:14" ht="17.149999999999999" customHeight="1">
      <c r="A466" s="113" t="s">
        <v>742</v>
      </c>
      <c r="B466" s="114" t="s">
        <v>1875</v>
      </c>
      <c r="C466" s="115">
        <v>10.78</v>
      </c>
      <c r="D466" s="116">
        <v>2.0323000000000002</v>
      </c>
      <c r="E466" s="116">
        <v>1</v>
      </c>
      <c r="F466" s="116">
        <v>1</v>
      </c>
      <c r="G466" s="116">
        <f t="shared" si="28"/>
        <v>2.0323000000000002</v>
      </c>
      <c r="H466" s="116">
        <v>1.45</v>
      </c>
      <c r="I466" s="116">
        <f t="shared" si="29"/>
        <v>2.9468350000000001</v>
      </c>
      <c r="J466" s="116">
        <v>1</v>
      </c>
      <c r="K466" s="116">
        <f t="shared" si="30"/>
        <v>2.0323000000000002</v>
      </c>
      <c r="L466" s="117">
        <f t="shared" si="31"/>
        <v>22101.26</v>
      </c>
      <c r="M466" s="118" t="s">
        <v>1281</v>
      </c>
      <c r="N466" s="119" t="s">
        <v>1282</v>
      </c>
    </row>
    <row r="467" spans="1:14" ht="17.149999999999999" customHeight="1">
      <c r="A467" s="120" t="s">
        <v>743</v>
      </c>
      <c r="B467" s="121" t="s">
        <v>1876</v>
      </c>
      <c r="C467" s="122">
        <v>3.36</v>
      </c>
      <c r="D467" s="123">
        <v>0.5615</v>
      </c>
      <c r="E467" s="124">
        <v>1</v>
      </c>
      <c r="F467" s="124">
        <v>1</v>
      </c>
      <c r="G467" s="124">
        <f t="shared" si="28"/>
        <v>0.5615</v>
      </c>
      <c r="H467" s="124">
        <v>1.45</v>
      </c>
      <c r="I467" s="124">
        <f t="shared" si="29"/>
        <v>0.81417499999999998</v>
      </c>
      <c r="J467" s="124">
        <v>1</v>
      </c>
      <c r="K467" s="124">
        <f t="shared" si="30"/>
        <v>0.5615</v>
      </c>
      <c r="L467" s="125">
        <f t="shared" si="31"/>
        <v>6106.31</v>
      </c>
      <c r="M467" s="126" t="s">
        <v>1281</v>
      </c>
      <c r="N467" s="127" t="s">
        <v>1282</v>
      </c>
    </row>
    <row r="468" spans="1:14" ht="17.149999999999999" customHeight="1">
      <c r="A468" s="105" t="s">
        <v>744</v>
      </c>
      <c r="B468" s="106" t="s">
        <v>1876</v>
      </c>
      <c r="C468" s="107">
        <v>4.12</v>
      </c>
      <c r="D468" s="109">
        <v>0.68030000000000002</v>
      </c>
      <c r="E468" s="109">
        <v>1</v>
      </c>
      <c r="F468" s="109">
        <v>1</v>
      </c>
      <c r="G468" s="109">
        <f t="shared" si="28"/>
        <v>0.68030000000000002</v>
      </c>
      <c r="H468" s="109">
        <v>1.45</v>
      </c>
      <c r="I468" s="109">
        <f t="shared" si="29"/>
        <v>0.98643499999999995</v>
      </c>
      <c r="J468" s="109">
        <v>1</v>
      </c>
      <c r="K468" s="109">
        <f t="shared" si="30"/>
        <v>0.68030000000000002</v>
      </c>
      <c r="L468" s="110">
        <f t="shared" si="31"/>
        <v>7398.26</v>
      </c>
      <c r="M468" s="111" t="s">
        <v>1281</v>
      </c>
      <c r="N468" s="112" t="s">
        <v>1282</v>
      </c>
    </row>
    <row r="469" spans="1:14" ht="17.149999999999999" customHeight="1">
      <c r="A469" s="105" t="s">
        <v>745</v>
      </c>
      <c r="B469" s="106" t="s">
        <v>1876</v>
      </c>
      <c r="C469" s="107">
        <v>6.24</v>
      </c>
      <c r="D469" s="109">
        <v>0.99029999999999996</v>
      </c>
      <c r="E469" s="109">
        <v>1</v>
      </c>
      <c r="F469" s="109">
        <v>1</v>
      </c>
      <c r="G469" s="109">
        <f t="shared" si="28"/>
        <v>0.99029999999999996</v>
      </c>
      <c r="H469" s="109">
        <v>1.45</v>
      </c>
      <c r="I469" s="109">
        <f t="shared" si="29"/>
        <v>1.435935</v>
      </c>
      <c r="J469" s="109">
        <v>1</v>
      </c>
      <c r="K469" s="109">
        <f t="shared" si="30"/>
        <v>0.99029999999999996</v>
      </c>
      <c r="L469" s="110">
        <f t="shared" si="31"/>
        <v>10769.51</v>
      </c>
      <c r="M469" s="111" t="s">
        <v>1281</v>
      </c>
      <c r="N469" s="112" t="s">
        <v>1282</v>
      </c>
    </row>
    <row r="470" spans="1:14" ht="17.149999999999999" customHeight="1">
      <c r="A470" s="113" t="s">
        <v>746</v>
      </c>
      <c r="B470" s="114" t="s">
        <v>1876</v>
      </c>
      <c r="C470" s="115">
        <v>11.15</v>
      </c>
      <c r="D470" s="116">
        <v>1.7773000000000001</v>
      </c>
      <c r="E470" s="116">
        <v>1</v>
      </c>
      <c r="F470" s="116">
        <v>1</v>
      </c>
      <c r="G470" s="116">
        <f t="shared" si="28"/>
        <v>1.7773000000000001</v>
      </c>
      <c r="H470" s="116">
        <v>1.45</v>
      </c>
      <c r="I470" s="116">
        <f t="shared" si="29"/>
        <v>2.5770849999999998</v>
      </c>
      <c r="J470" s="116">
        <v>1</v>
      </c>
      <c r="K470" s="116">
        <f t="shared" si="30"/>
        <v>1.7773000000000001</v>
      </c>
      <c r="L470" s="117">
        <f t="shared" si="31"/>
        <v>19328.14</v>
      </c>
      <c r="M470" s="118" t="s">
        <v>1281</v>
      </c>
      <c r="N470" s="119" t="s">
        <v>1282</v>
      </c>
    </row>
    <row r="471" spans="1:14" ht="17.149999999999999" customHeight="1">
      <c r="A471" s="120" t="s">
        <v>747</v>
      </c>
      <c r="B471" s="121" t="s">
        <v>1877</v>
      </c>
      <c r="C471" s="122">
        <v>3.09</v>
      </c>
      <c r="D471" s="123">
        <v>0.62539999999999996</v>
      </c>
      <c r="E471" s="124">
        <v>1</v>
      </c>
      <c r="F471" s="124">
        <v>1</v>
      </c>
      <c r="G471" s="124">
        <f t="shared" si="28"/>
        <v>0.62539999999999996</v>
      </c>
      <c r="H471" s="124">
        <v>1.45</v>
      </c>
      <c r="I471" s="124">
        <f t="shared" si="29"/>
        <v>0.90682999999999991</v>
      </c>
      <c r="J471" s="124">
        <v>1</v>
      </c>
      <c r="K471" s="124">
        <f t="shared" si="30"/>
        <v>0.62539999999999996</v>
      </c>
      <c r="L471" s="125">
        <f t="shared" si="31"/>
        <v>6801.23</v>
      </c>
      <c r="M471" s="126" t="s">
        <v>1281</v>
      </c>
      <c r="N471" s="127" t="s">
        <v>1282</v>
      </c>
    </row>
    <row r="472" spans="1:14" ht="17.149999999999999" customHeight="1">
      <c r="A472" s="105" t="s">
        <v>748</v>
      </c>
      <c r="B472" s="106" t="s">
        <v>1877</v>
      </c>
      <c r="C472" s="107">
        <v>3.98</v>
      </c>
      <c r="D472" s="109">
        <v>0.75570000000000004</v>
      </c>
      <c r="E472" s="109">
        <v>1</v>
      </c>
      <c r="F472" s="109">
        <v>1</v>
      </c>
      <c r="G472" s="109">
        <f t="shared" si="28"/>
        <v>0.75570000000000004</v>
      </c>
      <c r="H472" s="109">
        <v>1.45</v>
      </c>
      <c r="I472" s="109">
        <f t="shared" si="29"/>
        <v>1.0957650000000001</v>
      </c>
      <c r="J472" s="109">
        <v>1</v>
      </c>
      <c r="K472" s="109">
        <f t="shared" si="30"/>
        <v>0.75570000000000004</v>
      </c>
      <c r="L472" s="110">
        <f t="shared" si="31"/>
        <v>8218.24</v>
      </c>
      <c r="M472" s="111" t="s">
        <v>1281</v>
      </c>
      <c r="N472" s="112" t="s">
        <v>1282</v>
      </c>
    </row>
    <row r="473" spans="1:14" ht="17.149999999999999" customHeight="1">
      <c r="A473" s="105" t="s">
        <v>749</v>
      </c>
      <c r="B473" s="106" t="s">
        <v>1877</v>
      </c>
      <c r="C473" s="107">
        <v>6.14</v>
      </c>
      <c r="D473" s="109">
        <v>1.1105</v>
      </c>
      <c r="E473" s="109">
        <v>1</v>
      </c>
      <c r="F473" s="109">
        <v>1</v>
      </c>
      <c r="G473" s="109">
        <f t="shared" si="28"/>
        <v>1.1105</v>
      </c>
      <c r="H473" s="109">
        <v>1.45</v>
      </c>
      <c r="I473" s="109">
        <f t="shared" si="29"/>
        <v>1.610225</v>
      </c>
      <c r="J473" s="109">
        <v>1</v>
      </c>
      <c r="K473" s="109">
        <f t="shared" si="30"/>
        <v>1.1105</v>
      </c>
      <c r="L473" s="110">
        <f t="shared" si="31"/>
        <v>12076.69</v>
      </c>
      <c r="M473" s="111" t="s">
        <v>1281</v>
      </c>
      <c r="N473" s="112" t="s">
        <v>1282</v>
      </c>
    </row>
    <row r="474" spans="1:14" ht="17.149999999999999" customHeight="1">
      <c r="A474" s="113" t="s">
        <v>750</v>
      </c>
      <c r="B474" s="114" t="s">
        <v>1877</v>
      </c>
      <c r="C474" s="115">
        <v>11.03</v>
      </c>
      <c r="D474" s="116">
        <v>2.0996999999999999</v>
      </c>
      <c r="E474" s="116">
        <v>1</v>
      </c>
      <c r="F474" s="116">
        <v>1</v>
      </c>
      <c r="G474" s="116">
        <f t="shared" si="28"/>
        <v>2.0996999999999999</v>
      </c>
      <c r="H474" s="116">
        <v>1.45</v>
      </c>
      <c r="I474" s="116">
        <f t="shared" si="29"/>
        <v>3.044565</v>
      </c>
      <c r="J474" s="116">
        <v>1</v>
      </c>
      <c r="K474" s="116">
        <f t="shared" si="30"/>
        <v>2.0996999999999999</v>
      </c>
      <c r="L474" s="117">
        <f t="shared" si="31"/>
        <v>22834.240000000002</v>
      </c>
      <c r="M474" s="118" t="s">
        <v>1281</v>
      </c>
      <c r="N474" s="119" t="s">
        <v>1282</v>
      </c>
    </row>
    <row r="475" spans="1:14" ht="17.149999999999999" customHeight="1">
      <c r="A475" s="120" t="s">
        <v>751</v>
      </c>
      <c r="B475" s="121" t="s">
        <v>1878</v>
      </c>
      <c r="C475" s="122">
        <v>2.9</v>
      </c>
      <c r="D475" s="123">
        <v>0.47749999999999998</v>
      </c>
      <c r="E475" s="124">
        <v>1</v>
      </c>
      <c r="F475" s="124">
        <v>1</v>
      </c>
      <c r="G475" s="124">
        <f t="shared" si="28"/>
        <v>0.47749999999999998</v>
      </c>
      <c r="H475" s="124">
        <v>1.45</v>
      </c>
      <c r="I475" s="124">
        <f t="shared" si="29"/>
        <v>0.69237499999999996</v>
      </c>
      <c r="J475" s="124">
        <v>1</v>
      </c>
      <c r="K475" s="124">
        <f t="shared" si="30"/>
        <v>0.47749999999999998</v>
      </c>
      <c r="L475" s="125">
        <f t="shared" si="31"/>
        <v>5192.8100000000004</v>
      </c>
      <c r="M475" s="126" t="s">
        <v>1281</v>
      </c>
      <c r="N475" s="127" t="s">
        <v>1282</v>
      </c>
    </row>
    <row r="476" spans="1:14" ht="17.149999999999999" customHeight="1">
      <c r="A476" s="105" t="s">
        <v>752</v>
      </c>
      <c r="B476" s="106" t="s">
        <v>1878</v>
      </c>
      <c r="C476" s="107">
        <v>3.84</v>
      </c>
      <c r="D476" s="109">
        <v>0.60519999999999996</v>
      </c>
      <c r="E476" s="109">
        <v>1</v>
      </c>
      <c r="F476" s="109">
        <v>1</v>
      </c>
      <c r="G476" s="109">
        <f t="shared" si="28"/>
        <v>0.60519999999999996</v>
      </c>
      <c r="H476" s="109">
        <v>1.45</v>
      </c>
      <c r="I476" s="109">
        <f t="shared" si="29"/>
        <v>0.87753999999999988</v>
      </c>
      <c r="J476" s="109">
        <v>1</v>
      </c>
      <c r="K476" s="109">
        <f t="shared" si="30"/>
        <v>0.60519999999999996</v>
      </c>
      <c r="L476" s="110">
        <f t="shared" si="31"/>
        <v>6581.55</v>
      </c>
      <c r="M476" s="111" t="s">
        <v>1281</v>
      </c>
      <c r="N476" s="112" t="s">
        <v>1282</v>
      </c>
    </row>
    <row r="477" spans="1:14" ht="17.149999999999999" customHeight="1">
      <c r="A477" s="105" t="s">
        <v>753</v>
      </c>
      <c r="B477" s="106" t="s">
        <v>1878</v>
      </c>
      <c r="C477" s="107">
        <v>6.03</v>
      </c>
      <c r="D477" s="109">
        <v>0.91369999999999996</v>
      </c>
      <c r="E477" s="109">
        <v>1</v>
      </c>
      <c r="F477" s="109">
        <v>1</v>
      </c>
      <c r="G477" s="109">
        <f t="shared" si="28"/>
        <v>0.91369999999999996</v>
      </c>
      <c r="H477" s="109">
        <v>1.45</v>
      </c>
      <c r="I477" s="109">
        <f t="shared" si="29"/>
        <v>1.324865</v>
      </c>
      <c r="J477" s="109">
        <v>1</v>
      </c>
      <c r="K477" s="109">
        <f t="shared" si="30"/>
        <v>0.91369999999999996</v>
      </c>
      <c r="L477" s="110">
        <f t="shared" si="31"/>
        <v>9936.49</v>
      </c>
      <c r="M477" s="111" t="s">
        <v>1281</v>
      </c>
      <c r="N477" s="112" t="s">
        <v>1282</v>
      </c>
    </row>
    <row r="478" spans="1:14" ht="17.149999999999999" customHeight="1">
      <c r="A478" s="113" t="s">
        <v>754</v>
      </c>
      <c r="B478" s="114" t="s">
        <v>1878</v>
      </c>
      <c r="C478" s="115">
        <v>11.39</v>
      </c>
      <c r="D478" s="116">
        <v>1.917</v>
      </c>
      <c r="E478" s="116">
        <v>1</v>
      </c>
      <c r="F478" s="116">
        <v>1</v>
      </c>
      <c r="G478" s="116">
        <f t="shared" si="28"/>
        <v>1.917</v>
      </c>
      <c r="H478" s="116">
        <v>1.45</v>
      </c>
      <c r="I478" s="116">
        <f t="shared" si="29"/>
        <v>2.7796500000000002</v>
      </c>
      <c r="J478" s="116">
        <v>1</v>
      </c>
      <c r="K478" s="116">
        <f t="shared" si="30"/>
        <v>1.917</v>
      </c>
      <c r="L478" s="117">
        <f t="shared" si="31"/>
        <v>20847.38</v>
      </c>
      <c r="M478" s="118" t="s">
        <v>1281</v>
      </c>
      <c r="N478" s="119" t="s">
        <v>1282</v>
      </c>
    </row>
    <row r="479" spans="1:14" ht="17.149999999999999" customHeight="1">
      <c r="A479" s="120" t="s">
        <v>755</v>
      </c>
      <c r="B479" s="121" t="s">
        <v>1879</v>
      </c>
      <c r="C479" s="122">
        <v>3.39</v>
      </c>
      <c r="D479" s="123">
        <v>0.51600000000000001</v>
      </c>
      <c r="E479" s="124">
        <v>1</v>
      </c>
      <c r="F479" s="124">
        <v>1</v>
      </c>
      <c r="G479" s="124">
        <f t="shared" si="28"/>
        <v>0.51600000000000001</v>
      </c>
      <c r="H479" s="124">
        <v>1.45</v>
      </c>
      <c r="I479" s="124">
        <f t="shared" si="29"/>
        <v>0.74819999999999998</v>
      </c>
      <c r="J479" s="124">
        <v>1</v>
      </c>
      <c r="K479" s="124">
        <f t="shared" si="30"/>
        <v>0.51600000000000001</v>
      </c>
      <c r="L479" s="125">
        <f t="shared" si="31"/>
        <v>5611.5</v>
      </c>
      <c r="M479" s="126" t="s">
        <v>1281</v>
      </c>
      <c r="N479" s="127" t="s">
        <v>1282</v>
      </c>
    </row>
    <row r="480" spans="1:14" ht="17.149999999999999" customHeight="1">
      <c r="A480" s="105" t="s">
        <v>756</v>
      </c>
      <c r="B480" s="106" t="s">
        <v>1879</v>
      </c>
      <c r="C480" s="107">
        <v>4.63</v>
      </c>
      <c r="D480" s="109">
        <v>0.69179999999999997</v>
      </c>
      <c r="E480" s="109">
        <v>1</v>
      </c>
      <c r="F480" s="109">
        <v>1</v>
      </c>
      <c r="G480" s="109">
        <f t="shared" si="28"/>
        <v>0.69179999999999997</v>
      </c>
      <c r="H480" s="109">
        <v>1.45</v>
      </c>
      <c r="I480" s="109">
        <f t="shared" si="29"/>
        <v>1.0031099999999999</v>
      </c>
      <c r="J480" s="109">
        <v>1</v>
      </c>
      <c r="K480" s="109">
        <f t="shared" si="30"/>
        <v>0.69179999999999997</v>
      </c>
      <c r="L480" s="110">
        <f t="shared" si="31"/>
        <v>7523.33</v>
      </c>
      <c r="M480" s="111" t="s">
        <v>1281</v>
      </c>
      <c r="N480" s="112" t="s">
        <v>1282</v>
      </c>
    </row>
    <row r="481" spans="1:14" ht="17.149999999999999" customHeight="1">
      <c r="A481" s="105" t="s">
        <v>757</v>
      </c>
      <c r="B481" s="106" t="s">
        <v>1879</v>
      </c>
      <c r="C481" s="107">
        <v>6.75</v>
      </c>
      <c r="D481" s="109">
        <v>0.99760000000000004</v>
      </c>
      <c r="E481" s="109">
        <v>1</v>
      </c>
      <c r="F481" s="109">
        <v>1</v>
      </c>
      <c r="G481" s="109">
        <f t="shared" si="28"/>
        <v>0.99760000000000004</v>
      </c>
      <c r="H481" s="109">
        <v>1.45</v>
      </c>
      <c r="I481" s="109">
        <f t="shared" si="29"/>
        <v>1.44652</v>
      </c>
      <c r="J481" s="109">
        <v>1</v>
      </c>
      <c r="K481" s="109">
        <f t="shared" si="30"/>
        <v>0.99760000000000004</v>
      </c>
      <c r="L481" s="110">
        <f t="shared" si="31"/>
        <v>10848.9</v>
      </c>
      <c r="M481" s="111" t="s">
        <v>1281</v>
      </c>
      <c r="N481" s="112" t="s">
        <v>1282</v>
      </c>
    </row>
    <row r="482" spans="1:14" ht="17.149999999999999" customHeight="1">
      <c r="A482" s="113" t="s">
        <v>758</v>
      </c>
      <c r="B482" s="114" t="s">
        <v>1879</v>
      </c>
      <c r="C482" s="115">
        <v>11.89</v>
      </c>
      <c r="D482" s="116">
        <v>1.9451000000000001</v>
      </c>
      <c r="E482" s="116">
        <v>1</v>
      </c>
      <c r="F482" s="116">
        <v>1</v>
      </c>
      <c r="G482" s="116">
        <f t="shared" si="28"/>
        <v>1.9451000000000001</v>
      </c>
      <c r="H482" s="116">
        <v>1.45</v>
      </c>
      <c r="I482" s="116">
        <f t="shared" si="29"/>
        <v>2.820395</v>
      </c>
      <c r="J482" s="116">
        <v>1</v>
      </c>
      <c r="K482" s="116">
        <f t="shared" si="30"/>
        <v>1.9451000000000001</v>
      </c>
      <c r="L482" s="117">
        <f t="shared" si="31"/>
        <v>21152.959999999999</v>
      </c>
      <c r="M482" s="118" t="s">
        <v>1281</v>
      </c>
      <c r="N482" s="119" t="s">
        <v>1282</v>
      </c>
    </row>
    <row r="483" spans="1:14" ht="17.149999999999999" customHeight="1">
      <c r="A483" s="120" t="s">
        <v>759</v>
      </c>
      <c r="B483" s="121" t="s">
        <v>2084</v>
      </c>
      <c r="C483" s="122">
        <v>2.2999999999999998</v>
      </c>
      <c r="D483" s="123">
        <v>0.39589999999999997</v>
      </c>
      <c r="E483" s="124">
        <v>1</v>
      </c>
      <c r="F483" s="124">
        <v>1</v>
      </c>
      <c r="G483" s="124">
        <f t="shared" si="28"/>
        <v>0.39589999999999997</v>
      </c>
      <c r="H483" s="124">
        <v>1.45</v>
      </c>
      <c r="I483" s="124">
        <f t="shared" si="29"/>
        <v>0.57405499999999998</v>
      </c>
      <c r="J483" s="124">
        <v>1</v>
      </c>
      <c r="K483" s="124">
        <f t="shared" si="30"/>
        <v>0.39589999999999997</v>
      </c>
      <c r="L483" s="125">
        <f t="shared" si="31"/>
        <v>4305.41</v>
      </c>
      <c r="M483" s="126" t="s">
        <v>1281</v>
      </c>
      <c r="N483" s="127" t="s">
        <v>1282</v>
      </c>
    </row>
    <row r="484" spans="1:14" ht="17.149999999999999" customHeight="1">
      <c r="A484" s="105" t="s">
        <v>760</v>
      </c>
      <c r="B484" s="106" t="s">
        <v>2084</v>
      </c>
      <c r="C484" s="107">
        <v>2.93</v>
      </c>
      <c r="D484" s="109">
        <v>0.50590000000000002</v>
      </c>
      <c r="E484" s="109">
        <v>1</v>
      </c>
      <c r="F484" s="109">
        <v>1</v>
      </c>
      <c r="G484" s="109">
        <f t="shared" si="28"/>
        <v>0.50590000000000002</v>
      </c>
      <c r="H484" s="109">
        <v>1.45</v>
      </c>
      <c r="I484" s="109">
        <f t="shared" si="29"/>
        <v>0.73355499999999996</v>
      </c>
      <c r="J484" s="109">
        <v>1</v>
      </c>
      <c r="K484" s="109">
        <f t="shared" si="30"/>
        <v>0.50590000000000002</v>
      </c>
      <c r="L484" s="110">
        <f t="shared" si="31"/>
        <v>5501.66</v>
      </c>
      <c r="M484" s="111" t="s">
        <v>1281</v>
      </c>
      <c r="N484" s="112" t="s">
        <v>1282</v>
      </c>
    </row>
    <row r="485" spans="1:14" ht="17.149999999999999" customHeight="1">
      <c r="A485" s="105" t="s">
        <v>761</v>
      </c>
      <c r="B485" s="106" t="s">
        <v>2084</v>
      </c>
      <c r="C485" s="107">
        <v>4.3499999999999996</v>
      </c>
      <c r="D485" s="109">
        <v>0.70189999999999997</v>
      </c>
      <c r="E485" s="109">
        <v>1</v>
      </c>
      <c r="F485" s="109">
        <v>1</v>
      </c>
      <c r="G485" s="109">
        <f t="shared" si="28"/>
        <v>0.70189999999999997</v>
      </c>
      <c r="H485" s="109">
        <v>1.45</v>
      </c>
      <c r="I485" s="109">
        <f t="shared" si="29"/>
        <v>1.017755</v>
      </c>
      <c r="J485" s="109">
        <v>1</v>
      </c>
      <c r="K485" s="109">
        <f t="shared" si="30"/>
        <v>0.70189999999999997</v>
      </c>
      <c r="L485" s="110">
        <f t="shared" si="31"/>
        <v>7633.16</v>
      </c>
      <c r="M485" s="111" t="s">
        <v>1281</v>
      </c>
      <c r="N485" s="112" t="s">
        <v>1282</v>
      </c>
    </row>
    <row r="486" spans="1:14" ht="17.149999999999999" customHeight="1">
      <c r="A486" s="113" t="s">
        <v>762</v>
      </c>
      <c r="B486" s="114" t="s">
        <v>2084</v>
      </c>
      <c r="C486" s="115">
        <v>9.33</v>
      </c>
      <c r="D486" s="116">
        <v>1.4317</v>
      </c>
      <c r="E486" s="116">
        <v>1</v>
      </c>
      <c r="F486" s="116">
        <v>1</v>
      </c>
      <c r="G486" s="116">
        <f t="shared" si="28"/>
        <v>1.4317</v>
      </c>
      <c r="H486" s="116">
        <v>1.45</v>
      </c>
      <c r="I486" s="116">
        <f t="shared" si="29"/>
        <v>2.0759650000000001</v>
      </c>
      <c r="J486" s="116">
        <v>1</v>
      </c>
      <c r="K486" s="116">
        <f t="shared" si="30"/>
        <v>1.4317</v>
      </c>
      <c r="L486" s="117">
        <f t="shared" si="31"/>
        <v>15569.74</v>
      </c>
      <c r="M486" s="118" t="s">
        <v>1281</v>
      </c>
      <c r="N486" s="119" t="s">
        <v>1282</v>
      </c>
    </row>
    <row r="487" spans="1:14" ht="17.149999999999999" customHeight="1">
      <c r="A487" s="120" t="s">
        <v>763</v>
      </c>
      <c r="B487" s="121" t="s">
        <v>1880</v>
      </c>
      <c r="C487" s="122">
        <v>2.23</v>
      </c>
      <c r="D487" s="123">
        <v>0.44940000000000002</v>
      </c>
      <c r="E487" s="124">
        <v>1</v>
      </c>
      <c r="F487" s="124">
        <v>1</v>
      </c>
      <c r="G487" s="124">
        <f t="shared" si="28"/>
        <v>0.44940000000000002</v>
      </c>
      <c r="H487" s="124">
        <v>1.45</v>
      </c>
      <c r="I487" s="124">
        <f t="shared" si="29"/>
        <v>0.65163000000000004</v>
      </c>
      <c r="J487" s="124">
        <v>1</v>
      </c>
      <c r="K487" s="124">
        <f t="shared" si="30"/>
        <v>0.44940000000000002</v>
      </c>
      <c r="L487" s="125">
        <f t="shared" si="31"/>
        <v>4887.2299999999996</v>
      </c>
      <c r="M487" s="126" t="s">
        <v>1281</v>
      </c>
      <c r="N487" s="127" t="s">
        <v>1282</v>
      </c>
    </row>
    <row r="488" spans="1:14" ht="17.149999999999999" customHeight="1">
      <c r="A488" s="105" t="s">
        <v>764</v>
      </c>
      <c r="B488" s="106" t="s">
        <v>1880</v>
      </c>
      <c r="C488" s="107">
        <v>2.95</v>
      </c>
      <c r="D488" s="109">
        <v>0.57069999999999999</v>
      </c>
      <c r="E488" s="109">
        <v>1</v>
      </c>
      <c r="F488" s="109">
        <v>1</v>
      </c>
      <c r="G488" s="109">
        <f t="shared" si="28"/>
        <v>0.57069999999999999</v>
      </c>
      <c r="H488" s="109">
        <v>1.45</v>
      </c>
      <c r="I488" s="109">
        <f t="shared" si="29"/>
        <v>0.827515</v>
      </c>
      <c r="J488" s="109">
        <v>1</v>
      </c>
      <c r="K488" s="109">
        <f t="shared" si="30"/>
        <v>0.57069999999999999</v>
      </c>
      <c r="L488" s="110">
        <f t="shared" si="31"/>
        <v>6206.36</v>
      </c>
      <c r="M488" s="111" t="s">
        <v>1281</v>
      </c>
      <c r="N488" s="112" t="s">
        <v>1282</v>
      </c>
    </row>
    <row r="489" spans="1:14" ht="17.149999999999999" customHeight="1">
      <c r="A489" s="105" t="s">
        <v>765</v>
      </c>
      <c r="B489" s="106" t="s">
        <v>1880</v>
      </c>
      <c r="C489" s="107">
        <v>4.21</v>
      </c>
      <c r="D489" s="109">
        <v>0.755</v>
      </c>
      <c r="E489" s="109">
        <v>1</v>
      </c>
      <c r="F489" s="109">
        <v>1</v>
      </c>
      <c r="G489" s="109">
        <f t="shared" si="28"/>
        <v>0.755</v>
      </c>
      <c r="H489" s="109">
        <v>1.45</v>
      </c>
      <c r="I489" s="109">
        <f t="shared" si="29"/>
        <v>1.0947499999999999</v>
      </c>
      <c r="J489" s="109">
        <v>1</v>
      </c>
      <c r="K489" s="109">
        <f t="shared" si="30"/>
        <v>0.755</v>
      </c>
      <c r="L489" s="110">
        <f t="shared" si="31"/>
        <v>8210.6299999999992</v>
      </c>
      <c r="M489" s="111" t="s">
        <v>1281</v>
      </c>
      <c r="N489" s="112" t="s">
        <v>1282</v>
      </c>
    </row>
    <row r="490" spans="1:14" ht="17.149999999999999" customHeight="1">
      <c r="A490" s="113" t="s">
        <v>766</v>
      </c>
      <c r="B490" s="114" t="s">
        <v>1880</v>
      </c>
      <c r="C490" s="115">
        <v>7.65</v>
      </c>
      <c r="D490" s="116">
        <v>1.2827999999999999</v>
      </c>
      <c r="E490" s="116">
        <v>1</v>
      </c>
      <c r="F490" s="116">
        <v>1</v>
      </c>
      <c r="G490" s="116">
        <f t="shared" si="28"/>
        <v>1.2827999999999999</v>
      </c>
      <c r="H490" s="116">
        <v>1.45</v>
      </c>
      <c r="I490" s="116">
        <f t="shared" si="29"/>
        <v>1.8600599999999998</v>
      </c>
      <c r="J490" s="116">
        <v>1</v>
      </c>
      <c r="K490" s="116">
        <f t="shared" si="30"/>
        <v>1.2827999999999999</v>
      </c>
      <c r="L490" s="117">
        <f t="shared" si="31"/>
        <v>13950.45</v>
      </c>
      <c r="M490" s="118" t="s">
        <v>1281</v>
      </c>
      <c r="N490" s="119" t="s">
        <v>1282</v>
      </c>
    </row>
    <row r="491" spans="1:14" ht="17.149999999999999" customHeight="1">
      <c r="A491" s="120" t="s">
        <v>767</v>
      </c>
      <c r="B491" s="121" t="s">
        <v>1881</v>
      </c>
      <c r="C491" s="122">
        <v>3.28</v>
      </c>
      <c r="D491" s="123">
        <v>0.49009999999999998</v>
      </c>
      <c r="E491" s="124">
        <v>1</v>
      </c>
      <c r="F491" s="124">
        <v>1</v>
      </c>
      <c r="G491" s="124">
        <f t="shared" si="28"/>
        <v>0.49009999999999998</v>
      </c>
      <c r="H491" s="124">
        <v>1.45</v>
      </c>
      <c r="I491" s="124">
        <f t="shared" si="29"/>
        <v>0.71064499999999997</v>
      </c>
      <c r="J491" s="124">
        <v>1</v>
      </c>
      <c r="K491" s="124">
        <f t="shared" si="30"/>
        <v>0.49009999999999998</v>
      </c>
      <c r="L491" s="125">
        <f t="shared" si="31"/>
        <v>5329.84</v>
      </c>
      <c r="M491" s="126" t="s">
        <v>1281</v>
      </c>
      <c r="N491" s="127" t="s">
        <v>1282</v>
      </c>
    </row>
    <row r="492" spans="1:14" ht="17.149999999999999" customHeight="1">
      <c r="A492" s="105" t="s">
        <v>768</v>
      </c>
      <c r="B492" s="106" t="s">
        <v>1881</v>
      </c>
      <c r="C492" s="107">
        <v>4.0199999999999996</v>
      </c>
      <c r="D492" s="109">
        <v>0.64690000000000003</v>
      </c>
      <c r="E492" s="109">
        <v>1</v>
      </c>
      <c r="F492" s="109">
        <v>1</v>
      </c>
      <c r="G492" s="109">
        <f t="shared" si="28"/>
        <v>0.64690000000000003</v>
      </c>
      <c r="H492" s="109">
        <v>1.45</v>
      </c>
      <c r="I492" s="109">
        <f t="shared" si="29"/>
        <v>0.93800499999999998</v>
      </c>
      <c r="J492" s="109">
        <v>1</v>
      </c>
      <c r="K492" s="109">
        <f t="shared" si="30"/>
        <v>0.64690000000000003</v>
      </c>
      <c r="L492" s="110">
        <f t="shared" si="31"/>
        <v>7035.04</v>
      </c>
      <c r="M492" s="111" t="s">
        <v>1281</v>
      </c>
      <c r="N492" s="112" t="s">
        <v>1282</v>
      </c>
    </row>
    <row r="493" spans="1:14" ht="17.149999999999999" customHeight="1">
      <c r="A493" s="105" t="s">
        <v>769</v>
      </c>
      <c r="B493" s="106" t="s">
        <v>1881</v>
      </c>
      <c r="C493" s="107">
        <v>6.19</v>
      </c>
      <c r="D493" s="109">
        <v>0.95</v>
      </c>
      <c r="E493" s="109">
        <v>1</v>
      </c>
      <c r="F493" s="109">
        <v>1</v>
      </c>
      <c r="G493" s="109">
        <f t="shared" si="28"/>
        <v>0.95</v>
      </c>
      <c r="H493" s="109">
        <v>1.45</v>
      </c>
      <c r="I493" s="109">
        <f t="shared" si="29"/>
        <v>1.3774999999999999</v>
      </c>
      <c r="J493" s="109">
        <v>1</v>
      </c>
      <c r="K493" s="109">
        <f t="shared" si="30"/>
        <v>0.95</v>
      </c>
      <c r="L493" s="110">
        <f t="shared" si="31"/>
        <v>10331.25</v>
      </c>
      <c r="M493" s="111" t="s">
        <v>1281</v>
      </c>
      <c r="N493" s="112" t="s">
        <v>1282</v>
      </c>
    </row>
    <row r="494" spans="1:14" ht="17.149999999999999" customHeight="1">
      <c r="A494" s="113" t="s">
        <v>770</v>
      </c>
      <c r="B494" s="114" t="s">
        <v>1881</v>
      </c>
      <c r="C494" s="115">
        <v>11.67</v>
      </c>
      <c r="D494" s="116">
        <v>1.8655999999999999</v>
      </c>
      <c r="E494" s="116">
        <v>1</v>
      </c>
      <c r="F494" s="116">
        <v>1</v>
      </c>
      <c r="G494" s="116">
        <f t="shared" si="28"/>
        <v>1.8655999999999999</v>
      </c>
      <c r="H494" s="116">
        <v>1.45</v>
      </c>
      <c r="I494" s="116">
        <f t="shared" si="29"/>
        <v>2.70512</v>
      </c>
      <c r="J494" s="116">
        <v>1</v>
      </c>
      <c r="K494" s="116">
        <f t="shared" si="30"/>
        <v>1.8655999999999999</v>
      </c>
      <c r="L494" s="117">
        <f t="shared" si="31"/>
        <v>20288.400000000001</v>
      </c>
      <c r="M494" s="118" t="s">
        <v>1281</v>
      </c>
      <c r="N494" s="119" t="s">
        <v>1282</v>
      </c>
    </row>
    <row r="495" spans="1:14" ht="17.149999999999999" customHeight="1">
      <c r="A495" s="120" t="s">
        <v>771</v>
      </c>
      <c r="B495" s="121" t="s">
        <v>1882</v>
      </c>
      <c r="C495" s="122">
        <v>2.56</v>
      </c>
      <c r="D495" s="123">
        <v>0.53010000000000002</v>
      </c>
      <c r="E495" s="124">
        <v>1</v>
      </c>
      <c r="F495" s="124">
        <v>1</v>
      </c>
      <c r="G495" s="124">
        <f t="shared" si="28"/>
        <v>0.53010000000000002</v>
      </c>
      <c r="H495" s="124">
        <v>1.45</v>
      </c>
      <c r="I495" s="124">
        <f t="shared" si="29"/>
        <v>0.76864500000000002</v>
      </c>
      <c r="J495" s="124">
        <v>1</v>
      </c>
      <c r="K495" s="124">
        <f t="shared" si="30"/>
        <v>0.53010000000000002</v>
      </c>
      <c r="L495" s="125">
        <f t="shared" si="31"/>
        <v>5764.84</v>
      </c>
      <c r="M495" s="126" t="s">
        <v>1281</v>
      </c>
      <c r="N495" s="127" t="s">
        <v>1282</v>
      </c>
    </row>
    <row r="496" spans="1:14" ht="17.149999999999999" customHeight="1">
      <c r="A496" s="105" t="s">
        <v>772</v>
      </c>
      <c r="B496" s="106" t="s">
        <v>1882</v>
      </c>
      <c r="C496" s="107">
        <v>3.39</v>
      </c>
      <c r="D496" s="109">
        <v>0.67930000000000001</v>
      </c>
      <c r="E496" s="109">
        <v>1</v>
      </c>
      <c r="F496" s="109">
        <v>1</v>
      </c>
      <c r="G496" s="109">
        <f t="shared" si="28"/>
        <v>0.67930000000000001</v>
      </c>
      <c r="H496" s="109">
        <v>1.45</v>
      </c>
      <c r="I496" s="109">
        <f t="shared" si="29"/>
        <v>0.984985</v>
      </c>
      <c r="J496" s="109">
        <v>1</v>
      </c>
      <c r="K496" s="109">
        <f t="shared" si="30"/>
        <v>0.67930000000000001</v>
      </c>
      <c r="L496" s="110">
        <f t="shared" si="31"/>
        <v>7387.39</v>
      </c>
      <c r="M496" s="111" t="s">
        <v>1281</v>
      </c>
      <c r="N496" s="112" t="s">
        <v>1282</v>
      </c>
    </row>
    <row r="497" spans="1:14" ht="17.149999999999999" customHeight="1">
      <c r="A497" s="105" t="s">
        <v>773</v>
      </c>
      <c r="B497" s="106" t="s">
        <v>1882</v>
      </c>
      <c r="C497" s="107">
        <v>5.0999999999999996</v>
      </c>
      <c r="D497" s="109">
        <v>0.99299999999999999</v>
      </c>
      <c r="E497" s="109">
        <v>1</v>
      </c>
      <c r="F497" s="109">
        <v>1</v>
      </c>
      <c r="G497" s="109">
        <f t="shared" si="28"/>
        <v>0.99299999999999999</v>
      </c>
      <c r="H497" s="109">
        <v>1.45</v>
      </c>
      <c r="I497" s="109">
        <f t="shared" si="29"/>
        <v>1.4398499999999999</v>
      </c>
      <c r="J497" s="109">
        <v>1</v>
      </c>
      <c r="K497" s="109">
        <f t="shared" si="30"/>
        <v>0.99299999999999999</v>
      </c>
      <c r="L497" s="110">
        <f t="shared" si="31"/>
        <v>10798.88</v>
      </c>
      <c r="M497" s="111" t="s">
        <v>1281</v>
      </c>
      <c r="N497" s="112" t="s">
        <v>1282</v>
      </c>
    </row>
    <row r="498" spans="1:14" ht="17.149999999999999" customHeight="1">
      <c r="A498" s="113" t="s">
        <v>774</v>
      </c>
      <c r="B498" s="114" t="s">
        <v>1882</v>
      </c>
      <c r="C498" s="115">
        <v>9.34</v>
      </c>
      <c r="D498" s="116">
        <v>1.9001999999999999</v>
      </c>
      <c r="E498" s="116">
        <v>1</v>
      </c>
      <c r="F498" s="116">
        <v>1</v>
      </c>
      <c r="G498" s="116">
        <f t="shared" si="28"/>
        <v>1.9001999999999999</v>
      </c>
      <c r="H498" s="116">
        <v>1.45</v>
      </c>
      <c r="I498" s="116">
        <f t="shared" si="29"/>
        <v>2.7552899999999996</v>
      </c>
      <c r="J498" s="116">
        <v>1</v>
      </c>
      <c r="K498" s="116">
        <f t="shared" si="30"/>
        <v>1.9001999999999999</v>
      </c>
      <c r="L498" s="117">
        <f t="shared" si="31"/>
        <v>20664.68</v>
      </c>
      <c r="M498" s="118" t="s">
        <v>1281</v>
      </c>
      <c r="N498" s="119" t="s">
        <v>1282</v>
      </c>
    </row>
    <row r="499" spans="1:14" ht="17.149999999999999" customHeight="1">
      <c r="A499" s="120" t="s">
        <v>775</v>
      </c>
      <c r="B499" s="121" t="s">
        <v>1883</v>
      </c>
      <c r="C499" s="122">
        <v>2.5499999999999998</v>
      </c>
      <c r="D499" s="123">
        <v>0.4546</v>
      </c>
      <c r="E499" s="124">
        <v>1</v>
      </c>
      <c r="F499" s="124">
        <v>1</v>
      </c>
      <c r="G499" s="124">
        <f t="shared" si="28"/>
        <v>0.4546</v>
      </c>
      <c r="H499" s="124">
        <v>1.45</v>
      </c>
      <c r="I499" s="124">
        <f t="shared" si="29"/>
        <v>0.65917000000000003</v>
      </c>
      <c r="J499" s="124">
        <v>1</v>
      </c>
      <c r="K499" s="124">
        <f t="shared" si="30"/>
        <v>0.4546</v>
      </c>
      <c r="L499" s="125">
        <f t="shared" si="31"/>
        <v>4943.78</v>
      </c>
      <c r="M499" s="126" t="s">
        <v>1281</v>
      </c>
      <c r="N499" s="127" t="s">
        <v>1282</v>
      </c>
    </row>
    <row r="500" spans="1:14" ht="17.149999999999999" customHeight="1">
      <c r="A500" s="105" t="s">
        <v>776</v>
      </c>
      <c r="B500" s="106" t="s">
        <v>1883</v>
      </c>
      <c r="C500" s="107">
        <v>3.56</v>
      </c>
      <c r="D500" s="109">
        <v>0.63090000000000002</v>
      </c>
      <c r="E500" s="109">
        <v>1</v>
      </c>
      <c r="F500" s="109">
        <v>1</v>
      </c>
      <c r="G500" s="109">
        <f t="shared" si="28"/>
        <v>0.63090000000000002</v>
      </c>
      <c r="H500" s="109">
        <v>1.45</v>
      </c>
      <c r="I500" s="109">
        <f t="shared" si="29"/>
        <v>0.91480499999999998</v>
      </c>
      <c r="J500" s="109">
        <v>1</v>
      </c>
      <c r="K500" s="109">
        <f t="shared" si="30"/>
        <v>0.63090000000000002</v>
      </c>
      <c r="L500" s="110">
        <f t="shared" si="31"/>
        <v>6861.04</v>
      </c>
      <c r="M500" s="111" t="s">
        <v>1281</v>
      </c>
      <c r="N500" s="112" t="s">
        <v>1282</v>
      </c>
    </row>
    <row r="501" spans="1:14" ht="17.149999999999999" customHeight="1">
      <c r="A501" s="105" t="s">
        <v>777</v>
      </c>
      <c r="B501" s="106" t="s">
        <v>1883</v>
      </c>
      <c r="C501" s="107">
        <v>5.24</v>
      </c>
      <c r="D501" s="109">
        <v>0.90039999999999998</v>
      </c>
      <c r="E501" s="109">
        <v>1</v>
      </c>
      <c r="F501" s="109">
        <v>1</v>
      </c>
      <c r="G501" s="109">
        <f t="shared" si="28"/>
        <v>0.90039999999999998</v>
      </c>
      <c r="H501" s="109">
        <v>1.45</v>
      </c>
      <c r="I501" s="109">
        <f t="shared" si="29"/>
        <v>1.30558</v>
      </c>
      <c r="J501" s="109">
        <v>1</v>
      </c>
      <c r="K501" s="109">
        <f t="shared" si="30"/>
        <v>0.90039999999999998</v>
      </c>
      <c r="L501" s="110">
        <f t="shared" si="31"/>
        <v>9791.85</v>
      </c>
      <c r="M501" s="111" t="s">
        <v>1281</v>
      </c>
      <c r="N501" s="112" t="s">
        <v>1282</v>
      </c>
    </row>
    <row r="502" spans="1:14" ht="17.149999999999999" customHeight="1">
      <c r="A502" s="113" t="s">
        <v>778</v>
      </c>
      <c r="B502" s="114" t="s">
        <v>1883</v>
      </c>
      <c r="C502" s="115">
        <v>10.38</v>
      </c>
      <c r="D502" s="116">
        <v>1.7096</v>
      </c>
      <c r="E502" s="116">
        <v>1</v>
      </c>
      <c r="F502" s="116">
        <v>1</v>
      </c>
      <c r="G502" s="116">
        <f t="shared" si="28"/>
        <v>1.7096</v>
      </c>
      <c r="H502" s="116">
        <v>1.45</v>
      </c>
      <c r="I502" s="116">
        <f t="shared" si="29"/>
        <v>2.47892</v>
      </c>
      <c r="J502" s="116">
        <v>1</v>
      </c>
      <c r="K502" s="116">
        <f t="shared" si="30"/>
        <v>1.7096</v>
      </c>
      <c r="L502" s="117">
        <f t="shared" si="31"/>
        <v>18591.900000000001</v>
      </c>
      <c r="M502" s="118" t="s">
        <v>1281</v>
      </c>
      <c r="N502" s="119" t="s">
        <v>1282</v>
      </c>
    </row>
    <row r="503" spans="1:14" ht="17.149999999999999" customHeight="1">
      <c r="A503" s="120" t="s">
        <v>779</v>
      </c>
      <c r="B503" s="121" t="s">
        <v>1884</v>
      </c>
      <c r="C503" s="122">
        <v>4.4000000000000004</v>
      </c>
      <c r="D503" s="123">
        <v>1.4495</v>
      </c>
      <c r="E503" s="124">
        <v>1</v>
      </c>
      <c r="F503" s="124">
        <v>1</v>
      </c>
      <c r="G503" s="124">
        <f t="shared" si="28"/>
        <v>1.4495</v>
      </c>
      <c r="H503" s="124">
        <v>1.45</v>
      </c>
      <c r="I503" s="124">
        <f t="shared" si="29"/>
        <v>2.1017749999999999</v>
      </c>
      <c r="J503" s="124">
        <v>1</v>
      </c>
      <c r="K503" s="124">
        <f t="shared" si="30"/>
        <v>1.4495</v>
      </c>
      <c r="L503" s="125">
        <f t="shared" si="31"/>
        <v>15763.31</v>
      </c>
      <c r="M503" s="126" t="s">
        <v>1281</v>
      </c>
      <c r="N503" s="127" t="s">
        <v>1282</v>
      </c>
    </row>
    <row r="504" spans="1:14" ht="17.149999999999999" customHeight="1">
      <c r="A504" s="105" t="s">
        <v>780</v>
      </c>
      <c r="B504" s="106" t="s">
        <v>1884</v>
      </c>
      <c r="C504" s="107">
        <v>5.84</v>
      </c>
      <c r="D504" s="109">
        <v>1.9125000000000001</v>
      </c>
      <c r="E504" s="109">
        <v>1</v>
      </c>
      <c r="F504" s="109">
        <v>1</v>
      </c>
      <c r="G504" s="109">
        <f t="shared" si="28"/>
        <v>1.9125000000000001</v>
      </c>
      <c r="H504" s="109">
        <v>1.45</v>
      </c>
      <c r="I504" s="109">
        <f t="shared" si="29"/>
        <v>2.7731249999999998</v>
      </c>
      <c r="J504" s="109">
        <v>1</v>
      </c>
      <c r="K504" s="109">
        <f t="shared" si="30"/>
        <v>1.9125000000000001</v>
      </c>
      <c r="L504" s="110">
        <f t="shared" si="31"/>
        <v>20798.439999999999</v>
      </c>
      <c r="M504" s="111" t="s">
        <v>1281</v>
      </c>
      <c r="N504" s="112" t="s">
        <v>1282</v>
      </c>
    </row>
    <row r="505" spans="1:14" ht="17.149999999999999" customHeight="1">
      <c r="A505" s="105" t="s">
        <v>781</v>
      </c>
      <c r="B505" s="106" t="s">
        <v>1884</v>
      </c>
      <c r="C505" s="107">
        <v>10.15</v>
      </c>
      <c r="D505" s="109">
        <v>3.0131000000000001</v>
      </c>
      <c r="E505" s="109">
        <v>1</v>
      </c>
      <c r="F505" s="109">
        <v>1</v>
      </c>
      <c r="G505" s="109">
        <f t="shared" si="28"/>
        <v>3.0131000000000001</v>
      </c>
      <c r="H505" s="109">
        <v>1.45</v>
      </c>
      <c r="I505" s="109">
        <f t="shared" si="29"/>
        <v>4.368995</v>
      </c>
      <c r="J505" s="109">
        <v>1</v>
      </c>
      <c r="K505" s="109">
        <f t="shared" si="30"/>
        <v>3.0131000000000001</v>
      </c>
      <c r="L505" s="110">
        <f t="shared" si="31"/>
        <v>32767.46</v>
      </c>
      <c r="M505" s="111" t="s">
        <v>1281</v>
      </c>
      <c r="N505" s="112" t="s">
        <v>1282</v>
      </c>
    </row>
    <row r="506" spans="1:14" ht="17.149999999999999" customHeight="1">
      <c r="A506" s="113" t="s">
        <v>782</v>
      </c>
      <c r="B506" s="114" t="s">
        <v>1884</v>
      </c>
      <c r="C506" s="115">
        <v>21.43</v>
      </c>
      <c r="D506" s="116">
        <v>5.7393999999999998</v>
      </c>
      <c r="E506" s="116">
        <v>1</v>
      </c>
      <c r="F506" s="116">
        <v>1</v>
      </c>
      <c r="G506" s="116">
        <f t="shared" si="28"/>
        <v>5.7393999999999998</v>
      </c>
      <c r="H506" s="116">
        <v>1.45</v>
      </c>
      <c r="I506" s="116">
        <f t="shared" si="29"/>
        <v>8.3221299999999996</v>
      </c>
      <c r="J506" s="116">
        <v>1</v>
      </c>
      <c r="K506" s="116">
        <f t="shared" si="30"/>
        <v>5.7393999999999998</v>
      </c>
      <c r="L506" s="117">
        <f t="shared" si="31"/>
        <v>62415.98</v>
      </c>
      <c r="M506" s="118" t="s">
        <v>1281</v>
      </c>
      <c r="N506" s="119" t="s">
        <v>1282</v>
      </c>
    </row>
    <row r="507" spans="1:14" ht="17.149999999999999" customHeight="1">
      <c r="A507" s="120" t="s">
        <v>783</v>
      </c>
      <c r="B507" s="121" t="s">
        <v>1885</v>
      </c>
      <c r="C507" s="122">
        <v>4.3499999999999996</v>
      </c>
      <c r="D507" s="123">
        <v>1.3205</v>
      </c>
      <c r="E507" s="124">
        <v>1</v>
      </c>
      <c r="F507" s="124">
        <v>1</v>
      </c>
      <c r="G507" s="124">
        <f t="shared" si="28"/>
        <v>1.3205</v>
      </c>
      <c r="H507" s="124">
        <v>1.45</v>
      </c>
      <c r="I507" s="124">
        <f t="shared" si="29"/>
        <v>1.914725</v>
      </c>
      <c r="J507" s="124">
        <v>1</v>
      </c>
      <c r="K507" s="124">
        <f t="shared" si="30"/>
        <v>1.3205</v>
      </c>
      <c r="L507" s="125">
        <f t="shared" si="31"/>
        <v>14360.44</v>
      </c>
      <c r="M507" s="126" t="s">
        <v>1281</v>
      </c>
      <c r="N507" s="127" t="s">
        <v>1282</v>
      </c>
    </row>
    <row r="508" spans="1:14" ht="17.149999999999999" customHeight="1">
      <c r="A508" s="105" t="s">
        <v>784</v>
      </c>
      <c r="B508" s="106" t="s">
        <v>1885</v>
      </c>
      <c r="C508" s="107">
        <v>6.67</v>
      </c>
      <c r="D508" s="109">
        <v>1.7659</v>
      </c>
      <c r="E508" s="109">
        <v>1</v>
      </c>
      <c r="F508" s="109">
        <v>1</v>
      </c>
      <c r="G508" s="109">
        <f t="shared" si="28"/>
        <v>1.7659</v>
      </c>
      <c r="H508" s="109">
        <v>1.45</v>
      </c>
      <c r="I508" s="109">
        <f t="shared" si="29"/>
        <v>2.5605549999999999</v>
      </c>
      <c r="J508" s="109">
        <v>1</v>
      </c>
      <c r="K508" s="109">
        <f t="shared" si="30"/>
        <v>1.7659</v>
      </c>
      <c r="L508" s="110">
        <f t="shared" si="31"/>
        <v>19204.16</v>
      </c>
      <c r="M508" s="111" t="s">
        <v>1281</v>
      </c>
      <c r="N508" s="112" t="s">
        <v>1282</v>
      </c>
    </row>
    <row r="509" spans="1:14" ht="17.149999999999999" customHeight="1">
      <c r="A509" s="105" t="s">
        <v>785</v>
      </c>
      <c r="B509" s="106" t="s">
        <v>1885</v>
      </c>
      <c r="C509" s="107">
        <v>10.65</v>
      </c>
      <c r="D509" s="109">
        <v>2.5583999999999998</v>
      </c>
      <c r="E509" s="109">
        <v>1</v>
      </c>
      <c r="F509" s="109">
        <v>1</v>
      </c>
      <c r="G509" s="109">
        <f t="shared" si="28"/>
        <v>2.5583999999999998</v>
      </c>
      <c r="H509" s="109">
        <v>1.45</v>
      </c>
      <c r="I509" s="109">
        <f t="shared" si="29"/>
        <v>3.7096799999999996</v>
      </c>
      <c r="J509" s="109">
        <v>1</v>
      </c>
      <c r="K509" s="109">
        <f t="shared" si="30"/>
        <v>2.5583999999999998</v>
      </c>
      <c r="L509" s="110">
        <f t="shared" si="31"/>
        <v>27822.6</v>
      </c>
      <c r="M509" s="111" t="s">
        <v>1281</v>
      </c>
      <c r="N509" s="112" t="s">
        <v>1282</v>
      </c>
    </row>
    <row r="510" spans="1:14" ht="17.149999999999999" customHeight="1">
      <c r="A510" s="113" t="s">
        <v>786</v>
      </c>
      <c r="B510" s="114" t="s">
        <v>1885</v>
      </c>
      <c r="C510" s="115">
        <v>19.53</v>
      </c>
      <c r="D510" s="116">
        <v>4.5476000000000001</v>
      </c>
      <c r="E510" s="116">
        <v>1</v>
      </c>
      <c r="F510" s="116">
        <v>1</v>
      </c>
      <c r="G510" s="116">
        <f t="shared" si="28"/>
        <v>4.5476000000000001</v>
      </c>
      <c r="H510" s="116">
        <v>1.45</v>
      </c>
      <c r="I510" s="116">
        <f t="shared" si="29"/>
        <v>6.5940199999999995</v>
      </c>
      <c r="J510" s="116">
        <v>1</v>
      </c>
      <c r="K510" s="116">
        <f t="shared" si="30"/>
        <v>4.5476000000000001</v>
      </c>
      <c r="L510" s="117">
        <f t="shared" si="31"/>
        <v>49455.15</v>
      </c>
      <c r="M510" s="118" t="s">
        <v>1281</v>
      </c>
      <c r="N510" s="119" t="s">
        <v>1282</v>
      </c>
    </row>
    <row r="511" spans="1:14" ht="17.149999999999999" customHeight="1">
      <c r="A511" s="120" t="s">
        <v>787</v>
      </c>
      <c r="B511" s="121" t="s">
        <v>1886</v>
      </c>
      <c r="C511" s="122">
        <v>4.01</v>
      </c>
      <c r="D511" s="123">
        <v>1.1963999999999999</v>
      </c>
      <c r="E511" s="124">
        <v>1</v>
      </c>
      <c r="F511" s="124">
        <v>1</v>
      </c>
      <c r="G511" s="124">
        <f t="shared" si="28"/>
        <v>1.1963999999999999</v>
      </c>
      <c r="H511" s="124">
        <v>1.45</v>
      </c>
      <c r="I511" s="124">
        <f t="shared" si="29"/>
        <v>1.7347799999999998</v>
      </c>
      <c r="J511" s="124">
        <v>1</v>
      </c>
      <c r="K511" s="124">
        <f t="shared" si="30"/>
        <v>1.1963999999999999</v>
      </c>
      <c r="L511" s="125">
        <f t="shared" si="31"/>
        <v>13010.85</v>
      </c>
      <c r="M511" s="126" t="s">
        <v>1281</v>
      </c>
      <c r="N511" s="127" t="s">
        <v>1282</v>
      </c>
    </row>
    <row r="512" spans="1:14" ht="17.149999999999999" customHeight="1">
      <c r="A512" s="105" t="s">
        <v>788</v>
      </c>
      <c r="B512" s="106" t="s">
        <v>1886</v>
      </c>
      <c r="C512" s="107">
        <v>5.68</v>
      </c>
      <c r="D512" s="109">
        <v>1.5647</v>
      </c>
      <c r="E512" s="109">
        <v>1</v>
      </c>
      <c r="F512" s="109">
        <v>1</v>
      </c>
      <c r="G512" s="109">
        <f t="shared" si="28"/>
        <v>1.5647</v>
      </c>
      <c r="H512" s="109">
        <v>1.45</v>
      </c>
      <c r="I512" s="109">
        <f t="shared" si="29"/>
        <v>2.268815</v>
      </c>
      <c r="J512" s="109">
        <v>1</v>
      </c>
      <c r="K512" s="109">
        <f t="shared" si="30"/>
        <v>1.5647</v>
      </c>
      <c r="L512" s="110">
        <f t="shared" si="31"/>
        <v>17016.11</v>
      </c>
      <c r="M512" s="111" t="s">
        <v>1281</v>
      </c>
      <c r="N512" s="112" t="s">
        <v>1282</v>
      </c>
    </row>
    <row r="513" spans="1:14" ht="17.149999999999999" customHeight="1">
      <c r="A513" s="105" t="s">
        <v>789</v>
      </c>
      <c r="B513" s="106" t="s">
        <v>1886</v>
      </c>
      <c r="C513" s="107">
        <v>8.68</v>
      </c>
      <c r="D513" s="109">
        <v>2.2553999999999998</v>
      </c>
      <c r="E513" s="109">
        <v>1</v>
      </c>
      <c r="F513" s="109">
        <v>1</v>
      </c>
      <c r="G513" s="109">
        <f t="shared" si="28"/>
        <v>2.2553999999999998</v>
      </c>
      <c r="H513" s="109">
        <v>1.45</v>
      </c>
      <c r="I513" s="109">
        <f t="shared" si="29"/>
        <v>3.2703299999999995</v>
      </c>
      <c r="J513" s="109">
        <v>1</v>
      </c>
      <c r="K513" s="109">
        <f t="shared" si="30"/>
        <v>2.2553999999999998</v>
      </c>
      <c r="L513" s="110">
        <f t="shared" si="31"/>
        <v>24527.48</v>
      </c>
      <c r="M513" s="111" t="s">
        <v>1281</v>
      </c>
      <c r="N513" s="112" t="s">
        <v>1282</v>
      </c>
    </row>
    <row r="514" spans="1:14" ht="17.149999999999999" customHeight="1">
      <c r="A514" s="113" t="s">
        <v>790</v>
      </c>
      <c r="B514" s="114" t="s">
        <v>1886</v>
      </c>
      <c r="C514" s="115">
        <v>16.3</v>
      </c>
      <c r="D514" s="116">
        <v>4.0922000000000001</v>
      </c>
      <c r="E514" s="116">
        <v>1</v>
      </c>
      <c r="F514" s="116">
        <v>1</v>
      </c>
      <c r="G514" s="116">
        <f t="shared" si="28"/>
        <v>4.0922000000000001</v>
      </c>
      <c r="H514" s="116">
        <v>1.45</v>
      </c>
      <c r="I514" s="116">
        <f t="shared" si="29"/>
        <v>5.9336899999999995</v>
      </c>
      <c r="J514" s="116">
        <v>1</v>
      </c>
      <c r="K514" s="116">
        <f t="shared" si="30"/>
        <v>4.0922000000000001</v>
      </c>
      <c r="L514" s="117">
        <f t="shared" si="31"/>
        <v>44502.68</v>
      </c>
      <c r="M514" s="118" t="s">
        <v>1281</v>
      </c>
      <c r="N514" s="119" t="s">
        <v>1282</v>
      </c>
    </row>
    <row r="515" spans="1:14" ht="17.149999999999999" customHeight="1">
      <c r="A515" s="120" t="s">
        <v>791</v>
      </c>
      <c r="B515" s="121" t="s">
        <v>1887</v>
      </c>
      <c r="C515" s="122">
        <v>2.4</v>
      </c>
      <c r="D515" s="123">
        <v>0.95179999999999998</v>
      </c>
      <c r="E515" s="124">
        <v>1</v>
      </c>
      <c r="F515" s="124">
        <v>1</v>
      </c>
      <c r="G515" s="124">
        <f t="shared" si="28"/>
        <v>0.95179999999999998</v>
      </c>
      <c r="H515" s="124">
        <v>1.45</v>
      </c>
      <c r="I515" s="124">
        <f t="shared" si="29"/>
        <v>1.3801099999999999</v>
      </c>
      <c r="J515" s="124">
        <v>1</v>
      </c>
      <c r="K515" s="124">
        <f t="shared" si="30"/>
        <v>0.95179999999999998</v>
      </c>
      <c r="L515" s="125">
        <f t="shared" si="31"/>
        <v>10350.83</v>
      </c>
      <c r="M515" s="126" t="s">
        <v>1281</v>
      </c>
      <c r="N515" s="127" t="s">
        <v>1282</v>
      </c>
    </row>
    <row r="516" spans="1:14" ht="17.149999999999999" customHeight="1">
      <c r="A516" s="105" t="s">
        <v>792</v>
      </c>
      <c r="B516" s="106" t="s">
        <v>1887</v>
      </c>
      <c r="C516" s="107">
        <v>3.64</v>
      </c>
      <c r="D516" s="109">
        <v>1.2387999999999999</v>
      </c>
      <c r="E516" s="109">
        <v>1</v>
      </c>
      <c r="F516" s="109">
        <v>1</v>
      </c>
      <c r="G516" s="109">
        <f t="shared" si="28"/>
        <v>1.2387999999999999</v>
      </c>
      <c r="H516" s="109">
        <v>1.45</v>
      </c>
      <c r="I516" s="109">
        <f t="shared" si="29"/>
        <v>1.7962599999999997</v>
      </c>
      <c r="J516" s="109">
        <v>1</v>
      </c>
      <c r="K516" s="109">
        <f t="shared" si="30"/>
        <v>1.2387999999999999</v>
      </c>
      <c r="L516" s="110">
        <f t="shared" si="31"/>
        <v>13471.95</v>
      </c>
      <c r="M516" s="111" t="s">
        <v>1281</v>
      </c>
      <c r="N516" s="112" t="s">
        <v>1282</v>
      </c>
    </row>
    <row r="517" spans="1:14" ht="17.149999999999999" customHeight="1">
      <c r="A517" s="105" t="s">
        <v>793</v>
      </c>
      <c r="B517" s="106" t="s">
        <v>1887</v>
      </c>
      <c r="C517" s="107">
        <v>6.11</v>
      </c>
      <c r="D517" s="109">
        <v>1.6839</v>
      </c>
      <c r="E517" s="109">
        <v>1</v>
      </c>
      <c r="F517" s="109">
        <v>1</v>
      </c>
      <c r="G517" s="109">
        <f t="shared" si="28"/>
        <v>1.6839</v>
      </c>
      <c r="H517" s="109">
        <v>1.45</v>
      </c>
      <c r="I517" s="109">
        <f t="shared" si="29"/>
        <v>2.4416549999999999</v>
      </c>
      <c r="J517" s="109">
        <v>1</v>
      </c>
      <c r="K517" s="109">
        <f t="shared" si="30"/>
        <v>1.6839</v>
      </c>
      <c r="L517" s="110">
        <f t="shared" si="31"/>
        <v>18312.41</v>
      </c>
      <c r="M517" s="111" t="s">
        <v>1281</v>
      </c>
      <c r="N517" s="112" t="s">
        <v>1282</v>
      </c>
    </row>
    <row r="518" spans="1:14" ht="17.149999999999999" customHeight="1">
      <c r="A518" s="113" t="s">
        <v>794</v>
      </c>
      <c r="B518" s="114" t="s">
        <v>1887</v>
      </c>
      <c r="C518" s="115">
        <v>12.91</v>
      </c>
      <c r="D518" s="116">
        <v>3.3125</v>
      </c>
      <c r="E518" s="116">
        <v>1</v>
      </c>
      <c r="F518" s="116">
        <v>1</v>
      </c>
      <c r="G518" s="116">
        <f t="shared" si="28"/>
        <v>3.3125</v>
      </c>
      <c r="H518" s="116">
        <v>1.45</v>
      </c>
      <c r="I518" s="116">
        <f t="shared" si="29"/>
        <v>4.8031249999999996</v>
      </c>
      <c r="J518" s="116">
        <v>1</v>
      </c>
      <c r="K518" s="116">
        <f t="shared" si="30"/>
        <v>3.3125</v>
      </c>
      <c r="L518" s="117">
        <f t="shared" si="31"/>
        <v>36023.440000000002</v>
      </c>
      <c r="M518" s="118" t="s">
        <v>1281</v>
      </c>
      <c r="N518" s="119" t="s">
        <v>1282</v>
      </c>
    </row>
    <row r="519" spans="1:14" ht="17.149999999999999" customHeight="1">
      <c r="A519" s="120" t="s">
        <v>795</v>
      </c>
      <c r="B519" s="121" t="s">
        <v>1888</v>
      </c>
      <c r="C519" s="122">
        <v>4.33</v>
      </c>
      <c r="D519" s="123">
        <v>1.2384999999999999</v>
      </c>
      <c r="E519" s="124">
        <v>1</v>
      </c>
      <c r="F519" s="124">
        <v>1</v>
      </c>
      <c r="G519" s="124">
        <f t="shared" si="28"/>
        <v>1.2384999999999999</v>
      </c>
      <c r="H519" s="124">
        <v>1.45</v>
      </c>
      <c r="I519" s="124">
        <f t="shared" si="29"/>
        <v>1.7958249999999998</v>
      </c>
      <c r="J519" s="124">
        <v>1</v>
      </c>
      <c r="K519" s="124">
        <f t="shared" si="30"/>
        <v>1.2384999999999999</v>
      </c>
      <c r="L519" s="125">
        <f t="shared" si="31"/>
        <v>13468.69</v>
      </c>
      <c r="M519" s="126" t="s">
        <v>1281</v>
      </c>
      <c r="N519" s="127" t="s">
        <v>1282</v>
      </c>
    </row>
    <row r="520" spans="1:14" ht="17.149999999999999" customHeight="1">
      <c r="A520" s="105" t="s">
        <v>796</v>
      </c>
      <c r="B520" s="106" t="s">
        <v>1888</v>
      </c>
      <c r="C520" s="107">
        <v>5.72</v>
      </c>
      <c r="D520" s="109">
        <v>1.4009</v>
      </c>
      <c r="E520" s="109">
        <v>1</v>
      </c>
      <c r="F520" s="109">
        <v>1</v>
      </c>
      <c r="G520" s="109">
        <f t="shared" si="28"/>
        <v>1.4009</v>
      </c>
      <c r="H520" s="109">
        <v>1.45</v>
      </c>
      <c r="I520" s="109">
        <f t="shared" si="29"/>
        <v>2.0313050000000001</v>
      </c>
      <c r="J520" s="109">
        <v>1</v>
      </c>
      <c r="K520" s="109">
        <f t="shared" si="30"/>
        <v>1.4009</v>
      </c>
      <c r="L520" s="110">
        <f t="shared" si="31"/>
        <v>15234.79</v>
      </c>
      <c r="M520" s="111" t="s">
        <v>1281</v>
      </c>
      <c r="N520" s="112" t="s">
        <v>1282</v>
      </c>
    </row>
    <row r="521" spans="1:14" ht="17.149999999999999" customHeight="1">
      <c r="A521" s="105" t="s">
        <v>797</v>
      </c>
      <c r="B521" s="106" t="s">
        <v>1888</v>
      </c>
      <c r="C521" s="107">
        <v>10.29</v>
      </c>
      <c r="D521" s="109">
        <v>2.1821000000000002</v>
      </c>
      <c r="E521" s="109">
        <v>1</v>
      </c>
      <c r="F521" s="109">
        <v>1</v>
      </c>
      <c r="G521" s="109">
        <f t="shared" si="28"/>
        <v>2.1821000000000002</v>
      </c>
      <c r="H521" s="109">
        <v>1.45</v>
      </c>
      <c r="I521" s="109">
        <f t="shared" si="29"/>
        <v>3.1640450000000002</v>
      </c>
      <c r="J521" s="109">
        <v>1</v>
      </c>
      <c r="K521" s="109">
        <f t="shared" si="30"/>
        <v>2.1821000000000002</v>
      </c>
      <c r="L521" s="110">
        <f t="shared" si="31"/>
        <v>23730.34</v>
      </c>
      <c r="M521" s="111" t="s">
        <v>1281</v>
      </c>
      <c r="N521" s="112" t="s">
        <v>1282</v>
      </c>
    </row>
    <row r="522" spans="1:14" ht="17.149999999999999" customHeight="1">
      <c r="A522" s="113" t="s">
        <v>798</v>
      </c>
      <c r="B522" s="114" t="s">
        <v>1888</v>
      </c>
      <c r="C522" s="115">
        <v>20.36</v>
      </c>
      <c r="D522" s="116">
        <v>4.5162000000000004</v>
      </c>
      <c r="E522" s="116">
        <v>1</v>
      </c>
      <c r="F522" s="116">
        <v>1</v>
      </c>
      <c r="G522" s="116">
        <f t="shared" si="28"/>
        <v>4.5162000000000004</v>
      </c>
      <c r="H522" s="116">
        <v>1.45</v>
      </c>
      <c r="I522" s="116">
        <f t="shared" si="29"/>
        <v>6.5484900000000001</v>
      </c>
      <c r="J522" s="116">
        <v>1</v>
      </c>
      <c r="K522" s="116">
        <f t="shared" si="30"/>
        <v>4.5162000000000004</v>
      </c>
      <c r="L522" s="117">
        <f t="shared" si="31"/>
        <v>49113.68</v>
      </c>
      <c r="M522" s="118" t="s">
        <v>1281</v>
      </c>
      <c r="N522" s="119" t="s">
        <v>1282</v>
      </c>
    </row>
    <row r="523" spans="1:14" ht="17.149999999999999" customHeight="1">
      <c r="A523" s="120" t="s">
        <v>799</v>
      </c>
      <c r="B523" s="121" t="s">
        <v>1889</v>
      </c>
      <c r="C523" s="122">
        <v>2.75</v>
      </c>
      <c r="D523" s="123">
        <v>0.46350000000000002</v>
      </c>
      <c r="E523" s="124">
        <v>1</v>
      </c>
      <c r="F523" s="124">
        <v>1</v>
      </c>
      <c r="G523" s="124">
        <f t="shared" si="28"/>
        <v>0.46350000000000002</v>
      </c>
      <c r="H523" s="124">
        <v>1.45</v>
      </c>
      <c r="I523" s="124">
        <f t="shared" si="29"/>
        <v>0.67207499999999998</v>
      </c>
      <c r="J523" s="124">
        <v>1</v>
      </c>
      <c r="K523" s="124">
        <f t="shared" si="30"/>
        <v>0.46350000000000002</v>
      </c>
      <c r="L523" s="125">
        <f t="shared" si="31"/>
        <v>5040.5600000000004</v>
      </c>
      <c r="M523" s="126" t="s">
        <v>1281</v>
      </c>
      <c r="N523" s="127" t="s">
        <v>1282</v>
      </c>
    </row>
    <row r="524" spans="1:14" ht="17.149999999999999" customHeight="1">
      <c r="A524" s="105" t="s">
        <v>800</v>
      </c>
      <c r="B524" s="106" t="s">
        <v>1889</v>
      </c>
      <c r="C524" s="107">
        <v>3.56</v>
      </c>
      <c r="D524" s="109">
        <v>0.57489999999999997</v>
      </c>
      <c r="E524" s="109">
        <v>1</v>
      </c>
      <c r="F524" s="109">
        <v>1</v>
      </c>
      <c r="G524" s="109">
        <f t="shared" si="28"/>
        <v>0.57489999999999997</v>
      </c>
      <c r="H524" s="109">
        <v>1.45</v>
      </c>
      <c r="I524" s="109">
        <f t="shared" si="29"/>
        <v>0.83360499999999993</v>
      </c>
      <c r="J524" s="109">
        <v>1</v>
      </c>
      <c r="K524" s="109">
        <f t="shared" si="30"/>
        <v>0.57489999999999997</v>
      </c>
      <c r="L524" s="110">
        <f t="shared" si="31"/>
        <v>6252.04</v>
      </c>
      <c r="M524" s="111" t="s">
        <v>1281</v>
      </c>
      <c r="N524" s="112" t="s">
        <v>1282</v>
      </c>
    </row>
    <row r="525" spans="1:14" ht="17.149999999999999" customHeight="1">
      <c r="A525" s="105" t="s">
        <v>801</v>
      </c>
      <c r="B525" s="106" t="s">
        <v>1889</v>
      </c>
      <c r="C525" s="107">
        <v>5.68</v>
      </c>
      <c r="D525" s="109">
        <v>0.90449999999999997</v>
      </c>
      <c r="E525" s="109">
        <v>1</v>
      </c>
      <c r="F525" s="109">
        <v>1</v>
      </c>
      <c r="G525" s="109">
        <f t="shared" si="28"/>
        <v>0.90449999999999997</v>
      </c>
      <c r="H525" s="109">
        <v>1.45</v>
      </c>
      <c r="I525" s="109">
        <f t="shared" si="29"/>
        <v>1.3115249999999998</v>
      </c>
      <c r="J525" s="109">
        <v>1</v>
      </c>
      <c r="K525" s="109">
        <f t="shared" si="30"/>
        <v>0.90449999999999997</v>
      </c>
      <c r="L525" s="110">
        <f t="shared" si="31"/>
        <v>9836.44</v>
      </c>
      <c r="M525" s="111" t="s">
        <v>1281</v>
      </c>
      <c r="N525" s="112" t="s">
        <v>1282</v>
      </c>
    </row>
    <row r="526" spans="1:14" ht="17.149999999999999" customHeight="1">
      <c r="A526" s="113" t="s">
        <v>802</v>
      </c>
      <c r="B526" s="114" t="s">
        <v>1889</v>
      </c>
      <c r="C526" s="115">
        <v>11.57</v>
      </c>
      <c r="D526" s="116">
        <v>2.1442999999999999</v>
      </c>
      <c r="E526" s="116">
        <v>1</v>
      </c>
      <c r="F526" s="116">
        <v>1</v>
      </c>
      <c r="G526" s="116">
        <f t="shared" si="28"/>
        <v>2.1442999999999999</v>
      </c>
      <c r="H526" s="116">
        <v>1.45</v>
      </c>
      <c r="I526" s="116">
        <f t="shared" si="29"/>
        <v>3.1092349999999995</v>
      </c>
      <c r="J526" s="116">
        <v>1</v>
      </c>
      <c r="K526" s="116">
        <f t="shared" si="30"/>
        <v>2.1442999999999999</v>
      </c>
      <c r="L526" s="117">
        <f t="shared" si="31"/>
        <v>23319.26</v>
      </c>
      <c r="M526" s="118" t="s">
        <v>1281</v>
      </c>
      <c r="N526" s="119" t="s">
        <v>1282</v>
      </c>
    </row>
    <row r="527" spans="1:14" ht="17.149999999999999" customHeight="1">
      <c r="A527" s="120" t="s">
        <v>803</v>
      </c>
      <c r="B527" s="121" t="s">
        <v>1890</v>
      </c>
      <c r="C527" s="122">
        <v>2.75</v>
      </c>
      <c r="D527" s="123">
        <v>0.47899999999999998</v>
      </c>
      <c r="E527" s="124">
        <v>1</v>
      </c>
      <c r="F527" s="124">
        <v>1</v>
      </c>
      <c r="G527" s="124">
        <f t="shared" si="28"/>
        <v>0.47899999999999998</v>
      </c>
      <c r="H527" s="124">
        <v>1.45</v>
      </c>
      <c r="I527" s="124">
        <f t="shared" si="29"/>
        <v>0.69455</v>
      </c>
      <c r="J527" s="124">
        <v>1</v>
      </c>
      <c r="K527" s="124">
        <f t="shared" si="30"/>
        <v>0.47899999999999998</v>
      </c>
      <c r="L527" s="125">
        <f t="shared" si="31"/>
        <v>5209.13</v>
      </c>
      <c r="M527" s="126" t="s">
        <v>1281</v>
      </c>
      <c r="N527" s="127" t="s">
        <v>1282</v>
      </c>
    </row>
    <row r="528" spans="1:14" ht="17.149999999999999" customHeight="1">
      <c r="A528" s="105" t="s">
        <v>804</v>
      </c>
      <c r="B528" s="106" t="s">
        <v>1890</v>
      </c>
      <c r="C528" s="107">
        <v>3.4</v>
      </c>
      <c r="D528" s="109">
        <v>0.60589999999999999</v>
      </c>
      <c r="E528" s="109">
        <v>1</v>
      </c>
      <c r="F528" s="109">
        <v>1</v>
      </c>
      <c r="G528" s="109">
        <f t="shared" ref="G528:G591" si="32">+D528*E528*F528</f>
        <v>0.60589999999999999</v>
      </c>
      <c r="H528" s="109">
        <v>1.45</v>
      </c>
      <c r="I528" s="109">
        <f t="shared" ref="I528:I591" si="33">G528*H528</f>
        <v>0.87855499999999997</v>
      </c>
      <c r="J528" s="109">
        <v>1</v>
      </c>
      <c r="K528" s="109">
        <f t="shared" ref="K528:K591" si="34">D528*J528</f>
        <v>0.60589999999999999</v>
      </c>
      <c r="L528" s="110">
        <f t="shared" ref="L528:L591" si="35">+ROUND(I528*7500,2)</f>
        <v>6589.16</v>
      </c>
      <c r="M528" s="111" t="s">
        <v>1281</v>
      </c>
      <c r="N528" s="112" t="s">
        <v>1282</v>
      </c>
    </row>
    <row r="529" spans="1:14" ht="17.149999999999999" customHeight="1">
      <c r="A529" s="105" t="s">
        <v>805</v>
      </c>
      <c r="B529" s="106" t="s">
        <v>1890</v>
      </c>
      <c r="C529" s="107">
        <v>5.33</v>
      </c>
      <c r="D529" s="109">
        <v>0.93989999999999996</v>
      </c>
      <c r="E529" s="109">
        <v>1</v>
      </c>
      <c r="F529" s="109">
        <v>1</v>
      </c>
      <c r="G529" s="109">
        <f t="shared" si="32"/>
        <v>0.93989999999999996</v>
      </c>
      <c r="H529" s="109">
        <v>1.45</v>
      </c>
      <c r="I529" s="109">
        <f t="shared" si="33"/>
        <v>1.3628549999999999</v>
      </c>
      <c r="J529" s="109">
        <v>1</v>
      </c>
      <c r="K529" s="109">
        <f t="shared" si="34"/>
        <v>0.93989999999999996</v>
      </c>
      <c r="L529" s="110">
        <f t="shared" si="35"/>
        <v>10221.41</v>
      </c>
      <c r="M529" s="111" t="s">
        <v>1281</v>
      </c>
      <c r="N529" s="112" t="s">
        <v>1282</v>
      </c>
    </row>
    <row r="530" spans="1:14" ht="17.149999999999999" customHeight="1">
      <c r="A530" s="113" t="s">
        <v>806</v>
      </c>
      <c r="B530" s="114" t="s">
        <v>1890</v>
      </c>
      <c r="C530" s="115">
        <v>10.65</v>
      </c>
      <c r="D530" s="116">
        <v>1.9912000000000001</v>
      </c>
      <c r="E530" s="116">
        <v>1</v>
      </c>
      <c r="F530" s="116">
        <v>1</v>
      </c>
      <c r="G530" s="116">
        <f t="shared" si="32"/>
        <v>1.9912000000000001</v>
      </c>
      <c r="H530" s="116">
        <v>1.45</v>
      </c>
      <c r="I530" s="116">
        <f t="shared" si="33"/>
        <v>2.8872400000000003</v>
      </c>
      <c r="J530" s="116">
        <v>1</v>
      </c>
      <c r="K530" s="116">
        <f t="shared" si="34"/>
        <v>1.9912000000000001</v>
      </c>
      <c r="L530" s="117">
        <f t="shared" si="35"/>
        <v>21654.3</v>
      </c>
      <c r="M530" s="118" t="s">
        <v>1281</v>
      </c>
      <c r="N530" s="119" t="s">
        <v>1282</v>
      </c>
    </row>
    <row r="531" spans="1:14" ht="17.149999999999999" customHeight="1">
      <c r="A531" s="120" t="s">
        <v>807</v>
      </c>
      <c r="B531" s="121" t="s">
        <v>1891</v>
      </c>
      <c r="C531" s="122">
        <v>3.27</v>
      </c>
      <c r="D531" s="123">
        <v>0.60150000000000003</v>
      </c>
      <c r="E531" s="124">
        <v>1</v>
      </c>
      <c r="F531" s="124">
        <v>1</v>
      </c>
      <c r="G531" s="124">
        <f t="shared" si="32"/>
        <v>0.60150000000000003</v>
      </c>
      <c r="H531" s="124">
        <v>1.45</v>
      </c>
      <c r="I531" s="124">
        <f t="shared" si="33"/>
        <v>0.87217500000000003</v>
      </c>
      <c r="J531" s="124">
        <v>1</v>
      </c>
      <c r="K531" s="124">
        <f t="shared" si="34"/>
        <v>0.60150000000000003</v>
      </c>
      <c r="L531" s="125">
        <f t="shared" si="35"/>
        <v>6541.31</v>
      </c>
      <c r="M531" s="126" t="s">
        <v>1281</v>
      </c>
      <c r="N531" s="127" t="s">
        <v>1282</v>
      </c>
    </row>
    <row r="532" spans="1:14" ht="17.149999999999999" customHeight="1">
      <c r="A532" s="105" t="s">
        <v>808</v>
      </c>
      <c r="B532" s="106" t="s">
        <v>1891</v>
      </c>
      <c r="C532" s="107">
        <v>4.18</v>
      </c>
      <c r="D532" s="109">
        <v>0.7923</v>
      </c>
      <c r="E532" s="109">
        <v>1</v>
      </c>
      <c r="F532" s="109">
        <v>1</v>
      </c>
      <c r="G532" s="109">
        <f t="shared" si="32"/>
        <v>0.7923</v>
      </c>
      <c r="H532" s="109">
        <v>1.45</v>
      </c>
      <c r="I532" s="109">
        <f t="shared" si="33"/>
        <v>1.1488350000000001</v>
      </c>
      <c r="J532" s="109">
        <v>1</v>
      </c>
      <c r="K532" s="109">
        <f t="shared" si="34"/>
        <v>0.7923</v>
      </c>
      <c r="L532" s="110">
        <f t="shared" si="35"/>
        <v>8616.26</v>
      </c>
      <c r="M532" s="111" t="s">
        <v>1281</v>
      </c>
      <c r="N532" s="112" t="s">
        <v>1282</v>
      </c>
    </row>
    <row r="533" spans="1:14" ht="17.149999999999999" customHeight="1">
      <c r="A533" s="105" t="s">
        <v>809</v>
      </c>
      <c r="B533" s="106" t="s">
        <v>1891</v>
      </c>
      <c r="C533" s="107">
        <v>5.99</v>
      </c>
      <c r="D533" s="109">
        <v>1.0858000000000001</v>
      </c>
      <c r="E533" s="109">
        <v>1</v>
      </c>
      <c r="F533" s="109">
        <v>1</v>
      </c>
      <c r="G533" s="109">
        <f t="shared" si="32"/>
        <v>1.0858000000000001</v>
      </c>
      <c r="H533" s="109">
        <v>1.45</v>
      </c>
      <c r="I533" s="109">
        <f t="shared" si="33"/>
        <v>1.5744100000000001</v>
      </c>
      <c r="J533" s="109">
        <v>1</v>
      </c>
      <c r="K533" s="109">
        <f t="shared" si="34"/>
        <v>1.0858000000000001</v>
      </c>
      <c r="L533" s="110">
        <f t="shared" si="35"/>
        <v>11808.08</v>
      </c>
      <c r="M533" s="111" t="s">
        <v>1281</v>
      </c>
      <c r="N533" s="112" t="s">
        <v>1282</v>
      </c>
    </row>
    <row r="534" spans="1:14" ht="17.149999999999999" customHeight="1">
      <c r="A534" s="113" t="s">
        <v>810</v>
      </c>
      <c r="B534" s="114" t="s">
        <v>1891</v>
      </c>
      <c r="C534" s="115">
        <v>9.69</v>
      </c>
      <c r="D534" s="116">
        <v>1.6980999999999999</v>
      </c>
      <c r="E534" s="116">
        <v>1</v>
      </c>
      <c r="F534" s="116">
        <v>1</v>
      </c>
      <c r="G534" s="116">
        <f t="shared" si="32"/>
        <v>1.6980999999999999</v>
      </c>
      <c r="H534" s="116">
        <v>1.45</v>
      </c>
      <c r="I534" s="116">
        <f t="shared" si="33"/>
        <v>2.4622449999999998</v>
      </c>
      <c r="J534" s="116">
        <v>1</v>
      </c>
      <c r="K534" s="116">
        <f t="shared" si="34"/>
        <v>1.6980999999999999</v>
      </c>
      <c r="L534" s="117">
        <f t="shared" si="35"/>
        <v>18466.84</v>
      </c>
      <c r="M534" s="118" t="s">
        <v>1281</v>
      </c>
      <c r="N534" s="119" t="s">
        <v>1282</v>
      </c>
    </row>
    <row r="535" spans="1:14" ht="17.149999999999999" customHeight="1">
      <c r="A535" s="120" t="s">
        <v>811</v>
      </c>
      <c r="B535" s="121" t="s">
        <v>1892</v>
      </c>
      <c r="C535" s="122">
        <v>3.12</v>
      </c>
      <c r="D535" s="123">
        <v>0.52929999999999999</v>
      </c>
      <c r="E535" s="124">
        <v>1</v>
      </c>
      <c r="F535" s="124">
        <v>1</v>
      </c>
      <c r="G535" s="124">
        <f t="shared" si="32"/>
        <v>0.52929999999999999</v>
      </c>
      <c r="H535" s="124">
        <v>1.45</v>
      </c>
      <c r="I535" s="124">
        <f t="shared" si="33"/>
        <v>0.76748499999999997</v>
      </c>
      <c r="J535" s="124">
        <v>1</v>
      </c>
      <c r="K535" s="124">
        <f t="shared" si="34"/>
        <v>0.52929999999999999</v>
      </c>
      <c r="L535" s="125">
        <f t="shared" si="35"/>
        <v>5756.14</v>
      </c>
      <c r="M535" s="126" t="s">
        <v>1281</v>
      </c>
      <c r="N535" s="127" t="s">
        <v>1282</v>
      </c>
    </row>
    <row r="536" spans="1:14" ht="17.149999999999999" customHeight="1">
      <c r="A536" s="105" t="s">
        <v>812</v>
      </c>
      <c r="B536" s="106" t="s">
        <v>1892</v>
      </c>
      <c r="C536" s="107">
        <v>4.01</v>
      </c>
      <c r="D536" s="109">
        <v>0.67310000000000003</v>
      </c>
      <c r="E536" s="109">
        <v>1</v>
      </c>
      <c r="F536" s="109">
        <v>1</v>
      </c>
      <c r="G536" s="109">
        <f t="shared" si="32"/>
        <v>0.67310000000000003</v>
      </c>
      <c r="H536" s="109">
        <v>1.45</v>
      </c>
      <c r="I536" s="109">
        <f t="shared" si="33"/>
        <v>0.97599500000000006</v>
      </c>
      <c r="J536" s="109">
        <v>1</v>
      </c>
      <c r="K536" s="109">
        <f t="shared" si="34"/>
        <v>0.67310000000000003</v>
      </c>
      <c r="L536" s="110">
        <f t="shared" si="35"/>
        <v>7319.96</v>
      </c>
      <c r="M536" s="111" t="s">
        <v>1281</v>
      </c>
      <c r="N536" s="112" t="s">
        <v>1282</v>
      </c>
    </row>
    <row r="537" spans="1:14" ht="17.149999999999999" customHeight="1">
      <c r="A537" s="105" t="s">
        <v>813</v>
      </c>
      <c r="B537" s="106" t="s">
        <v>1892</v>
      </c>
      <c r="C537" s="107">
        <v>6.38</v>
      </c>
      <c r="D537" s="109">
        <v>1.05</v>
      </c>
      <c r="E537" s="109">
        <v>1</v>
      </c>
      <c r="F537" s="109">
        <v>1</v>
      </c>
      <c r="G537" s="109">
        <f t="shared" si="32"/>
        <v>1.05</v>
      </c>
      <c r="H537" s="109">
        <v>1.45</v>
      </c>
      <c r="I537" s="109">
        <f t="shared" si="33"/>
        <v>1.5225</v>
      </c>
      <c r="J537" s="109">
        <v>1</v>
      </c>
      <c r="K537" s="109">
        <f t="shared" si="34"/>
        <v>1.05</v>
      </c>
      <c r="L537" s="110">
        <f t="shared" si="35"/>
        <v>11418.75</v>
      </c>
      <c r="M537" s="111" t="s">
        <v>1281</v>
      </c>
      <c r="N537" s="112" t="s">
        <v>1282</v>
      </c>
    </row>
    <row r="538" spans="1:14" ht="17.149999999999999" customHeight="1">
      <c r="A538" s="113" t="s">
        <v>814</v>
      </c>
      <c r="B538" s="114" t="s">
        <v>1892</v>
      </c>
      <c r="C538" s="115">
        <v>14.25</v>
      </c>
      <c r="D538" s="116">
        <v>2.6295999999999999</v>
      </c>
      <c r="E538" s="116">
        <v>1</v>
      </c>
      <c r="F538" s="116">
        <v>1</v>
      </c>
      <c r="G538" s="116">
        <f t="shared" si="32"/>
        <v>2.6295999999999999</v>
      </c>
      <c r="H538" s="116">
        <v>1.45</v>
      </c>
      <c r="I538" s="116">
        <f t="shared" si="33"/>
        <v>3.8129199999999996</v>
      </c>
      <c r="J538" s="116">
        <v>1</v>
      </c>
      <c r="K538" s="116">
        <f t="shared" si="34"/>
        <v>2.6295999999999999</v>
      </c>
      <c r="L538" s="117">
        <f t="shared" si="35"/>
        <v>28596.9</v>
      </c>
      <c r="M538" s="118" t="s">
        <v>1281</v>
      </c>
      <c r="N538" s="119" t="s">
        <v>1282</v>
      </c>
    </row>
    <row r="539" spans="1:14" ht="17.149999999999999" customHeight="1">
      <c r="A539" s="120" t="s">
        <v>815</v>
      </c>
      <c r="B539" s="121" t="s">
        <v>1893</v>
      </c>
      <c r="C539" s="122">
        <v>2.96</v>
      </c>
      <c r="D539" s="123">
        <v>0.51629999999999998</v>
      </c>
      <c r="E539" s="124">
        <v>1</v>
      </c>
      <c r="F539" s="124">
        <v>1</v>
      </c>
      <c r="G539" s="124">
        <f t="shared" si="32"/>
        <v>0.51629999999999998</v>
      </c>
      <c r="H539" s="124">
        <v>1.45</v>
      </c>
      <c r="I539" s="124">
        <f t="shared" si="33"/>
        <v>0.74863499999999994</v>
      </c>
      <c r="J539" s="124">
        <v>1</v>
      </c>
      <c r="K539" s="124">
        <f t="shared" si="34"/>
        <v>0.51629999999999998</v>
      </c>
      <c r="L539" s="125">
        <f t="shared" si="35"/>
        <v>5614.76</v>
      </c>
      <c r="M539" s="126" t="s">
        <v>1281</v>
      </c>
      <c r="N539" s="127" t="s">
        <v>1282</v>
      </c>
    </row>
    <row r="540" spans="1:14" ht="17.149999999999999" customHeight="1">
      <c r="A540" s="105" t="s">
        <v>816</v>
      </c>
      <c r="B540" s="106" t="s">
        <v>1893</v>
      </c>
      <c r="C540" s="107">
        <v>3.35</v>
      </c>
      <c r="D540" s="109">
        <v>0.61160000000000003</v>
      </c>
      <c r="E540" s="109">
        <v>1</v>
      </c>
      <c r="F540" s="109">
        <v>1</v>
      </c>
      <c r="G540" s="109">
        <f t="shared" si="32"/>
        <v>0.61160000000000003</v>
      </c>
      <c r="H540" s="109">
        <v>1.45</v>
      </c>
      <c r="I540" s="109">
        <f t="shared" si="33"/>
        <v>0.88682000000000005</v>
      </c>
      <c r="J540" s="109">
        <v>1</v>
      </c>
      <c r="K540" s="109">
        <f t="shared" si="34"/>
        <v>0.61160000000000003</v>
      </c>
      <c r="L540" s="110">
        <f t="shared" si="35"/>
        <v>6651.15</v>
      </c>
      <c r="M540" s="111" t="s">
        <v>1281</v>
      </c>
      <c r="N540" s="112" t="s">
        <v>1282</v>
      </c>
    </row>
    <row r="541" spans="1:14" ht="17.149999999999999" customHeight="1">
      <c r="A541" s="105" t="s">
        <v>817</v>
      </c>
      <c r="B541" s="106" t="s">
        <v>1893</v>
      </c>
      <c r="C541" s="107">
        <v>4.9800000000000004</v>
      </c>
      <c r="D541" s="109">
        <v>0.90629999999999999</v>
      </c>
      <c r="E541" s="109">
        <v>1</v>
      </c>
      <c r="F541" s="109">
        <v>1</v>
      </c>
      <c r="G541" s="109">
        <f t="shared" si="32"/>
        <v>0.90629999999999999</v>
      </c>
      <c r="H541" s="109">
        <v>1.45</v>
      </c>
      <c r="I541" s="109">
        <f t="shared" si="33"/>
        <v>1.3141350000000001</v>
      </c>
      <c r="J541" s="109">
        <v>1</v>
      </c>
      <c r="K541" s="109">
        <f t="shared" si="34"/>
        <v>0.90629999999999999</v>
      </c>
      <c r="L541" s="110">
        <f t="shared" si="35"/>
        <v>9856.01</v>
      </c>
      <c r="M541" s="111" t="s">
        <v>1281</v>
      </c>
      <c r="N541" s="112" t="s">
        <v>1282</v>
      </c>
    </row>
    <row r="542" spans="1:14" ht="17.149999999999999" customHeight="1">
      <c r="A542" s="113" t="s">
        <v>818</v>
      </c>
      <c r="B542" s="114" t="s">
        <v>1893</v>
      </c>
      <c r="C542" s="115">
        <v>9.19</v>
      </c>
      <c r="D542" s="116">
        <v>1.6684000000000001</v>
      </c>
      <c r="E542" s="116">
        <v>1</v>
      </c>
      <c r="F542" s="116">
        <v>1</v>
      </c>
      <c r="G542" s="116">
        <f t="shared" si="32"/>
        <v>1.6684000000000001</v>
      </c>
      <c r="H542" s="116">
        <v>1.45</v>
      </c>
      <c r="I542" s="116">
        <f t="shared" si="33"/>
        <v>2.4191799999999999</v>
      </c>
      <c r="J542" s="116">
        <v>1</v>
      </c>
      <c r="K542" s="116">
        <f t="shared" si="34"/>
        <v>1.6684000000000001</v>
      </c>
      <c r="L542" s="117">
        <f t="shared" si="35"/>
        <v>18143.849999999999</v>
      </c>
      <c r="M542" s="118" t="s">
        <v>1281</v>
      </c>
      <c r="N542" s="119" t="s">
        <v>1282</v>
      </c>
    </row>
    <row r="543" spans="1:14" ht="17.149999999999999" customHeight="1">
      <c r="A543" s="120" t="s">
        <v>819</v>
      </c>
      <c r="B543" s="121" t="s">
        <v>1894</v>
      </c>
      <c r="C543" s="122">
        <v>2.46</v>
      </c>
      <c r="D543" s="123">
        <v>0.55330000000000001</v>
      </c>
      <c r="E543" s="124">
        <v>1</v>
      </c>
      <c r="F543" s="124">
        <v>1</v>
      </c>
      <c r="G543" s="124">
        <f t="shared" si="32"/>
        <v>0.55330000000000001</v>
      </c>
      <c r="H543" s="124">
        <v>1.45</v>
      </c>
      <c r="I543" s="124">
        <f t="shared" si="33"/>
        <v>0.80228500000000003</v>
      </c>
      <c r="J543" s="124">
        <v>1</v>
      </c>
      <c r="K543" s="124">
        <f t="shared" si="34"/>
        <v>0.55330000000000001</v>
      </c>
      <c r="L543" s="125">
        <f t="shared" si="35"/>
        <v>6017.14</v>
      </c>
      <c r="M543" s="126" t="s">
        <v>1281</v>
      </c>
      <c r="N543" s="127" t="s">
        <v>1282</v>
      </c>
    </row>
    <row r="544" spans="1:14" ht="17.149999999999999" customHeight="1">
      <c r="A544" s="105" t="s">
        <v>820</v>
      </c>
      <c r="B544" s="106" t="s">
        <v>1894</v>
      </c>
      <c r="C544" s="107">
        <v>3.57</v>
      </c>
      <c r="D544" s="109">
        <v>0.76519999999999999</v>
      </c>
      <c r="E544" s="109">
        <v>1</v>
      </c>
      <c r="F544" s="109">
        <v>1</v>
      </c>
      <c r="G544" s="109">
        <f t="shared" si="32"/>
        <v>0.76519999999999999</v>
      </c>
      <c r="H544" s="109">
        <v>1.45</v>
      </c>
      <c r="I544" s="109">
        <f t="shared" si="33"/>
        <v>1.10954</v>
      </c>
      <c r="J544" s="109">
        <v>1</v>
      </c>
      <c r="K544" s="109">
        <f t="shared" si="34"/>
        <v>0.76519999999999999</v>
      </c>
      <c r="L544" s="110">
        <f t="shared" si="35"/>
        <v>8321.5499999999993</v>
      </c>
      <c r="M544" s="111" t="s">
        <v>1281</v>
      </c>
      <c r="N544" s="112" t="s">
        <v>1282</v>
      </c>
    </row>
    <row r="545" spans="1:14" ht="17.149999999999999" customHeight="1">
      <c r="A545" s="105" t="s">
        <v>821</v>
      </c>
      <c r="B545" s="106" t="s">
        <v>1894</v>
      </c>
      <c r="C545" s="107">
        <v>5.49</v>
      </c>
      <c r="D545" s="109">
        <v>1.0851</v>
      </c>
      <c r="E545" s="109">
        <v>1</v>
      </c>
      <c r="F545" s="109">
        <v>1</v>
      </c>
      <c r="G545" s="109">
        <f t="shared" si="32"/>
        <v>1.0851</v>
      </c>
      <c r="H545" s="109">
        <v>1.45</v>
      </c>
      <c r="I545" s="109">
        <f t="shared" si="33"/>
        <v>1.5733949999999999</v>
      </c>
      <c r="J545" s="109">
        <v>1</v>
      </c>
      <c r="K545" s="109">
        <f t="shared" si="34"/>
        <v>1.0851</v>
      </c>
      <c r="L545" s="110">
        <f t="shared" si="35"/>
        <v>11800.46</v>
      </c>
      <c r="M545" s="111" t="s">
        <v>1281</v>
      </c>
      <c r="N545" s="112" t="s">
        <v>1282</v>
      </c>
    </row>
    <row r="546" spans="1:14" ht="17.149999999999999" customHeight="1">
      <c r="A546" s="113" t="s">
        <v>822</v>
      </c>
      <c r="B546" s="114" t="s">
        <v>1894</v>
      </c>
      <c r="C546" s="115">
        <v>10.47</v>
      </c>
      <c r="D546" s="116">
        <v>2.0608</v>
      </c>
      <c r="E546" s="116">
        <v>1</v>
      </c>
      <c r="F546" s="116">
        <v>1</v>
      </c>
      <c r="G546" s="116">
        <f t="shared" si="32"/>
        <v>2.0608</v>
      </c>
      <c r="H546" s="116">
        <v>1.45</v>
      </c>
      <c r="I546" s="116">
        <f t="shared" si="33"/>
        <v>2.9881599999999997</v>
      </c>
      <c r="J546" s="116">
        <v>1</v>
      </c>
      <c r="K546" s="116">
        <f t="shared" si="34"/>
        <v>2.0608</v>
      </c>
      <c r="L546" s="117">
        <f t="shared" si="35"/>
        <v>22411.200000000001</v>
      </c>
      <c r="M546" s="118" t="s">
        <v>1281</v>
      </c>
      <c r="N546" s="119" t="s">
        <v>1282</v>
      </c>
    </row>
    <row r="547" spans="1:14" ht="17.149999999999999" customHeight="1">
      <c r="A547" s="120" t="s">
        <v>823</v>
      </c>
      <c r="B547" s="121" t="s">
        <v>1895</v>
      </c>
      <c r="C547" s="122">
        <v>3.35</v>
      </c>
      <c r="D547" s="123">
        <v>1.7406999999999999</v>
      </c>
      <c r="E547" s="124">
        <v>1</v>
      </c>
      <c r="F547" s="124">
        <v>1</v>
      </c>
      <c r="G547" s="124">
        <f t="shared" si="32"/>
        <v>1.7406999999999999</v>
      </c>
      <c r="H547" s="124">
        <v>1.45</v>
      </c>
      <c r="I547" s="124">
        <f t="shared" si="33"/>
        <v>2.5240149999999999</v>
      </c>
      <c r="J547" s="124">
        <v>1</v>
      </c>
      <c r="K547" s="124">
        <f t="shared" si="34"/>
        <v>1.7406999999999999</v>
      </c>
      <c r="L547" s="125">
        <f t="shared" si="35"/>
        <v>18930.11</v>
      </c>
      <c r="M547" s="126" t="s">
        <v>1281</v>
      </c>
      <c r="N547" s="127" t="s">
        <v>1283</v>
      </c>
    </row>
    <row r="548" spans="1:14" ht="17.149999999999999" customHeight="1">
      <c r="A548" s="105" t="s">
        <v>824</v>
      </c>
      <c r="B548" s="106" t="s">
        <v>1895</v>
      </c>
      <c r="C548" s="107">
        <v>3.63</v>
      </c>
      <c r="D548" s="109">
        <v>1.8782000000000001</v>
      </c>
      <c r="E548" s="109">
        <v>1</v>
      </c>
      <c r="F548" s="109">
        <v>1</v>
      </c>
      <c r="G548" s="109">
        <f t="shared" si="32"/>
        <v>1.8782000000000001</v>
      </c>
      <c r="H548" s="109">
        <v>1.45</v>
      </c>
      <c r="I548" s="109">
        <f t="shared" si="33"/>
        <v>2.7233900000000002</v>
      </c>
      <c r="J548" s="109">
        <v>1</v>
      </c>
      <c r="K548" s="109">
        <f t="shared" si="34"/>
        <v>1.8782000000000001</v>
      </c>
      <c r="L548" s="110">
        <f t="shared" si="35"/>
        <v>20425.43</v>
      </c>
      <c r="M548" s="111" t="s">
        <v>1281</v>
      </c>
      <c r="N548" s="112" t="s">
        <v>1283</v>
      </c>
    </row>
    <row r="549" spans="1:14" ht="17.149999999999999" customHeight="1">
      <c r="A549" s="105" t="s">
        <v>825</v>
      </c>
      <c r="B549" s="106" t="s">
        <v>1895</v>
      </c>
      <c r="C549" s="107">
        <v>4.9800000000000004</v>
      </c>
      <c r="D549" s="109">
        <v>2.3757000000000001</v>
      </c>
      <c r="E549" s="109">
        <v>1</v>
      </c>
      <c r="F549" s="109">
        <v>1</v>
      </c>
      <c r="G549" s="109">
        <f t="shared" si="32"/>
        <v>2.3757000000000001</v>
      </c>
      <c r="H549" s="109">
        <v>1.45</v>
      </c>
      <c r="I549" s="109">
        <f t="shared" si="33"/>
        <v>3.4447650000000003</v>
      </c>
      <c r="J549" s="109">
        <v>1</v>
      </c>
      <c r="K549" s="109">
        <f t="shared" si="34"/>
        <v>2.3757000000000001</v>
      </c>
      <c r="L549" s="110">
        <f t="shared" si="35"/>
        <v>25835.74</v>
      </c>
      <c r="M549" s="111" t="s">
        <v>1281</v>
      </c>
      <c r="N549" s="112" t="s">
        <v>1283</v>
      </c>
    </row>
    <row r="550" spans="1:14" ht="17.149999999999999" customHeight="1">
      <c r="A550" s="113" t="s">
        <v>826</v>
      </c>
      <c r="B550" s="114" t="s">
        <v>1895</v>
      </c>
      <c r="C550" s="115">
        <v>12.77</v>
      </c>
      <c r="D550" s="116">
        <v>3.7688999999999999</v>
      </c>
      <c r="E550" s="116">
        <v>1</v>
      </c>
      <c r="F550" s="116">
        <v>1</v>
      </c>
      <c r="G550" s="116">
        <f t="shared" si="32"/>
        <v>3.7688999999999999</v>
      </c>
      <c r="H550" s="116">
        <v>1.45</v>
      </c>
      <c r="I550" s="116">
        <f t="shared" si="33"/>
        <v>5.4649049999999999</v>
      </c>
      <c r="J550" s="116">
        <v>1</v>
      </c>
      <c r="K550" s="116">
        <f t="shared" si="34"/>
        <v>3.7688999999999999</v>
      </c>
      <c r="L550" s="117">
        <f t="shared" si="35"/>
        <v>40986.79</v>
      </c>
      <c r="M550" s="118" t="s">
        <v>1281</v>
      </c>
      <c r="N550" s="119" t="s">
        <v>1283</v>
      </c>
    </row>
    <row r="551" spans="1:14" ht="17.149999999999999" customHeight="1">
      <c r="A551" s="120" t="s">
        <v>827</v>
      </c>
      <c r="B551" s="121" t="s">
        <v>1896</v>
      </c>
      <c r="C551" s="122">
        <v>2.79</v>
      </c>
      <c r="D551" s="123">
        <v>1.6990000000000001</v>
      </c>
      <c r="E551" s="124">
        <v>1</v>
      </c>
      <c r="F551" s="124">
        <v>1</v>
      </c>
      <c r="G551" s="124">
        <f t="shared" si="32"/>
        <v>1.6990000000000001</v>
      </c>
      <c r="H551" s="124">
        <v>1.45</v>
      </c>
      <c r="I551" s="124">
        <f t="shared" si="33"/>
        <v>2.4635500000000001</v>
      </c>
      <c r="J551" s="124">
        <v>1</v>
      </c>
      <c r="K551" s="124">
        <f t="shared" si="34"/>
        <v>1.6990000000000001</v>
      </c>
      <c r="L551" s="125">
        <f t="shared" si="35"/>
        <v>18476.63</v>
      </c>
      <c r="M551" s="126" t="s">
        <v>1281</v>
      </c>
      <c r="N551" s="127" t="s">
        <v>1283</v>
      </c>
    </row>
    <row r="552" spans="1:14" ht="17.149999999999999" customHeight="1">
      <c r="A552" s="105" t="s">
        <v>828</v>
      </c>
      <c r="B552" s="106" t="s">
        <v>1896</v>
      </c>
      <c r="C552" s="107">
        <v>3.2</v>
      </c>
      <c r="D552" s="109">
        <v>1.8649</v>
      </c>
      <c r="E552" s="109">
        <v>1</v>
      </c>
      <c r="F552" s="109">
        <v>1</v>
      </c>
      <c r="G552" s="109">
        <f t="shared" si="32"/>
        <v>1.8649</v>
      </c>
      <c r="H552" s="109">
        <v>1.45</v>
      </c>
      <c r="I552" s="109">
        <f t="shared" si="33"/>
        <v>2.7041049999999998</v>
      </c>
      <c r="J552" s="109">
        <v>1</v>
      </c>
      <c r="K552" s="109">
        <f t="shared" si="34"/>
        <v>1.8649</v>
      </c>
      <c r="L552" s="110">
        <f t="shared" si="35"/>
        <v>20280.79</v>
      </c>
      <c r="M552" s="111" t="s">
        <v>1281</v>
      </c>
      <c r="N552" s="112" t="s">
        <v>1283</v>
      </c>
    </row>
    <row r="553" spans="1:14" ht="17.149999999999999" customHeight="1">
      <c r="A553" s="105" t="s">
        <v>829</v>
      </c>
      <c r="B553" s="106" t="s">
        <v>1896</v>
      </c>
      <c r="C553" s="107">
        <v>4.95</v>
      </c>
      <c r="D553" s="109">
        <v>2.2852999999999999</v>
      </c>
      <c r="E553" s="109">
        <v>1</v>
      </c>
      <c r="F553" s="109">
        <v>1</v>
      </c>
      <c r="G553" s="109">
        <f t="shared" si="32"/>
        <v>2.2852999999999999</v>
      </c>
      <c r="H553" s="109">
        <v>1.45</v>
      </c>
      <c r="I553" s="109">
        <f t="shared" si="33"/>
        <v>3.3136849999999995</v>
      </c>
      <c r="J553" s="109">
        <v>1</v>
      </c>
      <c r="K553" s="109">
        <f t="shared" si="34"/>
        <v>2.2852999999999999</v>
      </c>
      <c r="L553" s="110">
        <f t="shared" si="35"/>
        <v>24852.639999999999</v>
      </c>
      <c r="M553" s="111" t="s">
        <v>1281</v>
      </c>
      <c r="N553" s="112" t="s">
        <v>1283</v>
      </c>
    </row>
    <row r="554" spans="1:14" ht="17.149999999999999" customHeight="1">
      <c r="A554" s="113" t="s">
        <v>830</v>
      </c>
      <c r="B554" s="114" t="s">
        <v>1896</v>
      </c>
      <c r="C554" s="115">
        <v>11.9</v>
      </c>
      <c r="D554" s="116">
        <v>3.8113999999999999</v>
      </c>
      <c r="E554" s="116">
        <v>1</v>
      </c>
      <c r="F554" s="116">
        <v>1</v>
      </c>
      <c r="G554" s="116">
        <f t="shared" si="32"/>
        <v>3.8113999999999999</v>
      </c>
      <c r="H554" s="116">
        <v>1.45</v>
      </c>
      <c r="I554" s="116">
        <f t="shared" si="33"/>
        <v>5.5265299999999993</v>
      </c>
      <c r="J554" s="116">
        <v>1</v>
      </c>
      <c r="K554" s="116">
        <f t="shared" si="34"/>
        <v>3.8113999999999999</v>
      </c>
      <c r="L554" s="117">
        <f t="shared" si="35"/>
        <v>41448.980000000003</v>
      </c>
      <c r="M554" s="118" t="s">
        <v>1281</v>
      </c>
      <c r="N554" s="119" t="s">
        <v>1283</v>
      </c>
    </row>
    <row r="555" spans="1:14" ht="17.149999999999999" customHeight="1">
      <c r="A555" s="120" t="s">
        <v>831</v>
      </c>
      <c r="B555" s="121" t="s">
        <v>1897</v>
      </c>
      <c r="C555" s="122">
        <v>4.42</v>
      </c>
      <c r="D555" s="123">
        <v>4.3459000000000003</v>
      </c>
      <c r="E555" s="124">
        <v>1</v>
      </c>
      <c r="F555" s="124">
        <v>1</v>
      </c>
      <c r="G555" s="124">
        <f t="shared" si="32"/>
        <v>4.3459000000000003</v>
      </c>
      <c r="H555" s="124">
        <v>1.45</v>
      </c>
      <c r="I555" s="124">
        <f t="shared" si="33"/>
        <v>6.3015550000000005</v>
      </c>
      <c r="J555" s="124">
        <v>1</v>
      </c>
      <c r="K555" s="124">
        <f t="shared" si="34"/>
        <v>4.3459000000000003</v>
      </c>
      <c r="L555" s="125">
        <f t="shared" si="35"/>
        <v>47261.66</v>
      </c>
      <c r="M555" s="126" t="s">
        <v>1281</v>
      </c>
      <c r="N555" s="127" t="s">
        <v>1283</v>
      </c>
    </row>
    <row r="556" spans="1:14" ht="17.149999999999999" customHeight="1">
      <c r="A556" s="105" t="s">
        <v>832</v>
      </c>
      <c r="B556" s="106" t="s">
        <v>1897</v>
      </c>
      <c r="C556" s="107">
        <v>5.84</v>
      </c>
      <c r="D556" s="109">
        <v>5.1722999999999999</v>
      </c>
      <c r="E556" s="109">
        <v>1</v>
      </c>
      <c r="F556" s="109">
        <v>1</v>
      </c>
      <c r="G556" s="109">
        <f t="shared" si="32"/>
        <v>5.1722999999999999</v>
      </c>
      <c r="H556" s="109">
        <v>1.45</v>
      </c>
      <c r="I556" s="109">
        <f t="shared" si="33"/>
        <v>7.499835</v>
      </c>
      <c r="J556" s="109">
        <v>1</v>
      </c>
      <c r="K556" s="109">
        <f t="shared" si="34"/>
        <v>5.1722999999999999</v>
      </c>
      <c r="L556" s="110">
        <f t="shared" si="35"/>
        <v>56248.76</v>
      </c>
      <c r="M556" s="111" t="s">
        <v>1281</v>
      </c>
      <c r="N556" s="112" t="s">
        <v>1283</v>
      </c>
    </row>
    <row r="557" spans="1:14" ht="17.149999999999999" customHeight="1">
      <c r="A557" s="105" t="s">
        <v>833</v>
      </c>
      <c r="B557" s="106" t="s">
        <v>1897</v>
      </c>
      <c r="C557" s="107">
        <v>8.5</v>
      </c>
      <c r="D557" s="109">
        <v>7.1974999999999998</v>
      </c>
      <c r="E557" s="109">
        <v>1</v>
      </c>
      <c r="F557" s="109">
        <v>1</v>
      </c>
      <c r="G557" s="109">
        <f t="shared" si="32"/>
        <v>7.1974999999999998</v>
      </c>
      <c r="H557" s="109">
        <v>1.45</v>
      </c>
      <c r="I557" s="109">
        <f t="shared" si="33"/>
        <v>10.436375</v>
      </c>
      <c r="J557" s="109">
        <v>1</v>
      </c>
      <c r="K557" s="109">
        <f t="shared" si="34"/>
        <v>7.1974999999999998</v>
      </c>
      <c r="L557" s="110">
        <f t="shared" si="35"/>
        <v>78272.81</v>
      </c>
      <c r="M557" s="111" t="s">
        <v>1281</v>
      </c>
      <c r="N557" s="112" t="s">
        <v>1283</v>
      </c>
    </row>
    <row r="558" spans="1:14" ht="17.149999999999999" customHeight="1">
      <c r="A558" s="113" t="s">
        <v>834</v>
      </c>
      <c r="B558" s="114" t="s">
        <v>1897</v>
      </c>
      <c r="C558" s="115">
        <v>14.92</v>
      </c>
      <c r="D558" s="116">
        <v>9.6166999999999998</v>
      </c>
      <c r="E558" s="116">
        <v>1</v>
      </c>
      <c r="F558" s="116">
        <v>1</v>
      </c>
      <c r="G558" s="116">
        <f t="shared" si="32"/>
        <v>9.6166999999999998</v>
      </c>
      <c r="H558" s="116">
        <v>1.45</v>
      </c>
      <c r="I558" s="116">
        <f t="shared" si="33"/>
        <v>13.944215</v>
      </c>
      <c r="J558" s="116">
        <v>1</v>
      </c>
      <c r="K558" s="116">
        <f t="shared" si="34"/>
        <v>9.6166999999999998</v>
      </c>
      <c r="L558" s="117">
        <f t="shared" si="35"/>
        <v>104581.61</v>
      </c>
      <c r="M558" s="118" t="s">
        <v>1281</v>
      </c>
      <c r="N558" s="119" t="s">
        <v>1283</v>
      </c>
    </row>
    <row r="559" spans="1:14" ht="17.149999999999999" customHeight="1">
      <c r="A559" s="120" t="s">
        <v>835</v>
      </c>
      <c r="B559" s="121" t="s">
        <v>1898</v>
      </c>
      <c r="C559" s="122">
        <v>2.9</v>
      </c>
      <c r="D559" s="123">
        <v>2.8243</v>
      </c>
      <c r="E559" s="124">
        <v>1</v>
      </c>
      <c r="F559" s="124">
        <v>1</v>
      </c>
      <c r="G559" s="124">
        <f t="shared" si="32"/>
        <v>2.8243</v>
      </c>
      <c r="H559" s="124">
        <v>1.45</v>
      </c>
      <c r="I559" s="124">
        <f t="shared" si="33"/>
        <v>4.0952349999999997</v>
      </c>
      <c r="J559" s="124">
        <v>1</v>
      </c>
      <c r="K559" s="124">
        <f t="shared" si="34"/>
        <v>2.8243</v>
      </c>
      <c r="L559" s="125">
        <f t="shared" si="35"/>
        <v>30714.26</v>
      </c>
      <c r="M559" s="126" t="s">
        <v>1281</v>
      </c>
      <c r="N559" s="127" t="s">
        <v>1283</v>
      </c>
    </row>
    <row r="560" spans="1:14" ht="17.149999999999999" customHeight="1">
      <c r="A560" s="105" t="s">
        <v>836</v>
      </c>
      <c r="B560" s="106" t="s">
        <v>1898</v>
      </c>
      <c r="C560" s="107">
        <v>3.97</v>
      </c>
      <c r="D560" s="109">
        <v>3.3273000000000001</v>
      </c>
      <c r="E560" s="109">
        <v>1</v>
      </c>
      <c r="F560" s="109">
        <v>1</v>
      </c>
      <c r="G560" s="109">
        <f t="shared" si="32"/>
        <v>3.3273000000000001</v>
      </c>
      <c r="H560" s="109">
        <v>1.45</v>
      </c>
      <c r="I560" s="109">
        <f t="shared" si="33"/>
        <v>4.8245849999999999</v>
      </c>
      <c r="J560" s="109">
        <v>1</v>
      </c>
      <c r="K560" s="109">
        <f t="shared" si="34"/>
        <v>3.3273000000000001</v>
      </c>
      <c r="L560" s="110">
        <f t="shared" si="35"/>
        <v>36184.39</v>
      </c>
      <c r="M560" s="111" t="s">
        <v>1281</v>
      </c>
      <c r="N560" s="112" t="s">
        <v>1283</v>
      </c>
    </row>
    <row r="561" spans="1:14" ht="17.149999999999999" customHeight="1">
      <c r="A561" s="105" t="s">
        <v>837</v>
      </c>
      <c r="B561" s="106" t="s">
        <v>1898</v>
      </c>
      <c r="C561" s="107">
        <v>7.52</v>
      </c>
      <c r="D561" s="109">
        <v>4.7279999999999998</v>
      </c>
      <c r="E561" s="109">
        <v>1</v>
      </c>
      <c r="F561" s="109">
        <v>1</v>
      </c>
      <c r="G561" s="109">
        <f t="shared" si="32"/>
        <v>4.7279999999999998</v>
      </c>
      <c r="H561" s="109">
        <v>1.45</v>
      </c>
      <c r="I561" s="109">
        <f t="shared" si="33"/>
        <v>6.855599999999999</v>
      </c>
      <c r="J561" s="109">
        <v>1</v>
      </c>
      <c r="K561" s="109">
        <f t="shared" si="34"/>
        <v>4.7279999999999998</v>
      </c>
      <c r="L561" s="110">
        <f t="shared" si="35"/>
        <v>51417</v>
      </c>
      <c r="M561" s="111" t="s">
        <v>1281</v>
      </c>
      <c r="N561" s="112" t="s">
        <v>1283</v>
      </c>
    </row>
    <row r="562" spans="1:14" ht="17.149999999999999" customHeight="1">
      <c r="A562" s="113" t="s">
        <v>838</v>
      </c>
      <c r="B562" s="114" t="s">
        <v>1898</v>
      </c>
      <c r="C562" s="115">
        <v>17.38</v>
      </c>
      <c r="D562" s="116">
        <v>7.5609999999999999</v>
      </c>
      <c r="E562" s="116">
        <v>1</v>
      </c>
      <c r="F562" s="116">
        <v>1</v>
      </c>
      <c r="G562" s="116">
        <f t="shared" si="32"/>
        <v>7.5609999999999999</v>
      </c>
      <c r="H562" s="116">
        <v>1.45</v>
      </c>
      <c r="I562" s="116">
        <f t="shared" si="33"/>
        <v>10.96345</v>
      </c>
      <c r="J562" s="116">
        <v>1</v>
      </c>
      <c r="K562" s="116">
        <f t="shared" si="34"/>
        <v>7.5609999999999999</v>
      </c>
      <c r="L562" s="117">
        <f t="shared" si="35"/>
        <v>82225.88</v>
      </c>
      <c r="M562" s="118" t="s">
        <v>1281</v>
      </c>
      <c r="N562" s="119" t="s">
        <v>1283</v>
      </c>
    </row>
    <row r="563" spans="1:14" ht="17.149999999999999" customHeight="1">
      <c r="A563" s="120" t="s">
        <v>839</v>
      </c>
      <c r="B563" s="121" t="s">
        <v>1899</v>
      </c>
      <c r="C563" s="122">
        <v>5.32</v>
      </c>
      <c r="D563" s="123">
        <v>1.0649</v>
      </c>
      <c r="E563" s="124">
        <v>1</v>
      </c>
      <c r="F563" s="124">
        <v>1</v>
      </c>
      <c r="G563" s="124">
        <f t="shared" si="32"/>
        <v>1.0649</v>
      </c>
      <c r="H563" s="124">
        <v>1.45</v>
      </c>
      <c r="I563" s="124">
        <f t="shared" si="33"/>
        <v>1.5441049999999998</v>
      </c>
      <c r="J563" s="124">
        <v>1</v>
      </c>
      <c r="K563" s="124">
        <f t="shared" si="34"/>
        <v>1.0649</v>
      </c>
      <c r="L563" s="125">
        <f t="shared" si="35"/>
        <v>11580.79</v>
      </c>
      <c r="M563" s="126" t="s">
        <v>1281</v>
      </c>
      <c r="N563" s="127" t="s">
        <v>1283</v>
      </c>
    </row>
    <row r="564" spans="1:14" ht="17.149999999999999" customHeight="1">
      <c r="A564" s="105" t="s">
        <v>840</v>
      </c>
      <c r="B564" s="106" t="s">
        <v>1899</v>
      </c>
      <c r="C564" s="107">
        <v>7.14</v>
      </c>
      <c r="D564" s="109">
        <v>1.3814</v>
      </c>
      <c r="E564" s="109">
        <v>1</v>
      </c>
      <c r="F564" s="109">
        <v>1</v>
      </c>
      <c r="G564" s="109">
        <f t="shared" si="32"/>
        <v>1.3814</v>
      </c>
      <c r="H564" s="109">
        <v>1.45</v>
      </c>
      <c r="I564" s="109">
        <f t="shared" si="33"/>
        <v>2.0030299999999999</v>
      </c>
      <c r="J564" s="109">
        <v>1</v>
      </c>
      <c r="K564" s="109">
        <f t="shared" si="34"/>
        <v>1.3814</v>
      </c>
      <c r="L564" s="110">
        <f t="shared" si="35"/>
        <v>15022.73</v>
      </c>
      <c r="M564" s="111" t="s">
        <v>1281</v>
      </c>
      <c r="N564" s="112" t="s">
        <v>1283</v>
      </c>
    </row>
    <row r="565" spans="1:14" ht="17.149999999999999" customHeight="1">
      <c r="A565" s="105" t="s">
        <v>841</v>
      </c>
      <c r="B565" s="106" t="s">
        <v>1899</v>
      </c>
      <c r="C565" s="107">
        <v>10.94</v>
      </c>
      <c r="D565" s="109">
        <v>2.2107999999999999</v>
      </c>
      <c r="E565" s="109">
        <v>1</v>
      </c>
      <c r="F565" s="109">
        <v>1</v>
      </c>
      <c r="G565" s="109">
        <f t="shared" si="32"/>
        <v>2.2107999999999999</v>
      </c>
      <c r="H565" s="109">
        <v>1.45</v>
      </c>
      <c r="I565" s="109">
        <f t="shared" si="33"/>
        <v>3.2056599999999995</v>
      </c>
      <c r="J565" s="109">
        <v>1</v>
      </c>
      <c r="K565" s="109">
        <f t="shared" si="34"/>
        <v>2.2107999999999999</v>
      </c>
      <c r="L565" s="110">
        <f t="shared" si="35"/>
        <v>24042.45</v>
      </c>
      <c r="M565" s="111" t="s">
        <v>1281</v>
      </c>
      <c r="N565" s="112" t="s">
        <v>1283</v>
      </c>
    </row>
    <row r="566" spans="1:14" ht="17.149999999999999" customHeight="1">
      <c r="A566" s="113" t="s">
        <v>842</v>
      </c>
      <c r="B566" s="114" t="s">
        <v>1899</v>
      </c>
      <c r="C566" s="115">
        <v>18.82</v>
      </c>
      <c r="D566" s="116">
        <v>4.3883000000000001</v>
      </c>
      <c r="E566" s="116">
        <v>1</v>
      </c>
      <c r="F566" s="116">
        <v>1</v>
      </c>
      <c r="G566" s="116">
        <f t="shared" si="32"/>
        <v>4.3883000000000001</v>
      </c>
      <c r="H566" s="116">
        <v>1.45</v>
      </c>
      <c r="I566" s="116">
        <f t="shared" si="33"/>
        <v>6.363035</v>
      </c>
      <c r="J566" s="116">
        <v>1</v>
      </c>
      <c r="K566" s="116">
        <f t="shared" si="34"/>
        <v>4.3883000000000001</v>
      </c>
      <c r="L566" s="117">
        <f t="shared" si="35"/>
        <v>47722.76</v>
      </c>
      <c r="M566" s="118" t="s">
        <v>1281</v>
      </c>
      <c r="N566" s="119" t="s">
        <v>1283</v>
      </c>
    </row>
    <row r="567" spans="1:14" ht="17.149999999999999" customHeight="1">
      <c r="A567" s="120" t="s">
        <v>843</v>
      </c>
      <c r="B567" s="121" t="s">
        <v>2085</v>
      </c>
      <c r="C567" s="122">
        <v>4</v>
      </c>
      <c r="D567" s="123">
        <v>1.3321000000000001</v>
      </c>
      <c r="E567" s="124">
        <v>1</v>
      </c>
      <c r="F567" s="124">
        <v>1</v>
      </c>
      <c r="G567" s="124">
        <f t="shared" si="32"/>
        <v>1.3321000000000001</v>
      </c>
      <c r="H567" s="124">
        <v>1.45</v>
      </c>
      <c r="I567" s="124">
        <f t="shared" si="33"/>
        <v>1.9315450000000001</v>
      </c>
      <c r="J567" s="124">
        <v>1</v>
      </c>
      <c r="K567" s="124">
        <f t="shared" si="34"/>
        <v>1.3321000000000001</v>
      </c>
      <c r="L567" s="125">
        <f t="shared" si="35"/>
        <v>14486.59</v>
      </c>
      <c r="M567" s="126" t="s">
        <v>1281</v>
      </c>
      <c r="N567" s="127" t="s">
        <v>1283</v>
      </c>
    </row>
    <row r="568" spans="1:14" ht="17.149999999999999" customHeight="1">
      <c r="A568" s="105" t="s">
        <v>844</v>
      </c>
      <c r="B568" s="106" t="s">
        <v>2085</v>
      </c>
      <c r="C568" s="107">
        <v>5.03</v>
      </c>
      <c r="D568" s="109">
        <v>1.5965</v>
      </c>
      <c r="E568" s="109">
        <v>1</v>
      </c>
      <c r="F568" s="109">
        <v>1</v>
      </c>
      <c r="G568" s="109">
        <f t="shared" si="32"/>
        <v>1.5965</v>
      </c>
      <c r="H568" s="109">
        <v>1.45</v>
      </c>
      <c r="I568" s="109">
        <f t="shared" si="33"/>
        <v>2.3149250000000001</v>
      </c>
      <c r="J568" s="109">
        <v>1</v>
      </c>
      <c r="K568" s="109">
        <f t="shared" si="34"/>
        <v>1.5965</v>
      </c>
      <c r="L568" s="110">
        <f t="shared" si="35"/>
        <v>17361.939999999999</v>
      </c>
      <c r="M568" s="111" t="s">
        <v>1281</v>
      </c>
      <c r="N568" s="112" t="s">
        <v>1283</v>
      </c>
    </row>
    <row r="569" spans="1:14" ht="17.149999999999999" customHeight="1">
      <c r="A569" s="105" t="s">
        <v>845</v>
      </c>
      <c r="B569" s="106" t="s">
        <v>2085</v>
      </c>
      <c r="C569" s="107">
        <v>7.06</v>
      </c>
      <c r="D569" s="109">
        <v>2.0832999999999999</v>
      </c>
      <c r="E569" s="109">
        <v>1</v>
      </c>
      <c r="F569" s="109">
        <v>1</v>
      </c>
      <c r="G569" s="109">
        <f t="shared" si="32"/>
        <v>2.0832999999999999</v>
      </c>
      <c r="H569" s="109">
        <v>1.45</v>
      </c>
      <c r="I569" s="109">
        <f t="shared" si="33"/>
        <v>3.0207849999999996</v>
      </c>
      <c r="J569" s="109">
        <v>1</v>
      </c>
      <c r="K569" s="109">
        <f t="shared" si="34"/>
        <v>2.0832999999999999</v>
      </c>
      <c r="L569" s="110">
        <f t="shared" si="35"/>
        <v>22655.89</v>
      </c>
      <c r="M569" s="111" t="s">
        <v>1281</v>
      </c>
      <c r="N569" s="112" t="s">
        <v>1283</v>
      </c>
    </row>
    <row r="570" spans="1:14" ht="17.149999999999999" customHeight="1">
      <c r="A570" s="113" t="s">
        <v>846</v>
      </c>
      <c r="B570" s="114" t="s">
        <v>2085</v>
      </c>
      <c r="C570" s="115">
        <v>12.45</v>
      </c>
      <c r="D570" s="116">
        <v>3.4007999999999998</v>
      </c>
      <c r="E570" s="116">
        <v>1</v>
      </c>
      <c r="F570" s="116">
        <v>1</v>
      </c>
      <c r="G570" s="116">
        <f t="shared" si="32"/>
        <v>3.4007999999999998</v>
      </c>
      <c r="H570" s="116">
        <v>1.45</v>
      </c>
      <c r="I570" s="116">
        <f t="shared" si="33"/>
        <v>4.9311599999999993</v>
      </c>
      <c r="J570" s="116">
        <v>1</v>
      </c>
      <c r="K570" s="116">
        <f t="shared" si="34"/>
        <v>3.4007999999999998</v>
      </c>
      <c r="L570" s="117">
        <f t="shared" si="35"/>
        <v>36983.699999999997</v>
      </c>
      <c r="M570" s="118" t="s">
        <v>1281</v>
      </c>
      <c r="N570" s="119" t="s">
        <v>1283</v>
      </c>
    </row>
    <row r="571" spans="1:14" ht="17.149999999999999" customHeight="1">
      <c r="A571" s="120" t="s">
        <v>847</v>
      </c>
      <c r="B571" s="121" t="s">
        <v>2086</v>
      </c>
      <c r="C571" s="122">
        <v>2.88</v>
      </c>
      <c r="D571" s="123">
        <v>1.1966000000000001</v>
      </c>
      <c r="E571" s="124">
        <v>1</v>
      </c>
      <c r="F571" s="124">
        <v>1</v>
      </c>
      <c r="G571" s="124">
        <f t="shared" si="32"/>
        <v>1.1966000000000001</v>
      </c>
      <c r="H571" s="124">
        <v>1.45</v>
      </c>
      <c r="I571" s="124">
        <f t="shared" si="33"/>
        <v>1.7350700000000001</v>
      </c>
      <c r="J571" s="124">
        <v>1</v>
      </c>
      <c r="K571" s="124">
        <f t="shared" si="34"/>
        <v>1.1966000000000001</v>
      </c>
      <c r="L571" s="125">
        <f t="shared" si="35"/>
        <v>13013.03</v>
      </c>
      <c r="M571" s="126" t="s">
        <v>1281</v>
      </c>
      <c r="N571" s="127" t="s">
        <v>1283</v>
      </c>
    </row>
    <row r="572" spans="1:14" ht="17.149999999999999" customHeight="1">
      <c r="A572" s="105" t="s">
        <v>848</v>
      </c>
      <c r="B572" s="106" t="s">
        <v>2086</v>
      </c>
      <c r="C572" s="107">
        <v>4.93</v>
      </c>
      <c r="D572" s="109">
        <v>1.7425999999999999</v>
      </c>
      <c r="E572" s="109">
        <v>1</v>
      </c>
      <c r="F572" s="109">
        <v>1</v>
      </c>
      <c r="G572" s="109">
        <f t="shared" si="32"/>
        <v>1.7425999999999999</v>
      </c>
      <c r="H572" s="109">
        <v>1.45</v>
      </c>
      <c r="I572" s="109">
        <f t="shared" si="33"/>
        <v>2.52677</v>
      </c>
      <c r="J572" s="109">
        <v>1</v>
      </c>
      <c r="K572" s="109">
        <f t="shared" si="34"/>
        <v>1.7425999999999999</v>
      </c>
      <c r="L572" s="110">
        <f t="shared" si="35"/>
        <v>18950.78</v>
      </c>
      <c r="M572" s="111" t="s">
        <v>1281</v>
      </c>
      <c r="N572" s="112" t="s">
        <v>1283</v>
      </c>
    </row>
    <row r="573" spans="1:14" ht="17.149999999999999" customHeight="1">
      <c r="A573" s="105" t="s">
        <v>849</v>
      </c>
      <c r="B573" s="106" t="s">
        <v>2086</v>
      </c>
      <c r="C573" s="107">
        <v>9.0399999999999991</v>
      </c>
      <c r="D573" s="109">
        <v>2.4994999999999998</v>
      </c>
      <c r="E573" s="109">
        <v>1</v>
      </c>
      <c r="F573" s="109">
        <v>1</v>
      </c>
      <c r="G573" s="109">
        <f t="shared" si="32"/>
        <v>2.4994999999999998</v>
      </c>
      <c r="H573" s="109">
        <v>1.45</v>
      </c>
      <c r="I573" s="109">
        <f t="shared" si="33"/>
        <v>3.6242749999999995</v>
      </c>
      <c r="J573" s="109">
        <v>1</v>
      </c>
      <c r="K573" s="109">
        <f t="shared" si="34"/>
        <v>2.4994999999999998</v>
      </c>
      <c r="L573" s="110">
        <f t="shared" si="35"/>
        <v>27182.06</v>
      </c>
      <c r="M573" s="111" t="s">
        <v>1281</v>
      </c>
      <c r="N573" s="112" t="s">
        <v>1283</v>
      </c>
    </row>
    <row r="574" spans="1:14" ht="17.149999999999999" customHeight="1">
      <c r="A574" s="113" t="s">
        <v>850</v>
      </c>
      <c r="B574" s="114" t="s">
        <v>2086</v>
      </c>
      <c r="C574" s="115">
        <v>17.87</v>
      </c>
      <c r="D574" s="116">
        <v>4.4936999999999996</v>
      </c>
      <c r="E574" s="116">
        <v>1</v>
      </c>
      <c r="F574" s="116">
        <v>1</v>
      </c>
      <c r="G574" s="116">
        <f t="shared" si="32"/>
        <v>4.4936999999999996</v>
      </c>
      <c r="H574" s="116">
        <v>1.45</v>
      </c>
      <c r="I574" s="116">
        <f t="shared" si="33"/>
        <v>6.5158649999999989</v>
      </c>
      <c r="J574" s="116">
        <v>1</v>
      </c>
      <c r="K574" s="116">
        <f t="shared" si="34"/>
        <v>4.4936999999999996</v>
      </c>
      <c r="L574" s="117">
        <f t="shared" si="35"/>
        <v>48868.99</v>
      </c>
      <c r="M574" s="118" t="s">
        <v>1281</v>
      </c>
      <c r="N574" s="119" t="s">
        <v>1283</v>
      </c>
    </row>
    <row r="575" spans="1:14" ht="17.149999999999999" customHeight="1">
      <c r="A575" s="120" t="s">
        <v>851</v>
      </c>
      <c r="B575" s="121" t="s">
        <v>1900</v>
      </c>
      <c r="C575" s="122">
        <v>1.87</v>
      </c>
      <c r="D575" s="123">
        <v>0.90669999999999995</v>
      </c>
      <c r="E575" s="124">
        <v>1</v>
      </c>
      <c r="F575" s="124">
        <v>1</v>
      </c>
      <c r="G575" s="124">
        <f t="shared" si="32"/>
        <v>0.90669999999999995</v>
      </c>
      <c r="H575" s="124">
        <v>1.45</v>
      </c>
      <c r="I575" s="124">
        <f t="shared" si="33"/>
        <v>1.3147149999999999</v>
      </c>
      <c r="J575" s="124">
        <v>1</v>
      </c>
      <c r="K575" s="124">
        <f t="shared" si="34"/>
        <v>0.90669999999999995</v>
      </c>
      <c r="L575" s="125">
        <f t="shared" si="35"/>
        <v>9860.36</v>
      </c>
      <c r="M575" s="126" t="s">
        <v>1281</v>
      </c>
      <c r="N575" s="127" t="s">
        <v>1283</v>
      </c>
    </row>
    <row r="576" spans="1:14" ht="17.149999999999999" customHeight="1">
      <c r="A576" s="105" t="s">
        <v>852</v>
      </c>
      <c r="B576" s="106" t="s">
        <v>1900</v>
      </c>
      <c r="C576" s="107">
        <v>3.17</v>
      </c>
      <c r="D576" s="109">
        <v>1.2078</v>
      </c>
      <c r="E576" s="109">
        <v>1</v>
      </c>
      <c r="F576" s="109">
        <v>1</v>
      </c>
      <c r="G576" s="109">
        <f t="shared" si="32"/>
        <v>1.2078</v>
      </c>
      <c r="H576" s="109">
        <v>1.45</v>
      </c>
      <c r="I576" s="109">
        <f t="shared" si="33"/>
        <v>1.7513099999999999</v>
      </c>
      <c r="J576" s="109">
        <v>1</v>
      </c>
      <c r="K576" s="109">
        <f t="shared" si="34"/>
        <v>1.2078</v>
      </c>
      <c r="L576" s="110">
        <f t="shared" si="35"/>
        <v>13134.83</v>
      </c>
      <c r="M576" s="111" t="s">
        <v>1281</v>
      </c>
      <c r="N576" s="112" t="s">
        <v>1283</v>
      </c>
    </row>
    <row r="577" spans="1:14" ht="17.149999999999999" customHeight="1">
      <c r="A577" s="105" t="s">
        <v>853</v>
      </c>
      <c r="B577" s="106" t="s">
        <v>1900</v>
      </c>
      <c r="C577" s="107">
        <v>6.3</v>
      </c>
      <c r="D577" s="109">
        <v>1.7904</v>
      </c>
      <c r="E577" s="109">
        <v>1</v>
      </c>
      <c r="F577" s="109">
        <v>1</v>
      </c>
      <c r="G577" s="109">
        <f t="shared" si="32"/>
        <v>1.7904</v>
      </c>
      <c r="H577" s="109">
        <v>1.45</v>
      </c>
      <c r="I577" s="109">
        <f t="shared" si="33"/>
        <v>2.5960799999999997</v>
      </c>
      <c r="J577" s="109">
        <v>1</v>
      </c>
      <c r="K577" s="109">
        <f t="shared" si="34"/>
        <v>1.7904</v>
      </c>
      <c r="L577" s="110">
        <f t="shared" si="35"/>
        <v>19470.599999999999</v>
      </c>
      <c r="M577" s="111" t="s">
        <v>1281</v>
      </c>
      <c r="N577" s="112" t="s">
        <v>1283</v>
      </c>
    </row>
    <row r="578" spans="1:14" ht="17.149999999999999" customHeight="1">
      <c r="A578" s="113" t="s">
        <v>854</v>
      </c>
      <c r="B578" s="114" t="s">
        <v>1900</v>
      </c>
      <c r="C578" s="115">
        <v>14.33</v>
      </c>
      <c r="D578" s="116">
        <v>3.5901000000000001</v>
      </c>
      <c r="E578" s="116">
        <v>1</v>
      </c>
      <c r="F578" s="116">
        <v>1</v>
      </c>
      <c r="G578" s="116">
        <f t="shared" si="32"/>
        <v>3.5901000000000001</v>
      </c>
      <c r="H578" s="116">
        <v>1.45</v>
      </c>
      <c r="I578" s="116">
        <f t="shared" si="33"/>
        <v>5.2056449999999996</v>
      </c>
      <c r="J578" s="116">
        <v>1</v>
      </c>
      <c r="K578" s="116">
        <f t="shared" si="34"/>
        <v>3.5901000000000001</v>
      </c>
      <c r="L578" s="117">
        <f t="shared" si="35"/>
        <v>39042.339999999997</v>
      </c>
      <c r="M578" s="118" t="s">
        <v>1281</v>
      </c>
      <c r="N578" s="119" t="s">
        <v>1283</v>
      </c>
    </row>
    <row r="579" spans="1:14" ht="17.149999999999999" customHeight="1">
      <c r="A579" s="120" t="s">
        <v>855</v>
      </c>
      <c r="B579" s="121" t="s">
        <v>1901</v>
      </c>
      <c r="C579" s="122">
        <v>4.8600000000000003</v>
      </c>
      <c r="D579" s="123">
        <v>1.2083999999999999</v>
      </c>
      <c r="E579" s="124">
        <v>1</v>
      </c>
      <c r="F579" s="124">
        <v>1</v>
      </c>
      <c r="G579" s="124">
        <f t="shared" si="32"/>
        <v>1.2083999999999999</v>
      </c>
      <c r="H579" s="124">
        <v>1.45</v>
      </c>
      <c r="I579" s="124">
        <f t="shared" si="33"/>
        <v>1.7521799999999998</v>
      </c>
      <c r="J579" s="124">
        <v>1</v>
      </c>
      <c r="K579" s="124">
        <f t="shared" si="34"/>
        <v>1.2083999999999999</v>
      </c>
      <c r="L579" s="125">
        <f t="shared" si="35"/>
        <v>13141.35</v>
      </c>
      <c r="M579" s="126" t="s">
        <v>1281</v>
      </c>
      <c r="N579" s="127" t="s">
        <v>1283</v>
      </c>
    </row>
    <row r="580" spans="1:14" ht="17.149999999999999" customHeight="1">
      <c r="A580" s="105" t="s">
        <v>856</v>
      </c>
      <c r="B580" s="106" t="s">
        <v>1901</v>
      </c>
      <c r="C580" s="107">
        <v>8.75</v>
      </c>
      <c r="D580" s="109">
        <v>1.8406</v>
      </c>
      <c r="E580" s="109">
        <v>1</v>
      </c>
      <c r="F580" s="109">
        <v>1</v>
      </c>
      <c r="G580" s="109">
        <f t="shared" si="32"/>
        <v>1.8406</v>
      </c>
      <c r="H580" s="109">
        <v>1.45</v>
      </c>
      <c r="I580" s="109">
        <f t="shared" si="33"/>
        <v>2.6688700000000001</v>
      </c>
      <c r="J580" s="109">
        <v>1</v>
      </c>
      <c r="K580" s="109">
        <f t="shared" si="34"/>
        <v>1.8406</v>
      </c>
      <c r="L580" s="110">
        <f t="shared" si="35"/>
        <v>20016.53</v>
      </c>
      <c r="M580" s="111" t="s">
        <v>1281</v>
      </c>
      <c r="N580" s="112" t="s">
        <v>1283</v>
      </c>
    </row>
    <row r="581" spans="1:14" ht="17.149999999999999" customHeight="1">
      <c r="A581" s="105" t="s">
        <v>857</v>
      </c>
      <c r="B581" s="106" t="s">
        <v>1901</v>
      </c>
      <c r="C581" s="107">
        <v>15.83</v>
      </c>
      <c r="D581" s="109">
        <v>3.1509</v>
      </c>
      <c r="E581" s="109">
        <v>1</v>
      </c>
      <c r="F581" s="109">
        <v>1</v>
      </c>
      <c r="G581" s="109">
        <f t="shared" si="32"/>
        <v>3.1509</v>
      </c>
      <c r="H581" s="109">
        <v>1.45</v>
      </c>
      <c r="I581" s="109">
        <f t="shared" si="33"/>
        <v>4.5688050000000002</v>
      </c>
      <c r="J581" s="109">
        <v>1</v>
      </c>
      <c r="K581" s="109">
        <f t="shared" si="34"/>
        <v>3.1509</v>
      </c>
      <c r="L581" s="110">
        <f t="shared" si="35"/>
        <v>34266.04</v>
      </c>
      <c r="M581" s="111" t="s">
        <v>1281</v>
      </c>
      <c r="N581" s="112" t="s">
        <v>1283</v>
      </c>
    </row>
    <row r="582" spans="1:14" ht="17.149999999999999" customHeight="1">
      <c r="A582" s="113" t="s">
        <v>858</v>
      </c>
      <c r="B582" s="114" t="s">
        <v>1901</v>
      </c>
      <c r="C582" s="115">
        <v>29.58</v>
      </c>
      <c r="D582" s="116">
        <v>7.3272000000000004</v>
      </c>
      <c r="E582" s="116">
        <v>1</v>
      </c>
      <c r="F582" s="116">
        <v>1</v>
      </c>
      <c r="G582" s="116">
        <f t="shared" si="32"/>
        <v>7.3272000000000004</v>
      </c>
      <c r="H582" s="116">
        <v>1.45</v>
      </c>
      <c r="I582" s="116">
        <f t="shared" si="33"/>
        <v>10.62444</v>
      </c>
      <c r="J582" s="116">
        <v>1</v>
      </c>
      <c r="K582" s="116">
        <f t="shared" si="34"/>
        <v>7.3272000000000004</v>
      </c>
      <c r="L582" s="117">
        <f t="shared" si="35"/>
        <v>79683.3</v>
      </c>
      <c r="M582" s="118" t="s">
        <v>1281</v>
      </c>
      <c r="N582" s="119" t="s">
        <v>1283</v>
      </c>
    </row>
    <row r="583" spans="1:14" ht="17.149999999999999" customHeight="1">
      <c r="A583" s="120" t="s">
        <v>859</v>
      </c>
      <c r="B583" s="121" t="s">
        <v>1902</v>
      </c>
      <c r="C583" s="122">
        <v>2.7</v>
      </c>
      <c r="D583" s="123">
        <v>1.113</v>
      </c>
      <c r="E583" s="124">
        <v>1</v>
      </c>
      <c r="F583" s="124">
        <v>1</v>
      </c>
      <c r="G583" s="124">
        <f t="shared" si="32"/>
        <v>1.113</v>
      </c>
      <c r="H583" s="124">
        <v>1.45</v>
      </c>
      <c r="I583" s="124">
        <f t="shared" si="33"/>
        <v>1.61385</v>
      </c>
      <c r="J583" s="124">
        <v>1</v>
      </c>
      <c r="K583" s="124">
        <f t="shared" si="34"/>
        <v>1.113</v>
      </c>
      <c r="L583" s="125">
        <f t="shared" si="35"/>
        <v>12103.88</v>
      </c>
      <c r="M583" s="126" t="s">
        <v>1281</v>
      </c>
      <c r="N583" s="127" t="s">
        <v>1283</v>
      </c>
    </row>
    <row r="584" spans="1:14" ht="17.149999999999999" customHeight="1">
      <c r="A584" s="105" t="s">
        <v>860</v>
      </c>
      <c r="B584" s="106" t="s">
        <v>1902</v>
      </c>
      <c r="C584" s="107">
        <v>4.22</v>
      </c>
      <c r="D584" s="109">
        <v>1.5152000000000001</v>
      </c>
      <c r="E584" s="109">
        <v>1</v>
      </c>
      <c r="F584" s="109">
        <v>1</v>
      </c>
      <c r="G584" s="109">
        <f t="shared" si="32"/>
        <v>1.5152000000000001</v>
      </c>
      <c r="H584" s="109">
        <v>1.45</v>
      </c>
      <c r="I584" s="109">
        <f t="shared" si="33"/>
        <v>2.1970399999999999</v>
      </c>
      <c r="J584" s="109">
        <v>1</v>
      </c>
      <c r="K584" s="109">
        <f t="shared" si="34"/>
        <v>1.5152000000000001</v>
      </c>
      <c r="L584" s="110">
        <f t="shared" si="35"/>
        <v>16477.8</v>
      </c>
      <c r="M584" s="111" t="s">
        <v>1281</v>
      </c>
      <c r="N584" s="112" t="s">
        <v>1283</v>
      </c>
    </row>
    <row r="585" spans="1:14" ht="17.149999999999999" customHeight="1">
      <c r="A585" s="105" t="s">
        <v>861</v>
      </c>
      <c r="B585" s="106" t="s">
        <v>1902</v>
      </c>
      <c r="C585" s="107">
        <v>7.6</v>
      </c>
      <c r="D585" s="109">
        <v>2.2099000000000002</v>
      </c>
      <c r="E585" s="109">
        <v>1</v>
      </c>
      <c r="F585" s="109">
        <v>1</v>
      </c>
      <c r="G585" s="109">
        <f t="shared" si="32"/>
        <v>2.2099000000000002</v>
      </c>
      <c r="H585" s="109">
        <v>1.45</v>
      </c>
      <c r="I585" s="109">
        <f t="shared" si="33"/>
        <v>3.2043550000000001</v>
      </c>
      <c r="J585" s="109">
        <v>1</v>
      </c>
      <c r="K585" s="109">
        <f t="shared" si="34"/>
        <v>2.2099000000000002</v>
      </c>
      <c r="L585" s="110">
        <f t="shared" si="35"/>
        <v>24032.66</v>
      </c>
      <c r="M585" s="111" t="s">
        <v>1281</v>
      </c>
      <c r="N585" s="112" t="s">
        <v>1283</v>
      </c>
    </row>
    <row r="586" spans="1:14" ht="17.149999999999999" customHeight="1">
      <c r="A586" s="113" t="s">
        <v>862</v>
      </c>
      <c r="B586" s="114" t="s">
        <v>1902</v>
      </c>
      <c r="C586" s="115">
        <v>15.9</v>
      </c>
      <c r="D586" s="116">
        <v>4.1821000000000002</v>
      </c>
      <c r="E586" s="116">
        <v>1</v>
      </c>
      <c r="F586" s="116">
        <v>1</v>
      </c>
      <c r="G586" s="116">
        <f t="shared" si="32"/>
        <v>4.1821000000000002</v>
      </c>
      <c r="H586" s="116">
        <v>1.45</v>
      </c>
      <c r="I586" s="116">
        <f t="shared" si="33"/>
        <v>6.0640450000000001</v>
      </c>
      <c r="J586" s="116">
        <v>1</v>
      </c>
      <c r="K586" s="116">
        <f t="shared" si="34"/>
        <v>4.1821000000000002</v>
      </c>
      <c r="L586" s="117">
        <f t="shared" si="35"/>
        <v>45480.34</v>
      </c>
      <c r="M586" s="118" t="s">
        <v>1281</v>
      </c>
      <c r="N586" s="119" t="s">
        <v>1283</v>
      </c>
    </row>
    <row r="587" spans="1:14" ht="17.149999999999999" customHeight="1">
      <c r="A587" s="120" t="s">
        <v>863</v>
      </c>
      <c r="B587" s="121" t="s">
        <v>1903</v>
      </c>
      <c r="C587" s="122">
        <v>2.4300000000000002</v>
      </c>
      <c r="D587" s="123">
        <v>0.96020000000000005</v>
      </c>
      <c r="E587" s="124">
        <v>1</v>
      </c>
      <c r="F587" s="124">
        <v>1</v>
      </c>
      <c r="G587" s="124">
        <f t="shared" si="32"/>
        <v>0.96020000000000005</v>
      </c>
      <c r="H587" s="124">
        <v>1.45</v>
      </c>
      <c r="I587" s="124">
        <f t="shared" si="33"/>
        <v>1.39229</v>
      </c>
      <c r="J587" s="124">
        <v>1</v>
      </c>
      <c r="K587" s="124">
        <f t="shared" si="34"/>
        <v>0.96020000000000005</v>
      </c>
      <c r="L587" s="125">
        <f t="shared" si="35"/>
        <v>10442.18</v>
      </c>
      <c r="M587" s="126" t="s">
        <v>1281</v>
      </c>
      <c r="N587" s="127" t="s">
        <v>1283</v>
      </c>
    </row>
    <row r="588" spans="1:14" ht="17.149999999999999" customHeight="1">
      <c r="A588" s="105" t="s">
        <v>864</v>
      </c>
      <c r="B588" s="106" t="s">
        <v>1903</v>
      </c>
      <c r="C588" s="107">
        <v>5.07</v>
      </c>
      <c r="D588" s="109">
        <v>1.1265000000000001</v>
      </c>
      <c r="E588" s="109">
        <v>1</v>
      </c>
      <c r="F588" s="109">
        <v>1</v>
      </c>
      <c r="G588" s="109">
        <f t="shared" si="32"/>
        <v>1.1265000000000001</v>
      </c>
      <c r="H588" s="109">
        <v>1.45</v>
      </c>
      <c r="I588" s="109">
        <f t="shared" si="33"/>
        <v>1.6334250000000001</v>
      </c>
      <c r="J588" s="109">
        <v>1</v>
      </c>
      <c r="K588" s="109">
        <f t="shared" si="34"/>
        <v>1.1265000000000001</v>
      </c>
      <c r="L588" s="110">
        <f t="shared" si="35"/>
        <v>12250.69</v>
      </c>
      <c r="M588" s="111" t="s">
        <v>1281</v>
      </c>
      <c r="N588" s="112" t="s">
        <v>1283</v>
      </c>
    </row>
    <row r="589" spans="1:14" ht="17.149999999999999" customHeight="1">
      <c r="A589" s="105" t="s">
        <v>865</v>
      </c>
      <c r="B589" s="106" t="s">
        <v>1903</v>
      </c>
      <c r="C589" s="107">
        <v>7.72</v>
      </c>
      <c r="D589" s="109">
        <v>1.5259</v>
      </c>
      <c r="E589" s="109">
        <v>1</v>
      </c>
      <c r="F589" s="109">
        <v>1</v>
      </c>
      <c r="G589" s="109">
        <f t="shared" si="32"/>
        <v>1.5259</v>
      </c>
      <c r="H589" s="109">
        <v>1.45</v>
      </c>
      <c r="I589" s="109">
        <f t="shared" si="33"/>
        <v>2.212555</v>
      </c>
      <c r="J589" s="109">
        <v>1</v>
      </c>
      <c r="K589" s="109">
        <f t="shared" si="34"/>
        <v>1.5259</v>
      </c>
      <c r="L589" s="110">
        <f t="shared" si="35"/>
        <v>16594.16</v>
      </c>
      <c r="M589" s="111" t="s">
        <v>1281</v>
      </c>
      <c r="N589" s="112" t="s">
        <v>1283</v>
      </c>
    </row>
    <row r="590" spans="1:14" ht="17.149999999999999" customHeight="1">
      <c r="A590" s="113" t="s">
        <v>866</v>
      </c>
      <c r="B590" s="114" t="s">
        <v>1903</v>
      </c>
      <c r="C590" s="115">
        <v>13.94</v>
      </c>
      <c r="D590" s="116">
        <v>3.1635</v>
      </c>
      <c r="E590" s="116">
        <v>1</v>
      </c>
      <c r="F590" s="116">
        <v>1</v>
      </c>
      <c r="G590" s="116">
        <f t="shared" si="32"/>
        <v>3.1635</v>
      </c>
      <c r="H590" s="116">
        <v>1.45</v>
      </c>
      <c r="I590" s="116">
        <f t="shared" si="33"/>
        <v>4.5870749999999996</v>
      </c>
      <c r="J590" s="116">
        <v>1</v>
      </c>
      <c r="K590" s="116">
        <f t="shared" si="34"/>
        <v>3.1635</v>
      </c>
      <c r="L590" s="117">
        <f t="shared" si="35"/>
        <v>34403.06</v>
      </c>
      <c r="M590" s="118" t="s">
        <v>1281</v>
      </c>
      <c r="N590" s="119" t="s">
        <v>1283</v>
      </c>
    </row>
    <row r="591" spans="1:14" ht="17.149999999999999" customHeight="1">
      <c r="A591" s="120" t="s">
        <v>867</v>
      </c>
      <c r="B591" s="121" t="s">
        <v>2087</v>
      </c>
      <c r="C591" s="122">
        <v>1.86</v>
      </c>
      <c r="D591" s="123">
        <v>0.84360000000000002</v>
      </c>
      <c r="E591" s="124">
        <v>1</v>
      </c>
      <c r="F591" s="124">
        <v>1</v>
      </c>
      <c r="G591" s="124">
        <f t="shared" si="32"/>
        <v>0.84360000000000002</v>
      </c>
      <c r="H591" s="124">
        <v>1.45</v>
      </c>
      <c r="I591" s="124">
        <f t="shared" si="33"/>
        <v>1.22322</v>
      </c>
      <c r="J591" s="124">
        <v>1</v>
      </c>
      <c r="K591" s="124">
        <f t="shared" si="34"/>
        <v>0.84360000000000002</v>
      </c>
      <c r="L591" s="125">
        <f t="shared" si="35"/>
        <v>9174.15</v>
      </c>
      <c r="M591" s="126" t="s">
        <v>1281</v>
      </c>
      <c r="N591" s="127" t="s">
        <v>1283</v>
      </c>
    </row>
    <row r="592" spans="1:14" ht="17.149999999999999" customHeight="1">
      <c r="A592" s="105" t="s">
        <v>868</v>
      </c>
      <c r="B592" s="106" t="s">
        <v>2087</v>
      </c>
      <c r="C592" s="107">
        <v>2.82</v>
      </c>
      <c r="D592" s="109">
        <v>1.5693999999999999</v>
      </c>
      <c r="E592" s="109">
        <v>1</v>
      </c>
      <c r="F592" s="109">
        <v>1</v>
      </c>
      <c r="G592" s="109">
        <f t="shared" ref="G592:G655" si="36">+D592*E592*F592</f>
        <v>1.5693999999999999</v>
      </c>
      <c r="H592" s="109">
        <v>1.45</v>
      </c>
      <c r="I592" s="109">
        <f t="shared" ref="I592:I655" si="37">G592*H592</f>
        <v>2.2756299999999996</v>
      </c>
      <c r="J592" s="109">
        <v>1</v>
      </c>
      <c r="K592" s="109">
        <f t="shared" ref="K592:K655" si="38">D592*J592</f>
        <v>1.5693999999999999</v>
      </c>
      <c r="L592" s="110">
        <f t="shared" ref="L592:L655" si="39">+ROUND(I592*7500,2)</f>
        <v>17067.23</v>
      </c>
      <c r="M592" s="111" t="s">
        <v>1281</v>
      </c>
      <c r="N592" s="112" t="s">
        <v>1283</v>
      </c>
    </row>
    <row r="593" spans="1:14" ht="17.149999999999999" customHeight="1">
      <c r="A593" s="105" t="s">
        <v>869</v>
      </c>
      <c r="B593" s="106" t="s">
        <v>2087</v>
      </c>
      <c r="C593" s="107">
        <v>6.29</v>
      </c>
      <c r="D593" s="109">
        <v>2.214</v>
      </c>
      <c r="E593" s="109">
        <v>1</v>
      </c>
      <c r="F593" s="109">
        <v>1</v>
      </c>
      <c r="G593" s="109">
        <f t="shared" si="36"/>
        <v>2.214</v>
      </c>
      <c r="H593" s="109">
        <v>1.45</v>
      </c>
      <c r="I593" s="109">
        <f t="shared" si="37"/>
        <v>3.2102999999999997</v>
      </c>
      <c r="J593" s="109">
        <v>1</v>
      </c>
      <c r="K593" s="109">
        <f t="shared" si="38"/>
        <v>2.214</v>
      </c>
      <c r="L593" s="110">
        <f t="shared" si="39"/>
        <v>24077.25</v>
      </c>
      <c r="M593" s="111" t="s">
        <v>1281</v>
      </c>
      <c r="N593" s="112" t="s">
        <v>1283</v>
      </c>
    </row>
    <row r="594" spans="1:14" ht="17.149999999999999" customHeight="1">
      <c r="A594" s="113" t="s">
        <v>870</v>
      </c>
      <c r="B594" s="114" t="s">
        <v>2087</v>
      </c>
      <c r="C594" s="115">
        <v>13.19</v>
      </c>
      <c r="D594" s="116">
        <v>3.9799000000000002</v>
      </c>
      <c r="E594" s="116">
        <v>1</v>
      </c>
      <c r="F594" s="116">
        <v>1</v>
      </c>
      <c r="G594" s="116">
        <f t="shared" si="36"/>
        <v>3.9799000000000002</v>
      </c>
      <c r="H594" s="116">
        <v>1.45</v>
      </c>
      <c r="I594" s="116">
        <f t="shared" si="37"/>
        <v>5.7708550000000001</v>
      </c>
      <c r="J594" s="116">
        <v>1</v>
      </c>
      <c r="K594" s="116">
        <f t="shared" si="38"/>
        <v>3.9799000000000002</v>
      </c>
      <c r="L594" s="117">
        <f t="shared" si="39"/>
        <v>43281.41</v>
      </c>
      <c r="M594" s="118" t="s">
        <v>1281</v>
      </c>
      <c r="N594" s="119" t="s">
        <v>1283</v>
      </c>
    </row>
    <row r="595" spans="1:14" ht="17.149999999999999" customHeight="1">
      <c r="A595" s="120" t="s">
        <v>871</v>
      </c>
      <c r="B595" s="121" t="s">
        <v>1904</v>
      </c>
      <c r="C595" s="122">
        <v>2.3199999999999998</v>
      </c>
      <c r="D595" s="123">
        <v>0.72619999999999996</v>
      </c>
      <c r="E595" s="124">
        <v>1</v>
      </c>
      <c r="F595" s="124">
        <v>1</v>
      </c>
      <c r="G595" s="124">
        <f t="shared" si="36"/>
        <v>0.72619999999999996</v>
      </c>
      <c r="H595" s="124">
        <v>1.45</v>
      </c>
      <c r="I595" s="124">
        <f t="shared" si="37"/>
        <v>1.0529899999999999</v>
      </c>
      <c r="J595" s="124">
        <v>1</v>
      </c>
      <c r="K595" s="124">
        <f t="shared" si="38"/>
        <v>0.72619999999999996</v>
      </c>
      <c r="L595" s="125">
        <f t="shared" si="39"/>
        <v>7897.43</v>
      </c>
      <c r="M595" s="126" t="s">
        <v>1281</v>
      </c>
      <c r="N595" s="127" t="s">
        <v>1283</v>
      </c>
    </row>
    <row r="596" spans="1:14" ht="17.149999999999999" customHeight="1">
      <c r="A596" s="105" t="s">
        <v>872</v>
      </c>
      <c r="B596" s="106" t="s">
        <v>1904</v>
      </c>
      <c r="C596" s="107">
        <v>3.96</v>
      </c>
      <c r="D596" s="109">
        <v>1.0256000000000001</v>
      </c>
      <c r="E596" s="109">
        <v>1</v>
      </c>
      <c r="F596" s="109">
        <v>1</v>
      </c>
      <c r="G596" s="109">
        <f t="shared" si="36"/>
        <v>1.0256000000000001</v>
      </c>
      <c r="H596" s="109">
        <v>1.45</v>
      </c>
      <c r="I596" s="109">
        <f t="shared" si="37"/>
        <v>1.48712</v>
      </c>
      <c r="J596" s="109">
        <v>1</v>
      </c>
      <c r="K596" s="109">
        <f t="shared" si="38"/>
        <v>1.0256000000000001</v>
      </c>
      <c r="L596" s="110">
        <f t="shared" si="39"/>
        <v>11153.4</v>
      </c>
      <c r="M596" s="111" t="s">
        <v>1281</v>
      </c>
      <c r="N596" s="112" t="s">
        <v>1283</v>
      </c>
    </row>
    <row r="597" spans="1:14" ht="17.149999999999999" customHeight="1">
      <c r="A597" s="105" t="s">
        <v>873</v>
      </c>
      <c r="B597" s="106" t="s">
        <v>1904</v>
      </c>
      <c r="C597" s="107">
        <v>7.03</v>
      </c>
      <c r="D597" s="109">
        <v>1.6375999999999999</v>
      </c>
      <c r="E597" s="109">
        <v>1</v>
      </c>
      <c r="F597" s="109">
        <v>1</v>
      </c>
      <c r="G597" s="109">
        <f t="shared" si="36"/>
        <v>1.6375999999999999</v>
      </c>
      <c r="H597" s="109">
        <v>1.45</v>
      </c>
      <c r="I597" s="109">
        <f t="shared" si="37"/>
        <v>2.37452</v>
      </c>
      <c r="J597" s="109">
        <v>1</v>
      </c>
      <c r="K597" s="109">
        <f t="shared" si="38"/>
        <v>1.6375999999999999</v>
      </c>
      <c r="L597" s="110">
        <f t="shared" si="39"/>
        <v>17808.900000000001</v>
      </c>
      <c r="M597" s="111" t="s">
        <v>1281</v>
      </c>
      <c r="N597" s="112" t="s">
        <v>1283</v>
      </c>
    </row>
    <row r="598" spans="1:14" ht="17.149999999999999" customHeight="1">
      <c r="A598" s="113" t="s">
        <v>874</v>
      </c>
      <c r="B598" s="114" t="s">
        <v>1904</v>
      </c>
      <c r="C598" s="115">
        <v>15.57</v>
      </c>
      <c r="D598" s="116">
        <v>3.1861000000000002</v>
      </c>
      <c r="E598" s="116">
        <v>1</v>
      </c>
      <c r="F598" s="116">
        <v>1</v>
      </c>
      <c r="G598" s="116">
        <f t="shared" si="36"/>
        <v>3.1861000000000002</v>
      </c>
      <c r="H598" s="116">
        <v>1.45</v>
      </c>
      <c r="I598" s="116">
        <f t="shared" si="37"/>
        <v>4.6198449999999998</v>
      </c>
      <c r="J598" s="116">
        <v>1</v>
      </c>
      <c r="K598" s="116">
        <f t="shared" si="38"/>
        <v>3.1861000000000002</v>
      </c>
      <c r="L598" s="117">
        <f t="shared" si="39"/>
        <v>34648.839999999997</v>
      </c>
      <c r="M598" s="118" t="s">
        <v>1281</v>
      </c>
      <c r="N598" s="119" t="s">
        <v>1283</v>
      </c>
    </row>
    <row r="599" spans="1:14" ht="17.149999999999999" customHeight="1">
      <c r="A599" s="120" t="s">
        <v>875</v>
      </c>
      <c r="B599" s="121" t="s">
        <v>1905</v>
      </c>
      <c r="C599" s="122">
        <v>3.03</v>
      </c>
      <c r="D599" s="123">
        <v>0.84830000000000005</v>
      </c>
      <c r="E599" s="124">
        <v>1</v>
      </c>
      <c r="F599" s="124">
        <v>1</v>
      </c>
      <c r="G599" s="124">
        <f t="shared" si="36"/>
        <v>0.84830000000000005</v>
      </c>
      <c r="H599" s="124">
        <v>1.45</v>
      </c>
      <c r="I599" s="124">
        <f t="shared" si="37"/>
        <v>1.230035</v>
      </c>
      <c r="J599" s="124">
        <v>1</v>
      </c>
      <c r="K599" s="124">
        <f t="shared" si="38"/>
        <v>0.84830000000000005</v>
      </c>
      <c r="L599" s="125">
        <f t="shared" si="39"/>
        <v>9225.26</v>
      </c>
      <c r="M599" s="126" t="s">
        <v>1281</v>
      </c>
      <c r="N599" s="127" t="s">
        <v>1283</v>
      </c>
    </row>
    <row r="600" spans="1:14" ht="17.149999999999999" customHeight="1">
      <c r="A600" s="105" t="s">
        <v>876</v>
      </c>
      <c r="B600" s="106" t="s">
        <v>1905</v>
      </c>
      <c r="C600" s="107">
        <v>5.25</v>
      </c>
      <c r="D600" s="109">
        <v>1.1658999999999999</v>
      </c>
      <c r="E600" s="109">
        <v>1</v>
      </c>
      <c r="F600" s="109">
        <v>1</v>
      </c>
      <c r="G600" s="109">
        <f t="shared" si="36"/>
        <v>1.1658999999999999</v>
      </c>
      <c r="H600" s="109">
        <v>1.45</v>
      </c>
      <c r="I600" s="109">
        <f t="shared" si="37"/>
        <v>1.6905549999999998</v>
      </c>
      <c r="J600" s="109">
        <v>1</v>
      </c>
      <c r="K600" s="109">
        <f t="shared" si="38"/>
        <v>1.1658999999999999</v>
      </c>
      <c r="L600" s="110">
        <f t="shared" si="39"/>
        <v>12679.16</v>
      </c>
      <c r="M600" s="111" t="s">
        <v>1281</v>
      </c>
      <c r="N600" s="112" t="s">
        <v>1283</v>
      </c>
    </row>
    <row r="601" spans="1:14" ht="17.149999999999999" customHeight="1">
      <c r="A601" s="105" t="s">
        <v>877</v>
      </c>
      <c r="B601" s="106" t="s">
        <v>1905</v>
      </c>
      <c r="C601" s="107">
        <v>9.49</v>
      </c>
      <c r="D601" s="109">
        <v>1.9098999999999999</v>
      </c>
      <c r="E601" s="109">
        <v>1</v>
      </c>
      <c r="F601" s="109">
        <v>1</v>
      </c>
      <c r="G601" s="109">
        <f t="shared" si="36"/>
        <v>1.9098999999999999</v>
      </c>
      <c r="H601" s="109">
        <v>1.45</v>
      </c>
      <c r="I601" s="109">
        <f t="shared" si="37"/>
        <v>2.769355</v>
      </c>
      <c r="J601" s="109">
        <v>1</v>
      </c>
      <c r="K601" s="109">
        <f t="shared" si="38"/>
        <v>1.9098999999999999</v>
      </c>
      <c r="L601" s="110">
        <f t="shared" si="39"/>
        <v>20770.16</v>
      </c>
      <c r="M601" s="111" t="s">
        <v>1281</v>
      </c>
      <c r="N601" s="112" t="s">
        <v>1283</v>
      </c>
    </row>
    <row r="602" spans="1:14" ht="17.149999999999999" customHeight="1">
      <c r="A602" s="113" t="s">
        <v>878</v>
      </c>
      <c r="B602" s="114" t="s">
        <v>1905</v>
      </c>
      <c r="C602" s="115">
        <v>19</v>
      </c>
      <c r="D602" s="116">
        <v>4.2716000000000003</v>
      </c>
      <c r="E602" s="116">
        <v>1</v>
      </c>
      <c r="F602" s="116">
        <v>1</v>
      </c>
      <c r="G602" s="116">
        <f t="shared" si="36"/>
        <v>4.2716000000000003</v>
      </c>
      <c r="H602" s="116">
        <v>1.45</v>
      </c>
      <c r="I602" s="116">
        <f t="shared" si="37"/>
        <v>6.1938200000000005</v>
      </c>
      <c r="J602" s="116">
        <v>1</v>
      </c>
      <c r="K602" s="116">
        <f t="shared" si="38"/>
        <v>4.2716000000000003</v>
      </c>
      <c r="L602" s="117">
        <f t="shared" si="39"/>
        <v>46453.65</v>
      </c>
      <c r="M602" s="118" t="s">
        <v>1281</v>
      </c>
      <c r="N602" s="119" t="s">
        <v>1283</v>
      </c>
    </row>
    <row r="603" spans="1:14" ht="17.149999999999999" customHeight="1">
      <c r="A603" s="120" t="s">
        <v>879</v>
      </c>
      <c r="B603" s="121" t="s">
        <v>1906</v>
      </c>
      <c r="C603" s="122">
        <v>2.27</v>
      </c>
      <c r="D603" s="123">
        <v>0.92969999999999997</v>
      </c>
      <c r="E603" s="124">
        <v>1</v>
      </c>
      <c r="F603" s="124">
        <v>1</v>
      </c>
      <c r="G603" s="124">
        <f t="shared" si="36"/>
        <v>0.92969999999999997</v>
      </c>
      <c r="H603" s="124">
        <v>1.45</v>
      </c>
      <c r="I603" s="124">
        <f t="shared" si="37"/>
        <v>1.3480649999999998</v>
      </c>
      <c r="J603" s="124">
        <v>1</v>
      </c>
      <c r="K603" s="124">
        <f t="shared" si="38"/>
        <v>0.92969999999999997</v>
      </c>
      <c r="L603" s="125">
        <f t="shared" si="39"/>
        <v>10110.49</v>
      </c>
      <c r="M603" s="126" t="s">
        <v>1281</v>
      </c>
      <c r="N603" s="127" t="s">
        <v>1283</v>
      </c>
    </row>
    <row r="604" spans="1:14" ht="17.149999999999999" customHeight="1">
      <c r="A604" s="105" t="s">
        <v>880</v>
      </c>
      <c r="B604" s="106" t="s">
        <v>1906</v>
      </c>
      <c r="C604" s="107">
        <v>4.7300000000000004</v>
      </c>
      <c r="D604" s="109">
        <v>1.4494</v>
      </c>
      <c r="E604" s="109">
        <v>1</v>
      </c>
      <c r="F604" s="109">
        <v>1</v>
      </c>
      <c r="G604" s="109">
        <f t="shared" si="36"/>
        <v>1.4494</v>
      </c>
      <c r="H604" s="109">
        <v>1.45</v>
      </c>
      <c r="I604" s="109">
        <f t="shared" si="37"/>
        <v>2.1016300000000001</v>
      </c>
      <c r="J604" s="109">
        <v>1</v>
      </c>
      <c r="K604" s="109">
        <f t="shared" si="38"/>
        <v>1.4494</v>
      </c>
      <c r="L604" s="110">
        <f t="shared" si="39"/>
        <v>15762.23</v>
      </c>
      <c r="M604" s="111" t="s">
        <v>1281</v>
      </c>
      <c r="N604" s="112" t="s">
        <v>1283</v>
      </c>
    </row>
    <row r="605" spans="1:14" ht="17.149999999999999" customHeight="1">
      <c r="A605" s="105" t="s">
        <v>881</v>
      </c>
      <c r="B605" s="106" t="s">
        <v>1906</v>
      </c>
      <c r="C605" s="107">
        <v>8.2899999999999991</v>
      </c>
      <c r="D605" s="109">
        <v>2.0270000000000001</v>
      </c>
      <c r="E605" s="109">
        <v>1</v>
      </c>
      <c r="F605" s="109">
        <v>1</v>
      </c>
      <c r="G605" s="109">
        <f t="shared" si="36"/>
        <v>2.0270000000000001</v>
      </c>
      <c r="H605" s="109">
        <v>1.45</v>
      </c>
      <c r="I605" s="109">
        <f t="shared" si="37"/>
        <v>2.9391500000000002</v>
      </c>
      <c r="J605" s="109">
        <v>1</v>
      </c>
      <c r="K605" s="109">
        <f t="shared" si="38"/>
        <v>2.0270000000000001</v>
      </c>
      <c r="L605" s="110">
        <f t="shared" si="39"/>
        <v>22043.63</v>
      </c>
      <c r="M605" s="111" t="s">
        <v>1281</v>
      </c>
      <c r="N605" s="112" t="s">
        <v>1283</v>
      </c>
    </row>
    <row r="606" spans="1:14" ht="17.149999999999999" customHeight="1">
      <c r="A606" s="113" t="s">
        <v>882</v>
      </c>
      <c r="B606" s="114" t="s">
        <v>1906</v>
      </c>
      <c r="C606" s="115">
        <v>15.1</v>
      </c>
      <c r="D606" s="116">
        <v>3.6065</v>
      </c>
      <c r="E606" s="116">
        <v>1</v>
      </c>
      <c r="F606" s="116">
        <v>1</v>
      </c>
      <c r="G606" s="116">
        <f t="shared" si="36"/>
        <v>3.6065</v>
      </c>
      <c r="H606" s="116">
        <v>1.45</v>
      </c>
      <c r="I606" s="116">
        <f t="shared" si="37"/>
        <v>5.229425</v>
      </c>
      <c r="J606" s="116">
        <v>1</v>
      </c>
      <c r="K606" s="116">
        <f t="shared" si="38"/>
        <v>3.6065</v>
      </c>
      <c r="L606" s="117">
        <f t="shared" si="39"/>
        <v>39220.69</v>
      </c>
      <c r="M606" s="118" t="s">
        <v>1281</v>
      </c>
      <c r="N606" s="119" t="s">
        <v>1283</v>
      </c>
    </row>
    <row r="607" spans="1:14" ht="17.149999999999999" customHeight="1">
      <c r="A607" s="120" t="s">
        <v>883</v>
      </c>
      <c r="B607" s="121" t="s">
        <v>1907</v>
      </c>
      <c r="C607" s="122">
        <v>1.71</v>
      </c>
      <c r="D607" s="123">
        <v>1.657</v>
      </c>
      <c r="E607" s="124">
        <v>1</v>
      </c>
      <c r="F607" s="124">
        <v>1</v>
      </c>
      <c r="G607" s="124">
        <f t="shared" si="36"/>
        <v>1.657</v>
      </c>
      <c r="H607" s="124">
        <v>1.45</v>
      </c>
      <c r="I607" s="124">
        <f t="shared" si="37"/>
        <v>2.40265</v>
      </c>
      <c r="J607" s="124">
        <v>1</v>
      </c>
      <c r="K607" s="124">
        <f t="shared" si="38"/>
        <v>1.657</v>
      </c>
      <c r="L607" s="125">
        <f t="shared" si="39"/>
        <v>18019.88</v>
      </c>
      <c r="M607" s="126" t="s">
        <v>1281</v>
      </c>
      <c r="N607" s="127" t="s">
        <v>1283</v>
      </c>
    </row>
    <row r="608" spans="1:14" ht="17.149999999999999" customHeight="1">
      <c r="A608" s="105" t="s">
        <v>884</v>
      </c>
      <c r="B608" s="106" t="s">
        <v>1907</v>
      </c>
      <c r="C608" s="107">
        <v>3.18</v>
      </c>
      <c r="D608" s="109">
        <v>2.0750999999999999</v>
      </c>
      <c r="E608" s="109">
        <v>1</v>
      </c>
      <c r="F608" s="109">
        <v>1</v>
      </c>
      <c r="G608" s="109">
        <f t="shared" si="36"/>
        <v>2.0750999999999999</v>
      </c>
      <c r="H608" s="109">
        <v>1.45</v>
      </c>
      <c r="I608" s="109">
        <f t="shared" si="37"/>
        <v>3.0088949999999999</v>
      </c>
      <c r="J608" s="109">
        <v>1</v>
      </c>
      <c r="K608" s="109">
        <f t="shared" si="38"/>
        <v>2.0750999999999999</v>
      </c>
      <c r="L608" s="110">
        <f t="shared" si="39"/>
        <v>22566.71</v>
      </c>
      <c r="M608" s="111" t="s">
        <v>1281</v>
      </c>
      <c r="N608" s="112" t="s">
        <v>1283</v>
      </c>
    </row>
    <row r="609" spans="1:14" ht="17.149999999999999" customHeight="1">
      <c r="A609" s="105" t="s">
        <v>885</v>
      </c>
      <c r="B609" s="106" t="s">
        <v>1907</v>
      </c>
      <c r="C609" s="107">
        <v>8.09</v>
      </c>
      <c r="D609" s="109">
        <v>3.3256999999999999</v>
      </c>
      <c r="E609" s="109">
        <v>1</v>
      </c>
      <c r="F609" s="109">
        <v>1</v>
      </c>
      <c r="G609" s="109">
        <f t="shared" si="36"/>
        <v>3.3256999999999999</v>
      </c>
      <c r="H609" s="109">
        <v>1.45</v>
      </c>
      <c r="I609" s="109">
        <f t="shared" si="37"/>
        <v>4.8222649999999998</v>
      </c>
      <c r="J609" s="109">
        <v>1</v>
      </c>
      <c r="K609" s="109">
        <f t="shared" si="38"/>
        <v>3.3256999999999999</v>
      </c>
      <c r="L609" s="110">
        <f t="shared" si="39"/>
        <v>36166.99</v>
      </c>
      <c r="M609" s="111" t="s">
        <v>1281</v>
      </c>
      <c r="N609" s="112" t="s">
        <v>1283</v>
      </c>
    </row>
    <row r="610" spans="1:14" ht="17.149999999999999" customHeight="1">
      <c r="A610" s="113" t="s">
        <v>886</v>
      </c>
      <c r="B610" s="114" t="s">
        <v>1907</v>
      </c>
      <c r="C610" s="115">
        <v>17.55</v>
      </c>
      <c r="D610" s="116">
        <v>6.1759000000000004</v>
      </c>
      <c r="E610" s="116">
        <v>1</v>
      </c>
      <c r="F610" s="116">
        <v>1</v>
      </c>
      <c r="G610" s="116">
        <f t="shared" si="36"/>
        <v>6.1759000000000004</v>
      </c>
      <c r="H610" s="116">
        <v>1.45</v>
      </c>
      <c r="I610" s="116">
        <f t="shared" si="37"/>
        <v>8.9550549999999998</v>
      </c>
      <c r="J610" s="116">
        <v>1</v>
      </c>
      <c r="K610" s="116">
        <f t="shared" si="38"/>
        <v>6.1759000000000004</v>
      </c>
      <c r="L610" s="117">
        <f t="shared" si="39"/>
        <v>67162.91</v>
      </c>
      <c r="M610" s="118" t="s">
        <v>1281</v>
      </c>
      <c r="N610" s="119" t="s">
        <v>1283</v>
      </c>
    </row>
    <row r="611" spans="1:14" ht="17.149999999999999" customHeight="1">
      <c r="A611" s="120" t="s">
        <v>2111</v>
      </c>
      <c r="B611" s="121" t="s">
        <v>2088</v>
      </c>
      <c r="C611" s="122">
        <v>1.81</v>
      </c>
      <c r="D611" s="123">
        <v>1.7136</v>
      </c>
      <c r="E611" s="124">
        <v>1</v>
      </c>
      <c r="F611" s="124">
        <v>1</v>
      </c>
      <c r="G611" s="124">
        <f t="shared" si="36"/>
        <v>1.7136</v>
      </c>
      <c r="H611" s="124">
        <v>1.45</v>
      </c>
      <c r="I611" s="124">
        <f t="shared" si="37"/>
        <v>2.4847199999999998</v>
      </c>
      <c r="J611" s="124">
        <v>1</v>
      </c>
      <c r="K611" s="124">
        <f t="shared" si="38"/>
        <v>1.7136</v>
      </c>
      <c r="L611" s="125">
        <f t="shared" si="39"/>
        <v>18635.400000000001</v>
      </c>
      <c r="M611" s="126" t="s">
        <v>1281</v>
      </c>
      <c r="N611" s="127" t="s">
        <v>1283</v>
      </c>
    </row>
    <row r="612" spans="1:14" ht="17.149999999999999" customHeight="1">
      <c r="A612" s="105" t="s">
        <v>2112</v>
      </c>
      <c r="B612" s="106" t="s">
        <v>2088</v>
      </c>
      <c r="C612" s="107">
        <v>2.4900000000000002</v>
      </c>
      <c r="D612" s="109">
        <v>1.8385</v>
      </c>
      <c r="E612" s="109">
        <v>1</v>
      </c>
      <c r="F612" s="109">
        <v>1</v>
      </c>
      <c r="G612" s="109">
        <f t="shared" si="36"/>
        <v>1.8385</v>
      </c>
      <c r="H612" s="109">
        <v>1.45</v>
      </c>
      <c r="I612" s="109">
        <f t="shared" si="37"/>
        <v>2.6658249999999999</v>
      </c>
      <c r="J612" s="109">
        <v>1</v>
      </c>
      <c r="K612" s="109">
        <f t="shared" si="38"/>
        <v>1.8385</v>
      </c>
      <c r="L612" s="110">
        <f t="shared" si="39"/>
        <v>19993.689999999999</v>
      </c>
      <c r="M612" s="111" t="s">
        <v>1281</v>
      </c>
      <c r="N612" s="112" t="s">
        <v>1283</v>
      </c>
    </row>
    <row r="613" spans="1:14" ht="17.149999999999999" customHeight="1">
      <c r="A613" s="105" t="s">
        <v>2113</v>
      </c>
      <c r="B613" s="106" t="s">
        <v>2088</v>
      </c>
      <c r="C613" s="107">
        <v>5.16</v>
      </c>
      <c r="D613" s="109">
        <v>2.3828999999999998</v>
      </c>
      <c r="E613" s="109">
        <v>1</v>
      </c>
      <c r="F613" s="109">
        <v>1</v>
      </c>
      <c r="G613" s="109">
        <f t="shared" si="36"/>
        <v>2.3828999999999998</v>
      </c>
      <c r="H613" s="109">
        <v>1.45</v>
      </c>
      <c r="I613" s="109">
        <f t="shared" si="37"/>
        <v>3.4552049999999994</v>
      </c>
      <c r="J613" s="109">
        <v>1</v>
      </c>
      <c r="K613" s="109">
        <f t="shared" si="38"/>
        <v>2.3828999999999998</v>
      </c>
      <c r="L613" s="110">
        <f t="shared" si="39"/>
        <v>25914.04</v>
      </c>
      <c r="M613" s="111" t="s">
        <v>1281</v>
      </c>
      <c r="N613" s="112" t="s">
        <v>1283</v>
      </c>
    </row>
    <row r="614" spans="1:14" ht="17.149999999999999" customHeight="1">
      <c r="A614" s="113" t="s">
        <v>2114</v>
      </c>
      <c r="B614" s="114" t="s">
        <v>2088</v>
      </c>
      <c r="C614" s="115">
        <v>10.87</v>
      </c>
      <c r="D614" s="116">
        <v>3.8254000000000001</v>
      </c>
      <c r="E614" s="116">
        <v>1</v>
      </c>
      <c r="F614" s="116">
        <v>1</v>
      </c>
      <c r="G614" s="116">
        <f t="shared" si="36"/>
        <v>3.8254000000000001</v>
      </c>
      <c r="H614" s="116">
        <v>1.45</v>
      </c>
      <c r="I614" s="116">
        <f t="shared" si="37"/>
        <v>5.5468299999999999</v>
      </c>
      <c r="J614" s="116">
        <v>1</v>
      </c>
      <c r="K614" s="116">
        <f t="shared" si="38"/>
        <v>3.8254000000000001</v>
      </c>
      <c r="L614" s="117">
        <f t="shared" si="39"/>
        <v>41601.230000000003</v>
      </c>
      <c r="M614" s="118" t="s">
        <v>1281</v>
      </c>
      <c r="N614" s="119" t="s">
        <v>1283</v>
      </c>
    </row>
    <row r="615" spans="1:14" ht="17.149999999999999" customHeight="1">
      <c r="A615" s="120" t="s">
        <v>887</v>
      </c>
      <c r="B615" s="121" t="s">
        <v>1908</v>
      </c>
      <c r="C615" s="122">
        <v>3.44</v>
      </c>
      <c r="D615" s="123">
        <v>0.44090000000000001</v>
      </c>
      <c r="E615" s="124">
        <v>1</v>
      </c>
      <c r="F615" s="124">
        <v>1</v>
      </c>
      <c r="G615" s="124">
        <f t="shared" si="36"/>
        <v>0.44090000000000001</v>
      </c>
      <c r="H615" s="124">
        <v>1.45</v>
      </c>
      <c r="I615" s="124">
        <f t="shared" si="37"/>
        <v>0.63930500000000001</v>
      </c>
      <c r="J615" s="124">
        <v>1</v>
      </c>
      <c r="K615" s="124">
        <f t="shared" si="38"/>
        <v>0.44090000000000001</v>
      </c>
      <c r="L615" s="125">
        <f t="shared" si="39"/>
        <v>4794.79</v>
      </c>
      <c r="M615" s="126" t="s">
        <v>1281</v>
      </c>
      <c r="N615" s="127" t="s">
        <v>1283</v>
      </c>
    </row>
    <row r="616" spans="1:14" ht="17.149999999999999" customHeight="1">
      <c r="A616" s="105" t="s">
        <v>888</v>
      </c>
      <c r="B616" s="106" t="s">
        <v>1908</v>
      </c>
      <c r="C616" s="107">
        <v>4.0999999999999996</v>
      </c>
      <c r="D616" s="109">
        <v>0.54039999999999999</v>
      </c>
      <c r="E616" s="109">
        <v>1</v>
      </c>
      <c r="F616" s="109">
        <v>1</v>
      </c>
      <c r="G616" s="109">
        <f t="shared" si="36"/>
        <v>0.54039999999999999</v>
      </c>
      <c r="H616" s="109">
        <v>1.45</v>
      </c>
      <c r="I616" s="109">
        <f t="shared" si="37"/>
        <v>0.78357999999999994</v>
      </c>
      <c r="J616" s="109">
        <v>1</v>
      </c>
      <c r="K616" s="109">
        <f t="shared" si="38"/>
        <v>0.54039999999999999</v>
      </c>
      <c r="L616" s="110">
        <f t="shared" si="39"/>
        <v>5876.85</v>
      </c>
      <c r="M616" s="111" t="s">
        <v>1281</v>
      </c>
      <c r="N616" s="112" t="s">
        <v>1283</v>
      </c>
    </row>
    <row r="617" spans="1:14" ht="17.149999999999999" customHeight="1">
      <c r="A617" s="105" t="s">
        <v>889</v>
      </c>
      <c r="B617" s="106" t="s">
        <v>1908</v>
      </c>
      <c r="C617" s="107">
        <v>5.51</v>
      </c>
      <c r="D617" s="109">
        <v>0.77280000000000004</v>
      </c>
      <c r="E617" s="109">
        <v>1</v>
      </c>
      <c r="F617" s="109">
        <v>1</v>
      </c>
      <c r="G617" s="109">
        <f t="shared" si="36"/>
        <v>0.77280000000000004</v>
      </c>
      <c r="H617" s="109">
        <v>1.45</v>
      </c>
      <c r="I617" s="109">
        <f t="shared" si="37"/>
        <v>1.12056</v>
      </c>
      <c r="J617" s="109">
        <v>1</v>
      </c>
      <c r="K617" s="109">
        <f t="shared" si="38"/>
        <v>0.77280000000000004</v>
      </c>
      <c r="L617" s="110">
        <f t="shared" si="39"/>
        <v>8404.2000000000007</v>
      </c>
      <c r="M617" s="111" t="s">
        <v>1281</v>
      </c>
      <c r="N617" s="112" t="s">
        <v>1283</v>
      </c>
    </row>
    <row r="618" spans="1:14" ht="17.149999999999999" customHeight="1">
      <c r="A618" s="113" t="s">
        <v>890</v>
      </c>
      <c r="B618" s="114" t="s">
        <v>1908</v>
      </c>
      <c r="C618" s="115">
        <v>9.24</v>
      </c>
      <c r="D618" s="116">
        <v>1.4954000000000001</v>
      </c>
      <c r="E618" s="116">
        <v>1</v>
      </c>
      <c r="F618" s="116">
        <v>1</v>
      </c>
      <c r="G618" s="116">
        <f t="shared" si="36"/>
        <v>1.4954000000000001</v>
      </c>
      <c r="H618" s="116">
        <v>1.45</v>
      </c>
      <c r="I618" s="116">
        <f t="shared" si="37"/>
        <v>2.1683300000000001</v>
      </c>
      <c r="J618" s="116">
        <v>1</v>
      </c>
      <c r="K618" s="116">
        <f t="shared" si="38"/>
        <v>1.4954000000000001</v>
      </c>
      <c r="L618" s="117">
        <f t="shared" si="39"/>
        <v>16262.48</v>
      </c>
      <c r="M618" s="118" t="s">
        <v>1281</v>
      </c>
      <c r="N618" s="119" t="s">
        <v>1283</v>
      </c>
    </row>
    <row r="619" spans="1:14" ht="17.149999999999999" customHeight="1">
      <c r="A619" s="120" t="s">
        <v>891</v>
      </c>
      <c r="B619" s="121" t="s">
        <v>1909</v>
      </c>
      <c r="C619" s="122">
        <v>3.1</v>
      </c>
      <c r="D619" s="123">
        <v>0.46539999999999998</v>
      </c>
      <c r="E619" s="124">
        <v>1</v>
      </c>
      <c r="F619" s="124">
        <v>1</v>
      </c>
      <c r="G619" s="124">
        <f t="shared" si="36"/>
        <v>0.46539999999999998</v>
      </c>
      <c r="H619" s="124">
        <v>1.45</v>
      </c>
      <c r="I619" s="124">
        <f t="shared" si="37"/>
        <v>0.67482999999999993</v>
      </c>
      <c r="J619" s="124">
        <v>1</v>
      </c>
      <c r="K619" s="124">
        <f t="shared" si="38"/>
        <v>0.46539999999999998</v>
      </c>
      <c r="L619" s="125">
        <f t="shared" si="39"/>
        <v>5061.2299999999996</v>
      </c>
      <c r="M619" s="126" t="s">
        <v>1281</v>
      </c>
      <c r="N619" s="127" t="s">
        <v>1283</v>
      </c>
    </row>
    <row r="620" spans="1:14" ht="17.149999999999999" customHeight="1">
      <c r="A620" s="105" t="s">
        <v>892</v>
      </c>
      <c r="B620" s="106" t="s">
        <v>1909</v>
      </c>
      <c r="C620" s="107">
        <v>3.64</v>
      </c>
      <c r="D620" s="109">
        <v>0.57150000000000001</v>
      </c>
      <c r="E620" s="109">
        <v>1</v>
      </c>
      <c r="F620" s="109">
        <v>1</v>
      </c>
      <c r="G620" s="109">
        <f t="shared" si="36"/>
        <v>0.57150000000000001</v>
      </c>
      <c r="H620" s="109">
        <v>1.45</v>
      </c>
      <c r="I620" s="109">
        <f t="shared" si="37"/>
        <v>0.82867499999999994</v>
      </c>
      <c r="J620" s="109">
        <v>1</v>
      </c>
      <c r="K620" s="109">
        <f t="shared" si="38"/>
        <v>0.57150000000000001</v>
      </c>
      <c r="L620" s="110">
        <f t="shared" si="39"/>
        <v>6215.06</v>
      </c>
      <c r="M620" s="111" t="s">
        <v>1281</v>
      </c>
      <c r="N620" s="112" t="s">
        <v>1283</v>
      </c>
    </row>
    <row r="621" spans="1:14" ht="17.149999999999999" customHeight="1">
      <c r="A621" s="105" t="s">
        <v>893</v>
      </c>
      <c r="B621" s="106" t="s">
        <v>1909</v>
      </c>
      <c r="C621" s="107">
        <v>4.76</v>
      </c>
      <c r="D621" s="109">
        <v>0.75239999999999996</v>
      </c>
      <c r="E621" s="109">
        <v>1</v>
      </c>
      <c r="F621" s="109">
        <v>1</v>
      </c>
      <c r="G621" s="109">
        <f t="shared" si="36"/>
        <v>0.75239999999999996</v>
      </c>
      <c r="H621" s="109">
        <v>1.45</v>
      </c>
      <c r="I621" s="109">
        <f t="shared" si="37"/>
        <v>1.0909799999999998</v>
      </c>
      <c r="J621" s="109">
        <v>1</v>
      </c>
      <c r="K621" s="109">
        <f t="shared" si="38"/>
        <v>0.75239999999999996</v>
      </c>
      <c r="L621" s="110">
        <f t="shared" si="39"/>
        <v>8182.35</v>
      </c>
      <c r="M621" s="111" t="s">
        <v>1281</v>
      </c>
      <c r="N621" s="112" t="s">
        <v>1283</v>
      </c>
    </row>
    <row r="622" spans="1:14" ht="17.149999999999999" customHeight="1">
      <c r="A622" s="113" t="s">
        <v>894</v>
      </c>
      <c r="B622" s="114" t="s">
        <v>1909</v>
      </c>
      <c r="C622" s="115">
        <v>10.33</v>
      </c>
      <c r="D622" s="116">
        <v>1.7470000000000001</v>
      </c>
      <c r="E622" s="116">
        <v>1</v>
      </c>
      <c r="F622" s="116">
        <v>1</v>
      </c>
      <c r="G622" s="116">
        <f t="shared" si="36"/>
        <v>1.7470000000000001</v>
      </c>
      <c r="H622" s="116">
        <v>1.45</v>
      </c>
      <c r="I622" s="116">
        <f t="shared" si="37"/>
        <v>2.53315</v>
      </c>
      <c r="J622" s="116">
        <v>1</v>
      </c>
      <c r="K622" s="116">
        <f t="shared" si="38"/>
        <v>1.7470000000000001</v>
      </c>
      <c r="L622" s="117">
        <f t="shared" si="39"/>
        <v>18998.63</v>
      </c>
      <c r="M622" s="118" t="s">
        <v>1281</v>
      </c>
      <c r="N622" s="119" t="s">
        <v>1283</v>
      </c>
    </row>
    <row r="623" spans="1:14" ht="17.149999999999999" customHeight="1">
      <c r="A623" s="120" t="s">
        <v>895</v>
      </c>
      <c r="B623" s="121" t="s">
        <v>1910</v>
      </c>
      <c r="C623" s="122">
        <v>2.31</v>
      </c>
      <c r="D623" s="123">
        <v>0.43409999999999999</v>
      </c>
      <c r="E623" s="124">
        <v>1</v>
      </c>
      <c r="F623" s="124">
        <v>1</v>
      </c>
      <c r="G623" s="124">
        <f t="shared" si="36"/>
        <v>0.43409999999999999</v>
      </c>
      <c r="H623" s="124">
        <v>1.45</v>
      </c>
      <c r="I623" s="124">
        <f t="shared" si="37"/>
        <v>0.62944499999999992</v>
      </c>
      <c r="J623" s="124">
        <v>1</v>
      </c>
      <c r="K623" s="124">
        <f t="shared" si="38"/>
        <v>0.43409999999999999</v>
      </c>
      <c r="L623" s="125">
        <f t="shared" si="39"/>
        <v>4720.84</v>
      </c>
      <c r="M623" s="126" t="s">
        <v>1281</v>
      </c>
      <c r="N623" s="127" t="s">
        <v>1283</v>
      </c>
    </row>
    <row r="624" spans="1:14" ht="17.149999999999999" customHeight="1">
      <c r="A624" s="105" t="s">
        <v>896</v>
      </c>
      <c r="B624" s="106" t="s">
        <v>1910</v>
      </c>
      <c r="C624" s="107">
        <v>3.39</v>
      </c>
      <c r="D624" s="109">
        <v>0.60670000000000002</v>
      </c>
      <c r="E624" s="109">
        <v>1</v>
      </c>
      <c r="F624" s="109">
        <v>1</v>
      </c>
      <c r="G624" s="109">
        <f t="shared" si="36"/>
        <v>0.60670000000000002</v>
      </c>
      <c r="H624" s="109">
        <v>1.45</v>
      </c>
      <c r="I624" s="109">
        <f t="shared" si="37"/>
        <v>0.87971500000000002</v>
      </c>
      <c r="J624" s="109">
        <v>1</v>
      </c>
      <c r="K624" s="109">
        <f t="shared" si="38"/>
        <v>0.60670000000000002</v>
      </c>
      <c r="L624" s="110">
        <f t="shared" si="39"/>
        <v>6597.86</v>
      </c>
      <c r="M624" s="111" t="s">
        <v>1281</v>
      </c>
      <c r="N624" s="112" t="s">
        <v>1283</v>
      </c>
    </row>
    <row r="625" spans="1:14" ht="17.149999999999999" customHeight="1">
      <c r="A625" s="105" t="s">
        <v>897</v>
      </c>
      <c r="B625" s="106" t="s">
        <v>1910</v>
      </c>
      <c r="C625" s="107">
        <v>4.93</v>
      </c>
      <c r="D625" s="109">
        <v>0.84670000000000001</v>
      </c>
      <c r="E625" s="109">
        <v>1</v>
      </c>
      <c r="F625" s="109">
        <v>1</v>
      </c>
      <c r="G625" s="109">
        <f t="shared" si="36"/>
        <v>0.84670000000000001</v>
      </c>
      <c r="H625" s="109">
        <v>1.45</v>
      </c>
      <c r="I625" s="109">
        <f t="shared" si="37"/>
        <v>1.2277149999999999</v>
      </c>
      <c r="J625" s="109">
        <v>1</v>
      </c>
      <c r="K625" s="109">
        <f t="shared" si="38"/>
        <v>0.84670000000000001</v>
      </c>
      <c r="L625" s="110">
        <f t="shared" si="39"/>
        <v>9207.86</v>
      </c>
      <c r="M625" s="111" t="s">
        <v>1281</v>
      </c>
      <c r="N625" s="112" t="s">
        <v>1283</v>
      </c>
    </row>
    <row r="626" spans="1:14" ht="17.149999999999999" customHeight="1">
      <c r="A626" s="113" t="s">
        <v>898</v>
      </c>
      <c r="B626" s="114" t="s">
        <v>1910</v>
      </c>
      <c r="C626" s="115">
        <v>11.27</v>
      </c>
      <c r="D626" s="116">
        <v>1.8678999999999999</v>
      </c>
      <c r="E626" s="116">
        <v>1</v>
      </c>
      <c r="F626" s="116">
        <v>1</v>
      </c>
      <c r="G626" s="116">
        <f t="shared" si="36"/>
        <v>1.8678999999999999</v>
      </c>
      <c r="H626" s="116">
        <v>1.45</v>
      </c>
      <c r="I626" s="116">
        <f t="shared" si="37"/>
        <v>2.7084549999999998</v>
      </c>
      <c r="J626" s="116">
        <v>1</v>
      </c>
      <c r="K626" s="116">
        <f t="shared" si="38"/>
        <v>1.8678999999999999</v>
      </c>
      <c r="L626" s="117">
        <f t="shared" si="39"/>
        <v>20313.41</v>
      </c>
      <c r="M626" s="118" t="s">
        <v>1281</v>
      </c>
      <c r="N626" s="119" t="s">
        <v>1283</v>
      </c>
    </row>
    <row r="627" spans="1:14" ht="17.149999999999999" customHeight="1">
      <c r="A627" s="120" t="s">
        <v>899</v>
      </c>
      <c r="B627" s="121" t="s">
        <v>1911</v>
      </c>
      <c r="C627" s="122">
        <v>3.6</v>
      </c>
      <c r="D627" s="123">
        <v>0.66049999999999998</v>
      </c>
      <c r="E627" s="124">
        <v>1</v>
      </c>
      <c r="F627" s="124">
        <v>1</v>
      </c>
      <c r="G627" s="124">
        <f t="shared" si="36"/>
        <v>0.66049999999999998</v>
      </c>
      <c r="H627" s="124">
        <v>1.45</v>
      </c>
      <c r="I627" s="124">
        <f t="shared" si="37"/>
        <v>0.95772499999999994</v>
      </c>
      <c r="J627" s="124">
        <v>1</v>
      </c>
      <c r="K627" s="124">
        <f t="shared" si="38"/>
        <v>0.66049999999999998</v>
      </c>
      <c r="L627" s="125">
        <f t="shared" si="39"/>
        <v>7182.94</v>
      </c>
      <c r="M627" s="126" t="s">
        <v>1281</v>
      </c>
      <c r="N627" s="127" t="s">
        <v>1283</v>
      </c>
    </row>
    <row r="628" spans="1:14" ht="17.149999999999999" customHeight="1">
      <c r="A628" s="105" t="s">
        <v>900</v>
      </c>
      <c r="B628" s="106" t="s">
        <v>1911</v>
      </c>
      <c r="C628" s="107">
        <v>4.59</v>
      </c>
      <c r="D628" s="109">
        <v>0.80720000000000003</v>
      </c>
      <c r="E628" s="109">
        <v>1</v>
      </c>
      <c r="F628" s="109">
        <v>1</v>
      </c>
      <c r="G628" s="109">
        <f t="shared" si="36"/>
        <v>0.80720000000000003</v>
      </c>
      <c r="H628" s="109">
        <v>1.45</v>
      </c>
      <c r="I628" s="109">
        <f t="shared" si="37"/>
        <v>1.1704399999999999</v>
      </c>
      <c r="J628" s="109">
        <v>1</v>
      </c>
      <c r="K628" s="109">
        <f t="shared" si="38"/>
        <v>0.80720000000000003</v>
      </c>
      <c r="L628" s="110">
        <f t="shared" si="39"/>
        <v>8778.2999999999993</v>
      </c>
      <c r="M628" s="111" t="s">
        <v>1281</v>
      </c>
      <c r="N628" s="112" t="s">
        <v>1283</v>
      </c>
    </row>
    <row r="629" spans="1:14" ht="17.149999999999999" customHeight="1">
      <c r="A629" s="105" t="s">
        <v>901</v>
      </c>
      <c r="B629" s="106" t="s">
        <v>1911</v>
      </c>
      <c r="C629" s="107">
        <v>7.68</v>
      </c>
      <c r="D629" s="109">
        <v>1.2910999999999999</v>
      </c>
      <c r="E629" s="109">
        <v>1</v>
      </c>
      <c r="F629" s="109">
        <v>1</v>
      </c>
      <c r="G629" s="109">
        <f t="shared" si="36"/>
        <v>1.2910999999999999</v>
      </c>
      <c r="H629" s="109">
        <v>1.45</v>
      </c>
      <c r="I629" s="109">
        <f t="shared" si="37"/>
        <v>1.8720949999999998</v>
      </c>
      <c r="J629" s="109">
        <v>1</v>
      </c>
      <c r="K629" s="109">
        <f t="shared" si="38"/>
        <v>1.2910999999999999</v>
      </c>
      <c r="L629" s="110">
        <f t="shared" si="39"/>
        <v>14040.71</v>
      </c>
      <c r="M629" s="111" t="s">
        <v>1281</v>
      </c>
      <c r="N629" s="112" t="s">
        <v>1283</v>
      </c>
    </row>
    <row r="630" spans="1:14" ht="17.149999999999999" customHeight="1">
      <c r="A630" s="113" t="s">
        <v>902</v>
      </c>
      <c r="B630" s="114" t="s">
        <v>1911</v>
      </c>
      <c r="C630" s="115">
        <v>12.37</v>
      </c>
      <c r="D630" s="116">
        <v>2.1076999999999999</v>
      </c>
      <c r="E630" s="116">
        <v>1</v>
      </c>
      <c r="F630" s="116">
        <v>1</v>
      </c>
      <c r="G630" s="116">
        <f t="shared" si="36"/>
        <v>2.1076999999999999</v>
      </c>
      <c r="H630" s="116">
        <v>1.45</v>
      </c>
      <c r="I630" s="116">
        <f t="shared" si="37"/>
        <v>3.0561649999999996</v>
      </c>
      <c r="J630" s="116">
        <v>1</v>
      </c>
      <c r="K630" s="116">
        <f t="shared" si="38"/>
        <v>2.1076999999999999</v>
      </c>
      <c r="L630" s="117">
        <f t="shared" si="39"/>
        <v>22921.24</v>
      </c>
      <c r="M630" s="118" t="s">
        <v>1281</v>
      </c>
      <c r="N630" s="119" t="s">
        <v>1283</v>
      </c>
    </row>
    <row r="631" spans="1:14" ht="17.149999999999999" customHeight="1">
      <c r="A631" s="120" t="s">
        <v>903</v>
      </c>
      <c r="B631" s="121" t="s">
        <v>1912</v>
      </c>
      <c r="C631" s="122">
        <v>4.6399999999999997</v>
      </c>
      <c r="D631" s="123">
        <v>0.62380000000000002</v>
      </c>
      <c r="E631" s="124">
        <v>1</v>
      </c>
      <c r="F631" s="124">
        <v>1</v>
      </c>
      <c r="G631" s="124">
        <f t="shared" si="36"/>
        <v>0.62380000000000002</v>
      </c>
      <c r="H631" s="124">
        <v>1.45</v>
      </c>
      <c r="I631" s="124">
        <f t="shared" si="37"/>
        <v>0.90451000000000004</v>
      </c>
      <c r="J631" s="124">
        <v>1</v>
      </c>
      <c r="K631" s="124">
        <f t="shared" si="38"/>
        <v>0.62380000000000002</v>
      </c>
      <c r="L631" s="125">
        <f t="shared" si="39"/>
        <v>6783.83</v>
      </c>
      <c r="M631" s="126" t="s">
        <v>1281</v>
      </c>
      <c r="N631" s="127" t="s">
        <v>1283</v>
      </c>
    </row>
    <row r="632" spans="1:14" ht="17.149999999999999" customHeight="1">
      <c r="A632" s="105" t="s">
        <v>904</v>
      </c>
      <c r="B632" s="106" t="s">
        <v>1912</v>
      </c>
      <c r="C632" s="107">
        <v>5.78</v>
      </c>
      <c r="D632" s="109">
        <v>0.81920000000000004</v>
      </c>
      <c r="E632" s="109">
        <v>1</v>
      </c>
      <c r="F632" s="109">
        <v>1</v>
      </c>
      <c r="G632" s="109">
        <f t="shared" si="36"/>
        <v>0.81920000000000004</v>
      </c>
      <c r="H632" s="109">
        <v>1.45</v>
      </c>
      <c r="I632" s="109">
        <f t="shared" si="37"/>
        <v>1.18784</v>
      </c>
      <c r="J632" s="109">
        <v>1</v>
      </c>
      <c r="K632" s="109">
        <f t="shared" si="38"/>
        <v>0.81920000000000004</v>
      </c>
      <c r="L632" s="110">
        <f t="shared" si="39"/>
        <v>8908.7999999999993</v>
      </c>
      <c r="M632" s="111" t="s">
        <v>1281</v>
      </c>
      <c r="N632" s="112" t="s">
        <v>1283</v>
      </c>
    </row>
    <row r="633" spans="1:14" ht="17.149999999999999" customHeight="1">
      <c r="A633" s="105" t="s">
        <v>905</v>
      </c>
      <c r="B633" s="106" t="s">
        <v>1912</v>
      </c>
      <c r="C633" s="107">
        <v>8.2200000000000006</v>
      </c>
      <c r="D633" s="109">
        <v>1.2282999999999999</v>
      </c>
      <c r="E633" s="109">
        <v>1</v>
      </c>
      <c r="F633" s="109">
        <v>1</v>
      </c>
      <c r="G633" s="109">
        <f t="shared" si="36"/>
        <v>1.2282999999999999</v>
      </c>
      <c r="H633" s="109">
        <v>1.45</v>
      </c>
      <c r="I633" s="109">
        <f t="shared" si="37"/>
        <v>1.7810349999999999</v>
      </c>
      <c r="J633" s="109">
        <v>1</v>
      </c>
      <c r="K633" s="109">
        <f t="shared" si="38"/>
        <v>1.2282999999999999</v>
      </c>
      <c r="L633" s="110">
        <f t="shared" si="39"/>
        <v>13357.76</v>
      </c>
      <c r="M633" s="111" t="s">
        <v>1281</v>
      </c>
      <c r="N633" s="112" t="s">
        <v>1283</v>
      </c>
    </row>
    <row r="634" spans="1:14" ht="17.149999999999999" customHeight="1">
      <c r="A634" s="113" t="s">
        <v>906</v>
      </c>
      <c r="B634" s="114" t="s">
        <v>1912</v>
      </c>
      <c r="C634" s="115">
        <v>14.31</v>
      </c>
      <c r="D634" s="116">
        <v>2.1634000000000002</v>
      </c>
      <c r="E634" s="116">
        <v>1</v>
      </c>
      <c r="F634" s="116">
        <v>1</v>
      </c>
      <c r="G634" s="116">
        <f t="shared" si="36"/>
        <v>2.1634000000000002</v>
      </c>
      <c r="H634" s="116">
        <v>1.45</v>
      </c>
      <c r="I634" s="116">
        <f t="shared" si="37"/>
        <v>3.13693</v>
      </c>
      <c r="J634" s="116">
        <v>1</v>
      </c>
      <c r="K634" s="116">
        <f t="shared" si="38"/>
        <v>2.1634000000000002</v>
      </c>
      <c r="L634" s="117">
        <f t="shared" si="39"/>
        <v>23526.98</v>
      </c>
      <c r="M634" s="118" t="s">
        <v>1281</v>
      </c>
      <c r="N634" s="119" t="s">
        <v>1283</v>
      </c>
    </row>
    <row r="635" spans="1:14" ht="17.149999999999999" customHeight="1">
      <c r="A635" s="120" t="s">
        <v>907</v>
      </c>
      <c r="B635" s="121" t="s">
        <v>1913</v>
      </c>
      <c r="C635" s="122">
        <v>3.18</v>
      </c>
      <c r="D635" s="123">
        <v>0.53420000000000001</v>
      </c>
      <c r="E635" s="124">
        <v>1</v>
      </c>
      <c r="F635" s="124">
        <v>1</v>
      </c>
      <c r="G635" s="124">
        <f t="shared" si="36"/>
        <v>0.53420000000000001</v>
      </c>
      <c r="H635" s="124">
        <v>1.45</v>
      </c>
      <c r="I635" s="124">
        <f t="shared" si="37"/>
        <v>0.77459</v>
      </c>
      <c r="J635" s="124">
        <v>1</v>
      </c>
      <c r="K635" s="124">
        <f t="shared" si="38"/>
        <v>0.53420000000000001</v>
      </c>
      <c r="L635" s="125">
        <f t="shared" si="39"/>
        <v>5809.43</v>
      </c>
      <c r="M635" s="126" t="s">
        <v>1281</v>
      </c>
      <c r="N635" s="127" t="s">
        <v>1283</v>
      </c>
    </row>
    <row r="636" spans="1:14" ht="17.149999999999999" customHeight="1">
      <c r="A636" s="105" t="s">
        <v>908</v>
      </c>
      <c r="B636" s="106" t="s">
        <v>1913</v>
      </c>
      <c r="C636" s="107">
        <v>4.2699999999999996</v>
      </c>
      <c r="D636" s="109">
        <v>0.72570000000000001</v>
      </c>
      <c r="E636" s="109">
        <v>1</v>
      </c>
      <c r="F636" s="109">
        <v>1</v>
      </c>
      <c r="G636" s="109">
        <f t="shared" si="36"/>
        <v>0.72570000000000001</v>
      </c>
      <c r="H636" s="109">
        <v>1.45</v>
      </c>
      <c r="I636" s="109">
        <f t="shared" si="37"/>
        <v>1.052265</v>
      </c>
      <c r="J636" s="109">
        <v>1</v>
      </c>
      <c r="K636" s="109">
        <f t="shared" si="38"/>
        <v>0.72570000000000001</v>
      </c>
      <c r="L636" s="110">
        <f t="shared" si="39"/>
        <v>7891.99</v>
      </c>
      <c r="M636" s="111" t="s">
        <v>1281</v>
      </c>
      <c r="N636" s="112" t="s">
        <v>1283</v>
      </c>
    </row>
    <row r="637" spans="1:14" ht="17.149999999999999" customHeight="1">
      <c r="A637" s="105" t="s">
        <v>909</v>
      </c>
      <c r="B637" s="106" t="s">
        <v>1913</v>
      </c>
      <c r="C637" s="107">
        <v>7.07</v>
      </c>
      <c r="D637" s="109">
        <v>1.1712</v>
      </c>
      <c r="E637" s="109">
        <v>1</v>
      </c>
      <c r="F637" s="109">
        <v>1</v>
      </c>
      <c r="G637" s="109">
        <f t="shared" si="36"/>
        <v>1.1712</v>
      </c>
      <c r="H637" s="109">
        <v>1.45</v>
      </c>
      <c r="I637" s="109">
        <f t="shared" si="37"/>
        <v>1.69824</v>
      </c>
      <c r="J637" s="109">
        <v>1</v>
      </c>
      <c r="K637" s="109">
        <f t="shared" si="38"/>
        <v>1.1712</v>
      </c>
      <c r="L637" s="110">
        <f t="shared" si="39"/>
        <v>12736.8</v>
      </c>
      <c r="M637" s="111" t="s">
        <v>1281</v>
      </c>
      <c r="N637" s="112" t="s">
        <v>1283</v>
      </c>
    </row>
    <row r="638" spans="1:14" ht="17.149999999999999" customHeight="1">
      <c r="A638" s="113" t="s">
        <v>910</v>
      </c>
      <c r="B638" s="114" t="s">
        <v>1913</v>
      </c>
      <c r="C638" s="115">
        <v>15.19</v>
      </c>
      <c r="D638" s="116">
        <v>2.7965</v>
      </c>
      <c r="E638" s="116">
        <v>1</v>
      </c>
      <c r="F638" s="116">
        <v>1</v>
      </c>
      <c r="G638" s="116">
        <f t="shared" si="36"/>
        <v>2.7965</v>
      </c>
      <c r="H638" s="116">
        <v>1.45</v>
      </c>
      <c r="I638" s="116">
        <f t="shared" si="37"/>
        <v>4.0549249999999999</v>
      </c>
      <c r="J638" s="116">
        <v>1</v>
      </c>
      <c r="K638" s="116">
        <f t="shared" si="38"/>
        <v>2.7965</v>
      </c>
      <c r="L638" s="117">
        <f t="shared" si="39"/>
        <v>30411.94</v>
      </c>
      <c r="M638" s="118" t="s">
        <v>1281</v>
      </c>
      <c r="N638" s="119" t="s">
        <v>1283</v>
      </c>
    </row>
    <row r="639" spans="1:14" ht="17.149999999999999" customHeight="1">
      <c r="A639" s="120" t="s">
        <v>911</v>
      </c>
      <c r="B639" s="121" t="s">
        <v>1914</v>
      </c>
      <c r="C639" s="122">
        <v>2.93</v>
      </c>
      <c r="D639" s="123">
        <v>0.53459999999999996</v>
      </c>
      <c r="E639" s="124">
        <v>1</v>
      </c>
      <c r="F639" s="124">
        <v>1</v>
      </c>
      <c r="G639" s="124">
        <f t="shared" si="36"/>
        <v>0.53459999999999996</v>
      </c>
      <c r="H639" s="124">
        <v>1.45</v>
      </c>
      <c r="I639" s="124">
        <f t="shared" si="37"/>
        <v>0.77516999999999991</v>
      </c>
      <c r="J639" s="124">
        <v>1</v>
      </c>
      <c r="K639" s="124">
        <f t="shared" si="38"/>
        <v>0.53459999999999996</v>
      </c>
      <c r="L639" s="125">
        <f t="shared" si="39"/>
        <v>5813.78</v>
      </c>
      <c r="M639" s="126" t="s">
        <v>1281</v>
      </c>
      <c r="N639" s="127" t="s">
        <v>1283</v>
      </c>
    </row>
    <row r="640" spans="1:14" ht="17.149999999999999" customHeight="1">
      <c r="A640" s="105" t="s">
        <v>912</v>
      </c>
      <c r="B640" s="106" t="s">
        <v>1914</v>
      </c>
      <c r="C640" s="107">
        <v>3.82</v>
      </c>
      <c r="D640" s="109">
        <v>0.69179999999999997</v>
      </c>
      <c r="E640" s="109">
        <v>1</v>
      </c>
      <c r="F640" s="109">
        <v>1</v>
      </c>
      <c r="G640" s="109">
        <f t="shared" si="36"/>
        <v>0.69179999999999997</v>
      </c>
      <c r="H640" s="109">
        <v>1.45</v>
      </c>
      <c r="I640" s="109">
        <f t="shared" si="37"/>
        <v>1.0031099999999999</v>
      </c>
      <c r="J640" s="109">
        <v>1</v>
      </c>
      <c r="K640" s="109">
        <f t="shared" si="38"/>
        <v>0.69179999999999997</v>
      </c>
      <c r="L640" s="110">
        <f t="shared" si="39"/>
        <v>7523.33</v>
      </c>
      <c r="M640" s="111" t="s">
        <v>1281</v>
      </c>
      <c r="N640" s="112" t="s">
        <v>1283</v>
      </c>
    </row>
    <row r="641" spans="1:14" ht="17.149999999999999" customHeight="1">
      <c r="A641" s="105" t="s">
        <v>913</v>
      </c>
      <c r="B641" s="106" t="s">
        <v>1914</v>
      </c>
      <c r="C641" s="107">
        <v>5.27</v>
      </c>
      <c r="D641" s="109">
        <v>0.94669999999999999</v>
      </c>
      <c r="E641" s="109">
        <v>1</v>
      </c>
      <c r="F641" s="109">
        <v>1</v>
      </c>
      <c r="G641" s="109">
        <f t="shared" si="36"/>
        <v>0.94669999999999999</v>
      </c>
      <c r="H641" s="109">
        <v>1.45</v>
      </c>
      <c r="I641" s="109">
        <f t="shared" si="37"/>
        <v>1.3727149999999999</v>
      </c>
      <c r="J641" s="109">
        <v>1</v>
      </c>
      <c r="K641" s="109">
        <f t="shared" si="38"/>
        <v>0.94669999999999999</v>
      </c>
      <c r="L641" s="110">
        <f t="shared" si="39"/>
        <v>10295.36</v>
      </c>
      <c r="M641" s="111" t="s">
        <v>1281</v>
      </c>
      <c r="N641" s="112" t="s">
        <v>1283</v>
      </c>
    </row>
    <row r="642" spans="1:14" ht="17.149999999999999" customHeight="1">
      <c r="A642" s="113" t="s">
        <v>914</v>
      </c>
      <c r="B642" s="114" t="s">
        <v>1914</v>
      </c>
      <c r="C642" s="115">
        <v>11.39</v>
      </c>
      <c r="D642" s="116">
        <v>2.1261999999999999</v>
      </c>
      <c r="E642" s="116">
        <v>1</v>
      </c>
      <c r="F642" s="116">
        <v>1</v>
      </c>
      <c r="G642" s="116">
        <f t="shared" si="36"/>
        <v>2.1261999999999999</v>
      </c>
      <c r="H642" s="116">
        <v>1.45</v>
      </c>
      <c r="I642" s="116">
        <f t="shared" si="37"/>
        <v>3.0829899999999997</v>
      </c>
      <c r="J642" s="116">
        <v>1</v>
      </c>
      <c r="K642" s="116">
        <f t="shared" si="38"/>
        <v>2.1261999999999999</v>
      </c>
      <c r="L642" s="117">
        <f t="shared" si="39"/>
        <v>23122.43</v>
      </c>
      <c r="M642" s="118" t="s">
        <v>1281</v>
      </c>
      <c r="N642" s="119" t="s">
        <v>1283</v>
      </c>
    </row>
    <row r="643" spans="1:14" ht="17.149999999999999" customHeight="1">
      <c r="A643" s="120" t="s">
        <v>915</v>
      </c>
      <c r="B643" s="121" t="s">
        <v>1915</v>
      </c>
      <c r="C643" s="122">
        <v>2.2799999999999998</v>
      </c>
      <c r="D643" s="123">
        <v>0.45340000000000003</v>
      </c>
      <c r="E643" s="124">
        <v>1</v>
      </c>
      <c r="F643" s="124">
        <v>1</v>
      </c>
      <c r="G643" s="124">
        <f t="shared" si="36"/>
        <v>0.45340000000000003</v>
      </c>
      <c r="H643" s="124">
        <v>1.45</v>
      </c>
      <c r="I643" s="124">
        <f t="shared" si="37"/>
        <v>0.65743000000000007</v>
      </c>
      <c r="J643" s="124">
        <v>1</v>
      </c>
      <c r="K643" s="124">
        <f t="shared" si="38"/>
        <v>0.45340000000000003</v>
      </c>
      <c r="L643" s="125">
        <f t="shared" si="39"/>
        <v>4930.7299999999996</v>
      </c>
      <c r="M643" s="126" t="s">
        <v>1281</v>
      </c>
      <c r="N643" s="127" t="s">
        <v>1283</v>
      </c>
    </row>
    <row r="644" spans="1:14" ht="17.149999999999999" customHeight="1">
      <c r="A644" s="105" t="s">
        <v>916</v>
      </c>
      <c r="B644" s="106" t="s">
        <v>1915</v>
      </c>
      <c r="C644" s="107">
        <v>4.3</v>
      </c>
      <c r="D644" s="109">
        <v>0.64300000000000002</v>
      </c>
      <c r="E644" s="109">
        <v>1</v>
      </c>
      <c r="F644" s="109">
        <v>1</v>
      </c>
      <c r="G644" s="109">
        <f t="shared" si="36"/>
        <v>0.64300000000000002</v>
      </c>
      <c r="H644" s="109">
        <v>1.45</v>
      </c>
      <c r="I644" s="109">
        <f t="shared" si="37"/>
        <v>0.93235000000000001</v>
      </c>
      <c r="J644" s="109">
        <v>1</v>
      </c>
      <c r="K644" s="109">
        <f t="shared" si="38"/>
        <v>0.64300000000000002</v>
      </c>
      <c r="L644" s="110">
        <f t="shared" si="39"/>
        <v>6992.63</v>
      </c>
      <c r="M644" s="111" t="s">
        <v>1281</v>
      </c>
      <c r="N644" s="112" t="s">
        <v>1283</v>
      </c>
    </row>
    <row r="645" spans="1:14" ht="17.149999999999999" customHeight="1">
      <c r="A645" s="105" t="s">
        <v>917</v>
      </c>
      <c r="B645" s="106" t="s">
        <v>1915</v>
      </c>
      <c r="C645" s="107">
        <v>6.8</v>
      </c>
      <c r="D645" s="109">
        <v>1.0015000000000001</v>
      </c>
      <c r="E645" s="109">
        <v>1</v>
      </c>
      <c r="F645" s="109">
        <v>1</v>
      </c>
      <c r="G645" s="109">
        <f t="shared" si="36"/>
        <v>1.0015000000000001</v>
      </c>
      <c r="H645" s="109">
        <v>1.45</v>
      </c>
      <c r="I645" s="109">
        <f t="shared" si="37"/>
        <v>1.452175</v>
      </c>
      <c r="J645" s="109">
        <v>1</v>
      </c>
      <c r="K645" s="109">
        <f t="shared" si="38"/>
        <v>1.0015000000000001</v>
      </c>
      <c r="L645" s="110">
        <f t="shared" si="39"/>
        <v>10891.31</v>
      </c>
      <c r="M645" s="111" t="s">
        <v>1281</v>
      </c>
      <c r="N645" s="112" t="s">
        <v>1283</v>
      </c>
    </row>
    <row r="646" spans="1:14" ht="17.149999999999999" customHeight="1">
      <c r="A646" s="113" t="s">
        <v>918</v>
      </c>
      <c r="B646" s="114" t="s">
        <v>1915</v>
      </c>
      <c r="C646" s="115">
        <v>11.81</v>
      </c>
      <c r="D646" s="116">
        <v>2.0470000000000002</v>
      </c>
      <c r="E646" s="116">
        <v>1</v>
      </c>
      <c r="F646" s="116">
        <v>1</v>
      </c>
      <c r="G646" s="116">
        <f t="shared" si="36"/>
        <v>2.0470000000000002</v>
      </c>
      <c r="H646" s="116">
        <v>1.45</v>
      </c>
      <c r="I646" s="116">
        <f t="shared" si="37"/>
        <v>2.9681500000000001</v>
      </c>
      <c r="J646" s="116">
        <v>1</v>
      </c>
      <c r="K646" s="116">
        <f t="shared" si="38"/>
        <v>2.0470000000000002</v>
      </c>
      <c r="L646" s="117">
        <f t="shared" si="39"/>
        <v>22261.13</v>
      </c>
      <c r="M646" s="118" t="s">
        <v>1281</v>
      </c>
      <c r="N646" s="119" t="s">
        <v>1283</v>
      </c>
    </row>
    <row r="647" spans="1:14" ht="17.149999999999999" customHeight="1">
      <c r="A647" s="120" t="s">
        <v>919</v>
      </c>
      <c r="B647" s="121" t="s">
        <v>1916</v>
      </c>
      <c r="C647" s="122">
        <v>2.56</v>
      </c>
      <c r="D647" s="123">
        <v>0.43359999999999999</v>
      </c>
      <c r="E647" s="124">
        <v>1</v>
      </c>
      <c r="F647" s="124">
        <v>1</v>
      </c>
      <c r="G647" s="124">
        <f t="shared" si="36"/>
        <v>0.43359999999999999</v>
      </c>
      <c r="H647" s="124">
        <v>1.45</v>
      </c>
      <c r="I647" s="124">
        <f t="shared" si="37"/>
        <v>0.62871999999999995</v>
      </c>
      <c r="J647" s="124">
        <v>1</v>
      </c>
      <c r="K647" s="124">
        <f t="shared" si="38"/>
        <v>0.43359999999999999</v>
      </c>
      <c r="L647" s="125">
        <f t="shared" si="39"/>
        <v>4715.3999999999996</v>
      </c>
      <c r="M647" s="126" t="s">
        <v>1281</v>
      </c>
      <c r="N647" s="127" t="s">
        <v>1283</v>
      </c>
    </row>
    <row r="648" spans="1:14" ht="17.149999999999999" customHeight="1">
      <c r="A648" s="105" t="s">
        <v>920</v>
      </c>
      <c r="B648" s="106" t="s">
        <v>1916</v>
      </c>
      <c r="C648" s="107">
        <v>3.52</v>
      </c>
      <c r="D648" s="109">
        <v>0.56059999999999999</v>
      </c>
      <c r="E648" s="109">
        <v>1</v>
      </c>
      <c r="F648" s="109">
        <v>1</v>
      </c>
      <c r="G648" s="109">
        <f t="shared" si="36"/>
        <v>0.56059999999999999</v>
      </c>
      <c r="H648" s="109">
        <v>1.45</v>
      </c>
      <c r="I648" s="109">
        <f t="shared" si="37"/>
        <v>0.81286999999999998</v>
      </c>
      <c r="J648" s="109">
        <v>1</v>
      </c>
      <c r="K648" s="109">
        <f t="shared" si="38"/>
        <v>0.56059999999999999</v>
      </c>
      <c r="L648" s="110">
        <f t="shared" si="39"/>
        <v>6096.53</v>
      </c>
      <c r="M648" s="111" t="s">
        <v>1281</v>
      </c>
      <c r="N648" s="112" t="s">
        <v>1283</v>
      </c>
    </row>
    <row r="649" spans="1:14" ht="17.149999999999999" customHeight="1">
      <c r="A649" s="105" t="s">
        <v>921</v>
      </c>
      <c r="B649" s="106" t="s">
        <v>1916</v>
      </c>
      <c r="C649" s="107">
        <v>5.31</v>
      </c>
      <c r="D649" s="109">
        <v>0.86219999999999997</v>
      </c>
      <c r="E649" s="109">
        <v>1</v>
      </c>
      <c r="F649" s="109">
        <v>1</v>
      </c>
      <c r="G649" s="109">
        <f t="shared" si="36"/>
        <v>0.86219999999999997</v>
      </c>
      <c r="H649" s="109">
        <v>1.45</v>
      </c>
      <c r="I649" s="109">
        <f t="shared" si="37"/>
        <v>1.2501899999999999</v>
      </c>
      <c r="J649" s="109">
        <v>1</v>
      </c>
      <c r="K649" s="109">
        <f t="shared" si="38"/>
        <v>0.86219999999999997</v>
      </c>
      <c r="L649" s="110">
        <f t="shared" si="39"/>
        <v>9376.43</v>
      </c>
      <c r="M649" s="111" t="s">
        <v>1281</v>
      </c>
      <c r="N649" s="112" t="s">
        <v>1283</v>
      </c>
    </row>
    <row r="650" spans="1:14" ht="17.149999999999999" customHeight="1">
      <c r="A650" s="113" t="s">
        <v>922</v>
      </c>
      <c r="B650" s="114" t="s">
        <v>1916</v>
      </c>
      <c r="C650" s="115">
        <v>10.87</v>
      </c>
      <c r="D650" s="116">
        <v>1.851</v>
      </c>
      <c r="E650" s="116">
        <v>1</v>
      </c>
      <c r="F650" s="116">
        <v>1</v>
      </c>
      <c r="G650" s="116">
        <f t="shared" si="36"/>
        <v>1.851</v>
      </c>
      <c r="H650" s="116">
        <v>1.45</v>
      </c>
      <c r="I650" s="116">
        <f t="shared" si="37"/>
        <v>2.6839499999999998</v>
      </c>
      <c r="J650" s="116">
        <v>1</v>
      </c>
      <c r="K650" s="116">
        <f t="shared" si="38"/>
        <v>1.851</v>
      </c>
      <c r="L650" s="117">
        <f t="shared" si="39"/>
        <v>20129.63</v>
      </c>
      <c r="M650" s="118" t="s">
        <v>1281</v>
      </c>
      <c r="N650" s="119" t="s">
        <v>1283</v>
      </c>
    </row>
    <row r="651" spans="1:14" ht="17.149999999999999" customHeight="1">
      <c r="A651" s="120" t="s">
        <v>923</v>
      </c>
      <c r="B651" s="121" t="s">
        <v>1917</v>
      </c>
      <c r="C651" s="122">
        <v>4.01</v>
      </c>
      <c r="D651" s="123">
        <v>1.1211</v>
      </c>
      <c r="E651" s="124">
        <v>1</v>
      </c>
      <c r="F651" s="124">
        <v>1</v>
      </c>
      <c r="G651" s="124">
        <f t="shared" si="36"/>
        <v>1.1211</v>
      </c>
      <c r="H651" s="124">
        <v>1.45</v>
      </c>
      <c r="I651" s="124">
        <f t="shared" si="37"/>
        <v>1.6255949999999999</v>
      </c>
      <c r="J651" s="124">
        <v>1</v>
      </c>
      <c r="K651" s="124">
        <f t="shared" si="38"/>
        <v>1.1211</v>
      </c>
      <c r="L651" s="125">
        <f t="shared" si="39"/>
        <v>12191.96</v>
      </c>
      <c r="M651" s="126" t="s">
        <v>1281</v>
      </c>
      <c r="N651" s="127" t="s">
        <v>1283</v>
      </c>
    </row>
    <row r="652" spans="1:14" ht="17.149999999999999" customHeight="1">
      <c r="A652" s="105" t="s">
        <v>924</v>
      </c>
      <c r="B652" s="106" t="s">
        <v>1917</v>
      </c>
      <c r="C652" s="107">
        <v>7.16</v>
      </c>
      <c r="D652" s="109">
        <v>1.4494</v>
      </c>
      <c r="E652" s="109">
        <v>1</v>
      </c>
      <c r="F652" s="109">
        <v>1</v>
      </c>
      <c r="G652" s="109">
        <f t="shared" si="36"/>
        <v>1.4494</v>
      </c>
      <c r="H652" s="109">
        <v>1.45</v>
      </c>
      <c r="I652" s="109">
        <f t="shared" si="37"/>
        <v>2.1016300000000001</v>
      </c>
      <c r="J652" s="109">
        <v>1</v>
      </c>
      <c r="K652" s="109">
        <f t="shared" si="38"/>
        <v>1.4494</v>
      </c>
      <c r="L652" s="110">
        <f t="shared" si="39"/>
        <v>15762.23</v>
      </c>
      <c r="M652" s="111" t="s">
        <v>1281</v>
      </c>
      <c r="N652" s="112" t="s">
        <v>1283</v>
      </c>
    </row>
    <row r="653" spans="1:14" ht="17.149999999999999" customHeight="1">
      <c r="A653" s="105" t="s">
        <v>925</v>
      </c>
      <c r="B653" s="106" t="s">
        <v>1917</v>
      </c>
      <c r="C653" s="107">
        <v>12.74</v>
      </c>
      <c r="D653" s="109">
        <v>2.1240000000000001</v>
      </c>
      <c r="E653" s="109">
        <v>1</v>
      </c>
      <c r="F653" s="109">
        <v>1</v>
      </c>
      <c r="G653" s="109">
        <f t="shared" si="36"/>
        <v>2.1240000000000001</v>
      </c>
      <c r="H653" s="109">
        <v>1.45</v>
      </c>
      <c r="I653" s="109">
        <f t="shared" si="37"/>
        <v>3.0798000000000001</v>
      </c>
      <c r="J653" s="109">
        <v>1</v>
      </c>
      <c r="K653" s="109">
        <f t="shared" si="38"/>
        <v>2.1240000000000001</v>
      </c>
      <c r="L653" s="110">
        <f t="shared" si="39"/>
        <v>23098.5</v>
      </c>
      <c r="M653" s="111" t="s">
        <v>1281</v>
      </c>
      <c r="N653" s="112" t="s">
        <v>1283</v>
      </c>
    </row>
    <row r="654" spans="1:14" ht="17.149999999999999" customHeight="1">
      <c r="A654" s="113" t="s">
        <v>926</v>
      </c>
      <c r="B654" s="114" t="s">
        <v>1917</v>
      </c>
      <c r="C654" s="115">
        <v>24.25</v>
      </c>
      <c r="D654" s="116">
        <v>4.2790999999999997</v>
      </c>
      <c r="E654" s="116">
        <v>1</v>
      </c>
      <c r="F654" s="116">
        <v>1</v>
      </c>
      <c r="G654" s="116">
        <f t="shared" si="36"/>
        <v>4.2790999999999997</v>
      </c>
      <c r="H654" s="116">
        <v>1.45</v>
      </c>
      <c r="I654" s="116">
        <f t="shared" si="37"/>
        <v>6.2046949999999992</v>
      </c>
      <c r="J654" s="116">
        <v>1</v>
      </c>
      <c r="K654" s="116">
        <f t="shared" si="38"/>
        <v>4.2790999999999997</v>
      </c>
      <c r="L654" s="117">
        <f t="shared" si="39"/>
        <v>46535.21</v>
      </c>
      <c r="M654" s="118" t="s">
        <v>1281</v>
      </c>
      <c r="N654" s="119" t="s">
        <v>1283</v>
      </c>
    </row>
    <row r="655" spans="1:14" ht="17.149999999999999" customHeight="1">
      <c r="A655" s="120" t="s">
        <v>927</v>
      </c>
      <c r="B655" s="121" t="s">
        <v>1918</v>
      </c>
      <c r="C655" s="122">
        <v>1.84</v>
      </c>
      <c r="D655" s="123">
        <v>1.1415</v>
      </c>
      <c r="E655" s="124">
        <v>1</v>
      </c>
      <c r="F655" s="124">
        <v>1</v>
      </c>
      <c r="G655" s="124">
        <f t="shared" si="36"/>
        <v>1.1415</v>
      </c>
      <c r="H655" s="124">
        <v>1.45</v>
      </c>
      <c r="I655" s="124">
        <f t="shared" si="37"/>
        <v>1.6551749999999998</v>
      </c>
      <c r="J655" s="124">
        <v>1</v>
      </c>
      <c r="K655" s="124">
        <f t="shared" si="38"/>
        <v>1.1415</v>
      </c>
      <c r="L655" s="125">
        <f t="shared" si="39"/>
        <v>12413.81</v>
      </c>
      <c r="M655" s="126" t="s">
        <v>1281</v>
      </c>
      <c r="N655" s="127" t="s">
        <v>1283</v>
      </c>
    </row>
    <row r="656" spans="1:14" ht="17.149999999999999" customHeight="1">
      <c r="A656" s="105" t="s">
        <v>928</v>
      </c>
      <c r="B656" s="106" t="s">
        <v>1918</v>
      </c>
      <c r="C656" s="107">
        <v>2.2999999999999998</v>
      </c>
      <c r="D656" s="109">
        <v>1.4605999999999999</v>
      </c>
      <c r="E656" s="109">
        <v>1</v>
      </c>
      <c r="F656" s="109">
        <v>1</v>
      </c>
      <c r="G656" s="109">
        <f t="shared" ref="G656:G719" si="40">+D656*E656*F656</f>
        <v>1.4605999999999999</v>
      </c>
      <c r="H656" s="109">
        <v>1.45</v>
      </c>
      <c r="I656" s="109">
        <f t="shared" ref="I656:I719" si="41">G656*H656</f>
        <v>2.1178699999999999</v>
      </c>
      <c r="J656" s="109">
        <v>1</v>
      </c>
      <c r="K656" s="109">
        <f t="shared" ref="K656:K719" si="42">D656*J656</f>
        <v>1.4605999999999999</v>
      </c>
      <c r="L656" s="110">
        <f t="shared" ref="L656:L719" si="43">+ROUND(I656*7500,2)</f>
        <v>15884.03</v>
      </c>
      <c r="M656" s="111" t="s">
        <v>1281</v>
      </c>
      <c r="N656" s="112" t="s">
        <v>1283</v>
      </c>
    </row>
    <row r="657" spans="1:14" ht="17.149999999999999" customHeight="1">
      <c r="A657" s="105" t="s">
        <v>929</v>
      </c>
      <c r="B657" s="106" t="s">
        <v>1918</v>
      </c>
      <c r="C657" s="107">
        <v>5.35</v>
      </c>
      <c r="D657" s="109">
        <v>1.7956000000000001</v>
      </c>
      <c r="E657" s="109">
        <v>1</v>
      </c>
      <c r="F657" s="109">
        <v>1</v>
      </c>
      <c r="G657" s="109">
        <f t="shared" si="40"/>
        <v>1.7956000000000001</v>
      </c>
      <c r="H657" s="109">
        <v>1.45</v>
      </c>
      <c r="I657" s="109">
        <f t="shared" si="41"/>
        <v>2.6036199999999998</v>
      </c>
      <c r="J657" s="109">
        <v>1</v>
      </c>
      <c r="K657" s="109">
        <f t="shared" si="42"/>
        <v>1.7956000000000001</v>
      </c>
      <c r="L657" s="110">
        <f t="shared" si="43"/>
        <v>19527.150000000001</v>
      </c>
      <c r="M657" s="111" t="s">
        <v>1281</v>
      </c>
      <c r="N657" s="112" t="s">
        <v>1283</v>
      </c>
    </row>
    <row r="658" spans="1:14" ht="17.149999999999999" customHeight="1">
      <c r="A658" s="113" t="s">
        <v>930</v>
      </c>
      <c r="B658" s="114" t="s">
        <v>1918</v>
      </c>
      <c r="C658" s="115">
        <v>11.78</v>
      </c>
      <c r="D658" s="116">
        <v>3.3582999999999998</v>
      </c>
      <c r="E658" s="116">
        <v>1</v>
      </c>
      <c r="F658" s="116">
        <v>1</v>
      </c>
      <c r="G658" s="116">
        <f t="shared" si="40"/>
        <v>3.3582999999999998</v>
      </c>
      <c r="H658" s="116">
        <v>1.45</v>
      </c>
      <c r="I658" s="116">
        <f t="shared" si="41"/>
        <v>4.8695349999999999</v>
      </c>
      <c r="J658" s="116">
        <v>1</v>
      </c>
      <c r="K658" s="116">
        <f t="shared" si="42"/>
        <v>3.3582999999999998</v>
      </c>
      <c r="L658" s="117">
        <f t="shared" si="43"/>
        <v>36521.51</v>
      </c>
      <c r="M658" s="118" t="s">
        <v>1281</v>
      </c>
      <c r="N658" s="119" t="s">
        <v>1283</v>
      </c>
    </row>
    <row r="659" spans="1:14" ht="17.149999999999999" customHeight="1">
      <c r="A659" s="120" t="s">
        <v>931</v>
      </c>
      <c r="B659" s="121" t="s">
        <v>1919</v>
      </c>
      <c r="C659" s="122">
        <v>2.19</v>
      </c>
      <c r="D659" s="123">
        <v>0.89629999999999999</v>
      </c>
      <c r="E659" s="124">
        <v>1</v>
      </c>
      <c r="F659" s="124">
        <v>1</v>
      </c>
      <c r="G659" s="124">
        <f t="shared" si="40"/>
        <v>0.89629999999999999</v>
      </c>
      <c r="H659" s="124">
        <v>1.45</v>
      </c>
      <c r="I659" s="124">
        <f t="shared" si="41"/>
        <v>1.2996349999999999</v>
      </c>
      <c r="J659" s="124">
        <v>1</v>
      </c>
      <c r="K659" s="124">
        <f t="shared" si="42"/>
        <v>0.89629999999999999</v>
      </c>
      <c r="L659" s="125">
        <f t="shared" si="43"/>
        <v>9747.26</v>
      </c>
      <c r="M659" s="126" t="s">
        <v>1281</v>
      </c>
      <c r="N659" s="127" t="s">
        <v>1283</v>
      </c>
    </row>
    <row r="660" spans="1:14" ht="17.149999999999999" customHeight="1">
      <c r="A660" s="105" t="s">
        <v>932</v>
      </c>
      <c r="B660" s="106" t="s">
        <v>1919</v>
      </c>
      <c r="C660" s="107">
        <v>3.07</v>
      </c>
      <c r="D660" s="109">
        <v>1.5471999999999999</v>
      </c>
      <c r="E660" s="109">
        <v>1</v>
      </c>
      <c r="F660" s="109">
        <v>1</v>
      </c>
      <c r="G660" s="109">
        <f t="shared" si="40"/>
        <v>1.5471999999999999</v>
      </c>
      <c r="H660" s="109">
        <v>1.45</v>
      </c>
      <c r="I660" s="109">
        <f t="shared" si="41"/>
        <v>2.2434399999999997</v>
      </c>
      <c r="J660" s="109">
        <v>1</v>
      </c>
      <c r="K660" s="109">
        <f t="shared" si="42"/>
        <v>1.5471999999999999</v>
      </c>
      <c r="L660" s="110">
        <f t="shared" si="43"/>
        <v>16825.8</v>
      </c>
      <c r="M660" s="111" t="s">
        <v>1281</v>
      </c>
      <c r="N660" s="112" t="s">
        <v>1283</v>
      </c>
    </row>
    <row r="661" spans="1:14" ht="17.149999999999999" customHeight="1">
      <c r="A661" s="105" t="s">
        <v>933</v>
      </c>
      <c r="B661" s="106" t="s">
        <v>1919</v>
      </c>
      <c r="C661" s="107">
        <v>5.34</v>
      </c>
      <c r="D661" s="109">
        <v>2.0424000000000002</v>
      </c>
      <c r="E661" s="109">
        <v>1</v>
      </c>
      <c r="F661" s="109">
        <v>1</v>
      </c>
      <c r="G661" s="109">
        <f t="shared" si="40"/>
        <v>2.0424000000000002</v>
      </c>
      <c r="H661" s="109">
        <v>1.45</v>
      </c>
      <c r="I661" s="109">
        <f t="shared" si="41"/>
        <v>2.9614800000000003</v>
      </c>
      <c r="J661" s="109">
        <v>1</v>
      </c>
      <c r="K661" s="109">
        <f t="shared" si="42"/>
        <v>2.0424000000000002</v>
      </c>
      <c r="L661" s="110">
        <f t="shared" si="43"/>
        <v>22211.1</v>
      </c>
      <c r="M661" s="111" t="s">
        <v>1281</v>
      </c>
      <c r="N661" s="112" t="s">
        <v>1283</v>
      </c>
    </row>
    <row r="662" spans="1:14" ht="17.149999999999999" customHeight="1">
      <c r="A662" s="113" t="s">
        <v>934</v>
      </c>
      <c r="B662" s="114" t="s">
        <v>1919</v>
      </c>
      <c r="C662" s="115">
        <v>18.239999999999998</v>
      </c>
      <c r="D662" s="116">
        <v>4.0787000000000004</v>
      </c>
      <c r="E662" s="116">
        <v>1</v>
      </c>
      <c r="F662" s="116">
        <v>1</v>
      </c>
      <c r="G662" s="116">
        <f t="shared" si="40"/>
        <v>4.0787000000000004</v>
      </c>
      <c r="H662" s="116">
        <v>1.45</v>
      </c>
      <c r="I662" s="116">
        <f t="shared" si="41"/>
        <v>5.9141150000000007</v>
      </c>
      <c r="J662" s="116">
        <v>1</v>
      </c>
      <c r="K662" s="116">
        <f t="shared" si="42"/>
        <v>4.0787000000000004</v>
      </c>
      <c r="L662" s="117">
        <f t="shared" si="43"/>
        <v>44355.86</v>
      </c>
      <c r="M662" s="118" t="s">
        <v>1281</v>
      </c>
      <c r="N662" s="119" t="s">
        <v>1283</v>
      </c>
    </row>
    <row r="663" spans="1:14" ht="17.149999999999999" customHeight="1">
      <c r="A663" s="120" t="s">
        <v>935</v>
      </c>
      <c r="B663" s="121" t="s">
        <v>1920</v>
      </c>
      <c r="C663" s="122">
        <v>2.81</v>
      </c>
      <c r="D663" s="123">
        <v>0.75209999999999999</v>
      </c>
      <c r="E663" s="124">
        <v>1</v>
      </c>
      <c r="F663" s="124">
        <v>1</v>
      </c>
      <c r="G663" s="124">
        <f t="shared" si="40"/>
        <v>0.75209999999999999</v>
      </c>
      <c r="H663" s="124">
        <v>1.45</v>
      </c>
      <c r="I663" s="124">
        <f t="shared" si="41"/>
        <v>1.0905449999999999</v>
      </c>
      <c r="J663" s="124">
        <v>1</v>
      </c>
      <c r="K663" s="124">
        <f t="shared" si="42"/>
        <v>0.75209999999999999</v>
      </c>
      <c r="L663" s="125">
        <f t="shared" si="43"/>
        <v>8179.09</v>
      </c>
      <c r="M663" s="126" t="s">
        <v>1281</v>
      </c>
      <c r="N663" s="127" t="s">
        <v>1283</v>
      </c>
    </row>
    <row r="664" spans="1:14" ht="17.149999999999999" customHeight="1">
      <c r="A664" s="105" t="s">
        <v>936</v>
      </c>
      <c r="B664" s="106" t="s">
        <v>1920</v>
      </c>
      <c r="C664" s="107">
        <v>4.8899999999999997</v>
      </c>
      <c r="D664" s="109">
        <v>1.05</v>
      </c>
      <c r="E664" s="109">
        <v>1</v>
      </c>
      <c r="F664" s="109">
        <v>1</v>
      </c>
      <c r="G664" s="109">
        <f t="shared" si="40"/>
        <v>1.05</v>
      </c>
      <c r="H664" s="109">
        <v>1.45</v>
      </c>
      <c r="I664" s="109">
        <f t="shared" si="41"/>
        <v>1.5225</v>
      </c>
      <c r="J664" s="109">
        <v>1</v>
      </c>
      <c r="K664" s="109">
        <f t="shared" si="42"/>
        <v>1.05</v>
      </c>
      <c r="L664" s="110">
        <f t="shared" si="43"/>
        <v>11418.75</v>
      </c>
      <c r="M664" s="111" t="s">
        <v>1281</v>
      </c>
      <c r="N664" s="112" t="s">
        <v>1283</v>
      </c>
    </row>
    <row r="665" spans="1:14" ht="17.149999999999999" customHeight="1">
      <c r="A665" s="105" t="s">
        <v>937</v>
      </c>
      <c r="B665" s="106" t="s">
        <v>1920</v>
      </c>
      <c r="C665" s="107">
        <v>8.5</v>
      </c>
      <c r="D665" s="109">
        <v>1.6025</v>
      </c>
      <c r="E665" s="109">
        <v>1</v>
      </c>
      <c r="F665" s="109">
        <v>1</v>
      </c>
      <c r="G665" s="109">
        <f t="shared" si="40"/>
        <v>1.6025</v>
      </c>
      <c r="H665" s="109">
        <v>1.45</v>
      </c>
      <c r="I665" s="109">
        <f t="shared" si="41"/>
        <v>2.3236249999999998</v>
      </c>
      <c r="J665" s="109">
        <v>1</v>
      </c>
      <c r="K665" s="109">
        <f t="shared" si="42"/>
        <v>1.6025</v>
      </c>
      <c r="L665" s="110">
        <f t="shared" si="43"/>
        <v>17427.189999999999</v>
      </c>
      <c r="M665" s="111" t="s">
        <v>1281</v>
      </c>
      <c r="N665" s="112" t="s">
        <v>1283</v>
      </c>
    </row>
    <row r="666" spans="1:14" ht="17.149999999999999" customHeight="1">
      <c r="A666" s="113" t="s">
        <v>938</v>
      </c>
      <c r="B666" s="114" t="s">
        <v>1920</v>
      </c>
      <c r="C666" s="115">
        <v>15.35</v>
      </c>
      <c r="D666" s="116">
        <v>2.9039999999999999</v>
      </c>
      <c r="E666" s="116">
        <v>1</v>
      </c>
      <c r="F666" s="116">
        <v>1</v>
      </c>
      <c r="G666" s="116">
        <f t="shared" si="40"/>
        <v>2.9039999999999999</v>
      </c>
      <c r="H666" s="116">
        <v>1.45</v>
      </c>
      <c r="I666" s="116">
        <f t="shared" si="41"/>
        <v>4.2107999999999999</v>
      </c>
      <c r="J666" s="116">
        <v>1</v>
      </c>
      <c r="K666" s="116">
        <f t="shared" si="42"/>
        <v>2.9039999999999999</v>
      </c>
      <c r="L666" s="117">
        <f t="shared" si="43"/>
        <v>31581</v>
      </c>
      <c r="M666" s="118" t="s">
        <v>1281</v>
      </c>
      <c r="N666" s="119" t="s">
        <v>1283</v>
      </c>
    </row>
    <row r="667" spans="1:14" ht="17.149999999999999" customHeight="1">
      <c r="A667" s="120" t="s">
        <v>939</v>
      </c>
      <c r="B667" s="121" t="s">
        <v>1921</v>
      </c>
      <c r="C667" s="122">
        <v>3.91</v>
      </c>
      <c r="D667" s="123">
        <v>0.53769999999999996</v>
      </c>
      <c r="E667" s="124">
        <v>1</v>
      </c>
      <c r="F667" s="124">
        <v>1</v>
      </c>
      <c r="G667" s="124">
        <f t="shared" si="40"/>
        <v>0.53769999999999996</v>
      </c>
      <c r="H667" s="124">
        <v>1.45</v>
      </c>
      <c r="I667" s="124">
        <f t="shared" si="41"/>
        <v>0.77966499999999994</v>
      </c>
      <c r="J667" s="124">
        <v>1</v>
      </c>
      <c r="K667" s="124">
        <f t="shared" si="42"/>
        <v>0.53769999999999996</v>
      </c>
      <c r="L667" s="125">
        <f t="shared" si="43"/>
        <v>5847.49</v>
      </c>
      <c r="M667" s="126" t="s">
        <v>1281</v>
      </c>
      <c r="N667" s="127" t="s">
        <v>1283</v>
      </c>
    </row>
    <row r="668" spans="1:14" ht="17.149999999999999" customHeight="1">
      <c r="A668" s="105" t="s">
        <v>940</v>
      </c>
      <c r="B668" s="106" t="s">
        <v>1921</v>
      </c>
      <c r="C668" s="107">
        <v>4.59</v>
      </c>
      <c r="D668" s="109">
        <v>0.63959999999999995</v>
      </c>
      <c r="E668" s="109">
        <v>1</v>
      </c>
      <c r="F668" s="109">
        <v>1</v>
      </c>
      <c r="G668" s="109">
        <f t="shared" si="40"/>
        <v>0.63959999999999995</v>
      </c>
      <c r="H668" s="109">
        <v>1.45</v>
      </c>
      <c r="I668" s="109">
        <f t="shared" si="41"/>
        <v>0.92741999999999991</v>
      </c>
      <c r="J668" s="109">
        <v>1</v>
      </c>
      <c r="K668" s="109">
        <f t="shared" si="42"/>
        <v>0.63959999999999995</v>
      </c>
      <c r="L668" s="110">
        <f t="shared" si="43"/>
        <v>6955.65</v>
      </c>
      <c r="M668" s="111" t="s">
        <v>1281</v>
      </c>
      <c r="N668" s="112" t="s">
        <v>1283</v>
      </c>
    </row>
    <row r="669" spans="1:14" ht="17.149999999999999" customHeight="1">
      <c r="A669" s="105" t="s">
        <v>941</v>
      </c>
      <c r="B669" s="106" t="s">
        <v>1921</v>
      </c>
      <c r="C669" s="107">
        <v>6.62</v>
      </c>
      <c r="D669" s="109">
        <v>0.88029999999999997</v>
      </c>
      <c r="E669" s="109">
        <v>1</v>
      </c>
      <c r="F669" s="109">
        <v>1</v>
      </c>
      <c r="G669" s="109">
        <f t="shared" si="40"/>
        <v>0.88029999999999997</v>
      </c>
      <c r="H669" s="109">
        <v>1.45</v>
      </c>
      <c r="I669" s="109">
        <f t="shared" si="41"/>
        <v>1.276435</v>
      </c>
      <c r="J669" s="109">
        <v>1</v>
      </c>
      <c r="K669" s="109">
        <f t="shared" si="42"/>
        <v>0.88029999999999997</v>
      </c>
      <c r="L669" s="110">
        <f t="shared" si="43"/>
        <v>9573.26</v>
      </c>
      <c r="M669" s="111" t="s">
        <v>1281</v>
      </c>
      <c r="N669" s="112" t="s">
        <v>1283</v>
      </c>
    </row>
    <row r="670" spans="1:14" ht="17.149999999999999" customHeight="1">
      <c r="A670" s="113" t="s">
        <v>942</v>
      </c>
      <c r="B670" s="114" t="s">
        <v>1921</v>
      </c>
      <c r="C670" s="115">
        <v>11.28</v>
      </c>
      <c r="D670" s="116">
        <v>1.5973999999999999</v>
      </c>
      <c r="E670" s="116">
        <v>1</v>
      </c>
      <c r="F670" s="116">
        <v>1</v>
      </c>
      <c r="G670" s="116">
        <f t="shared" si="40"/>
        <v>1.5973999999999999</v>
      </c>
      <c r="H670" s="116">
        <v>1.45</v>
      </c>
      <c r="I670" s="116">
        <f t="shared" si="41"/>
        <v>2.31623</v>
      </c>
      <c r="J670" s="116">
        <v>1</v>
      </c>
      <c r="K670" s="116">
        <f t="shared" si="42"/>
        <v>1.5973999999999999</v>
      </c>
      <c r="L670" s="117">
        <f t="shared" si="43"/>
        <v>17371.73</v>
      </c>
      <c r="M670" s="118" t="s">
        <v>1281</v>
      </c>
      <c r="N670" s="119" t="s">
        <v>1283</v>
      </c>
    </row>
    <row r="671" spans="1:14" ht="17.149999999999999" customHeight="1">
      <c r="A671" s="120" t="s">
        <v>943</v>
      </c>
      <c r="B671" s="121" t="s">
        <v>1922</v>
      </c>
      <c r="C671" s="122">
        <v>3.23</v>
      </c>
      <c r="D671" s="123">
        <v>0.36520000000000002</v>
      </c>
      <c r="E671" s="124">
        <v>1</v>
      </c>
      <c r="F671" s="124">
        <v>1</v>
      </c>
      <c r="G671" s="124">
        <f t="shared" si="40"/>
        <v>0.36520000000000002</v>
      </c>
      <c r="H671" s="124">
        <v>1.45</v>
      </c>
      <c r="I671" s="124">
        <f t="shared" si="41"/>
        <v>0.52954000000000001</v>
      </c>
      <c r="J671" s="124">
        <v>1</v>
      </c>
      <c r="K671" s="124">
        <f t="shared" si="42"/>
        <v>0.36520000000000002</v>
      </c>
      <c r="L671" s="125">
        <f t="shared" si="43"/>
        <v>3971.55</v>
      </c>
      <c r="M671" s="126" t="s">
        <v>1281</v>
      </c>
      <c r="N671" s="127" t="s">
        <v>1283</v>
      </c>
    </row>
    <row r="672" spans="1:14" ht="17.149999999999999" customHeight="1">
      <c r="A672" s="105" t="s">
        <v>944</v>
      </c>
      <c r="B672" s="106" t="s">
        <v>1922</v>
      </c>
      <c r="C672" s="107">
        <v>4.84</v>
      </c>
      <c r="D672" s="109">
        <v>0.60580000000000001</v>
      </c>
      <c r="E672" s="109">
        <v>1</v>
      </c>
      <c r="F672" s="109">
        <v>1</v>
      </c>
      <c r="G672" s="109">
        <f t="shared" si="40"/>
        <v>0.60580000000000001</v>
      </c>
      <c r="H672" s="109">
        <v>1.45</v>
      </c>
      <c r="I672" s="109">
        <f t="shared" si="41"/>
        <v>0.87841000000000002</v>
      </c>
      <c r="J672" s="109">
        <v>1</v>
      </c>
      <c r="K672" s="109">
        <f t="shared" si="42"/>
        <v>0.60580000000000001</v>
      </c>
      <c r="L672" s="110">
        <f t="shared" si="43"/>
        <v>6588.08</v>
      </c>
      <c r="M672" s="111" t="s">
        <v>1281</v>
      </c>
      <c r="N672" s="112" t="s">
        <v>1283</v>
      </c>
    </row>
    <row r="673" spans="1:14" ht="17.149999999999999" customHeight="1">
      <c r="A673" s="105" t="s">
        <v>945</v>
      </c>
      <c r="B673" s="106" t="s">
        <v>1922</v>
      </c>
      <c r="C673" s="107">
        <v>7.71</v>
      </c>
      <c r="D673" s="109">
        <v>1.0822000000000001</v>
      </c>
      <c r="E673" s="109">
        <v>1</v>
      </c>
      <c r="F673" s="109">
        <v>1</v>
      </c>
      <c r="G673" s="109">
        <f t="shared" si="40"/>
        <v>1.0822000000000001</v>
      </c>
      <c r="H673" s="109">
        <v>1.45</v>
      </c>
      <c r="I673" s="109">
        <f t="shared" si="41"/>
        <v>1.5691900000000001</v>
      </c>
      <c r="J673" s="109">
        <v>1</v>
      </c>
      <c r="K673" s="109">
        <f t="shared" si="42"/>
        <v>1.0822000000000001</v>
      </c>
      <c r="L673" s="110">
        <f t="shared" si="43"/>
        <v>11768.93</v>
      </c>
      <c r="M673" s="111" t="s">
        <v>1281</v>
      </c>
      <c r="N673" s="112" t="s">
        <v>1283</v>
      </c>
    </row>
    <row r="674" spans="1:14" ht="17.149999999999999" customHeight="1">
      <c r="A674" s="113" t="s">
        <v>946</v>
      </c>
      <c r="B674" s="114" t="s">
        <v>1922</v>
      </c>
      <c r="C674" s="115">
        <v>14.81</v>
      </c>
      <c r="D674" s="116">
        <v>2.7134999999999998</v>
      </c>
      <c r="E674" s="116">
        <v>1</v>
      </c>
      <c r="F674" s="116">
        <v>1</v>
      </c>
      <c r="G674" s="116">
        <f t="shared" si="40"/>
        <v>2.7134999999999998</v>
      </c>
      <c r="H674" s="116">
        <v>1.45</v>
      </c>
      <c r="I674" s="116">
        <f t="shared" si="41"/>
        <v>3.9345749999999997</v>
      </c>
      <c r="J674" s="116">
        <v>1</v>
      </c>
      <c r="K674" s="116">
        <f t="shared" si="42"/>
        <v>2.7134999999999998</v>
      </c>
      <c r="L674" s="117">
        <f t="shared" si="43"/>
        <v>29509.31</v>
      </c>
      <c r="M674" s="118" t="s">
        <v>1281</v>
      </c>
      <c r="N674" s="119" t="s">
        <v>1283</v>
      </c>
    </row>
    <row r="675" spans="1:14" ht="17.149999999999999" customHeight="1">
      <c r="A675" s="120" t="s">
        <v>947</v>
      </c>
      <c r="B675" s="121" t="s">
        <v>1923</v>
      </c>
      <c r="C675" s="122">
        <v>2.82</v>
      </c>
      <c r="D675" s="123">
        <v>0.4229</v>
      </c>
      <c r="E675" s="124">
        <v>1</v>
      </c>
      <c r="F675" s="124">
        <v>1</v>
      </c>
      <c r="G675" s="124">
        <f t="shared" si="40"/>
        <v>0.4229</v>
      </c>
      <c r="H675" s="124">
        <v>1.45</v>
      </c>
      <c r="I675" s="124">
        <f t="shared" si="41"/>
        <v>0.613205</v>
      </c>
      <c r="J675" s="124">
        <v>1</v>
      </c>
      <c r="K675" s="124">
        <f t="shared" si="42"/>
        <v>0.4229</v>
      </c>
      <c r="L675" s="125">
        <f t="shared" si="43"/>
        <v>4599.04</v>
      </c>
      <c r="M675" s="126" t="s">
        <v>1281</v>
      </c>
      <c r="N675" s="127" t="s">
        <v>1283</v>
      </c>
    </row>
    <row r="676" spans="1:14" ht="17.149999999999999" customHeight="1">
      <c r="A676" s="105" t="s">
        <v>948</v>
      </c>
      <c r="B676" s="106" t="s">
        <v>1923</v>
      </c>
      <c r="C676" s="107">
        <v>4.04</v>
      </c>
      <c r="D676" s="109">
        <v>0.60980000000000001</v>
      </c>
      <c r="E676" s="109">
        <v>1</v>
      </c>
      <c r="F676" s="109">
        <v>1</v>
      </c>
      <c r="G676" s="109">
        <f t="shared" si="40"/>
        <v>0.60980000000000001</v>
      </c>
      <c r="H676" s="109">
        <v>1.45</v>
      </c>
      <c r="I676" s="109">
        <f t="shared" si="41"/>
        <v>0.88420999999999994</v>
      </c>
      <c r="J676" s="109">
        <v>1</v>
      </c>
      <c r="K676" s="109">
        <f t="shared" si="42"/>
        <v>0.60980000000000001</v>
      </c>
      <c r="L676" s="110">
        <f t="shared" si="43"/>
        <v>6631.58</v>
      </c>
      <c r="M676" s="111" t="s">
        <v>1281</v>
      </c>
      <c r="N676" s="112" t="s">
        <v>1283</v>
      </c>
    </row>
    <row r="677" spans="1:14" ht="17.149999999999999" customHeight="1">
      <c r="A677" s="105" t="s">
        <v>949</v>
      </c>
      <c r="B677" s="106" t="s">
        <v>1923</v>
      </c>
      <c r="C677" s="107">
        <v>6.23</v>
      </c>
      <c r="D677" s="109">
        <v>0.98960000000000004</v>
      </c>
      <c r="E677" s="109">
        <v>1</v>
      </c>
      <c r="F677" s="109">
        <v>1</v>
      </c>
      <c r="G677" s="109">
        <f t="shared" si="40"/>
        <v>0.98960000000000004</v>
      </c>
      <c r="H677" s="109">
        <v>1.45</v>
      </c>
      <c r="I677" s="109">
        <f t="shared" si="41"/>
        <v>1.43492</v>
      </c>
      <c r="J677" s="109">
        <v>1</v>
      </c>
      <c r="K677" s="109">
        <f t="shared" si="42"/>
        <v>0.98960000000000004</v>
      </c>
      <c r="L677" s="110">
        <f t="shared" si="43"/>
        <v>10761.9</v>
      </c>
      <c r="M677" s="111" t="s">
        <v>1281</v>
      </c>
      <c r="N677" s="112" t="s">
        <v>1283</v>
      </c>
    </row>
    <row r="678" spans="1:14" ht="17.149999999999999" customHeight="1">
      <c r="A678" s="113" t="s">
        <v>950</v>
      </c>
      <c r="B678" s="114" t="s">
        <v>1923</v>
      </c>
      <c r="C678" s="115">
        <v>9.8800000000000008</v>
      </c>
      <c r="D678" s="116">
        <v>1.6049</v>
      </c>
      <c r="E678" s="116">
        <v>1</v>
      </c>
      <c r="F678" s="116">
        <v>1</v>
      </c>
      <c r="G678" s="116">
        <f t="shared" si="40"/>
        <v>1.6049</v>
      </c>
      <c r="H678" s="116">
        <v>1.45</v>
      </c>
      <c r="I678" s="116">
        <f t="shared" si="41"/>
        <v>2.327105</v>
      </c>
      <c r="J678" s="116">
        <v>1</v>
      </c>
      <c r="K678" s="116">
        <f t="shared" si="42"/>
        <v>1.6049</v>
      </c>
      <c r="L678" s="117">
        <f t="shared" si="43"/>
        <v>17453.29</v>
      </c>
      <c r="M678" s="118" t="s">
        <v>1281</v>
      </c>
      <c r="N678" s="119" t="s">
        <v>1283</v>
      </c>
    </row>
    <row r="679" spans="1:14" ht="17.149999999999999" customHeight="1">
      <c r="A679" s="120" t="s">
        <v>951</v>
      </c>
      <c r="B679" s="121" t="s">
        <v>2089</v>
      </c>
      <c r="C679" s="122">
        <v>2.9</v>
      </c>
      <c r="D679" s="123">
        <v>0.41489999999999999</v>
      </c>
      <c r="E679" s="124">
        <v>1</v>
      </c>
      <c r="F679" s="124">
        <v>1</v>
      </c>
      <c r="G679" s="124">
        <f t="shared" si="40"/>
        <v>0.41489999999999999</v>
      </c>
      <c r="H679" s="124">
        <v>1.45</v>
      </c>
      <c r="I679" s="124">
        <f t="shared" si="41"/>
        <v>0.60160499999999995</v>
      </c>
      <c r="J679" s="124">
        <v>1</v>
      </c>
      <c r="K679" s="124">
        <f t="shared" si="42"/>
        <v>0.41489999999999999</v>
      </c>
      <c r="L679" s="125">
        <f t="shared" si="43"/>
        <v>4512.04</v>
      </c>
      <c r="M679" s="126" t="s">
        <v>1281</v>
      </c>
      <c r="N679" s="127" t="s">
        <v>1283</v>
      </c>
    </row>
    <row r="680" spans="1:14" ht="17.149999999999999" customHeight="1">
      <c r="A680" s="105" t="s">
        <v>952</v>
      </c>
      <c r="B680" s="106" t="s">
        <v>2089</v>
      </c>
      <c r="C680" s="107">
        <v>4</v>
      </c>
      <c r="D680" s="109">
        <v>0.56530000000000002</v>
      </c>
      <c r="E680" s="109">
        <v>1</v>
      </c>
      <c r="F680" s="109">
        <v>1</v>
      </c>
      <c r="G680" s="109">
        <f t="shared" si="40"/>
        <v>0.56530000000000002</v>
      </c>
      <c r="H680" s="109">
        <v>1.45</v>
      </c>
      <c r="I680" s="109">
        <f t="shared" si="41"/>
        <v>0.819685</v>
      </c>
      <c r="J680" s="109">
        <v>1</v>
      </c>
      <c r="K680" s="109">
        <f t="shared" si="42"/>
        <v>0.56530000000000002</v>
      </c>
      <c r="L680" s="110">
        <f t="shared" si="43"/>
        <v>6147.64</v>
      </c>
      <c r="M680" s="111" t="s">
        <v>1281</v>
      </c>
      <c r="N680" s="112" t="s">
        <v>1283</v>
      </c>
    </row>
    <row r="681" spans="1:14" ht="17.149999999999999" customHeight="1">
      <c r="A681" s="105" t="s">
        <v>953</v>
      </c>
      <c r="B681" s="106" t="s">
        <v>2089</v>
      </c>
      <c r="C681" s="107">
        <v>5.87</v>
      </c>
      <c r="D681" s="109">
        <v>0.85209999999999997</v>
      </c>
      <c r="E681" s="109">
        <v>1</v>
      </c>
      <c r="F681" s="109">
        <v>1</v>
      </c>
      <c r="G681" s="109">
        <f t="shared" si="40"/>
        <v>0.85209999999999997</v>
      </c>
      <c r="H681" s="109">
        <v>1.45</v>
      </c>
      <c r="I681" s="109">
        <f t="shared" si="41"/>
        <v>1.2355449999999999</v>
      </c>
      <c r="J681" s="109">
        <v>1</v>
      </c>
      <c r="K681" s="109">
        <f t="shared" si="42"/>
        <v>0.85209999999999997</v>
      </c>
      <c r="L681" s="110">
        <f t="shared" si="43"/>
        <v>9266.59</v>
      </c>
      <c r="M681" s="111" t="s">
        <v>1281</v>
      </c>
      <c r="N681" s="112" t="s">
        <v>1283</v>
      </c>
    </row>
    <row r="682" spans="1:14" ht="17.149999999999999" customHeight="1">
      <c r="A682" s="113" t="s">
        <v>954</v>
      </c>
      <c r="B682" s="114" t="s">
        <v>2089</v>
      </c>
      <c r="C682" s="115">
        <v>11.13</v>
      </c>
      <c r="D682" s="116">
        <v>1.7971999999999999</v>
      </c>
      <c r="E682" s="116">
        <v>1</v>
      </c>
      <c r="F682" s="116">
        <v>1</v>
      </c>
      <c r="G682" s="116">
        <f t="shared" si="40"/>
        <v>1.7971999999999999</v>
      </c>
      <c r="H682" s="116">
        <v>1.45</v>
      </c>
      <c r="I682" s="116">
        <f t="shared" si="41"/>
        <v>2.6059399999999999</v>
      </c>
      <c r="J682" s="116">
        <v>1</v>
      </c>
      <c r="K682" s="116">
        <f t="shared" si="42"/>
        <v>1.7971999999999999</v>
      </c>
      <c r="L682" s="117">
        <f t="shared" si="43"/>
        <v>19544.55</v>
      </c>
      <c r="M682" s="118" t="s">
        <v>1281</v>
      </c>
      <c r="N682" s="119" t="s">
        <v>1283</v>
      </c>
    </row>
    <row r="683" spans="1:14" ht="17.149999999999999" customHeight="1">
      <c r="A683" s="120" t="s">
        <v>955</v>
      </c>
      <c r="B683" s="121" t="s">
        <v>1924</v>
      </c>
      <c r="C683" s="122">
        <v>1.93</v>
      </c>
      <c r="D683" s="123">
        <v>0.47960000000000003</v>
      </c>
      <c r="E683" s="124">
        <v>1</v>
      </c>
      <c r="F683" s="124">
        <v>1</v>
      </c>
      <c r="G683" s="124">
        <f t="shared" si="40"/>
        <v>0.47960000000000003</v>
      </c>
      <c r="H683" s="124">
        <v>1.45</v>
      </c>
      <c r="I683" s="124">
        <f t="shared" si="41"/>
        <v>0.69542000000000004</v>
      </c>
      <c r="J683" s="124">
        <v>1</v>
      </c>
      <c r="K683" s="124">
        <f t="shared" si="42"/>
        <v>0.47960000000000003</v>
      </c>
      <c r="L683" s="125">
        <f t="shared" si="43"/>
        <v>5215.6499999999996</v>
      </c>
      <c r="M683" s="126" t="s">
        <v>1281</v>
      </c>
      <c r="N683" s="127" t="s">
        <v>1283</v>
      </c>
    </row>
    <row r="684" spans="1:14" ht="17.149999999999999" customHeight="1">
      <c r="A684" s="105" t="s">
        <v>956</v>
      </c>
      <c r="B684" s="106" t="s">
        <v>1924</v>
      </c>
      <c r="C684" s="107">
        <v>2.9</v>
      </c>
      <c r="D684" s="109">
        <v>0.60670000000000002</v>
      </c>
      <c r="E684" s="109">
        <v>1</v>
      </c>
      <c r="F684" s="109">
        <v>1</v>
      </c>
      <c r="G684" s="109">
        <f t="shared" si="40"/>
        <v>0.60670000000000002</v>
      </c>
      <c r="H684" s="109">
        <v>1.45</v>
      </c>
      <c r="I684" s="109">
        <f t="shared" si="41"/>
        <v>0.87971500000000002</v>
      </c>
      <c r="J684" s="109">
        <v>1</v>
      </c>
      <c r="K684" s="109">
        <f t="shared" si="42"/>
        <v>0.60670000000000002</v>
      </c>
      <c r="L684" s="110">
        <f t="shared" si="43"/>
        <v>6597.86</v>
      </c>
      <c r="M684" s="111" t="s">
        <v>1281</v>
      </c>
      <c r="N684" s="112" t="s">
        <v>1283</v>
      </c>
    </row>
    <row r="685" spans="1:14" ht="17.149999999999999" customHeight="1">
      <c r="A685" s="105" t="s">
        <v>957</v>
      </c>
      <c r="B685" s="106" t="s">
        <v>1924</v>
      </c>
      <c r="C685" s="107">
        <v>4.75</v>
      </c>
      <c r="D685" s="109">
        <v>0.89159999999999995</v>
      </c>
      <c r="E685" s="109">
        <v>1</v>
      </c>
      <c r="F685" s="109">
        <v>1</v>
      </c>
      <c r="G685" s="109">
        <f t="shared" si="40"/>
        <v>0.89159999999999995</v>
      </c>
      <c r="H685" s="109">
        <v>1.45</v>
      </c>
      <c r="I685" s="109">
        <f t="shared" si="41"/>
        <v>1.2928199999999999</v>
      </c>
      <c r="J685" s="109">
        <v>1</v>
      </c>
      <c r="K685" s="109">
        <f t="shared" si="42"/>
        <v>0.89159999999999995</v>
      </c>
      <c r="L685" s="110">
        <f t="shared" si="43"/>
        <v>9696.15</v>
      </c>
      <c r="M685" s="111" t="s">
        <v>1281</v>
      </c>
      <c r="N685" s="112" t="s">
        <v>1283</v>
      </c>
    </row>
    <row r="686" spans="1:14" ht="17.149999999999999" customHeight="1">
      <c r="A686" s="113" t="s">
        <v>958</v>
      </c>
      <c r="B686" s="114" t="s">
        <v>1924</v>
      </c>
      <c r="C686" s="115">
        <v>10.95</v>
      </c>
      <c r="D686" s="116">
        <v>1.9681999999999999</v>
      </c>
      <c r="E686" s="116">
        <v>1</v>
      </c>
      <c r="F686" s="116">
        <v>1</v>
      </c>
      <c r="G686" s="116">
        <f t="shared" si="40"/>
        <v>1.9681999999999999</v>
      </c>
      <c r="H686" s="116">
        <v>1.45</v>
      </c>
      <c r="I686" s="116">
        <f t="shared" si="41"/>
        <v>2.8538899999999998</v>
      </c>
      <c r="J686" s="116">
        <v>1</v>
      </c>
      <c r="K686" s="116">
        <f t="shared" si="42"/>
        <v>1.9681999999999999</v>
      </c>
      <c r="L686" s="117">
        <f t="shared" si="43"/>
        <v>21404.18</v>
      </c>
      <c r="M686" s="118" t="s">
        <v>1281</v>
      </c>
      <c r="N686" s="119" t="s">
        <v>1283</v>
      </c>
    </row>
    <row r="687" spans="1:14" ht="17.149999999999999" customHeight="1">
      <c r="A687" s="120" t="s">
        <v>959</v>
      </c>
      <c r="B687" s="121" t="s">
        <v>1925</v>
      </c>
      <c r="C687" s="122">
        <v>2.5</v>
      </c>
      <c r="D687" s="123">
        <v>0.36359999999999998</v>
      </c>
      <c r="E687" s="124">
        <v>1</v>
      </c>
      <c r="F687" s="124">
        <v>1</v>
      </c>
      <c r="G687" s="124">
        <f t="shared" si="40"/>
        <v>0.36359999999999998</v>
      </c>
      <c r="H687" s="124">
        <v>1.45</v>
      </c>
      <c r="I687" s="124">
        <f t="shared" si="41"/>
        <v>0.52721999999999991</v>
      </c>
      <c r="J687" s="124">
        <v>1</v>
      </c>
      <c r="K687" s="124">
        <f t="shared" si="42"/>
        <v>0.36359999999999998</v>
      </c>
      <c r="L687" s="125">
        <f t="shared" si="43"/>
        <v>3954.15</v>
      </c>
      <c r="M687" s="126" t="s">
        <v>1281</v>
      </c>
      <c r="N687" s="127" t="s">
        <v>1283</v>
      </c>
    </row>
    <row r="688" spans="1:14" ht="17.149999999999999" customHeight="1">
      <c r="A688" s="105" t="s">
        <v>960</v>
      </c>
      <c r="B688" s="106" t="s">
        <v>1925</v>
      </c>
      <c r="C688" s="107">
        <v>3.49</v>
      </c>
      <c r="D688" s="109">
        <v>0.50390000000000001</v>
      </c>
      <c r="E688" s="109">
        <v>1</v>
      </c>
      <c r="F688" s="109">
        <v>1</v>
      </c>
      <c r="G688" s="109">
        <f t="shared" si="40"/>
        <v>0.50390000000000001</v>
      </c>
      <c r="H688" s="109">
        <v>1.45</v>
      </c>
      <c r="I688" s="109">
        <f t="shared" si="41"/>
        <v>0.73065499999999994</v>
      </c>
      <c r="J688" s="109">
        <v>1</v>
      </c>
      <c r="K688" s="109">
        <f t="shared" si="42"/>
        <v>0.50390000000000001</v>
      </c>
      <c r="L688" s="110">
        <f t="shared" si="43"/>
        <v>5479.91</v>
      </c>
      <c r="M688" s="111" t="s">
        <v>1281</v>
      </c>
      <c r="N688" s="112" t="s">
        <v>1283</v>
      </c>
    </row>
    <row r="689" spans="1:14" ht="17.149999999999999" customHeight="1">
      <c r="A689" s="105" t="s">
        <v>961</v>
      </c>
      <c r="B689" s="106" t="s">
        <v>1925</v>
      </c>
      <c r="C689" s="107">
        <v>5.36</v>
      </c>
      <c r="D689" s="109">
        <v>0.76570000000000005</v>
      </c>
      <c r="E689" s="109">
        <v>1</v>
      </c>
      <c r="F689" s="109">
        <v>1</v>
      </c>
      <c r="G689" s="109">
        <f t="shared" si="40"/>
        <v>0.76570000000000005</v>
      </c>
      <c r="H689" s="109">
        <v>1.45</v>
      </c>
      <c r="I689" s="109">
        <f t="shared" si="41"/>
        <v>1.1102650000000001</v>
      </c>
      <c r="J689" s="109">
        <v>1</v>
      </c>
      <c r="K689" s="109">
        <f t="shared" si="42"/>
        <v>0.76570000000000005</v>
      </c>
      <c r="L689" s="110">
        <f t="shared" si="43"/>
        <v>8326.99</v>
      </c>
      <c r="M689" s="111" t="s">
        <v>1281</v>
      </c>
      <c r="N689" s="112" t="s">
        <v>1283</v>
      </c>
    </row>
    <row r="690" spans="1:14" ht="17.149999999999999" customHeight="1">
      <c r="A690" s="113" t="s">
        <v>962</v>
      </c>
      <c r="B690" s="114" t="s">
        <v>1925</v>
      </c>
      <c r="C690" s="115">
        <v>10.24</v>
      </c>
      <c r="D690" s="116">
        <v>1.5042</v>
      </c>
      <c r="E690" s="116">
        <v>1</v>
      </c>
      <c r="F690" s="116">
        <v>1</v>
      </c>
      <c r="G690" s="116">
        <f t="shared" si="40"/>
        <v>1.5042</v>
      </c>
      <c r="H690" s="116">
        <v>1.45</v>
      </c>
      <c r="I690" s="116">
        <f t="shared" si="41"/>
        <v>2.1810899999999998</v>
      </c>
      <c r="J690" s="116">
        <v>1</v>
      </c>
      <c r="K690" s="116">
        <f t="shared" si="42"/>
        <v>1.5042</v>
      </c>
      <c r="L690" s="117">
        <f t="shared" si="43"/>
        <v>16358.18</v>
      </c>
      <c r="M690" s="118" t="s">
        <v>1281</v>
      </c>
      <c r="N690" s="119" t="s">
        <v>1283</v>
      </c>
    </row>
    <row r="691" spans="1:14" ht="17.149999999999999" customHeight="1">
      <c r="A691" s="120" t="s">
        <v>963</v>
      </c>
      <c r="B691" s="121" t="s">
        <v>1926</v>
      </c>
      <c r="C691" s="122">
        <v>2.88</v>
      </c>
      <c r="D691" s="123">
        <v>1.3516999999999999</v>
      </c>
      <c r="E691" s="124">
        <v>1</v>
      </c>
      <c r="F691" s="124">
        <v>1</v>
      </c>
      <c r="G691" s="124">
        <f t="shared" si="40"/>
        <v>1.3516999999999999</v>
      </c>
      <c r="H691" s="124">
        <v>1.45</v>
      </c>
      <c r="I691" s="124">
        <f t="shared" si="41"/>
        <v>1.9599649999999997</v>
      </c>
      <c r="J691" s="124">
        <v>1</v>
      </c>
      <c r="K691" s="124">
        <f t="shared" si="42"/>
        <v>1.3516999999999999</v>
      </c>
      <c r="L691" s="125">
        <f t="shared" si="43"/>
        <v>14699.74</v>
      </c>
      <c r="M691" s="126" t="s">
        <v>1281</v>
      </c>
      <c r="N691" s="127" t="s">
        <v>1283</v>
      </c>
    </row>
    <row r="692" spans="1:14" ht="17.149999999999999" customHeight="1">
      <c r="A692" s="105" t="s">
        <v>964</v>
      </c>
      <c r="B692" s="106" t="s">
        <v>1926</v>
      </c>
      <c r="C692" s="107">
        <v>4.2300000000000004</v>
      </c>
      <c r="D692" s="109">
        <v>1.8181</v>
      </c>
      <c r="E692" s="109">
        <v>1</v>
      </c>
      <c r="F692" s="109">
        <v>1</v>
      </c>
      <c r="G692" s="109">
        <f t="shared" si="40"/>
        <v>1.8181</v>
      </c>
      <c r="H692" s="109">
        <v>1.45</v>
      </c>
      <c r="I692" s="109">
        <f t="shared" si="41"/>
        <v>2.6362450000000002</v>
      </c>
      <c r="J692" s="109">
        <v>1</v>
      </c>
      <c r="K692" s="109">
        <f t="shared" si="42"/>
        <v>1.8181</v>
      </c>
      <c r="L692" s="110">
        <f t="shared" si="43"/>
        <v>19771.84</v>
      </c>
      <c r="M692" s="111" t="s">
        <v>1281</v>
      </c>
      <c r="N692" s="112" t="s">
        <v>1283</v>
      </c>
    </row>
    <row r="693" spans="1:14" ht="17.149999999999999" customHeight="1">
      <c r="A693" s="105" t="s">
        <v>965</v>
      </c>
      <c r="B693" s="106" t="s">
        <v>1926</v>
      </c>
      <c r="C693" s="107">
        <v>8.4600000000000009</v>
      </c>
      <c r="D693" s="109">
        <v>2.9007000000000001</v>
      </c>
      <c r="E693" s="109">
        <v>1</v>
      </c>
      <c r="F693" s="109">
        <v>1</v>
      </c>
      <c r="G693" s="109">
        <f t="shared" si="40"/>
        <v>2.9007000000000001</v>
      </c>
      <c r="H693" s="109">
        <v>1.45</v>
      </c>
      <c r="I693" s="109">
        <f t="shared" si="41"/>
        <v>4.2060149999999998</v>
      </c>
      <c r="J693" s="109">
        <v>1</v>
      </c>
      <c r="K693" s="109">
        <f t="shared" si="42"/>
        <v>2.9007000000000001</v>
      </c>
      <c r="L693" s="110">
        <f t="shared" si="43"/>
        <v>31545.11</v>
      </c>
      <c r="M693" s="111" t="s">
        <v>1281</v>
      </c>
      <c r="N693" s="112" t="s">
        <v>1283</v>
      </c>
    </row>
    <row r="694" spans="1:14" ht="17.149999999999999" customHeight="1">
      <c r="A694" s="113" t="s">
        <v>966</v>
      </c>
      <c r="B694" s="114" t="s">
        <v>1926</v>
      </c>
      <c r="C694" s="115">
        <v>19.670000000000002</v>
      </c>
      <c r="D694" s="116">
        <v>6.1353999999999997</v>
      </c>
      <c r="E694" s="116">
        <v>1</v>
      </c>
      <c r="F694" s="116">
        <v>1</v>
      </c>
      <c r="G694" s="116">
        <f t="shared" si="40"/>
        <v>6.1353999999999997</v>
      </c>
      <c r="H694" s="116">
        <v>1.45</v>
      </c>
      <c r="I694" s="116">
        <f t="shared" si="41"/>
        <v>8.896329999999999</v>
      </c>
      <c r="J694" s="116">
        <v>1</v>
      </c>
      <c r="K694" s="116">
        <f t="shared" si="42"/>
        <v>6.1353999999999997</v>
      </c>
      <c r="L694" s="117">
        <f t="shared" si="43"/>
        <v>66722.48</v>
      </c>
      <c r="M694" s="118" t="s">
        <v>1281</v>
      </c>
      <c r="N694" s="119" t="s">
        <v>1283</v>
      </c>
    </row>
    <row r="695" spans="1:14" ht="17.149999999999999" customHeight="1">
      <c r="A695" s="120" t="s">
        <v>967</v>
      </c>
      <c r="B695" s="121" t="s">
        <v>1927</v>
      </c>
      <c r="C695" s="122">
        <v>1.86</v>
      </c>
      <c r="D695" s="123">
        <v>1.2414000000000001</v>
      </c>
      <c r="E695" s="124">
        <v>1</v>
      </c>
      <c r="F695" s="124">
        <v>1</v>
      </c>
      <c r="G695" s="124">
        <f t="shared" si="40"/>
        <v>1.2414000000000001</v>
      </c>
      <c r="H695" s="124">
        <v>1.45</v>
      </c>
      <c r="I695" s="124">
        <f t="shared" si="41"/>
        <v>1.80003</v>
      </c>
      <c r="J695" s="124">
        <v>1</v>
      </c>
      <c r="K695" s="124">
        <f t="shared" si="42"/>
        <v>1.2414000000000001</v>
      </c>
      <c r="L695" s="125">
        <f t="shared" si="43"/>
        <v>13500.23</v>
      </c>
      <c r="M695" s="126" t="s">
        <v>1281</v>
      </c>
      <c r="N695" s="127" t="s">
        <v>1283</v>
      </c>
    </row>
    <row r="696" spans="1:14" ht="17.149999999999999" customHeight="1">
      <c r="A696" s="105" t="s">
        <v>968</v>
      </c>
      <c r="B696" s="106" t="s">
        <v>1927</v>
      </c>
      <c r="C696" s="107">
        <v>2.31</v>
      </c>
      <c r="D696" s="109">
        <v>1.4056999999999999</v>
      </c>
      <c r="E696" s="109">
        <v>1</v>
      </c>
      <c r="F696" s="109">
        <v>1</v>
      </c>
      <c r="G696" s="109">
        <f t="shared" si="40"/>
        <v>1.4056999999999999</v>
      </c>
      <c r="H696" s="109">
        <v>1.45</v>
      </c>
      <c r="I696" s="109">
        <f t="shared" si="41"/>
        <v>2.038265</v>
      </c>
      <c r="J696" s="109">
        <v>1</v>
      </c>
      <c r="K696" s="109">
        <f t="shared" si="42"/>
        <v>1.4056999999999999</v>
      </c>
      <c r="L696" s="110">
        <f t="shared" si="43"/>
        <v>15286.99</v>
      </c>
      <c r="M696" s="111" t="s">
        <v>1281</v>
      </c>
      <c r="N696" s="112" t="s">
        <v>1283</v>
      </c>
    </row>
    <row r="697" spans="1:14" ht="17.149999999999999" customHeight="1">
      <c r="A697" s="105" t="s">
        <v>969</v>
      </c>
      <c r="B697" s="106" t="s">
        <v>1927</v>
      </c>
      <c r="C697" s="107">
        <v>4.93</v>
      </c>
      <c r="D697" s="109">
        <v>2.0421</v>
      </c>
      <c r="E697" s="109">
        <v>1</v>
      </c>
      <c r="F697" s="109">
        <v>1</v>
      </c>
      <c r="G697" s="109">
        <f t="shared" si="40"/>
        <v>2.0421</v>
      </c>
      <c r="H697" s="109">
        <v>1.45</v>
      </c>
      <c r="I697" s="109">
        <f t="shared" si="41"/>
        <v>2.9610449999999999</v>
      </c>
      <c r="J697" s="109">
        <v>1</v>
      </c>
      <c r="K697" s="109">
        <f t="shared" si="42"/>
        <v>2.0421</v>
      </c>
      <c r="L697" s="110">
        <f t="shared" si="43"/>
        <v>22207.84</v>
      </c>
      <c r="M697" s="111" t="s">
        <v>1281</v>
      </c>
      <c r="N697" s="112" t="s">
        <v>1283</v>
      </c>
    </row>
    <row r="698" spans="1:14" ht="17.149999999999999" customHeight="1">
      <c r="A698" s="113" t="s">
        <v>970</v>
      </c>
      <c r="B698" s="114" t="s">
        <v>1927</v>
      </c>
      <c r="C698" s="115">
        <v>16.649999999999999</v>
      </c>
      <c r="D698" s="116">
        <v>5.2058</v>
      </c>
      <c r="E698" s="116">
        <v>1</v>
      </c>
      <c r="F698" s="116">
        <v>1</v>
      </c>
      <c r="G698" s="116">
        <f t="shared" si="40"/>
        <v>5.2058</v>
      </c>
      <c r="H698" s="116">
        <v>1.45</v>
      </c>
      <c r="I698" s="116">
        <f t="shared" si="41"/>
        <v>7.5484099999999996</v>
      </c>
      <c r="J698" s="116">
        <v>1</v>
      </c>
      <c r="K698" s="116">
        <f t="shared" si="42"/>
        <v>5.2058</v>
      </c>
      <c r="L698" s="117">
        <f t="shared" si="43"/>
        <v>56613.08</v>
      </c>
      <c r="M698" s="118" t="s">
        <v>1281</v>
      </c>
      <c r="N698" s="119" t="s">
        <v>1283</v>
      </c>
    </row>
    <row r="699" spans="1:14" ht="17.149999999999999" customHeight="1">
      <c r="A699" s="120" t="s">
        <v>971</v>
      </c>
      <c r="B699" s="121" t="s">
        <v>1928</v>
      </c>
      <c r="C699" s="122">
        <v>1.33</v>
      </c>
      <c r="D699" s="123">
        <v>0.76280000000000003</v>
      </c>
      <c r="E699" s="124">
        <v>1</v>
      </c>
      <c r="F699" s="124">
        <v>1</v>
      </c>
      <c r="G699" s="124">
        <f t="shared" si="40"/>
        <v>0.76280000000000003</v>
      </c>
      <c r="H699" s="124">
        <v>1.45</v>
      </c>
      <c r="I699" s="124">
        <f t="shared" si="41"/>
        <v>1.10606</v>
      </c>
      <c r="J699" s="124">
        <v>1</v>
      </c>
      <c r="K699" s="124">
        <f t="shared" si="42"/>
        <v>0.76280000000000003</v>
      </c>
      <c r="L699" s="125">
        <f t="shared" si="43"/>
        <v>8295.4500000000007</v>
      </c>
      <c r="M699" s="126" t="s">
        <v>1281</v>
      </c>
      <c r="N699" s="127" t="s">
        <v>1283</v>
      </c>
    </row>
    <row r="700" spans="1:14" ht="17.149999999999999" customHeight="1">
      <c r="A700" s="105" t="s">
        <v>972</v>
      </c>
      <c r="B700" s="106" t="s">
        <v>1928</v>
      </c>
      <c r="C700" s="107">
        <v>2.2599999999999998</v>
      </c>
      <c r="D700" s="109">
        <v>0.99439999999999995</v>
      </c>
      <c r="E700" s="109">
        <v>1</v>
      </c>
      <c r="F700" s="109">
        <v>1</v>
      </c>
      <c r="G700" s="109">
        <f t="shared" si="40"/>
        <v>0.99439999999999995</v>
      </c>
      <c r="H700" s="109">
        <v>1.45</v>
      </c>
      <c r="I700" s="109">
        <f t="shared" si="41"/>
        <v>1.4418799999999998</v>
      </c>
      <c r="J700" s="109">
        <v>1</v>
      </c>
      <c r="K700" s="109">
        <f t="shared" si="42"/>
        <v>0.99439999999999995</v>
      </c>
      <c r="L700" s="110">
        <f t="shared" si="43"/>
        <v>10814.1</v>
      </c>
      <c r="M700" s="111" t="s">
        <v>1281</v>
      </c>
      <c r="N700" s="112" t="s">
        <v>1283</v>
      </c>
    </row>
    <row r="701" spans="1:14" ht="17.149999999999999" customHeight="1">
      <c r="A701" s="105" t="s">
        <v>973</v>
      </c>
      <c r="B701" s="106" t="s">
        <v>1928</v>
      </c>
      <c r="C701" s="107">
        <v>6.85</v>
      </c>
      <c r="D701" s="109">
        <v>1.9296</v>
      </c>
      <c r="E701" s="109">
        <v>1</v>
      </c>
      <c r="F701" s="109">
        <v>1</v>
      </c>
      <c r="G701" s="109">
        <f t="shared" si="40"/>
        <v>1.9296</v>
      </c>
      <c r="H701" s="109">
        <v>1.45</v>
      </c>
      <c r="I701" s="109">
        <f t="shared" si="41"/>
        <v>2.79792</v>
      </c>
      <c r="J701" s="109">
        <v>1</v>
      </c>
      <c r="K701" s="109">
        <f t="shared" si="42"/>
        <v>1.9296</v>
      </c>
      <c r="L701" s="110">
        <f t="shared" si="43"/>
        <v>20984.400000000001</v>
      </c>
      <c r="M701" s="111" t="s">
        <v>1281</v>
      </c>
      <c r="N701" s="112" t="s">
        <v>1283</v>
      </c>
    </row>
    <row r="702" spans="1:14" ht="17.149999999999999" customHeight="1">
      <c r="A702" s="113" t="s">
        <v>974</v>
      </c>
      <c r="B702" s="114" t="s">
        <v>1928</v>
      </c>
      <c r="C702" s="115">
        <v>19.600000000000001</v>
      </c>
      <c r="D702" s="116">
        <v>4.5084</v>
      </c>
      <c r="E702" s="116">
        <v>1</v>
      </c>
      <c r="F702" s="116">
        <v>1</v>
      </c>
      <c r="G702" s="116">
        <f t="shared" si="40"/>
        <v>4.5084</v>
      </c>
      <c r="H702" s="116">
        <v>1.45</v>
      </c>
      <c r="I702" s="116">
        <f t="shared" si="41"/>
        <v>6.5371799999999993</v>
      </c>
      <c r="J702" s="116">
        <v>1</v>
      </c>
      <c r="K702" s="116">
        <f t="shared" si="42"/>
        <v>4.5084</v>
      </c>
      <c r="L702" s="117">
        <f t="shared" si="43"/>
        <v>49028.85</v>
      </c>
      <c r="M702" s="118" t="s">
        <v>1281</v>
      </c>
      <c r="N702" s="119" t="s">
        <v>1283</v>
      </c>
    </row>
    <row r="703" spans="1:14" ht="17.149999999999999" customHeight="1">
      <c r="A703" s="120" t="s">
        <v>975</v>
      </c>
      <c r="B703" s="121" t="s">
        <v>1929</v>
      </c>
      <c r="C703" s="122">
        <v>3.23</v>
      </c>
      <c r="D703" s="123">
        <v>1.1316999999999999</v>
      </c>
      <c r="E703" s="124">
        <v>1</v>
      </c>
      <c r="F703" s="124">
        <v>1</v>
      </c>
      <c r="G703" s="124">
        <f t="shared" si="40"/>
        <v>1.1316999999999999</v>
      </c>
      <c r="H703" s="124">
        <v>1.45</v>
      </c>
      <c r="I703" s="124">
        <f t="shared" si="41"/>
        <v>1.6409649999999998</v>
      </c>
      <c r="J703" s="124">
        <v>1</v>
      </c>
      <c r="K703" s="124">
        <f t="shared" si="42"/>
        <v>1.1316999999999999</v>
      </c>
      <c r="L703" s="125">
        <f t="shared" si="43"/>
        <v>12307.24</v>
      </c>
      <c r="M703" s="126" t="s">
        <v>1281</v>
      </c>
      <c r="N703" s="127" t="s">
        <v>1283</v>
      </c>
    </row>
    <row r="704" spans="1:14" ht="17.149999999999999" customHeight="1">
      <c r="A704" s="105" t="s">
        <v>976</v>
      </c>
      <c r="B704" s="106" t="s">
        <v>1929</v>
      </c>
      <c r="C704" s="107">
        <v>5.73</v>
      </c>
      <c r="D704" s="109">
        <v>1.415</v>
      </c>
      <c r="E704" s="109">
        <v>1</v>
      </c>
      <c r="F704" s="109">
        <v>1</v>
      </c>
      <c r="G704" s="109">
        <f t="shared" si="40"/>
        <v>1.415</v>
      </c>
      <c r="H704" s="109">
        <v>1.45</v>
      </c>
      <c r="I704" s="109">
        <f t="shared" si="41"/>
        <v>2.0517500000000002</v>
      </c>
      <c r="J704" s="109">
        <v>1</v>
      </c>
      <c r="K704" s="109">
        <f t="shared" si="42"/>
        <v>1.415</v>
      </c>
      <c r="L704" s="110">
        <f t="shared" si="43"/>
        <v>15388.13</v>
      </c>
      <c r="M704" s="111" t="s">
        <v>1281</v>
      </c>
      <c r="N704" s="112" t="s">
        <v>1283</v>
      </c>
    </row>
    <row r="705" spans="1:14" ht="17.149999999999999" customHeight="1">
      <c r="A705" s="105" t="s">
        <v>977</v>
      </c>
      <c r="B705" s="106" t="s">
        <v>1929</v>
      </c>
      <c r="C705" s="107">
        <v>9.64</v>
      </c>
      <c r="D705" s="109">
        <v>2.1065999999999998</v>
      </c>
      <c r="E705" s="109">
        <v>1</v>
      </c>
      <c r="F705" s="109">
        <v>1</v>
      </c>
      <c r="G705" s="109">
        <f t="shared" si="40"/>
        <v>2.1065999999999998</v>
      </c>
      <c r="H705" s="109">
        <v>1.45</v>
      </c>
      <c r="I705" s="109">
        <f t="shared" si="41"/>
        <v>3.0545699999999996</v>
      </c>
      <c r="J705" s="109">
        <v>1</v>
      </c>
      <c r="K705" s="109">
        <f t="shared" si="42"/>
        <v>2.1065999999999998</v>
      </c>
      <c r="L705" s="110">
        <f t="shared" si="43"/>
        <v>22909.279999999999</v>
      </c>
      <c r="M705" s="111" t="s">
        <v>1281</v>
      </c>
      <c r="N705" s="112" t="s">
        <v>1283</v>
      </c>
    </row>
    <row r="706" spans="1:14" ht="17.149999999999999" customHeight="1">
      <c r="A706" s="113" t="s">
        <v>978</v>
      </c>
      <c r="B706" s="114" t="s">
        <v>1929</v>
      </c>
      <c r="C706" s="115">
        <v>20.39</v>
      </c>
      <c r="D706" s="116">
        <v>4.4958999999999998</v>
      </c>
      <c r="E706" s="116">
        <v>1</v>
      </c>
      <c r="F706" s="116">
        <v>1</v>
      </c>
      <c r="G706" s="116">
        <f t="shared" si="40"/>
        <v>4.4958999999999998</v>
      </c>
      <c r="H706" s="116">
        <v>1.45</v>
      </c>
      <c r="I706" s="116">
        <f t="shared" si="41"/>
        <v>6.5190549999999998</v>
      </c>
      <c r="J706" s="116">
        <v>1</v>
      </c>
      <c r="K706" s="116">
        <f t="shared" si="42"/>
        <v>4.4958999999999998</v>
      </c>
      <c r="L706" s="117">
        <f t="shared" si="43"/>
        <v>48892.91</v>
      </c>
      <c r="M706" s="118" t="s">
        <v>1281</v>
      </c>
      <c r="N706" s="119" t="s">
        <v>1283</v>
      </c>
    </row>
    <row r="707" spans="1:14" ht="17.149999999999999" customHeight="1">
      <c r="A707" s="120" t="s">
        <v>979</v>
      </c>
      <c r="B707" s="121" t="s">
        <v>1930</v>
      </c>
      <c r="C707" s="122">
        <v>2.5099999999999998</v>
      </c>
      <c r="D707" s="123">
        <v>0.38319999999999999</v>
      </c>
      <c r="E707" s="124">
        <v>1</v>
      </c>
      <c r="F707" s="124">
        <v>1</v>
      </c>
      <c r="G707" s="124">
        <f t="shared" si="40"/>
        <v>0.38319999999999999</v>
      </c>
      <c r="H707" s="124">
        <v>1.45</v>
      </c>
      <c r="I707" s="124">
        <f t="shared" si="41"/>
        <v>0.55563999999999991</v>
      </c>
      <c r="J707" s="124">
        <v>1</v>
      </c>
      <c r="K707" s="124">
        <f t="shared" si="42"/>
        <v>0.38319999999999999</v>
      </c>
      <c r="L707" s="125">
        <f t="shared" si="43"/>
        <v>4167.3</v>
      </c>
      <c r="M707" s="126" t="s">
        <v>1281</v>
      </c>
      <c r="N707" s="127" t="s">
        <v>1283</v>
      </c>
    </row>
    <row r="708" spans="1:14" ht="17.149999999999999" customHeight="1">
      <c r="A708" s="105" t="s">
        <v>980</v>
      </c>
      <c r="B708" s="106" t="s">
        <v>1930</v>
      </c>
      <c r="C708" s="107">
        <v>2.71</v>
      </c>
      <c r="D708" s="109">
        <v>0.52249999999999996</v>
      </c>
      <c r="E708" s="109">
        <v>1</v>
      </c>
      <c r="F708" s="109">
        <v>1</v>
      </c>
      <c r="G708" s="109">
        <f t="shared" si="40"/>
        <v>0.52249999999999996</v>
      </c>
      <c r="H708" s="109">
        <v>1.45</v>
      </c>
      <c r="I708" s="109">
        <f t="shared" si="41"/>
        <v>0.75762499999999988</v>
      </c>
      <c r="J708" s="109">
        <v>1</v>
      </c>
      <c r="K708" s="109">
        <f t="shared" si="42"/>
        <v>0.52249999999999996</v>
      </c>
      <c r="L708" s="110">
        <f t="shared" si="43"/>
        <v>5682.19</v>
      </c>
      <c r="M708" s="111" t="s">
        <v>1281</v>
      </c>
      <c r="N708" s="112" t="s">
        <v>1283</v>
      </c>
    </row>
    <row r="709" spans="1:14" ht="17.149999999999999" customHeight="1">
      <c r="A709" s="105" t="s">
        <v>981</v>
      </c>
      <c r="B709" s="106" t="s">
        <v>1930</v>
      </c>
      <c r="C709" s="107">
        <v>4.21</v>
      </c>
      <c r="D709" s="109">
        <v>0.75780000000000003</v>
      </c>
      <c r="E709" s="109">
        <v>1</v>
      </c>
      <c r="F709" s="109">
        <v>1</v>
      </c>
      <c r="G709" s="109">
        <f t="shared" si="40"/>
        <v>0.75780000000000003</v>
      </c>
      <c r="H709" s="109">
        <v>1.45</v>
      </c>
      <c r="I709" s="109">
        <f t="shared" si="41"/>
        <v>1.0988100000000001</v>
      </c>
      <c r="J709" s="109">
        <v>1</v>
      </c>
      <c r="K709" s="109">
        <f t="shared" si="42"/>
        <v>0.75780000000000003</v>
      </c>
      <c r="L709" s="110">
        <f t="shared" si="43"/>
        <v>8241.08</v>
      </c>
      <c r="M709" s="111" t="s">
        <v>1281</v>
      </c>
      <c r="N709" s="112" t="s">
        <v>1283</v>
      </c>
    </row>
    <row r="710" spans="1:14" ht="17.149999999999999" customHeight="1">
      <c r="A710" s="113" t="s">
        <v>982</v>
      </c>
      <c r="B710" s="114" t="s">
        <v>1930</v>
      </c>
      <c r="C710" s="115">
        <v>8.91</v>
      </c>
      <c r="D710" s="116">
        <v>1.8013999999999999</v>
      </c>
      <c r="E710" s="116">
        <v>1</v>
      </c>
      <c r="F710" s="116">
        <v>1</v>
      </c>
      <c r="G710" s="116">
        <f t="shared" si="40"/>
        <v>1.8013999999999999</v>
      </c>
      <c r="H710" s="116">
        <v>1.45</v>
      </c>
      <c r="I710" s="116">
        <f t="shared" si="41"/>
        <v>2.6120299999999999</v>
      </c>
      <c r="J710" s="116">
        <v>1</v>
      </c>
      <c r="K710" s="116">
        <f t="shared" si="42"/>
        <v>1.8013999999999999</v>
      </c>
      <c r="L710" s="117">
        <f t="shared" si="43"/>
        <v>19590.23</v>
      </c>
      <c r="M710" s="118" t="s">
        <v>1281</v>
      </c>
      <c r="N710" s="119" t="s">
        <v>1283</v>
      </c>
    </row>
    <row r="711" spans="1:14" ht="17.149999999999999" customHeight="1">
      <c r="A711" s="120" t="s">
        <v>983</v>
      </c>
      <c r="B711" s="121" t="s">
        <v>1931</v>
      </c>
      <c r="C711" s="122">
        <v>3.08</v>
      </c>
      <c r="D711" s="123">
        <v>0.4738</v>
      </c>
      <c r="E711" s="124">
        <v>1</v>
      </c>
      <c r="F711" s="124">
        <v>1</v>
      </c>
      <c r="G711" s="124">
        <f t="shared" si="40"/>
        <v>0.4738</v>
      </c>
      <c r="H711" s="124">
        <v>1.45</v>
      </c>
      <c r="I711" s="124">
        <f t="shared" si="41"/>
        <v>0.68701000000000001</v>
      </c>
      <c r="J711" s="124">
        <v>1</v>
      </c>
      <c r="K711" s="124">
        <f t="shared" si="42"/>
        <v>0.4738</v>
      </c>
      <c r="L711" s="125">
        <f t="shared" si="43"/>
        <v>5152.58</v>
      </c>
      <c r="M711" s="126" t="s">
        <v>1281</v>
      </c>
      <c r="N711" s="127" t="s">
        <v>1283</v>
      </c>
    </row>
    <row r="712" spans="1:14" ht="17.149999999999999" customHeight="1">
      <c r="A712" s="105" t="s">
        <v>984</v>
      </c>
      <c r="B712" s="106" t="s">
        <v>1931</v>
      </c>
      <c r="C712" s="107">
        <v>4.7</v>
      </c>
      <c r="D712" s="109">
        <v>0.54820000000000002</v>
      </c>
      <c r="E712" s="109">
        <v>1</v>
      </c>
      <c r="F712" s="109">
        <v>1</v>
      </c>
      <c r="G712" s="109">
        <f t="shared" si="40"/>
        <v>0.54820000000000002</v>
      </c>
      <c r="H712" s="109">
        <v>1.45</v>
      </c>
      <c r="I712" s="109">
        <f t="shared" si="41"/>
        <v>0.79488999999999999</v>
      </c>
      <c r="J712" s="109">
        <v>1</v>
      </c>
      <c r="K712" s="109">
        <f t="shared" si="42"/>
        <v>0.54820000000000002</v>
      </c>
      <c r="L712" s="110">
        <f t="shared" si="43"/>
        <v>5961.68</v>
      </c>
      <c r="M712" s="111" t="s">
        <v>1281</v>
      </c>
      <c r="N712" s="112" t="s">
        <v>1283</v>
      </c>
    </row>
    <row r="713" spans="1:14" ht="17.149999999999999" customHeight="1">
      <c r="A713" s="105" t="s">
        <v>985</v>
      </c>
      <c r="B713" s="106" t="s">
        <v>1931</v>
      </c>
      <c r="C713" s="107">
        <v>6.45</v>
      </c>
      <c r="D713" s="109">
        <v>0.82720000000000005</v>
      </c>
      <c r="E713" s="109">
        <v>1</v>
      </c>
      <c r="F713" s="109">
        <v>1</v>
      </c>
      <c r="G713" s="109">
        <f t="shared" si="40"/>
        <v>0.82720000000000005</v>
      </c>
      <c r="H713" s="109">
        <v>1.45</v>
      </c>
      <c r="I713" s="109">
        <f t="shared" si="41"/>
        <v>1.1994400000000001</v>
      </c>
      <c r="J713" s="109">
        <v>1</v>
      </c>
      <c r="K713" s="109">
        <f t="shared" si="42"/>
        <v>0.82720000000000005</v>
      </c>
      <c r="L713" s="110">
        <f t="shared" si="43"/>
        <v>8995.7999999999993</v>
      </c>
      <c r="M713" s="111" t="s">
        <v>1281</v>
      </c>
      <c r="N713" s="112" t="s">
        <v>1283</v>
      </c>
    </row>
    <row r="714" spans="1:14" ht="17.149999999999999" customHeight="1">
      <c r="A714" s="113" t="s">
        <v>986</v>
      </c>
      <c r="B714" s="114" t="s">
        <v>1931</v>
      </c>
      <c r="C714" s="115">
        <v>12.31</v>
      </c>
      <c r="D714" s="116">
        <v>1.6004</v>
      </c>
      <c r="E714" s="116">
        <v>1</v>
      </c>
      <c r="F714" s="116">
        <v>1</v>
      </c>
      <c r="G714" s="116">
        <f t="shared" si="40"/>
        <v>1.6004</v>
      </c>
      <c r="H714" s="116">
        <v>1.45</v>
      </c>
      <c r="I714" s="116">
        <f t="shared" si="41"/>
        <v>2.3205800000000001</v>
      </c>
      <c r="J714" s="116">
        <v>1</v>
      </c>
      <c r="K714" s="116">
        <f t="shared" si="42"/>
        <v>1.6004</v>
      </c>
      <c r="L714" s="117">
        <f t="shared" si="43"/>
        <v>17404.349999999999</v>
      </c>
      <c r="M714" s="118" t="s">
        <v>1281</v>
      </c>
      <c r="N714" s="119" t="s">
        <v>1283</v>
      </c>
    </row>
    <row r="715" spans="1:14" ht="17.149999999999999" customHeight="1">
      <c r="A715" s="120" t="s">
        <v>987</v>
      </c>
      <c r="B715" s="121" t="s">
        <v>1932</v>
      </c>
      <c r="C715" s="122">
        <v>2.04</v>
      </c>
      <c r="D715" s="123">
        <v>0.30509999999999998</v>
      </c>
      <c r="E715" s="124">
        <v>1</v>
      </c>
      <c r="F715" s="124">
        <v>1</v>
      </c>
      <c r="G715" s="124">
        <f t="shared" si="40"/>
        <v>0.30509999999999998</v>
      </c>
      <c r="H715" s="124">
        <v>1.45</v>
      </c>
      <c r="I715" s="124">
        <f t="shared" si="41"/>
        <v>0.44239499999999998</v>
      </c>
      <c r="J715" s="124">
        <v>1</v>
      </c>
      <c r="K715" s="124">
        <f t="shared" si="42"/>
        <v>0.30509999999999998</v>
      </c>
      <c r="L715" s="125">
        <f t="shared" si="43"/>
        <v>3317.96</v>
      </c>
      <c r="M715" s="126" t="s">
        <v>1281</v>
      </c>
      <c r="N715" s="127" t="s">
        <v>1283</v>
      </c>
    </row>
    <row r="716" spans="1:14" ht="17.149999999999999" customHeight="1">
      <c r="A716" s="105" t="s">
        <v>988</v>
      </c>
      <c r="B716" s="106" t="s">
        <v>1932</v>
      </c>
      <c r="C716" s="107">
        <v>2.89</v>
      </c>
      <c r="D716" s="109">
        <v>0.4592</v>
      </c>
      <c r="E716" s="109">
        <v>1</v>
      </c>
      <c r="F716" s="109">
        <v>1</v>
      </c>
      <c r="G716" s="109">
        <f t="shared" si="40"/>
        <v>0.4592</v>
      </c>
      <c r="H716" s="109">
        <v>1.45</v>
      </c>
      <c r="I716" s="109">
        <f t="shared" si="41"/>
        <v>0.66583999999999999</v>
      </c>
      <c r="J716" s="109">
        <v>1</v>
      </c>
      <c r="K716" s="109">
        <f t="shared" si="42"/>
        <v>0.4592</v>
      </c>
      <c r="L716" s="110">
        <f t="shared" si="43"/>
        <v>4993.8</v>
      </c>
      <c r="M716" s="111" t="s">
        <v>1281</v>
      </c>
      <c r="N716" s="112" t="s">
        <v>1283</v>
      </c>
    </row>
    <row r="717" spans="1:14" ht="17.149999999999999" customHeight="1">
      <c r="A717" s="105" t="s">
        <v>989</v>
      </c>
      <c r="B717" s="106" t="s">
        <v>1932</v>
      </c>
      <c r="C717" s="107">
        <v>4.3099999999999996</v>
      </c>
      <c r="D717" s="109">
        <v>0.65539999999999998</v>
      </c>
      <c r="E717" s="109">
        <v>1</v>
      </c>
      <c r="F717" s="109">
        <v>1</v>
      </c>
      <c r="G717" s="109">
        <f t="shared" si="40"/>
        <v>0.65539999999999998</v>
      </c>
      <c r="H717" s="109">
        <v>1.45</v>
      </c>
      <c r="I717" s="109">
        <f t="shared" si="41"/>
        <v>0.9503299999999999</v>
      </c>
      <c r="J717" s="109">
        <v>1</v>
      </c>
      <c r="K717" s="109">
        <f t="shared" si="42"/>
        <v>0.65539999999999998</v>
      </c>
      <c r="L717" s="110">
        <f t="shared" si="43"/>
        <v>7127.48</v>
      </c>
      <c r="M717" s="111" t="s">
        <v>1281</v>
      </c>
      <c r="N717" s="112" t="s">
        <v>1283</v>
      </c>
    </row>
    <row r="718" spans="1:14" ht="17.149999999999999" customHeight="1">
      <c r="A718" s="113" t="s">
        <v>990</v>
      </c>
      <c r="B718" s="114" t="s">
        <v>1932</v>
      </c>
      <c r="C718" s="115">
        <v>8.09</v>
      </c>
      <c r="D718" s="116">
        <v>1.2435</v>
      </c>
      <c r="E718" s="116">
        <v>1</v>
      </c>
      <c r="F718" s="116">
        <v>1</v>
      </c>
      <c r="G718" s="116">
        <f t="shared" si="40"/>
        <v>1.2435</v>
      </c>
      <c r="H718" s="116">
        <v>1.45</v>
      </c>
      <c r="I718" s="116">
        <f t="shared" si="41"/>
        <v>1.803075</v>
      </c>
      <c r="J718" s="116">
        <v>1</v>
      </c>
      <c r="K718" s="116">
        <f t="shared" si="42"/>
        <v>1.2435</v>
      </c>
      <c r="L718" s="117">
        <f t="shared" si="43"/>
        <v>13523.06</v>
      </c>
      <c r="M718" s="118" t="s">
        <v>1281</v>
      </c>
      <c r="N718" s="119" t="s">
        <v>1283</v>
      </c>
    </row>
    <row r="719" spans="1:14" ht="17.149999999999999" customHeight="1">
      <c r="A719" s="120" t="s">
        <v>991</v>
      </c>
      <c r="B719" s="121" t="s">
        <v>1933</v>
      </c>
      <c r="C719" s="122">
        <v>2.71</v>
      </c>
      <c r="D719" s="123">
        <v>0.45610000000000001</v>
      </c>
      <c r="E719" s="124">
        <v>1</v>
      </c>
      <c r="F719" s="124">
        <v>1</v>
      </c>
      <c r="G719" s="124">
        <f t="shared" si="40"/>
        <v>0.45610000000000001</v>
      </c>
      <c r="H719" s="124">
        <v>1.45</v>
      </c>
      <c r="I719" s="124">
        <f t="shared" si="41"/>
        <v>0.66134499999999996</v>
      </c>
      <c r="J719" s="124">
        <v>1</v>
      </c>
      <c r="K719" s="124">
        <f t="shared" si="42"/>
        <v>0.45610000000000001</v>
      </c>
      <c r="L719" s="125">
        <f t="shared" si="43"/>
        <v>4960.09</v>
      </c>
      <c r="M719" s="126" t="s">
        <v>1281</v>
      </c>
      <c r="N719" s="127" t="s">
        <v>1283</v>
      </c>
    </row>
    <row r="720" spans="1:14" ht="17.149999999999999" customHeight="1">
      <c r="A720" s="105" t="s">
        <v>992</v>
      </c>
      <c r="B720" s="106" t="s">
        <v>1933</v>
      </c>
      <c r="C720" s="107">
        <v>3.46</v>
      </c>
      <c r="D720" s="109">
        <v>0.58819999999999995</v>
      </c>
      <c r="E720" s="109">
        <v>1</v>
      </c>
      <c r="F720" s="109">
        <v>1</v>
      </c>
      <c r="G720" s="109">
        <f t="shared" ref="G720:G783" si="44">+D720*E720*F720</f>
        <v>0.58819999999999995</v>
      </c>
      <c r="H720" s="109">
        <v>1.45</v>
      </c>
      <c r="I720" s="109">
        <f t="shared" ref="I720:I783" si="45">G720*H720</f>
        <v>0.85288999999999993</v>
      </c>
      <c r="J720" s="109">
        <v>1</v>
      </c>
      <c r="K720" s="109">
        <f t="shared" ref="K720:K783" si="46">D720*J720</f>
        <v>0.58819999999999995</v>
      </c>
      <c r="L720" s="110">
        <f t="shared" ref="L720:L783" si="47">+ROUND(I720*7500,2)</f>
        <v>6396.68</v>
      </c>
      <c r="M720" s="111" t="s">
        <v>1281</v>
      </c>
      <c r="N720" s="112" t="s">
        <v>1283</v>
      </c>
    </row>
    <row r="721" spans="1:14" ht="17.149999999999999" customHeight="1">
      <c r="A721" s="105" t="s">
        <v>993</v>
      </c>
      <c r="B721" s="106" t="s">
        <v>1933</v>
      </c>
      <c r="C721" s="107">
        <v>5.58</v>
      </c>
      <c r="D721" s="109">
        <v>0.94840000000000002</v>
      </c>
      <c r="E721" s="109">
        <v>1</v>
      </c>
      <c r="F721" s="109">
        <v>1</v>
      </c>
      <c r="G721" s="109">
        <f t="shared" si="44"/>
        <v>0.94840000000000002</v>
      </c>
      <c r="H721" s="109">
        <v>1.45</v>
      </c>
      <c r="I721" s="109">
        <f t="shared" si="45"/>
        <v>1.3751800000000001</v>
      </c>
      <c r="J721" s="109">
        <v>1</v>
      </c>
      <c r="K721" s="109">
        <f t="shared" si="46"/>
        <v>0.94840000000000002</v>
      </c>
      <c r="L721" s="110">
        <f t="shared" si="47"/>
        <v>10313.85</v>
      </c>
      <c r="M721" s="111" t="s">
        <v>1281</v>
      </c>
      <c r="N721" s="112" t="s">
        <v>1283</v>
      </c>
    </row>
    <row r="722" spans="1:14" ht="17.149999999999999" customHeight="1">
      <c r="A722" s="113" t="s">
        <v>994</v>
      </c>
      <c r="B722" s="114" t="s">
        <v>1933</v>
      </c>
      <c r="C722" s="115">
        <v>12.31</v>
      </c>
      <c r="D722" s="116">
        <v>1.5799000000000001</v>
      </c>
      <c r="E722" s="116">
        <v>1</v>
      </c>
      <c r="F722" s="116">
        <v>1</v>
      </c>
      <c r="G722" s="116">
        <f t="shared" si="44"/>
        <v>1.5799000000000001</v>
      </c>
      <c r="H722" s="116">
        <v>1.45</v>
      </c>
      <c r="I722" s="116">
        <f t="shared" si="45"/>
        <v>2.2908550000000001</v>
      </c>
      <c r="J722" s="116">
        <v>1</v>
      </c>
      <c r="K722" s="116">
        <f t="shared" si="46"/>
        <v>1.5799000000000001</v>
      </c>
      <c r="L722" s="117">
        <f t="shared" si="47"/>
        <v>17181.41</v>
      </c>
      <c r="M722" s="118" t="s">
        <v>1281</v>
      </c>
      <c r="N722" s="119" t="s">
        <v>1283</v>
      </c>
    </row>
    <row r="723" spans="1:14" ht="17.149999999999999" customHeight="1">
      <c r="A723" s="120" t="s">
        <v>995</v>
      </c>
      <c r="B723" s="121" t="s">
        <v>1934</v>
      </c>
      <c r="C723" s="122">
        <v>2.57</v>
      </c>
      <c r="D723" s="123">
        <v>0.44269999999999998</v>
      </c>
      <c r="E723" s="124">
        <v>1</v>
      </c>
      <c r="F723" s="124">
        <v>1</v>
      </c>
      <c r="G723" s="124">
        <f t="shared" si="44"/>
        <v>0.44269999999999998</v>
      </c>
      <c r="H723" s="124">
        <v>1.45</v>
      </c>
      <c r="I723" s="124">
        <f t="shared" si="45"/>
        <v>0.6419149999999999</v>
      </c>
      <c r="J723" s="124">
        <v>1</v>
      </c>
      <c r="K723" s="124">
        <f t="shared" si="46"/>
        <v>0.44269999999999998</v>
      </c>
      <c r="L723" s="125">
        <f t="shared" si="47"/>
        <v>4814.3599999999997</v>
      </c>
      <c r="M723" s="126" t="s">
        <v>1281</v>
      </c>
      <c r="N723" s="127" t="s">
        <v>1283</v>
      </c>
    </row>
    <row r="724" spans="1:14" ht="17.149999999999999" customHeight="1">
      <c r="A724" s="105" t="s">
        <v>996</v>
      </c>
      <c r="B724" s="106" t="s">
        <v>1934</v>
      </c>
      <c r="C724" s="107">
        <v>3.92</v>
      </c>
      <c r="D724" s="109">
        <v>0.63519999999999999</v>
      </c>
      <c r="E724" s="109">
        <v>1</v>
      </c>
      <c r="F724" s="109">
        <v>1</v>
      </c>
      <c r="G724" s="109">
        <f t="shared" si="44"/>
        <v>0.63519999999999999</v>
      </c>
      <c r="H724" s="109">
        <v>1.45</v>
      </c>
      <c r="I724" s="109">
        <f t="shared" si="45"/>
        <v>0.92103999999999997</v>
      </c>
      <c r="J724" s="109">
        <v>1</v>
      </c>
      <c r="K724" s="109">
        <f t="shared" si="46"/>
        <v>0.63519999999999999</v>
      </c>
      <c r="L724" s="110">
        <f t="shared" si="47"/>
        <v>6907.8</v>
      </c>
      <c r="M724" s="111" t="s">
        <v>1281</v>
      </c>
      <c r="N724" s="112" t="s">
        <v>1283</v>
      </c>
    </row>
    <row r="725" spans="1:14" ht="17.149999999999999" customHeight="1">
      <c r="A725" s="105" t="s">
        <v>997</v>
      </c>
      <c r="B725" s="106" t="s">
        <v>1934</v>
      </c>
      <c r="C725" s="107">
        <v>5.88</v>
      </c>
      <c r="D725" s="109">
        <v>0.94699999999999995</v>
      </c>
      <c r="E725" s="109">
        <v>1</v>
      </c>
      <c r="F725" s="109">
        <v>1</v>
      </c>
      <c r="G725" s="109">
        <f t="shared" si="44"/>
        <v>0.94699999999999995</v>
      </c>
      <c r="H725" s="109">
        <v>1.45</v>
      </c>
      <c r="I725" s="109">
        <f t="shared" si="45"/>
        <v>1.3731499999999999</v>
      </c>
      <c r="J725" s="109">
        <v>1</v>
      </c>
      <c r="K725" s="109">
        <f t="shared" si="46"/>
        <v>0.94699999999999995</v>
      </c>
      <c r="L725" s="110">
        <f t="shared" si="47"/>
        <v>10298.629999999999</v>
      </c>
      <c r="M725" s="111" t="s">
        <v>1281</v>
      </c>
      <c r="N725" s="112" t="s">
        <v>1283</v>
      </c>
    </row>
    <row r="726" spans="1:14" ht="17.149999999999999" customHeight="1">
      <c r="A726" s="113" t="s">
        <v>998</v>
      </c>
      <c r="B726" s="114" t="s">
        <v>1934</v>
      </c>
      <c r="C726" s="115">
        <v>10.6</v>
      </c>
      <c r="D726" s="116">
        <v>1.8531</v>
      </c>
      <c r="E726" s="116">
        <v>1</v>
      </c>
      <c r="F726" s="116">
        <v>1</v>
      </c>
      <c r="G726" s="116">
        <f t="shared" si="44"/>
        <v>1.8531</v>
      </c>
      <c r="H726" s="116">
        <v>1.45</v>
      </c>
      <c r="I726" s="116">
        <f t="shared" si="45"/>
        <v>2.686995</v>
      </c>
      <c r="J726" s="116">
        <v>1</v>
      </c>
      <c r="K726" s="116">
        <f t="shared" si="46"/>
        <v>1.8531</v>
      </c>
      <c r="L726" s="117">
        <f t="shared" si="47"/>
        <v>20152.46</v>
      </c>
      <c r="M726" s="118" t="s">
        <v>1281</v>
      </c>
      <c r="N726" s="119" t="s">
        <v>1283</v>
      </c>
    </row>
    <row r="727" spans="1:14" ht="17.149999999999999" customHeight="1">
      <c r="A727" s="120" t="s">
        <v>999</v>
      </c>
      <c r="B727" s="121" t="s">
        <v>1935</v>
      </c>
      <c r="C727" s="122">
        <v>2.4</v>
      </c>
      <c r="D727" s="123">
        <v>0.4007</v>
      </c>
      <c r="E727" s="124">
        <v>1</v>
      </c>
      <c r="F727" s="124">
        <v>1</v>
      </c>
      <c r="G727" s="124">
        <f t="shared" si="44"/>
        <v>0.4007</v>
      </c>
      <c r="H727" s="124">
        <v>1.45</v>
      </c>
      <c r="I727" s="124">
        <f t="shared" si="45"/>
        <v>0.58101499999999995</v>
      </c>
      <c r="J727" s="124">
        <v>1</v>
      </c>
      <c r="K727" s="124">
        <f t="shared" si="46"/>
        <v>0.4007</v>
      </c>
      <c r="L727" s="125">
        <f t="shared" si="47"/>
        <v>4357.6099999999997</v>
      </c>
      <c r="M727" s="126" t="s">
        <v>1281</v>
      </c>
      <c r="N727" s="127" t="s">
        <v>1283</v>
      </c>
    </row>
    <row r="728" spans="1:14" ht="17.149999999999999" customHeight="1">
      <c r="A728" s="105" t="s">
        <v>1000</v>
      </c>
      <c r="B728" s="106" t="s">
        <v>1935</v>
      </c>
      <c r="C728" s="107">
        <v>2.99</v>
      </c>
      <c r="D728" s="109">
        <v>0.50439999999999996</v>
      </c>
      <c r="E728" s="109">
        <v>1</v>
      </c>
      <c r="F728" s="109">
        <v>1</v>
      </c>
      <c r="G728" s="109">
        <f t="shared" si="44"/>
        <v>0.50439999999999996</v>
      </c>
      <c r="H728" s="109">
        <v>1.45</v>
      </c>
      <c r="I728" s="109">
        <f t="shared" si="45"/>
        <v>0.73137999999999992</v>
      </c>
      <c r="J728" s="109">
        <v>1</v>
      </c>
      <c r="K728" s="109">
        <f t="shared" si="46"/>
        <v>0.50439999999999996</v>
      </c>
      <c r="L728" s="110">
        <f t="shared" si="47"/>
        <v>5485.35</v>
      </c>
      <c r="M728" s="111" t="s">
        <v>1281</v>
      </c>
      <c r="N728" s="112" t="s">
        <v>1283</v>
      </c>
    </row>
    <row r="729" spans="1:14" ht="17.149999999999999" customHeight="1">
      <c r="A729" s="105" t="s">
        <v>1001</v>
      </c>
      <c r="B729" s="106" t="s">
        <v>1935</v>
      </c>
      <c r="C729" s="107">
        <v>4.46</v>
      </c>
      <c r="D729" s="109">
        <v>0.73089999999999999</v>
      </c>
      <c r="E729" s="109">
        <v>1</v>
      </c>
      <c r="F729" s="109">
        <v>1</v>
      </c>
      <c r="G729" s="109">
        <f t="shared" si="44"/>
        <v>0.73089999999999999</v>
      </c>
      <c r="H729" s="109">
        <v>1.45</v>
      </c>
      <c r="I729" s="109">
        <f t="shared" si="45"/>
        <v>1.0598049999999999</v>
      </c>
      <c r="J729" s="109">
        <v>1</v>
      </c>
      <c r="K729" s="109">
        <f t="shared" si="46"/>
        <v>0.73089999999999999</v>
      </c>
      <c r="L729" s="110">
        <f t="shared" si="47"/>
        <v>7948.54</v>
      </c>
      <c r="M729" s="111" t="s">
        <v>1281</v>
      </c>
      <c r="N729" s="112" t="s">
        <v>1283</v>
      </c>
    </row>
    <row r="730" spans="1:14" ht="17.149999999999999" customHeight="1">
      <c r="A730" s="113" t="s">
        <v>1002</v>
      </c>
      <c r="B730" s="114" t="s">
        <v>1935</v>
      </c>
      <c r="C730" s="115">
        <v>9.4600000000000009</v>
      </c>
      <c r="D730" s="116">
        <v>1.5148999999999999</v>
      </c>
      <c r="E730" s="116">
        <v>1</v>
      </c>
      <c r="F730" s="116">
        <v>1</v>
      </c>
      <c r="G730" s="116">
        <f t="shared" si="44"/>
        <v>1.5148999999999999</v>
      </c>
      <c r="H730" s="116">
        <v>1.45</v>
      </c>
      <c r="I730" s="116">
        <f t="shared" si="45"/>
        <v>2.1966049999999999</v>
      </c>
      <c r="J730" s="116">
        <v>1</v>
      </c>
      <c r="K730" s="116">
        <f t="shared" si="46"/>
        <v>1.5148999999999999</v>
      </c>
      <c r="L730" s="117">
        <f t="shared" si="47"/>
        <v>16474.54</v>
      </c>
      <c r="M730" s="118" t="s">
        <v>1281</v>
      </c>
      <c r="N730" s="119" t="s">
        <v>1283</v>
      </c>
    </row>
    <row r="731" spans="1:14" ht="17.149999999999999" customHeight="1">
      <c r="A731" s="120" t="s">
        <v>1003</v>
      </c>
      <c r="B731" s="121" t="s">
        <v>1936</v>
      </c>
      <c r="C731" s="122">
        <v>4.67</v>
      </c>
      <c r="D731" s="123">
        <v>4.2880000000000003</v>
      </c>
      <c r="E731" s="124">
        <v>1</v>
      </c>
      <c r="F731" s="124">
        <v>1</v>
      </c>
      <c r="G731" s="124">
        <f t="shared" si="44"/>
        <v>4.2880000000000003</v>
      </c>
      <c r="H731" s="124">
        <v>1.45</v>
      </c>
      <c r="I731" s="124">
        <f t="shared" si="45"/>
        <v>6.2176</v>
      </c>
      <c r="J731" s="124">
        <v>1</v>
      </c>
      <c r="K731" s="124">
        <f t="shared" si="46"/>
        <v>4.2880000000000003</v>
      </c>
      <c r="L731" s="125">
        <f t="shared" si="47"/>
        <v>46632</v>
      </c>
      <c r="M731" s="126" t="s">
        <v>1281</v>
      </c>
      <c r="N731" s="127" t="s">
        <v>1283</v>
      </c>
    </row>
    <row r="732" spans="1:14" ht="17.149999999999999" customHeight="1">
      <c r="A732" s="105" t="s">
        <v>1004</v>
      </c>
      <c r="B732" s="106" t="s">
        <v>1936</v>
      </c>
      <c r="C732" s="107">
        <v>5.26</v>
      </c>
      <c r="D732" s="109">
        <v>4.875</v>
      </c>
      <c r="E732" s="109">
        <v>1</v>
      </c>
      <c r="F732" s="109">
        <v>1</v>
      </c>
      <c r="G732" s="109">
        <f t="shared" si="44"/>
        <v>4.875</v>
      </c>
      <c r="H732" s="109">
        <v>1.45</v>
      </c>
      <c r="I732" s="109">
        <f t="shared" si="45"/>
        <v>7.0687499999999996</v>
      </c>
      <c r="J732" s="109">
        <v>1</v>
      </c>
      <c r="K732" s="109">
        <f t="shared" si="46"/>
        <v>4.875</v>
      </c>
      <c r="L732" s="110">
        <f t="shared" si="47"/>
        <v>53015.63</v>
      </c>
      <c r="M732" s="111" t="s">
        <v>1281</v>
      </c>
      <c r="N732" s="112" t="s">
        <v>1283</v>
      </c>
    </row>
    <row r="733" spans="1:14" ht="17.149999999999999" customHeight="1">
      <c r="A733" s="105" t="s">
        <v>1005</v>
      </c>
      <c r="B733" s="106" t="s">
        <v>1936</v>
      </c>
      <c r="C733" s="107">
        <v>7.48</v>
      </c>
      <c r="D733" s="109">
        <v>5.7344999999999997</v>
      </c>
      <c r="E733" s="109">
        <v>1</v>
      </c>
      <c r="F733" s="109">
        <v>1</v>
      </c>
      <c r="G733" s="109">
        <f t="shared" si="44"/>
        <v>5.7344999999999997</v>
      </c>
      <c r="H733" s="109">
        <v>1.45</v>
      </c>
      <c r="I733" s="109">
        <f t="shared" si="45"/>
        <v>8.3150249999999986</v>
      </c>
      <c r="J733" s="109">
        <v>1</v>
      </c>
      <c r="K733" s="109">
        <f t="shared" si="46"/>
        <v>5.7344999999999997</v>
      </c>
      <c r="L733" s="110">
        <f t="shared" si="47"/>
        <v>62362.69</v>
      </c>
      <c r="M733" s="111" t="s">
        <v>1281</v>
      </c>
      <c r="N733" s="112" t="s">
        <v>1283</v>
      </c>
    </row>
    <row r="734" spans="1:14" ht="17.149999999999999" customHeight="1">
      <c r="A734" s="113" t="s">
        <v>1006</v>
      </c>
      <c r="B734" s="114" t="s">
        <v>1936</v>
      </c>
      <c r="C734" s="115">
        <v>16.66</v>
      </c>
      <c r="D734" s="116">
        <v>8.5792999999999999</v>
      </c>
      <c r="E734" s="116">
        <v>1</v>
      </c>
      <c r="F734" s="116">
        <v>1</v>
      </c>
      <c r="G734" s="116">
        <f t="shared" si="44"/>
        <v>8.5792999999999999</v>
      </c>
      <c r="H734" s="116">
        <v>1.45</v>
      </c>
      <c r="I734" s="116">
        <f t="shared" si="45"/>
        <v>12.439985</v>
      </c>
      <c r="J734" s="116">
        <v>1</v>
      </c>
      <c r="K734" s="116">
        <f t="shared" si="46"/>
        <v>8.5792999999999999</v>
      </c>
      <c r="L734" s="117">
        <f t="shared" si="47"/>
        <v>93299.89</v>
      </c>
      <c r="M734" s="118" t="s">
        <v>1281</v>
      </c>
      <c r="N734" s="119" t="s">
        <v>1283</v>
      </c>
    </row>
    <row r="735" spans="1:14" ht="17.149999999999999" customHeight="1">
      <c r="A735" s="120" t="s">
        <v>1007</v>
      </c>
      <c r="B735" s="121" t="s">
        <v>1937</v>
      </c>
      <c r="C735" s="122">
        <v>4.29</v>
      </c>
      <c r="D735" s="123">
        <v>1.4221999999999999</v>
      </c>
      <c r="E735" s="124">
        <v>1</v>
      </c>
      <c r="F735" s="124">
        <v>1</v>
      </c>
      <c r="G735" s="124">
        <f t="shared" si="44"/>
        <v>1.4221999999999999</v>
      </c>
      <c r="H735" s="124">
        <v>1.45</v>
      </c>
      <c r="I735" s="124">
        <f t="shared" si="45"/>
        <v>2.0621899999999997</v>
      </c>
      <c r="J735" s="124">
        <v>1</v>
      </c>
      <c r="K735" s="124">
        <f t="shared" si="46"/>
        <v>1.4221999999999999</v>
      </c>
      <c r="L735" s="125">
        <f t="shared" si="47"/>
        <v>15466.43</v>
      </c>
      <c r="M735" s="126" t="s">
        <v>1281</v>
      </c>
      <c r="N735" s="127" t="s">
        <v>1283</v>
      </c>
    </row>
    <row r="736" spans="1:14" ht="17.149999999999999" customHeight="1">
      <c r="A736" s="105" t="s">
        <v>1008</v>
      </c>
      <c r="B736" s="106" t="s">
        <v>1937</v>
      </c>
      <c r="C736" s="107">
        <v>7.08</v>
      </c>
      <c r="D736" s="109">
        <v>2.1812</v>
      </c>
      <c r="E736" s="109">
        <v>1</v>
      </c>
      <c r="F736" s="109">
        <v>1</v>
      </c>
      <c r="G736" s="109">
        <f t="shared" si="44"/>
        <v>2.1812</v>
      </c>
      <c r="H736" s="109">
        <v>1.45</v>
      </c>
      <c r="I736" s="109">
        <f t="shared" si="45"/>
        <v>3.1627399999999999</v>
      </c>
      <c r="J736" s="109">
        <v>1</v>
      </c>
      <c r="K736" s="109">
        <f t="shared" si="46"/>
        <v>2.1812</v>
      </c>
      <c r="L736" s="110">
        <f t="shared" si="47"/>
        <v>23720.55</v>
      </c>
      <c r="M736" s="111" t="s">
        <v>1281</v>
      </c>
      <c r="N736" s="112" t="s">
        <v>1283</v>
      </c>
    </row>
    <row r="737" spans="1:14" ht="17.149999999999999" customHeight="1">
      <c r="A737" s="105" t="s">
        <v>1009</v>
      </c>
      <c r="B737" s="106" t="s">
        <v>1937</v>
      </c>
      <c r="C737" s="107">
        <v>9.81</v>
      </c>
      <c r="D737" s="109">
        <v>2.9980000000000002</v>
      </c>
      <c r="E737" s="109">
        <v>1</v>
      </c>
      <c r="F737" s="109">
        <v>1</v>
      </c>
      <c r="G737" s="109">
        <f t="shared" si="44"/>
        <v>2.9980000000000002</v>
      </c>
      <c r="H737" s="109">
        <v>1.45</v>
      </c>
      <c r="I737" s="109">
        <f t="shared" si="45"/>
        <v>4.3471000000000002</v>
      </c>
      <c r="J737" s="109">
        <v>1</v>
      </c>
      <c r="K737" s="109">
        <f t="shared" si="46"/>
        <v>2.9980000000000002</v>
      </c>
      <c r="L737" s="110">
        <f t="shared" si="47"/>
        <v>32603.25</v>
      </c>
      <c r="M737" s="111" t="s">
        <v>1281</v>
      </c>
      <c r="N737" s="112" t="s">
        <v>1283</v>
      </c>
    </row>
    <row r="738" spans="1:14" ht="17.149999999999999" customHeight="1">
      <c r="A738" s="113" t="s">
        <v>1010</v>
      </c>
      <c r="B738" s="114" t="s">
        <v>1937</v>
      </c>
      <c r="C738" s="115">
        <v>21.23</v>
      </c>
      <c r="D738" s="116">
        <v>5.8051000000000004</v>
      </c>
      <c r="E738" s="116">
        <v>1</v>
      </c>
      <c r="F738" s="116">
        <v>1</v>
      </c>
      <c r="G738" s="116">
        <f t="shared" si="44"/>
        <v>5.8051000000000004</v>
      </c>
      <c r="H738" s="116">
        <v>1.45</v>
      </c>
      <c r="I738" s="116">
        <f t="shared" si="45"/>
        <v>8.4173950000000008</v>
      </c>
      <c r="J738" s="116">
        <v>1</v>
      </c>
      <c r="K738" s="116">
        <f t="shared" si="46"/>
        <v>5.8051000000000004</v>
      </c>
      <c r="L738" s="117">
        <f t="shared" si="47"/>
        <v>63130.46</v>
      </c>
      <c r="M738" s="118" t="s">
        <v>1281</v>
      </c>
      <c r="N738" s="119" t="s">
        <v>1283</v>
      </c>
    </row>
    <row r="739" spans="1:14" ht="17.149999999999999" customHeight="1">
      <c r="A739" s="120" t="s">
        <v>1011</v>
      </c>
      <c r="B739" s="121" t="s">
        <v>1938</v>
      </c>
      <c r="C739" s="122">
        <v>3.13</v>
      </c>
      <c r="D739" s="123">
        <v>1.349</v>
      </c>
      <c r="E739" s="124">
        <v>1</v>
      </c>
      <c r="F739" s="124">
        <v>1</v>
      </c>
      <c r="G739" s="124">
        <f t="shared" si="44"/>
        <v>1.349</v>
      </c>
      <c r="H739" s="124">
        <v>1.45</v>
      </c>
      <c r="I739" s="124">
        <f t="shared" si="45"/>
        <v>1.9560499999999998</v>
      </c>
      <c r="J739" s="124">
        <v>1</v>
      </c>
      <c r="K739" s="124">
        <f t="shared" si="46"/>
        <v>1.349</v>
      </c>
      <c r="L739" s="125">
        <f t="shared" si="47"/>
        <v>14670.38</v>
      </c>
      <c r="M739" s="126" t="s">
        <v>1281</v>
      </c>
      <c r="N739" s="127" t="s">
        <v>1283</v>
      </c>
    </row>
    <row r="740" spans="1:14" ht="17.149999999999999" customHeight="1">
      <c r="A740" s="105" t="s">
        <v>1012</v>
      </c>
      <c r="B740" s="106" t="s">
        <v>1938</v>
      </c>
      <c r="C740" s="107">
        <v>4.04</v>
      </c>
      <c r="D740" s="109">
        <v>1.5782</v>
      </c>
      <c r="E740" s="109">
        <v>1</v>
      </c>
      <c r="F740" s="109">
        <v>1</v>
      </c>
      <c r="G740" s="109">
        <f t="shared" si="44"/>
        <v>1.5782</v>
      </c>
      <c r="H740" s="109">
        <v>1.45</v>
      </c>
      <c r="I740" s="109">
        <f t="shared" si="45"/>
        <v>2.2883900000000001</v>
      </c>
      <c r="J740" s="109">
        <v>1</v>
      </c>
      <c r="K740" s="109">
        <f t="shared" si="46"/>
        <v>1.5782</v>
      </c>
      <c r="L740" s="110">
        <f t="shared" si="47"/>
        <v>17162.93</v>
      </c>
      <c r="M740" s="111" t="s">
        <v>1281</v>
      </c>
      <c r="N740" s="112" t="s">
        <v>1283</v>
      </c>
    </row>
    <row r="741" spans="1:14" ht="17.149999999999999" customHeight="1">
      <c r="A741" s="105" t="s">
        <v>1013</v>
      </c>
      <c r="B741" s="106" t="s">
        <v>1938</v>
      </c>
      <c r="C741" s="107">
        <v>7.67</v>
      </c>
      <c r="D741" s="109">
        <v>2.2894000000000001</v>
      </c>
      <c r="E741" s="109">
        <v>1</v>
      </c>
      <c r="F741" s="109">
        <v>1</v>
      </c>
      <c r="G741" s="109">
        <f t="shared" si="44"/>
        <v>2.2894000000000001</v>
      </c>
      <c r="H741" s="109">
        <v>1.45</v>
      </c>
      <c r="I741" s="109">
        <f t="shared" si="45"/>
        <v>3.3196300000000001</v>
      </c>
      <c r="J741" s="109">
        <v>1</v>
      </c>
      <c r="K741" s="109">
        <f t="shared" si="46"/>
        <v>2.2894000000000001</v>
      </c>
      <c r="L741" s="110">
        <f t="shared" si="47"/>
        <v>24897.23</v>
      </c>
      <c r="M741" s="111" t="s">
        <v>1281</v>
      </c>
      <c r="N741" s="112" t="s">
        <v>1283</v>
      </c>
    </row>
    <row r="742" spans="1:14" ht="17.149999999999999" customHeight="1">
      <c r="A742" s="113" t="s">
        <v>1014</v>
      </c>
      <c r="B742" s="114" t="s">
        <v>1938</v>
      </c>
      <c r="C742" s="115">
        <v>15.14</v>
      </c>
      <c r="D742" s="116">
        <v>4.4283999999999999</v>
      </c>
      <c r="E742" s="116">
        <v>1</v>
      </c>
      <c r="F742" s="116">
        <v>1</v>
      </c>
      <c r="G742" s="116">
        <f t="shared" si="44"/>
        <v>4.4283999999999999</v>
      </c>
      <c r="H742" s="116">
        <v>1.45</v>
      </c>
      <c r="I742" s="116">
        <f t="shared" si="45"/>
        <v>6.4211799999999997</v>
      </c>
      <c r="J742" s="116">
        <v>1</v>
      </c>
      <c r="K742" s="116">
        <f t="shared" si="46"/>
        <v>4.4283999999999999</v>
      </c>
      <c r="L742" s="117">
        <f t="shared" si="47"/>
        <v>48158.85</v>
      </c>
      <c r="M742" s="118" t="s">
        <v>1281</v>
      </c>
      <c r="N742" s="119" t="s">
        <v>1283</v>
      </c>
    </row>
    <row r="743" spans="1:14" ht="17.149999999999999" customHeight="1">
      <c r="A743" s="120" t="s">
        <v>1015</v>
      </c>
      <c r="B743" s="121" t="s">
        <v>1939</v>
      </c>
      <c r="C743" s="122">
        <v>2.4700000000000002</v>
      </c>
      <c r="D743" s="123">
        <v>1.1483000000000001</v>
      </c>
      <c r="E743" s="124">
        <v>1</v>
      </c>
      <c r="F743" s="124">
        <v>1</v>
      </c>
      <c r="G743" s="124">
        <f t="shared" si="44"/>
        <v>1.1483000000000001</v>
      </c>
      <c r="H743" s="124">
        <v>1.45</v>
      </c>
      <c r="I743" s="124">
        <f t="shared" si="45"/>
        <v>1.665035</v>
      </c>
      <c r="J743" s="124">
        <v>1</v>
      </c>
      <c r="K743" s="124">
        <f t="shared" si="46"/>
        <v>1.1483000000000001</v>
      </c>
      <c r="L743" s="125">
        <f t="shared" si="47"/>
        <v>12487.76</v>
      </c>
      <c r="M743" s="126" t="s">
        <v>1281</v>
      </c>
      <c r="N743" s="127" t="s">
        <v>1283</v>
      </c>
    </row>
    <row r="744" spans="1:14" ht="17.149999999999999" customHeight="1">
      <c r="A744" s="105" t="s">
        <v>1016</v>
      </c>
      <c r="B744" s="106" t="s">
        <v>1939</v>
      </c>
      <c r="C744" s="107">
        <v>3.54</v>
      </c>
      <c r="D744" s="109">
        <v>1.2839</v>
      </c>
      <c r="E744" s="109">
        <v>1</v>
      </c>
      <c r="F744" s="109">
        <v>1</v>
      </c>
      <c r="G744" s="109">
        <f t="shared" si="44"/>
        <v>1.2839</v>
      </c>
      <c r="H744" s="109">
        <v>1.45</v>
      </c>
      <c r="I744" s="109">
        <f t="shared" si="45"/>
        <v>1.8616550000000001</v>
      </c>
      <c r="J744" s="109">
        <v>1</v>
      </c>
      <c r="K744" s="109">
        <f t="shared" si="46"/>
        <v>1.2839</v>
      </c>
      <c r="L744" s="110">
        <f t="shared" si="47"/>
        <v>13962.41</v>
      </c>
      <c r="M744" s="111" t="s">
        <v>1281</v>
      </c>
      <c r="N744" s="112" t="s">
        <v>1283</v>
      </c>
    </row>
    <row r="745" spans="1:14" ht="17.149999999999999" customHeight="1">
      <c r="A745" s="105" t="s">
        <v>1017</v>
      </c>
      <c r="B745" s="106" t="s">
        <v>1939</v>
      </c>
      <c r="C745" s="107">
        <v>7.86</v>
      </c>
      <c r="D745" s="109">
        <v>1.8327</v>
      </c>
      <c r="E745" s="109">
        <v>1</v>
      </c>
      <c r="F745" s="109">
        <v>1</v>
      </c>
      <c r="G745" s="109">
        <f t="shared" si="44"/>
        <v>1.8327</v>
      </c>
      <c r="H745" s="109">
        <v>1.45</v>
      </c>
      <c r="I745" s="109">
        <f t="shared" si="45"/>
        <v>2.6574149999999999</v>
      </c>
      <c r="J745" s="109">
        <v>1</v>
      </c>
      <c r="K745" s="109">
        <f t="shared" si="46"/>
        <v>1.8327</v>
      </c>
      <c r="L745" s="110">
        <f t="shared" si="47"/>
        <v>19930.61</v>
      </c>
      <c r="M745" s="111" t="s">
        <v>1281</v>
      </c>
      <c r="N745" s="112" t="s">
        <v>1283</v>
      </c>
    </row>
    <row r="746" spans="1:14" ht="17.149999999999999" customHeight="1">
      <c r="A746" s="113" t="s">
        <v>1018</v>
      </c>
      <c r="B746" s="114" t="s">
        <v>1939</v>
      </c>
      <c r="C746" s="115">
        <v>15.84</v>
      </c>
      <c r="D746" s="116">
        <v>3.5287000000000002</v>
      </c>
      <c r="E746" s="116">
        <v>1</v>
      </c>
      <c r="F746" s="116">
        <v>1</v>
      </c>
      <c r="G746" s="116">
        <f t="shared" si="44"/>
        <v>3.5287000000000002</v>
      </c>
      <c r="H746" s="116">
        <v>1.45</v>
      </c>
      <c r="I746" s="116">
        <f t="shared" si="45"/>
        <v>5.1166150000000004</v>
      </c>
      <c r="J746" s="116">
        <v>1</v>
      </c>
      <c r="K746" s="116">
        <f t="shared" si="46"/>
        <v>3.5287000000000002</v>
      </c>
      <c r="L746" s="117">
        <f t="shared" si="47"/>
        <v>38374.61</v>
      </c>
      <c r="M746" s="118" t="s">
        <v>1281</v>
      </c>
      <c r="N746" s="119" t="s">
        <v>1283</v>
      </c>
    </row>
    <row r="747" spans="1:14" ht="17.149999999999999" customHeight="1">
      <c r="A747" s="120" t="s">
        <v>1019</v>
      </c>
      <c r="B747" s="121" t="s">
        <v>1940</v>
      </c>
      <c r="C747" s="122">
        <v>2.5099999999999998</v>
      </c>
      <c r="D747" s="123">
        <v>0.92769999999999997</v>
      </c>
      <c r="E747" s="124">
        <v>1</v>
      </c>
      <c r="F747" s="124">
        <v>1</v>
      </c>
      <c r="G747" s="124">
        <f t="shared" si="44"/>
        <v>0.92769999999999997</v>
      </c>
      <c r="H747" s="124">
        <v>1.45</v>
      </c>
      <c r="I747" s="124">
        <f t="shared" si="45"/>
        <v>1.3451649999999999</v>
      </c>
      <c r="J747" s="124">
        <v>1</v>
      </c>
      <c r="K747" s="124">
        <f t="shared" si="46"/>
        <v>0.92769999999999997</v>
      </c>
      <c r="L747" s="125">
        <f t="shared" si="47"/>
        <v>10088.74</v>
      </c>
      <c r="M747" s="126" t="s">
        <v>1281</v>
      </c>
      <c r="N747" s="127" t="s">
        <v>1283</v>
      </c>
    </row>
    <row r="748" spans="1:14" ht="17.149999999999999" customHeight="1">
      <c r="A748" s="105" t="s">
        <v>1020</v>
      </c>
      <c r="B748" s="106" t="s">
        <v>1940</v>
      </c>
      <c r="C748" s="107">
        <v>4.54</v>
      </c>
      <c r="D748" s="109">
        <v>1.2716000000000001</v>
      </c>
      <c r="E748" s="109">
        <v>1</v>
      </c>
      <c r="F748" s="109">
        <v>1</v>
      </c>
      <c r="G748" s="109">
        <f t="shared" si="44"/>
        <v>1.2716000000000001</v>
      </c>
      <c r="H748" s="109">
        <v>1.45</v>
      </c>
      <c r="I748" s="109">
        <f t="shared" si="45"/>
        <v>1.84382</v>
      </c>
      <c r="J748" s="109">
        <v>1</v>
      </c>
      <c r="K748" s="109">
        <f t="shared" si="46"/>
        <v>1.2716000000000001</v>
      </c>
      <c r="L748" s="110">
        <f t="shared" si="47"/>
        <v>13828.65</v>
      </c>
      <c r="M748" s="111" t="s">
        <v>1281</v>
      </c>
      <c r="N748" s="112" t="s">
        <v>1283</v>
      </c>
    </row>
    <row r="749" spans="1:14" ht="17.149999999999999" customHeight="1">
      <c r="A749" s="105" t="s">
        <v>1021</v>
      </c>
      <c r="B749" s="106" t="s">
        <v>1940</v>
      </c>
      <c r="C749" s="107">
        <v>9.41</v>
      </c>
      <c r="D749" s="109">
        <v>2.0329000000000002</v>
      </c>
      <c r="E749" s="109">
        <v>1</v>
      </c>
      <c r="F749" s="109">
        <v>1</v>
      </c>
      <c r="G749" s="109">
        <f t="shared" si="44"/>
        <v>2.0329000000000002</v>
      </c>
      <c r="H749" s="109">
        <v>1.45</v>
      </c>
      <c r="I749" s="109">
        <f t="shared" si="45"/>
        <v>2.947705</v>
      </c>
      <c r="J749" s="109">
        <v>1</v>
      </c>
      <c r="K749" s="109">
        <f t="shared" si="46"/>
        <v>2.0329000000000002</v>
      </c>
      <c r="L749" s="110">
        <f t="shared" si="47"/>
        <v>22107.79</v>
      </c>
      <c r="M749" s="111" t="s">
        <v>1281</v>
      </c>
      <c r="N749" s="112" t="s">
        <v>1283</v>
      </c>
    </row>
    <row r="750" spans="1:14" ht="17.149999999999999" customHeight="1">
      <c r="A750" s="113" t="s">
        <v>1022</v>
      </c>
      <c r="B750" s="114" t="s">
        <v>1940</v>
      </c>
      <c r="C750" s="115">
        <v>17.39</v>
      </c>
      <c r="D750" s="116">
        <v>3.7587000000000002</v>
      </c>
      <c r="E750" s="116">
        <v>1</v>
      </c>
      <c r="F750" s="116">
        <v>1</v>
      </c>
      <c r="G750" s="116">
        <f t="shared" si="44"/>
        <v>3.7587000000000002</v>
      </c>
      <c r="H750" s="116">
        <v>1.45</v>
      </c>
      <c r="I750" s="116">
        <f t="shared" si="45"/>
        <v>5.4501150000000003</v>
      </c>
      <c r="J750" s="116">
        <v>1</v>
      </c>
      <c r="K750" s="116">
        <f t="shared" si="46"/>
        <v>3.7587000000000002</v>
      </c>
      <c r="L750" s="117">
        <f t="shared" si="47"/>
        <v>40875.86</v>
      </c>
      <c r="M750" s="118" t="s">
        <v>1281</v>
      </c>
      <c r="N750" s="119" t="s">
        <v>1283</v>
      </c>
    </row>
    <row r="751" spans="1:14" ht="17.149999999999999" customHeight="1">
      <c r="A751" s="120" t="s">
        <v>1023</v>
      </c>
      <c r="B751" s="121" t="s">
        <v>1941</v>
      </c>
      <c r="C751" s="122">
        <v>2.27</v>
      </c>
      <c r="D751" s="123">
        <v>0.87180000000000002</v>
      </c>
      <c r="E751" s="124">
        <v>1</v>
      </c>
      <c r="F751" s="124">
        <v>1</v>
      </c>
      <c r="G751" s="124">
        <f t="shared" si="44"/>
        <v>0.87180000000000002</v>
      </c>
      <c r="H751" s="124">
        <v>1.45</v>
      </c>
      <c r="I751" s="124">
        <f t="shared" si="45"/>
        <v>1.2641100000000001</v>
      </c>
      <c r="J751" s="124">
        <v>1</v>
      </c>
      <c r="K751" s="124">
        <f t="shared" si="46"/>
        <v>0.87180000000000002</v>
      </c>
      <c r="L751" s="125">
        <f t="shared" si="47"/>
        <v>9480.83</v>
      </c>
      <c r="M751" s="126" t="s">
        <v>1281</v>
      </c>
      <c r="N751" s="127" t="s">
        <v>1283</v>
      </c>
    </row>
    <row r="752" spans="1:14" ht="17.149999999999999" customHeight="1">
      <c r="A752" s="105" t="s">
        <v>1024</v>
      </c>
      <c r="B752" s="106" t="s">
        <v>1941</v>
      </c>
      <c r="C752" s="107">
        <v>3.5</v>
      </c>
      <c r="D752" s="109">
        <v>1.1701999999999999</v>
      </c>
      <c r="E752" s="109">
        <v>1</v>
      </c>
      <c r="F752" s="109">
        <v>1</v>
      </c>
      <c r="G752" s="109">
        <f t="shared" si="44"/>
        <v>1.1701999999999999</v>
      </c>
      <c r="H752" s="109">
        <v>1.45</v>
      </c>
      <c r="I752" s="109">
        <f t="shared" si="45"/>
        <v>1.6967899999999998</v>
      </c>
      <c r="J752" s="109">
        <v>1</v>
      </c>
      <c r="K752" s="109">
        <f t="shared" si="46"/>
        <v>1.1701999999999999</v>
      </c>
      <c r="L752" s="110">
        <f t="shared" si="47"/>
        <v>12725.93</v>
      </c>
      <c r="M752" s="111" t="s">
        <v>1281</v>
      </c>
      <c r="N752" s="112" t="s">
        <v>1283</v>
      </c>
    </row>
    <row r="753" spans="1:14" ht="17.149999999999999" customHeight="1">
      <c r="A753" s="105" t="s">
        <v>1025</v>
      </c>
      <c r="B753" s="106" t="s">
        <v>1941</v>
      </c>
      <c r="C753" s="107">
        <v>7.23</v>
      </c>
      <c r="D753" s="109">
        <v>1.5391999999999999</v>
      </c>
      <c r="E753" s="109">
        <v>1</v>
      </c>
      <c r="F753" s="109">
        <v>1</v>
      </c>
      <c r="G753" s="109">
        <f t="shared" si="44"/>
        <v>1.5391999999999999</v>
      </c>
      <c r="H753" s="109">
        <v>1.45</v>
      </c>
      <c r="I753" s="109">
        <f t="shared" si="45"/>
        <v>2.2318399999999996</v>
      </c>
      <c r="J753" s="109">
        <v>1</v>
      </c>
      <c r="K753" s="109">
        <f t="shared" si="46"/>
        <v>1.5391999999999999</v>
      </c>
      <c r="L753" s="110">
        <f t="shared" si="47"/>
        <v>16738.8</v>
      </c>
      <c r="M753" s="111" t="s">
        <v>1281</v>
      </c>
      <c r="N753" s="112" t="s">
        <v>1283</v>
      </c>
    </row>
    <row r="754" spans="1:14" ht="17.149999999999999" customHeight="1">
      <c r="A754" s="113" t="s">
        <v>1026</v>
      </c>
      <c r="B754" s="114" t="s">
        <v>1941</v>
      </c>
      <c r="C754" s="115">
        <v>13.98</v>
      </c>
      <c r="D754" s="116">
        <v>2.8144999999999998</v>
      </c>
      <c r="E754" s="116">
        <v>1</v>
      </c>
      <c r="F754" s="116">
        <v>1</v>
      </c>
      <c r="G754" s="116">
        <f t="shared" si="44"/>
        <v>2.8144999999999998</v>
      </c>
      <c r="H754" s="116">
        <v>1.45</v>
      </c>
      <c r="I754" s="116">
        <f t="shared" si="45"/>
        <v>4.0810249999999995</v>
      </c>
      <c r="J754" s="116">
        <v>1</v>
      </c>
      <c r="K754" s="116">
        <f t="shared" si="46"/>
        <v>2.8144999999999998</v>
      </c>
      <c r="L754" s="117">
        <f t="shared" si="47"/>
        <v>30607.69</v>
      </c>
      <c r="M754" s="118" t="s">
        <v>1281</v>
      </c>
      <c r="N754" s="119" t="s">
        <v>1283</v>
      </c>
    </row>
    <row r="755" spans="1:14" ht="17.149999999999999" customHeight="1">
      <c r="A755" s="120" t="s">
        <v>1027</v>
      </c>
      <c r="B755" s="121" t="s">
        <v>1942</v>
      </c>
      <c r="C755" s="122">
        <v>1.92</v>
      </c>
      <c r="D755" s="123">
        <v>0.70399999999999996</v>
      </c>
      <c r="E755" s="124">
        <v>1</v>
      </c>
      <c r="F755" s="124">
        <v>1</v>
      </c>
      <c r="G755" s="124">
        <f t="shared" si="44"/>
        <v>0.70399999999999996</v>
      </c>
      <c r="H755" s="124">
        <v>1.45</v>
      </c>
      <c r="I755" s="124">
        <f t="shared" si="45"/>
        <v>1.0207999999999999</v>
      </c>
      <c r="J755" s="124">
        <v>1</v>
      </c>
      <c r="K755" s="124">
        <f t="shared" si="46"/>
        <v>0.70399999999999996</v>
      </c>
      <c r="L755" s="125">
        <f t="shared" si="47"/>
        <v>7656</v>
      </c>
      <c r="M755" s="126" t="s">
        <v>1281</v>
      </c>
      <c r="N755" s="127" t="s">
        <v>1283</v>
      </c>
    </row>
    <row r="756" spans="1:14" ht="17.149999999999999" customHeight="1">
      <c r="A756" s="105" t="s">
        <v>1028</v>
      </c>
      <c r="B756" s="106" t="s">
        <v>1942</v>
      </c>
      <c r="C756" s="107">
        <v>2.63</v>
      </c>
      <c r="D756" s="109">
        <v>0.86350000000000005</v>
      </c>
      <c r="E756" s="109">
        <v>1</v>
      </c>
      <c r="F756" s="109">
        <v>1</v>
      </c>
      <c r="G756" s="109">
        <f t="shared" si="44"/>
        <v>0.86350000000000005</v>
      </c>
      <c r="H756" s="109">
        <v>1.45</v>
      </c>
      <c r="I756" s="109">
        <f t="shared" si="45"/>
        <v>1.252075</v>
      </c>
      <c r="J756" s="109">
        <v>1</v>
      </c>
      <c r="K756" s="109">
        <f t="shared" si="46"/>
        <v>0.86350000000000005</v>
      </c>
      <c r="L756" s="110">
        <f t="shared" si="47"/>
        <v>9390.56</v>
      </c>
      <c r="M756" s="111" t="s">
        <v>1281</v>
      </c>
      <c r="N756" s="112" t="s">
        <v>1283</v>
      </c>
    </row>
    <row r="757" spans="1:14" ht="17.149999999999999" customHeight="1">
      <c r="A757" s="105" t="s">
        <v>1029</v>
      </c>
      <c r="B757" s="106" t="s">
        <v>1942</v>
      </c>
      <c r="C757" s="107">
        <v>5.96</v>
      </c>
      <c r="D757" s="109">
        <v>1.3625</v>
      </c>
      <c r="E757" s="109">
        <v>1</v>
      </c>
      <c r="F757" s="109">
        <v>1</v>
      </c>
      <c r="G757" s="109">
        <f t="shared" si="44"/>
        <v>1.3625</v>
      </c>
      <c r="H757" s="109">
        <v>1.45</v>
      </c>
      <c r="I757" s="109">
        <f t="shared" si="45"/>
        <v>1.975625</v>
      </c>
      <c r="J757" s="109">
        <v>1</v>
      </c>
      <c r="K757" s="109">
        <f t="shared" si="46"/>
        <v>1.3625</v>
      </c>
      <c r="L757" s="110">
        <f t="shared" si="47"/>
        <v>14817.19</v>
      </c>
      <c r="M757" s="111" t="s">
        <v>1281</v>
      </c>
      <c r="N757" s="112" t="s">
        <v>1283</v>
      </c>
    </row>
    <row r="758" spans="1:14" ht="17.149999999999999" customHeight="1">
      <c r="A758" s="113" t="s">
        <v>1030</v>
      </c>
      <c r="B758" s="114" t="s">
        <v>1942</v>
      </c>
      <c r="C758" s="115">
        <v>13.03</v>
      </c>
      <c r="D758" s="116">
        <v>2.6911999999999998</v>
      </c>
      <c r="E758" s="116">
        <v>1</v>
      </c>
      <c r="F758" s="116">
        <v>1</v>
      </c>
      <c r="G758" s="116">
        <f t="shared" si="44"/>
        <v>2.6911999999999998</v>
      </c>
      <c r="H758" s="116">
        <v>1.45</v>
      </c>
      <c r="I758" s="116">
        <f t="shared" si="45"/>
        <v>3.9022399999999995</v>
      </c>
      <c r="J758" s="116">
        <v>1</v>
      </c>
      <c r="K758" s="116">
        <f t="shared" si="46"/>
        <v>2.6911999999999998</v>
      </c>
      <c r="L758" s="117">
        <f t="shared" si="47"/>
        <v>29266.799999999999</v>
      </c>
      <c r="M758" s="118" t="s">
        <v>1281</v>
      </c>
      <c r="N758" s="119" t="s">
        <v>1283</v>
      </c>
    </row>
    <row r="759" spans="1:14" ht="17.149999999999999" customHeight="1">
      <c r="A759" s="120" t="s">
        <v>1031</v>
      </c>
      <c r="B759" s="121" t="s">
        <v>1943</v>
      </c>
      <c r="C759" s="122">
        <v>2.77</v>
      </c>
      <c r="D759" s="123">
        <v>1.1463000000000001</v>
      </c>
      <c r="E759" s="124">
        <v>1</v>
      </c>
      <c r="F759" s="124">
        <v>1</v>
      </c>
      <c r="G759" s="124">
        <f t="shared" si="44"/>
        <v>1.1463000000000001</v>
      </c>
      <c r="H759" s="124">
        <v>1.45</v>
      </c>
      <c r="I759" s="124">
        <f t="shared" si="45"/>
        <v>1.6621350000000001</v>
      </c>
      <c r="J759" s="124">
        <v>1</v>
      </c>
      <c r="K759" s="124">
        <f t="shared" si="46"/>
        <v>1.1463000000000001</v>
      </c>
      <c r="L759" s="125">
        <f t="shared" si="47"/>
        <v>12466.01</v>
      </c>
      <c r="M759" s="126" t="s">
        <v>1281</v>
      </c>
      <c r="N759" s="127" t="s">
        <v>1283</v>
      </c>
    </row>
    <row r="760" spans="1:14" ht="17.149999999999999" customHeight="1">
      <c r="A760" s="105" t="s">
        <v>1032</v>
      </c>
      <c r="B760" s="106" t="s">
        <v>1943</v>
      </c>
      <c r="C760" s="107">
        <v>3.84</v>
      </c>
      <c r="D760" s="109">
        <v>1.3214999999999999</v>
      </c>
      <c r="E760" s="109">
        <v>1</v>
      </c>
      <c r="F760" s="109">
        <v>1</v>
      </c>
      <c r="G760" s="109">
        <f t="shared" si="44"/>
        <v>1.3214999999999999</v>
      </c>
      <c r="H760" s="109">
        <v>1.45</v>
      </c>
      <c r="I760" s="109">
        <f t="shared" si="45"/>
        <v>1.9161749999999997</v>
      </c>
      <c r="J760" s="109">
        <v>1</v>
      </c>
      <c r="K760" s="109">
        <f t="shared" si="46"/>
        <v>1.3214999999999999</v>
      </c>
      <c r="L760" s="110">
        <f t="shared" si="47"/>
        <v>14371.31</v>
      </c>
      <c r="M760" s="111" t="s">
        <v>1281</v>
      </c>
      <c r="N760" s="112" t="s">
        <v>1283</v>
      </c>
    </row>
    <row r="761" spans="1:14" ht="17.149999999999999" customHeight="1">
      <c r="A761" s="105" t="s">
        <v>1033</v>
      </c>
      <c r="B761" s="106" t="s">
        <v>1943</v>
      </c>
      <c r="C761" s="107">
        <v>7.43</v>
      </c>
      <c r="D761" s="109">
        <v>1.9108000000000001</v>
      </c>
      <c r="E761" s="109">
        <v>1</v>
      </c>
      <c r="F761" s="109">
        <v>1</v>
      </c>
      <c r="G761" s="109">
        <f t="shared" si="44"/>
        <v>1.9108000000000001</v>
      </c>
      <c r="H761" s="109">
        <v>1.45</v>
      </c>
      <c r="I761" s="109">
        <f t="shared" si="45"/>
        <v>2.7706599999999999</v>
      </c>
      <c r="J761" s="109">
        <v>1</v>
      </c>
      <c r="K761" s="109">
        <f t="shared" si="46"/>
        <v>1.9108000000000001</v>
      </c>
      <c r="L761" s="110">
        <f t="shared" si="47"/>
        <v>20779.95</v>
      </c>
      <c r="M761" s="111" t="s">
        <v>1281</v>
      </c>
      <c r="N761" s="112" t="s">
        <v>1283</v>
      </c>
    </row>
    <row r="762" spans="1:14" ht="17.149999999999999" customHeight="1">
      <c r="A762" s="113" t="s">
        <v>1034</v>
      </c>
      <c r="B762" s="114" t="s">
        <v>1943</v>
      </c>
      <c r="C762" s="115">
        <v>18.12</v>
      </c>
      <c r="D762" s="116">
        <v>4.0605000000000002</v>
      </c>
      <c r="E762" s="116">
        <v>1</v>
      </c>
      <c r="F762" s="116">
        <v>1</v>
      </c>
      <c r="G762" s="116">
        <f t="shared" si="44"/>
        <v>4.0605000000000002</v>
      </c>
      <c r="H762" s="116">
        <v>1.45</v>
      </c>
      <c r="I762" s="116">
        <f t="shared" si="45"/>
        <v>5.8877250000000005</v>
      </c>
      <c r="J762" s="116">
        <v>1</v>
      </c>
      <c r="K762" s="116">
        <f t="shared" si="46"/>
        <v>4.0605000000000002</v>
      </c>
      <c r="L762" s="117">
        <f t="shared" si="47"/>
        <v>44157.94</v>
      </c>
      <c r="M762" s="118" t="s">
        <v>1281</v>
      </c>
      <c r="N762" s="119" t="s">
        <v>1283</v>
      </c>
    </row>
    <row r="763" spans="1:14" ht="17.149999999999999" customHeight="1">
      <c r="A763" s="120" t="s">
        <v>1035</v>
      </c>
      <c r="B763" s="121" t="s">
        <v>1944</v>
      </c>
      <c r="C763" s="122">
        <v>2.5499999999999998</v>
      </c>
      <c r="D763" s="123">
        <v>0.44579999999999997</v>
      </c>
      <c r="E763" s="124">
        <v>1</v>
      </c>
      <c r="F763" s="124">
        <v>1</v>
      </c>
      <c r="G763" s="124">
        <f t="shared" si="44"/>
        <v>0.44579999999999997</v>
      </c>
      <c r="H763" s="124">
        <v>1.45</v>
      </c>
      <c r="I763" s="124">
        <f t="shared" si="45"/>
        <v>0.64640999999999993</v>
      </c>
      <c r="J763" s="124">
        <v>1</v>
      </c>
      <c r="K763" s="124">
        <f t="shared" si="46"/>
        <v>0.44579999999999997</v>
      </c>
      <c r="L763" s="125">
        <f t="shared" si="47"/>
        <v>4848.08</v>
      </c>
      <c r="M763" s="126" t="s">
        <v>1281</v>
      </c>
      <c r="N763" s="127" t="s">
        <v>1283</v>
      </c>
    </row>
    <row r="764" spans="1:14" ht="17.149999999999999" customHeight="1">
      <c r="A764" s="105" t="s">
        <v>1036</v>
      </c>
      <c r="B764" s="106" t="s">
        <v>1944</v>
      </c>
      <c r="C764" s="107">
        <v>3.68</v>
      </c>
      <c r="D764" s="109">
        <v>0.62849999999999995</v>
      </c>
      <c r="E764" s="109">
        <v>1</v>
      </c>
      <c r="F764" s="109">
        <v>1</v>
      </c>
      <c r="G764" s="109">
        <f t="shared" si="44"/>
        <v>0.62849999999999995</v>
      </c>
      <c r="H764" s="109">
        <v>1.45</v>
      </c>
      <c r="I764" s="109">
        <f t="shared" si="45"/>
        <v>0.91132499999999994</v>
      </c>
      <c r="J764" s="109">
        <v>1</v>
      </c>
      <c r="K764" s="109">
        <f t="shared" si="46"/>
        <v>0.62849999999999995</v>
      </c>
      <c r="L764" s="110">
        <f t="shared" si="47"/>
        <v>6834.94</v>
      </c>
      <c r="M764" s="111" t="s">
        <v>1281</v>
      </c>
      <c r="N764" s="112" t="s">
        <v>1283</v>
      </c>
    </row>
    <row r="765" spans="1:14" ht="17.149999999999999" customHeight="1">
      <c r="A765" s="105" t="s">
        <v>1037</v>
      </c>
      <c r="B765" s="106" t="s">
        <v>1944</v>
      </c>
      <c r="C765" s="107">
        <v>6.17</v>
      </c>
      <c r="D765" s="109">
        <v>0.9778</v>
      </c>
      <c r="E765" s="109">
        <v>1</v>
      </c>
      <c r="F765" s="109">
        <v>1</v>
      </c>
      <c r="G765" s="109">
        <f t="shared" si="44"/>
        <v>0.9778</v>
      </c>
      <c r="H765" s="109">
        <v>1.45</v>
      </c>
      <c r="I765" s="109">
        <f t="shared" si="45"/>
        <v>1.41781</v>
      </c>
      <c r="J765" s="109">
        <v>1</v>
      </c>
      <c r="K765" s="109">
        <f t="shared" si="46"/>
        <v>0.9778</v>
      </c>
      <c r="L765" s="110">
        <f t="shared" si="47"/>
        <v>10633.58</v>
      </c>
      <c r="M765" s="111" t="s">
        <v>1281</v>
      </c>
      <c r="N765" s="112" t="s">
        <v>1283</v>
      </c>
    </row>
    <row r="766" spans="1:14" ht="17.149999999999999" customHeight="1">
      <c r="A766" s="113" t="s">
        <v>1038</v>
      </c>
      <c r="B766" s="114" t="s">
        <v>1944</v>
      </c>
      <c r="C766" s="115">
        <v>10.24</v>
      </c>
      <c r="D766" s="116">
        <v>1.7089000000000001</v>
      </c>
      <c r="E766" s="116">
        <v>1</v>
      </c>
      <c r="F766" s="116">
        <v>1</v>
      </c>
      <c r="G766" s="116">
        <f t="shared" si="44"/>
        <v>1.7089000000000001</v>
      </c>
      <c r="H766" s="116">
        <v>1.45</v>
      </c>
      <c r="I766" s="116">
        <f t="shared" si="45"/>
        <v>2.4779050000000002</v>
      </c>
      <c r="J766" s="116">
        <v>1</v>
      </c>
      <c r="K766" s="116">
        <f t="shared" si="46"/>
        <v>1.7089000000000001</v>
      </c>
      <c r="L766" s="117">
        <f t="shared" si="47"/>
        <v>18584.29</v>
      </c>
      <c r="M766" s="118" t="s">
        <v>1281</v>
      </c>
      <c r="N766" s="119" t="s">
        <v>1283</v>
      </c>
    </row>
    <row r="767" spans="1:14" ht="17.149999999999999" customHeight="1">
      <c r="A767" s="120" t="s">
        <v>1039</v>
      </c>
      <c r="B767" s="121" t="s">
        <v>1945</v>
      </c>
      <c r="C767" s="122">
        <v>2.5299999999999998</v>
      </c>
      <c r="D767" s="123">
        <v>0.37709999999999999</v>
      </c>
      <c r="E767" s="124">
        <v>1</v>
      </c>
      <c r="F767" s="124">
        <v>1</v>
      </c>
      <c r="G767" s="124">
        <f t="shared" si="44"/>
        <v>0.37709999999999999</v>
      </c>
      <c r="H767" s="124">
        <v>1.45</v>
      </c>
      <c r="I767" s="124">
        <f t="shared" si="45"/>
        <v>0.54679499999999992</v>
      </c>
      <c r="J767" s="124">
        <v>1</v>
      </c>
      <c r="K767" s="124">
        <f t="shared" si="46"/>
        <v>0.37709999999999999</v>
      </c>
      <c r="L767" s="125">
        <f t="shared" si="47"/>
        <v>4100.96</v>
      </c>
      <c r="M767" s="126" t="s">
        <v>1281</v>
      </c>
      <c r="N767" s="127" t="s">
        <v>1283</v>
      </c>
    </row>
    <row r="768" spans="1:14" ht="17.149999999999999" customHeight="1">
      <c r="A768" s="105" t="s">
        <v>1040</v>
      </c>
      <c r="B768" s="106" t="s">
        <v>1945</v>
      </c>
      <c r="C768" s="107">
        <v>3.82</v>
      </c>
      <c r="D768" s="109">
        <v>0.53759999999999997</v>
      </c>
      <c r="E768" s="109">
        <v>1</v>
      </c>
      <c r="F768" s="109">
        <v>1</v>
      </c>
      <c r="G768" s="109">
        <f t="shared" si="44"/>
        <v>0.53759999999999997</v>
      </c>
      <c r="H768" s="109">
        <v>1.45</v>
      </c>
      <c r="I768" s="109">
        <f t="shared" si="45"/>
        <v>0.77951999999999988</v>
      </c>
      <c r="J768" s="109">
        <v>1</v>
      </c>
      <c r="K768" s="109">
        <f t="shared" si="46"/>
        <v>0.53759999999999997</v>
      </c>
      <c r="L768" s="110">
        <f t="shared" si="47"/>
        <v>5846.4</v>
      </c>
      <c r="M768" s="111" t="s">
        <v>1281</v>
      </c>
      <c r="N768" s="112" t="s">
        <v>1283</v>
      </c>
    </row>
    <row r="769" spans="1:14" ht="17.149999999999999" customHeight="1">
      <c r="A769" s="105" t="s">
        <v>1041</v>
      </c>
      <c r="B769" s="106" t="s">
        <v>1945</v>
      </c>
      <c r="C769" s="107">
        <v>6.94</v>
      </c>
      <c r="D769" s="109">
        <v>0.99909999999999999</v>
      </c>
      <c r="E769" s="109">
        <v>1</v>
      </c>
      <c r="F769" s="109">
        <v>1</v>
      </c>
      <c r="G769" s="109">
        <f t="shared" si="44"/>
        <v>0.99909999999999999</v>
      </c>
      <c r="H769" s="109">
        <v>1.45</v>
      </c>
      <c r="I769" s="109">
        <f t="shared" si="45"/>
        <v>1.4486949999999998</v>
      </c>
      <c r="J769" s="109">
        <v>1</v>
      </c>
      <c r="K769" s="109">
        <f t="shared" si="46"/>
        <v>0.99909999999999999</v>
      </c>
      <c r="L769" s="110">
        <f t="shared" si="47"/>
        <v>10865.21</v>
      </c>
      <c r="M769" s="111" t="s">
        <v>1281</v>
      </c>
      <c r="N769" s="112" t="s">
        <v>1283</v>
      </c>
    </row>
    <row r="770" spans="1:14" ht="17.149999999999999" customHeight="1">
      <c r="A770" s="113" t="s">
        <v>1042</v>
      </c>
      <c r="B770" s="114" t="s">
        <v>1945</v>
      </c>
      <c r="C770" s="115">
        <v>12.43</v>
      </c>
      <c r="D770" s="116">
        <v>1.8663000000000001</v>
      </c>
      <c r="E770" s="116">
        <v>1</v>
      </c>
      <c r="F770" s="116">
        <v>1</v>
      </c>
      <c r="G770" s="116">
        <f t="shared" si="44"/>
        <v>1.8663000000000001</v>
      </c>
      <c r="H770" s="116">
        <v>1.45</v>
      </c>
      <c r="I770" s="116">
        <f t="shared" si="45"/>
        <v>2.7061350000000002</v>
      </c>
      <c r="J770" s="116">
        <v>1</v>
      </c>
      <c r="K770" s="116">
        <f t="shared" si="46"/>
        <v>1.8663000000000001</v>
      </c>
      <c r="L770" s="117">
        <f t="shared" si="47"/>
        <v>20296.009999999998</v>
      </c>
      <c r="M770" s="118" t="s">
        <v>1281</v>
      </c>
      <c r="N770" s="119" t="s">
        <v>1283</v>
      </c>
    </row>
    <row r="771" spans="1:14" ht="17.149999999999999" customHeight="1">
      <c r="A771" s="120" t="s">
        <v>1043</v>
      </c>
      <c r="B771" s="121" t="s">
        <v>1946</v>
      </c>
      <c r="C771" s="122">
        <v>2.68</v>
      </c>
      <c r="D771" s="123">
        <v>0.42830000000000001</v>
      </c>
      <c r="E771" s="124">
        <v>1</v>
      </c>
      <c r="F771" s="124">
        <v>1</v>
      </c>
      <c r="G771" s="124">
        <f t="shared" si="44"/>
        <v>0.42830000000000001</v>
      </c>
      <c r="H771" s="124">
        <v>1.45</v>
      </c>
      <c r="I771" s="124">
        <f t="shared" si="45"/>
        <v>0.621035</v>
      </c>
      <c r="J771" s="124">
        <v>1</v>
      </c>
      <c r="K771" s="124">
        <f t="shared" si="46"/>
        <v>0.42830000000000001</v>
      </c>
      <c r="L771" s="125">
        <f t="shared" si="47"/>
        <v>4657.76</v>
      </c>
      <c r="M771" s="126" t="s">
        <v>1281</v>
      </c>
      <c r="N771" s="127" t="s">
        <v>1283</v>
      </c>
    </row>
    <row r="772" spans="1:14" ht="17.149999999999999" customHeight="1">
      <c r="A772" s="105" t="s">
        <v>1044</v>
      </c>
      <c r="B772" s="106" t="s">
        <v>1946</v>
      </c>
      <c r="C772" s="107">
        <v>3.49</v>
      </c>
      <c r="D772" s="109">
        <v>0.55230000000000001</v>
      </c>
      <c r="E772" s="109">
        <v>1</v>
      </c>
      <c r="F772" s="109">
        <v>1</v>
      </c>
      <c r="G772" s="109">
        <f t="shared" si="44"/>
        <v>0.55230000000000001</v>
      </c>
      <c r="H772" s="109">
        <v>1.45</v>
      </c>
      <c r="I772" s="109">
        <f t="shared" si="45"/>
        <v>0.80083499999999996</v>
      </c>
      <c r="J772" s="109">
        <v>1</v>
      </c>
      <c r="K772" s="109">
        <f t="shared" si="46"/>
        <v>0.55230000000000001</v>
      </c>
      <c r="L772" s="110">
        <f t="shared" si="47"/>
        <v>6006.26</v>
      </c>
      <c r="M772" s="111" t="s">
        <v>1281</v>
      </c>
      <c r="N772" s="112" t="s">
        <v>1283</v>
      </c>
    </row>
    <row r="773" spans="1:14" ht="17.149999999999999" customHeight="1">
      <c r="A773" s="105" t="s">
        <v>1045</v>
      </c>
      <c r="B773" s="106" t="s">
        <v>1946</v>
      </c>
      <c r="C773" s="107">
        <v>4.95</v>
      </c>
      <c r="D773" s="109">
        <v>0.75080000000000002</v>
      </c>
      <c r="E773" s="109">
        <v>1</v>
      </c>
      <c r="F773" s="109">
        <v>1</v>
      </c>
      <c r="G773" s="109">
        <f t="shared" si="44"/>
        <v>0.75080000000000002</v>
      </c>
      <c r="H773" s="109">
        <v>1.45</v>
      </c>
      <c r="I773" s="109">
        <f t="shared" si="45"/>
        <v>1.08866</v>
      </c>
      <c r="J773" s="109">
        <v>1</v>
      </c>
      <c r="K773" s="109">
        <f t="shared" si="46"/>
        <v>0.75080000000000002</v>
      </c>
      <c r="L773" s="110">
        <f t="shared" si="47"/>
        <v>8164.95</v>
      </c>
      <c r="M773" s="111" t="s">
        <v>1281</v>
      </c>
      <c r="N773" s="112" t="s">
        <v>1283</v>
      </c>
    </row>
    <row r="774" spans="1:14" ht="17.149999999999999" customHeight="1">
      <c r="A774" s="113" t="s">
        <v>1046</v>
      </c>
      <c r="B774" s="114" t="s">
        <v>1946</v>
      </c>
      <c r="C774" s="115">
        <v>8.5299999999999994</v>
      </c>
      <c r="D774" s="116">
        <v>1.3262</v>
      </c>
      <c r="E774" s="116">
        <v>1</v>
      </c>
      <c r="F774" s="116">
        <v>1</v>
      </c>
      <c r="G774" s="116">
        <f t="shared" si="44"/>
        <v>1.3262</v>
      </c>
      <c r="H774" s="116">
        <v>1.45</v>
      </c>
      <c r="I774" s="116">
        <f t="shared" si="45"/>
        <v>1.92299</v>
      </c>
      <c r="J774" s="116">
        <v>1</v>
      </c>
      <c r="K774" s="116">
        <f t="shared" si="46"/>
        <v>1.3262</v>
      </c>
      <c r="L774" s="117">
        <f t="shared" si="47"/>
        <v>14422.43</v>
      </c>
      <c r="M774" s="118" t="s">
        <v>1281</v>
      </c>
      <c r="N774" s="119" t="s">
        <v>1283</v>
      </c>
    </row>
    <row r="775" spans="1:14" ht="17.149999999999999" customHeight="1">
      <c r="A775" s="120" t="s">
        <v>1047</v>
      </c>
      <c r="B775" s="121" t="s">
        <v>1947</v>
      </c>
      <c r="C775" s="122">
        <v>1.7</v>
      </c>
      <c r="D775" s="123">
        <v>0.45519999999999999</v>
      </c>
      <c r="E775" s="124">
        <v>1</v>
      </c>
      <c r="F775" s="124">
        <v>1</v>
      </c>
      <c r="G775" s="124">
        <f t="shared" si="44"/>
        <v>0.45519999999999999</v>
      </c>
      <c r="H775" s="124">
        <v>1.45</v>
      </c>
      <c r="I775" s="124">
        <f t="shared" si="45"/>
        <v>0.66003999999999996</v>
      </c>
      <c r="J775" s="124">
        <v>1</v>
      </c>
      <c r="K775" s="124">
        <f t="shared" si="46"/>
        <v>0.45519999999999999</v>
      </c>
      <c r="L775" s="125">
        <f t="shared" si="47"/>
        <v>4950.3</v>
      </c>
      <c r="M775" s="126" t="s">
        <v>1281</v>
      </c>
      <c r="N775" s="127" t="s">
        <v>1283</v>
      </c>
    </row>
    <row r="776" spans="1:14" ht="17.149999999999999" customHeight="1">
      <c r="A776" s="105" t="s">
        <v>1048</v>
      </c>
      <c r="B776" s="106" t="s">
        <v>1947</v>
      </c>
      <c r="C776" s="107">
        <v>2.0099999999999998</v>
      </c>
      <c r="D776" s="109">
        <v>0.54790000000000005</v>
      </c>
      <c r="E776" s="109">
        <v>1</v>
      </c>
      <c r="F776" s="109">
        <v>1</v>
      </c>
      <c r="G776" s="109">
        <f t="shared" si="44"/>
        <v>0.54790000000000005</v>
      </c>
      <c r="H776" s="109">
        <v>1.45</v>
      </c>
      <c r="I776" s="109">
        <f t="shared" si="45"/>
        <v>0.79445500000000002</v>
      </c>
      <c r="J776" s="109">
        <v>1</v>
      </c>
      <c r="K776" s="109">
        <f t="shared" si="46"/>
        <v>0.54790000000000005</v>
      </c>
      <c r="L776" s="110">
        <f t="shared" si="47"/>
        <v>5958.41</v>
      </c>
      <c r="M776" s="111" t="s">
        <v>1281</v>
      </c>
      <c r="N776" s="112" t="s">
        <v>1283</v>
      </c>
    </row>
    <row r="777" spans="1:14" ht="17.149999999999999" customHeight="1">
      <c r="A777" s="105" t="s">
        <v>1049</v>
      </c>
      <c r="B777" s="106" t="s">
        <v>1947</v>
      </c>
      <c r="C777" s="107">
        <v>3.82</v>
      </c>
      <c r="D777" s="109">
        <v>0.85360000000000003</v>
      </c>
      <c r="E777" s="109">
        <v>1</v>
      </c>
      <c r="F777" s="109">
        <v>1</v>
      </c>
      <c r="G777" s="109">
        <f t="shared" si="44"/>
        <v>0.85360000000000003</v>
      </c>
      <c r="H777" s="109">
        <v>1.45</v>
      </c>
      <c r="I777" s="109">
        <f t="shared" si="45"/>
        <v>1.2377199999999999</v>
      </c>
      <c r="J777" s="109">
        <v>1</v>
      </c>
      <c r="K777" s="109">
        <f t="shared" si="46"/>
        <v>0.85360000000000003</v>
      </c>
      <c r="L777" s="110">
        <f t="shared" si="47"/>
        <v>9282.9</v>
      </c>
      <c r="M777" s="111" t="s">
        <v>1281</v>
      </c>
      <c r="N777" s="112" t="s">
        <v>1283</v>
      </c>
    </row>
    <row r="778" spans="1:14" ht="17.149999999999999" customHeight="1">
      <c r="A778" s="113" t="s">
        <v>1050</v>
      </c>
      <c r="B778" s="114" t="s">
        <v>1947</v>
      </c>
      <c r="C778" s="115">
        <v>8.26</v>
      </c>
      <c r="D778" s="116">
        <v>1.738</v>
      </c>
      <c r="E778" s="116">
        <v>1</v>
      </c>
      <c r="F778" s="116">
        <v>1</v>
      </c>
      <c r="G778" s="116">
        <f t="shared" si="44"/>
        <v>1.738</v>
      </c>
      <c r="H778" s="116">
        <v>1.45</v>
      </c>
      <c r="I778" s="116">
        <f t="shared" si="45"/>
        <v>2.5200999999999998</v>
      </c>
      <c r="J778" s="116">
        <v>1</v>
      </c>
      <c r="K778" s="116">
        <f t="shared" si="46"/>
        <v>1.738</v>
      </c>
      <c r="L778" s="117">
        <f t="shared" si="47"/>
        <v>18900.75</v>
      </c>
      <c r="M778" s="118" t="s">
        <v>1281</v>
      </c>
      <c r="N778" s="119" t="s">
        <v>1283</v>
      </c>
    </row>
    <row r="779" spans="1:14" ht="17.149999999999999" customHeight="1">
      <c r="A779" s="120" t="s">
        <v>1051</v>
      </c>
      <c r="B779" s="121" t="s">
        <v>1948</v>
      </c>
      <c r="C779" s="122">
        <v>2.2799999999999998</v>
      </c>
      <c r="D779" s="123">
        <v>0.38800000000000001</v>
      </c>
      <c r="E779" s="124">
        <v>1</v>
      </c>
      <c r="F779" s="124">
        <v>1</v>
      </c>
      <c r="G779" s="124">
        <f t="shared" si="44"/>
        <v>0.38800000000000001</v>
      </c>
      <c r="H779" s="124">
        <v>1.45</v>
      </c>
      <c r="I779" s="124">
        <f t="shared" si="45"/>
        <v>0.56259999999999999</v>
      </c>
      <c r="J779" s="124">
        <v>1</v>
      </c>
      <c r="K779" s="124">
        <f t="shared" si="46"/>
        <v>0.38800000000000001</v>
      </c>
      <c r="L779" s="125">
        <f t="shared" si="47"/>
        <v>4219.5</v>
      </c>
      <c r="M779" s="126" t="s">
        <v>1281</v>
      </c>
      <c r="N779" s="127" t="s">
        <v>1283</v>
      </c>
    </row>
    <row r="780" spans="1:14" ht="17.149999999999999" customHeight="1">
      <c r="A780" s="105" t="s">
        <v>1052</v>
      </c>
      <c r="B780" s="106" t="s">
        <v>1948</v>
      </c>
      <c r="C780" s="107">
        <v>3.5</v>
      </c>
      <c r="D780" s="109">
        <v>0.58020000000000005</v>
      </c>
      <c r="E780" s="109">
        <v>1</v>
      </c>
      <c r="F780" s="109">
        <v>1</v>
      </c>
      <c r="G780" s="109">
        <f t="shared" si="44"/>
        <v>0.58020000000000005</v>
      </c>
      <c r="H780" s="109">
        <v>1.45</v>
      </c>
      <c r="I780" s="109">
        <f t="shared" si="45"/>
        <v>0.84129000000000009</v>
      </c>
      <c r="J780" s="109">
        <v>1</v>
      </c>
      <c r="K780" s="109">
        <f t="shared" si="46"/>
        <v>0.58020000000000005</v>
      </c>
      <c r="L780" s="110">
        <f t="shared" si="47"/>
        <v>6309.68</v>
      </c>
      <c r="M780" s="111" t="s">
        <v>1281</v>
      </c>
      <c r="N780" s="112" t="s">
        <v>1283</v>
      </c>
    </row>
    <row r="781" spans="1:14" ht="17.149999999999999" customHeight="1">
      <c r="A781" s="105" t="s">
        <v>1053</v>
      </c>
      <c r="B781" s="106" t="s">
        <v>1948</v>
      </c>
      <c r="C781" s="107">
        <v>5.19</v>
      </c>
      <c r="D781" s="109">
        <v>0.84599999999999997</v>
      </c>
      <c r="E781" s="109">
        <v>1</v>
      </c>
      <c r="F781" s="109">
        <v>1</v>
      </c>
      <c r="G781" s="109">
        <f t="shared" si="44"/>
        <v>0.84599999999999997</v>
      </c>
      <c r="H781" s="109">
        <v>1.45</v>
      </c>
      <c r="I781" s="109">
        <f t="shared" si="45"/>
        <v>1.2266999999999999</v>
      </c>
      <c r="J781" s="109">
        <v>1</v>
      </c>
      <c r="K781" s="109">
        <f t="shared" si="46"/>
        <v>0.84599999999999997</v>
      </c>
      <c r="L781" s="110">
        <f t="shared" si="47"/>
        <v>9200.25</v>
      </c>
      <c r="M781" s="111" t="s">
        <v>1281</v>
      </c>
      <c r="N781" s="112" t="s">
        <v>1283</v>
      </c>
    </row>
    <row r="782" spans="1:14" ht="17.149999999999999" customHeight="1">
      <c r="A782" s="113" t="s">
        <v>1054</v>
      </c>
      <c r="B782" s="114" t="s">
        <v>1948</v>
      </c>
      <c r="C782" s="115">
        <v>8.8000000000000007</v>
      </c>
      <c r="D782" s="116">
        <v>1.5503</v>
      </c>
      <c r="E782" s="116">
        <v>1</v>
      </c>
      <c r="F782" s="116">
        <v>1</v>
      </c>
      <c r="G782" s="116">
        <f t="shared" si="44"/>
        <v>1.5503</v>
      </c>
      <c r="H782" s="116">
        <v>1.45</v>
      </c>
      <c r="I782" s="116">
        <f t="shared" si="45"/>
        <v>2.247935</v>
      </c>
      <c r="J782" s="116">
        <v>1</v>
      </c>
      <c r="K782" s="116">
        <f t="shared" si="46"/>
        <v>1.5503</v>
      </c>
      <c r="L782" s="117">
        <f t="shared" si="47"/>
        <v>16859.509999999998</v>
      </c>
      <c r="M782" s="118" t="s">
        <v>1281</v>
      </c>
      <c r="N782" s="119" t="s">
        <v>1283</v>
      </c>
    </row>
    <row r="783" spans="1:14" ht="17.149999999999999" customHeight="1">
      <c r="A783" s="120" t="s">
        <v>1055</v>
      </c>
      <c r="B783" s="121" t="s">
        <v>1949</v>
      </c>
      <c r="C783" s="122">
        <v>2.57</v>
      </c>
      <c r="D783" s="123">
        <v>0.4274</v>
      </c>
      <c r="E783" s="124">
        <v>1</v>
      </c>
      <c r="F783" s="124">
        <v>1</v>
      </c>
      <c r="G783" s="124">
        <f t="shared" si="44"/>
        <v>0.4274</v>
      </c>
      <c r="H783" s="124">
        <v>1.45</v>
      </c>
      <c r="I783" s="124">
        <f t="shared" si="45"/>
        <v>0.61973</v>
      </c>
      <c r="J783" s="124">
        <v>1</v>
      </c>
      <c r="K783" s="124">
        <f t="shared" si="46"/>
        <v>0.4274</v>
      </c>
      <c r="L783" s="125">
        <f t="shared" si="47"/>
        <v>4647.9799999999996</v>
      </c>
      <c r="M783" s="126" t="s">
        <v>1281</v>
      </c>
      <c r="N783" s="127" t="s">
        <v>1283</v>
      </c>
    </row>
    <row r="784" spans="1:14" ht="17.149999999999999" customHeight="1">
      <c r="A784" s="105" t="s">
        <v>1056</v>
      </c>
      <c r="B784" s="106" t="s">
        <v>1949</v>
      </c>
      <c r="C784" s="107">
        <v>3.46</v>
      </c>
      <c r="D784" s="109">
        <v>0.59199999999999997</v>
      </c>
      <c r="E784" s="109">
        <v>1</v>
      </c>
      <c r="F784" s="109">
        <v>1</v>
      </c>
      <c r="G784" s="109">
        <f t="shared" ref="G784:G847" si="48">+D784*E784*F784</f>
        <v>0.59199999999999997</v>
      </c>
      <c r="H784" s="109">
        <v>1.45</v>
      </c>
      <c r="I784" s="109">
        <f t="shared" ref="I784:I847" si="49">G784*H784</f>
        <v>0.85839999999999994</v>
      </c>
      <c r="J784" s="109">
        <v>1</v>
      </c>
      <c r="K784" s="109">
        <f t="shared" ref="K784:K847" si="50">D784*J784</f>
        <v>0.59199999999999997</v>
      </c>
      <c r="L784" s="110">
        <f t="shared" ref="L784:L847" si="51">+ROUND(I784*7500,2)</f>
        <v>6438</v>
      </c>
      <c r="M784" s="111" t="s">
        <v>1281</v>
      </c>
      <c r="N784" s="112" t="s">
        <v>1283</v>
      </c>
    </row>
    <row r="785" spans="1:14" ht="17.149999999999999" customHeight="1">
      <c r="A785" s="105" t="s">
        <v>1057</v>
      </c>
      <c r="B785" s="106" t="s">
        <v>1949</v>
      </c>
      <c r="C785" s="107">
        <v>5.2</v>
      </c>
      <c r="D785" s="109">
        <v>0.86829999999999996</v>
      </c>
      <c r="E785" s="109">
        <v>1</v>
      </c>
      <c r="F785" s="109">
        <v>1</v>
      </c>
      <c r="G785" s="109">
        <f t="shared" si="48"/>
        <v>0.86829999999999996</v>
      </c>
      <c r="H785" s="109">
        <v>1.45</v>
      </c>
      <c r="I785" s="109">
        <f t="shared" si="49"/>
        <v>1.2590349999999999</v>
      </c>
      <c r="J785" s="109">
        <v>1</v>
      </c>
      <c r="K785" s="109">
        <f t="shared" si="50"/>
        <v>0.86829999999999996</v>
      </c>
      <c r="L785" s="110">
        <f t="shared" si="51"/>
        <v>9442.76</v>
      </c>
      <c r="M785" s="111" t="s">
        <v>1281</v>
      </c>
      <c r="N785" s="112" t="s">
        <v>1283</v>
      </c>
    </row>
    <row r="786" spans="1:14" ht="17.149999999999999" customHeight="1">
      <c r="A786" s="113" t="s">
        <v>1058</v>
      </c>
      <c r="B786" s="114" t="s">
        <v>1949</v>
      </c>
      <c r="C786" s="115">
        <v>9.51</v>
      </c>
      <c r="D786" s="116">
        <v>1.6720999999999999</v>
      </c>
      <c r="E786" s="116">
        <v>1</v>
      </c>
      <c r="F786" s="116">
        <v>1</v>
      </c>
      <c r="G786" s="116">
        <f t="shared" si="48"/>
        <v>1.6720999999999999</v>
      </c>
      <c r="H786" s="116">
        <v>1.45</v>
      </c>
      <c r="I786" s="116">
        <f t="shared" si="49"/>
        <v>2.4245449999999997</v>
      </c>
      <c r="J786" s="116">
        <v>1</v>
      </c>
      <c r="K786" s="116">
        <f t="shared" si="50"/>
        <v>1.6720999999999999</v>
      </c>
      <c r="L786" s="117">
        <f t="shared" si="51"/>
        <v>18184.09</v>
      </c>
      <c r="M786" s="118" t="s">
        <v>1281</v>
      </c>
      <c r="N786" s="119" t="s">
        <v>1283</v>
      </c>
    </row>
    <row r="787" spans="1:14" ht="17.149999999999999" customHeight="1">
      <c r="A787" s="120" t="s">
        <v>2115</v>
      </c>
      <c r="B787" s="121" t="s">
        <v>2090</v>
      </c>
      <c r="C787" s="122">
        <v>2.71</v>
      </c>
      <c r="D787" s="123">
        <v>0.44290000000000002</v>
      </c>
      <c r="E787" s="124">
        <v>1</v>
      </c>
      <c r="F787" s="124">
        <v>1</v>
      </c>
      <c r="G787" s="124">
        <f t="shared" si="48"/>
        <v>0.44290000000000002</v>
      </c>
      <c r="H787" s="124">
        <v>1.45</v>
      </c>
      <c r="I787" s="124">
        <f t="shared" si="49"/>
        <v>0.64220500000000003</v>
      </c>
      <c r="J787" s="124">
        <v>1</v>
      </c>
      <c r="K787" s="124">
        <f t="shared" si="50"/>
        <v>0.44290000000000002</v>
      </c>
      <c r="L787" s="125">
        <f t="shared" si="51"/>
        <v>4816.54</v>
      </c>
      <c r="M787" s="126" t="s">
        <v>1281</v>
      </c>
      <c r="N787" s="127" t="s">
        <v>1283</v>
      </c>
    </row>
    <row r="788" spans="1:14" ht="17.149999999999999" customHeight="1">
      <c r="A788" s="105" t="s">
        <v>2116</v>
      </c>
      <c r="B788" s="106" t="s">
        <v>2090</v>
      </c>
      <c r="C788" s="107">
        <v>3.71</v>
      </c>
      <c r="D788" s="109">
        <v>0.58709999999999996</v>
      </c>
      <c r="E788" s="109">
        <v>1</v>
      </c>
      <c r="F788" s="109">
        <v>1</v>
      </c>
      <c r="G788" s="109">
        <f t="shared" si="48"/>
        <v>0.58709999999999996</v>
      </c>
      <c r="H788" s="109">
        <v>1.45</v>
      </c>
      <c r="I788" s="109">
        <f t="shared" si="49"/>
        <v>0.85129499999999991</v>
      </c>
      <c r="J788" s="109">
        <v>1</v>
      </c>
      <c r="K788" s="109">
        <f t="shared" si="50"/>
        <v>0.58709999999999996</v>
      </c>
      <c r="L788" s="110">
        <f t="shared" si="51"/>
        <v>6384.71</v>
      </c>
      <c r="M788" s="111" t="s">
        <v>1281</v>
      </c>
      <c r="N788" s="112" t="s">
        <v>1283</v>
      </c>
    </row>
    <row r="789" spans="1:14" ht="17.149999999999999" customHeight="1">
      <c r="A789" s="105" t="s">
        <v>2117</v>
      </c>
      <c r="B789" s="106" t="s">
        <v>2090</v>
      </c>
      <c r="C789" s="107">
        <v>5.88</v>
      </c>
      <c r="D789" s="109">
        <v>0.91869999999999996</v>
      </c>
      <c r="E789" s="109">
        <v>1</v>
      </c>
      <c r="F789" s="109">
        <v>1</v>
      </c>
      <c r="G789" s="109">
        <f t="shared" si="48"/>
        <v>0.91869999999999996</v>
      </c>
      <c r="H789" s="109">
        <v>1.45</v>
      </c>
      <c r="I789" s="109">
        <f t="shared" si="49"/>
        <v>1.3321149999999999</v>
      </c>
      <c r="J789" s="109">
        <v>1</v>
      </c>
      <c r="K789" s="109">
        <f t="shared" si="50"/>
        <v>0.91869999999999996</v>
      </c>
      <c r="L789" s="110">
        <f t="shared" si="51"/>
        <v>9990.86</v>
      </c>
      <c r="M789" s="111" t="s">
        <v>1281</v>
      </c>
      <c r="N789" s="112" t="s">
        <v>1283</v>
      </c>
    </row>
    <row r="790" spans="1:14" ht="17.149999999999999" customHeight="1">
      <c r="A790" s="113" t="s">
        <v>2118</v>
      </c>
      <c r="B790" s="114" t="s">
        <v>2090</v>
      </c>
      <c r="C790" s="115">
        <v>11.38</v>
      </c>
      <c r="D790" s="116">
        <v>1.9639</v>
      </c>
      <c r="E790" s="116">
        <v>1</v>
      </c>
      <c r="F790" s="116">
        <v>1</v>
      </c>
      <c r="G790" s="116">
        <f t="shared" si="48"/>
        <v>1.9639</v>
      </c>
      <c r="H790" s="116">
        <v>1.45</v>
      </c>
      <c r="I790" s="116">
        <f t="shared" si="49"/>
        <v>2.847655</v>
      </c>
      <c r="J790" s="116">
        <v>1</v>
      </c>
      <c r="K790" s="116">
        <f t="shared" si="50"/>
        <v>1.9639</v>
      </c>
      <c r="L790" s="117">
        <f t="shared" si="51"/>
        <v>21357.41</v>
      </c>
      <c r="M790" s="118" t="s">
        <v>1281</v>
      </c>
      <c r="N790" s="119" t="s">
        <v>1283</v>
      </c>
    </row>
    <row r="791" spans="1:14" ht="17.149999999999999" customHeight="1">
      <c r="A791" s="120" t="s">
        <v>2119</v>
      </c>
      <c r="B791" s="121" t="s">
        <v>2091</v>
      </c>
      <c r="C791" s="122">
        <v>2.38</v>
      </c>
      <c r="D791" s="123">
        <v>0.45100000000000001</v>
      </c>
      <c r="E791" s="124">
        <v>1</v>
      </c>
      <c r="F791" s="124">
        <v>1</v>
      </c>
      <c r="G791" s="124">
        <f t="shared" si="48"/>
        <v>0.45100000000000001</v>
      </c>
      <c r="H791" s="124">
        <v>1.45</v>
      </c>
      <c r="I791" s="124">
        <f t="shared" si="49"/>
        <v>0.65395000000000003</v>
      </c>
      <c r="J791" s="124">
        <v>1</v>
      </c>
      <c r="K791" s="124">
        <f t="shared" si="50"/>
        <v>0.45100000000000001</v>
      </c>
      <c r="L791" s="125">
        <f t="shared" si="51"/>
        <v>4904.63</v>
      </c>
      <c r="M791" s="126" t="s">
        <v>1281</v>
      </c>
      <c r="N791" s="127" t="s">
        <v>1283</v>
      </c>
    </row>
    <row r="792" spans="1:14" ht="17.149999999999999" customHeight="1">
      <c r="A792" s="105" t="s">
        <v>2120</v>
      </c>
      <c r="B792" s="106" t="s">
        <v>2091</v>
      </c>
      <c r="C792" s="107">
        <v>3.11</v>
      </c>
      <c r="D792" s="109">
        <v>0.55259999999999998</v>
      </c>
      <c r="E792" s="109">
        <v>1</v>
      </c>
      <c r="F792" s="109">
        <v>1</v>
      </c>
      <c r="G792" s="109">
        <f t="shared" si="48"/>
        <v>0.55259999999999998</v>
      </c>
      <c r="H792" s="109">
        <v>1.45</v>
      </c>
      <c r="I792" s="109">
        <f t="shared" si="49"/>
        <v>0.80126999999999993</v>
      </c>
      <c r="J792" s="109">
        <v>1</v>
      </c>
      <c r="K792" s="109">
        <f t="shared" si="50"/>
        <v>0.55259999999999998</v>
      </c>
      <c r="L792" s="110">
        <f t="shared" si="51"/>
        <v>6009.53</v>
      </c>
      <c r="M792" s="111" t="s">
        <v>1281</v>
      </c>
      <c r="N792" s="112" t="s">
        <v>1283</v>
      </c>
    </row>
    <row r="793" spans="1:14" ht="17.149999999999999" customHeight="1">
      <c r="A793" s="105" t="s">
        <v>2121</v>
      </c>
      <c r="B793" s="106" t="s">
        <v>2091</v>
      </c>
      <c r="C793" s="107">
        <v>4.6900000000000004</v>
      </c>
      <c r="D793" s="109">
        <v>0.81599999999999995</v>
      </c>
      <c r="E793" s="109">
        <v>1</v>
      </c>
      <c r="F793" s="109">
        <v>1</v>
      </c>
      <c r="G793" s="109">
        <f t="shared" si="48"/>
        <v>0.81599999999999995</v>
      </c>
      <c r="H793" s="109">
        <v>1.45</v>
      </c>
      <c r="I793" s="109">
        <f t="shared" si="49"/>
        <v>1.1831999999999998</v>
      </c>
      <c r="J793" s="109">
        <v>1</v>
      </c>
      <c r="K793" s="109">
        <f t="shared" si="50"/>
        <v>0.81599999999999995</v>
      </c>
      <c r="L793" s="110">
        <f t="shared" si="51"/>
        <v>8874</v>
      </c>
      <c r="M793" s="111" t="s">
        <v>1281</v>
      </c>
      <c r="N793" s="112" t="s">
        <v>1283</v>
      </c>
    </row>
    <row r="794" spans="1:14" ht="17.149999999999999" customHeight="1">
      <c r="A794" s="113" t="s">
        <v>2122</v>
      </c>
      <c r="B794" s="114" t="s">
        <v>2091</v>
      </c>
      <c r="C794" s="115">
        <v>9.4600000000000009</v>
      </c>
      <c r="D794" s="116">
        <v>1.6617999999999999</v>
      </c>
      <c r="E794" s="116">
        <v>1</v>
      </c>
      <c r="F794" s="116">
        <v>1</v>
      </c>
      <c r="G794" s="116">
        <f t="shared" si="48"/>
        <v>1.6617999999999999</v>
      </c>
      <c r="H794" s="116">
        <v>1.45</v>
      </c>
      <c r="I794" s="116">
        <f t="shared" si="49"/>
        <v>2.4096099999999998</v>
      </c>
      <c r="J794" s="116">
        <v>1</v>
      </c>
      <c r="K794" s="116">
        <f t="shared" si="50"/>
        <v>1.6617999999999999</v>
      </c>
      <c r="L794" s="117">
        <f t="shared" si="51"/>
        <v>18072.080000000002</v>
      </c>
      <c r="M794" s="118" t="s">
        <v>1281</v>
      </c>
      <c r="N794" s="119" t="s">
        <v>1283</v>
      </c>
    </row>
    <row r="795" spans="1:14" ht="17.149999999999999" customHeight="1">
      <c r="A795" s="120" t="s">
        <v>1059</v>
      </c>
      <c r="B795" s="121" t="s">
        <v>1950</v>
      </c>
      <c r="C795" s="122">
        <v>1.7</v>
      </c>
      <c r="D795" s="123">
        <v>1.2523</v>
      </c>
      <c r="E795" s="124">
        <v>1</v>
      </c>
      <c r="F795" s="124">
        <v>1</v>
      </c>
      <c r="G795" s="124">
        <f t="shared" si="48"/>
        <v>1.2523</v>
      </c>
      <c r="H795" s="124">
        <v>1.45</v>
      </c>
      <c r="I795" s="124">
        <f t="shared" si="49"/>
        <v>1.8158349999999999</v>
      </c>
      <c r="J795" s="124">
        <v>1</v>
      </c>
      <c r="K795" s="124">
        <f t="shared" si="50"/>
        <v>1.2523</v>
      </c>
      <c r="L795" s="125">
        <f t="shared" si="51"/>
        <v>13618.76</v>
      </c>
      <c r="M795" s="126" t="s">
        <v>1281</v>
      </c>
      <c r="N795" s="127" t="s">
        <v>1283</v>
      </c>
    </row>
    <row r="796" spans="1:14" ht="17.149999999999999" customHeight="1">
      <c r="A796" s="105" t="s">
        <v>1060</v>
      </c>
      <c r="B796" s="106" t="s">
        <v>1950</v>
      </c>
      <c r="C796" s="107">
        <v>2.3199999999999998</v>
      </c>
      <c r="D796" s="109">
        <v>1.3915</v>
      </c>
      <c r="E796" s="109">
        <v>1</v>
      </c>
      <c r="F796" s="109">
        <v>1</v>
      </c>
      <c r="G796" s="109">
        <f t="shared" si="48"/>
        <v>1.3915</v>
      </c>
      <c r="H796" s="109">
        <v>1.45</v>
      </c>
      <c r="I796" s="109">
        <f t="shared" si="49"/>
        <v>2.0176749999999997</v>
      </c>
      <c r="J796" s="109">
        <v>1</v>
      </c>
      <c r="K796" s="109">
        <f t="shared" si="50"/>
        <v>1.3915</v>
      </c>
      <c r="L796" s="110">
        <f t="shared" si="51"/>
        <v>15132.56</v>
      </c>
      <c r="M796" s="111" t="s">
        <v>1281</v>
      </c>
      <c r="N796" s="112" t="s">
        <v>1283</v>
      </c>
    </row>
    <row r="797" spans="1:14" ht="17.149999999999999" customHeight="1">
      <c r="A797" s="105" t="s">
        <v>1061</v>
      </c>
      <c r="B797" s="106" t="s">
        <v>1950</v>
      </c>
      <c r="C797" s="107">
        <v>6.32</v>
      </c>
      <c r="D797" s="109">
        <v>2.2161</v>
      </c>
      <c r="E797" s="109">
        <v>1</v>
      </c>
      <c r="F797" s="109">
        <v>1</v>
      </c>
      <c r="G797" s="109">
        <f t="shared" si="48"/>
        <v>2.2161</v>
      </c>
      <c r="H797" s="109">
        <v>1.45</v>
      </c>
      <c r="I797" s="109">
        <f t="shared" si="49"/>
        <v>3.2133449999999999</v>
      </c>
      <c r="J797" s="109">
        <v>1</v>
      </c>
      <c r="K797" s="109">
        <f t="shared" si="50"/>
        <v>2.2161</v>
      </c>
      <c r="L797" s="110">
        <f t="shared" si="51"/>
        <v>24100.09</v>
      </c>
      <c r="M797" s="111" t="s">
        <v>1281</v>
      </c>
      <c r="N797" s="112" t="s">
        <v>1283</v>
      </c>
    </row>
    <row r="798" spans="1:14" ht="17.149999999999999" customHeight="1">
      <c r="A798" s="113" t="s">
        <v>1062</v>
      </c>
      <c r="B798" s="114" t="s">
        <v>1950</v>
      </c>
      <c r="C798" s="115">
        <v>15.01</v>
      </c>
      <c r="D798" s="116">
        <v>4.6093999999999999</v>
      </c>
      <c r="E798" s="116">
        <v>1</v>
      </c>
      <c r="F798" s="116">
        <v>1</v>
      </c>
      <c r="G798" s="116">
        <f t="shared" si="48"/>
        <v>4.6093999999999999</v>
      </c>
      <c r="H798" s="116">
        <v>1.45</v>
      </c>
      <c r="I798" s="116">
        <f t="shared" si="49"/>
        <v>6.68363</v>
      </c>
      <c r="J798" s="116">
        <v>1</v>
      </c>
      <c r="K798" s="116">
        <f t="shared" si="50"/>
        <v>4.6093999999999999</v>
      </c>
      <c r="L798" s="117">
        <f t="shared" si="51"/>
        <v>50127.23</v>
      </c>
      <c r="M798" s="118" t="s">
        <v>1281</v>
      </c>
      <c r="N798" s="119" t="s">
        <v>1283</v>
      </c>
    </row>
    <row r="799" spans="1:14" ht="17.149999999999999" customHeight="1">
      <c r="A799" s="120" t="s">
        <v>1063</v>
      </c>
      <c r="B799" s="121" t="s">
        <v>1951</v>
      </c>
      <c r="C799" s="122">
        <v>2.41</v>
      </c>
      <c r="D799" s="123">
        <v>0.68769999999999998</v>
      </c>
      <c r="E799" s="124">
        <v>1</v>
      </c>
      <c r="F799" s="124">
        <v>1</v>
      </c>
      <c r="G799" s="124">
        <f t="shared" si="48"/>
        <v>0.68769999999999998</v>
      </c>
      <c r="H799" s="124">
        <v>1.45</v>
      </c>
      <c r="I799" s="124">
        <f t="shared" si="49"/>
        <v>0.99716499999999997</v>
      </c>
      <c r="J799" s="124">
        <v>1</v>
      </c>
      <c r="K799" s="124">
        <f t="shared" si="50"/>
        <v>0.68769999999999998</v>
      </c>
      <c r="L799" s="125">
        <f t="shared" si="51"/>
        <v>7478.74</v>
      </c>
      <c r="M799" s="126" t="s">
        <v>1281</v>
      </c>
      <c r="N799" s="127" t="s">
        <v>1283</v>
      </c>
    </row>
    <row r="800" spans="1:14" ht="17.149999999999999" customHeight="1">
      <c r="A800" s="105" t="s">
        <v>1064</v>
      </c>
      <c r="B800" s="106" t="s">
        <v>1951</v>
      </c>
      <c r="C800" s="107">
        <v>2.8</v>
      </c>
      <c r="D800" s="109">
        <v>1.1102000000000001</v>
      </c>
      <c r="E800" s="109">
        <v>1</v>
      </c>
      <c r="F800" s="109">
        <v>1</v>
      </c>
      <c r="G800" s="109">
        <f t="shared" si="48"/>
        <v>1.1102000000000001</v>
      </c>
      <c r="H800" s="109">
        <v>1.45</v>
      </c>
      <c r="I800" s="109">
        <f t="shared" si="49"/>
        <v>1.6097900000000001</v>
      </c>
      <c r="J800" s="109">
        <v>1</v>
      </c>
      <c r="K800" s="109">
        <f t="shared" si="50"/>
        <v>1.1102000000000001</v>
      </c>
      <c r="L800" s="110">
        <f t="shared" si="51"/>
        <v>12073.43</v>
      </c>
      <c r="M800" s="111" t="s">
        <v>1281</v>
      </c>
      <c r="N800" s="112" t="s">
        <v>1283</v>
      </c>
    </row>
    <row r="801" spans="1:14" ht="17.149999999999999" customHeight="1">
      <c r="A801" s="105" t="s">
        <v>1065</v>
      </c>
      <c r="B801" s="106" t="s">
        <v>1951</v>
      </c>
      <c r="C801" s="107">
        <v>8.36</v>
      </c>
      <c r="D801" s="109">
        <v>1.5699000000000001</v>
      </c>
      <c r="E801" s="109">
        <v>1</v>
      </c>
      <c r="F801" s="109">
        <v>1</v>
      </c>
      <c r="G801" s="109">
        <f t="shared" si="48"/>
        <v>1.5699000000000001</v>
      </c>
      <c r="H801" s="109">
        <v>1.45</v>
      </c>
      <c r="I801" s="109">
        <f t="shared" si="49"/>
        <v>2.2763550000000001</v>
      </c>
      <c r="J801" s="109">
        <v>1</v>
      </c>
      <c r="K801" s="109">
        <f t="shared" si="50"/>
        <v>1.5699000000000001</v>
      </c>
      <c r="L801" s="110">
        <f t="shared" si="51"/>
        <v>17072.66</v>
      </c>
      <c r="M801" s="111" t="s">
        <v>1281</v>
      </c>
      <c r="N801" s="112" t="s">
        <v>1283</v>
      </c>
    </row>
    <row r="802" spans="1:14" ht="17.149999999999999" customHeight="1">
      <c r="A802" s="113" t="s">
        <v>1066</v>
      </c>
      <c r="B802" s="114" t="s">
        <v>1951</v>
      </c>
      <c r="C802" s="115">
        <v>16.760000000000002</v>
      </c>
      <c r="D802" s="116">
        <v>3.6202000000000001</v>
      </c>
      <c r="E802" s="116">
        <v>1</v>
      </c>
      <c r="F802" s="116">
        <v>1</v>
      </c>
      <c r="G802" s="116">
        <f t="shared" si="48"/>
        <v>3.6202000000000001</v>
      </c>
      <c r="H802" s="116">
        <v>1.45</v>
      </c>
      <c r="I802" s="116">
        <f t="shared" si="49"/>
        <v>5.2492900000000002</v>
      </c>
      <c r="J802" s="116">
        <v>1</v>
      </c>
      <c r="K802" s="116">
        <f t="shared" si="50"/>
        <v>3.6202000000000001</v>
      </c>
      <c r="L802" s="117">
        <f t="shared" si="51"/>
        <v>39369.68</v>
      </c>
      <c r="M802" s="118" t="s">
        <v>1281</v>
      </c>
      <c r="N802" s="119" t="s">
        <v>1283</v>
      </c>
    </row>
    <row r="803" spans="1:14" ht="17.149999999999999" customHeight="1">
      <c r="A803" s="120" t="s">
        <v>1067</v>
      </c>
      <c r="B803" s="121" t="s">
        <v>1952</v>
      </c>
      <c r="C803" s="122">
        <v>1.81</v>
      </c>
      <c r="D803" s="123">
        <v>0.62990000000000002</v>
      </c>
      <c r="E803" s="124">
        <v>1</v>
      </c>
      <c r="F803" s="124">
        <v>1</v>
      </c>
      <c r="G803" s="124">
        <f t="shared" si="48"/>
        <v>0.62990000000000002</v>
      </c>
      <c r="H803" s="124">
        <v>1.45</v>
      </c>
      <c r="I803" s="124">
        <f t="shared" si="49"/>
        <v>0.91335500000000003</v>
      </c>
      <c r="J803" s="124">
        <v>1</v>
      </c>
      <c r="K803" s="124">
        <f t="shared" si="50"/>
        <v>0.62990000000000002</v>
      </c>
      <c r="L803" s="125">
        <f t="shared" si="51"/>
        <v>6850.16</v>
      </c>
      <c r="M803" s="126" t="s">
        <v>1281</v>
      </c>
      <c r="N803" s="127" t="s">
        <v>1283</v>
      </c>
    </row>
    <row r="804" spans="1:14" ht="17.149999999999999" customHeight="1">
      <c r="A804" s="105" t="s">
        <v>1068</v>
      </c>
      <c r="B804" s="106" t="s">
        <v>1952</v>
      </c>
      <c r="C804" s="107">
        <v>3.05</v>
      </c>
      <c r="D804" s="109">
        <v>0.81310000000000004</v>
      </c>
      <c r="E804" s="109">
        <v>1</v>
      </c>
      <c r="F804" s="109">
        <v>1</v>
      </c>
      <c r="G804" s="109">
        <f t="shared" si="48"/>
        <v>0.81310000000000004</v>
      </c>
      <c r="H804" s="109">
        <v>1.45</v>
      </c>
      <c r="I804" s="109">
        <f t="shared" si="49"/>
        <v>1.178995</v>
      </c>
      <c r="J804" s="109">
        <v>1</v>
      </c>
      <c r="K804" s="109">
        <f t="shared" si="50"/>
        <v>0.81310000000000004</v>
      </c>
      <c r="L804" s="110">
        <f t="shared" si="51"/>
        <v>8842.4599999999991</v>
      </c>
      <c r="M804" s="111" t="s">
        <v>1281</v>
      </c>
      <c r="N804" s="112" t="s">
        <v>1283</v>
      </c>
    </row>
    <row r="805" spans="1:14" ht="17.149999999999999" customHeight="1">
      <c r="A805" s="105" t="s">
        <v>1069</v>
      </c>
      <c r="B805" s="106" t="s">
        <v>1952</v>
      </c>
      <c r="C805" s="107">
        <v>7.23</v>
      </c>
      <c r="D805" s="109">
        <v>1.4934000000000001</v>
      </c>
      <c r="E805" s="109">
        <v>1</v>
      </c>
      <c r="F805" s="109">
        <v>1</v>
      </c>
      <c r="G805" s="109">
        <f t="shared" si="48"/>
        <v>1.4934000000000001</v>
      </c>
      <c r="H805" s="109">
        <v>1.45</v>
      </c>
      <c r="I805" s="109">
        <f t="shared" si="49"/>
        <v>2.1654300000000002</v>
      </c>
      <c r="J805" s="109">
        <v>1</v>
      </c>
      <c r="K805" s="109">
        <f t="shared" si="50"/>
        <v>1.4934000000000001</v>
      </c>
      <c r="L805" s="110">
        <f t="shared" si="51"/>
        <v>16240.73</v>
      </c>
      <c r="M805" s="111" t="s">
        <v>1281</v>
      </c>
      <c r="N805" s="112" t="s">
        <v>1283</v>
      </c>
    </row>
    <row r="806" spans="1:14" ht="17.149999999999999" customHeight="1">
      <c r="A806" s="113" t="s">
        <v>1070</v>
      </c>
      <c r="B806" s="114" t="s">
        <v>1952</v>
      </c>
      <c r="C806" s="115">
        <v>13.04</v>
      </c>
      <c r="D806" s="116">
        <v>2.8548</v>
      </c>
      <c r="E806" s="116">
        <v>1</v>
      </c>
      <c r="F806" s="116">
        <v>1</v>
      </c>
      <c r="G806" s="116">
        <f t="shared" si="48"/>
        <v>2.8548</v>
      </c>
      <c r="H806" s="116">
        <v>1.45</v>
      </c>
      <c r="I806" s="116">
        <f t="shared" si="49"/>
        <v>4.1394599999999997</v>
      </c>
      <c r="J806" s="116">
        <v>1</v>
      </c>
      <c r="K806" s="116">
        <f t="shared" si="50"/>
        <v>2.8548</v>
      </c>
      <c r="L806" s="117">
        <f t="shared" si="51"/>
        <v>31045.95</v>
      </c>
      <c r="M806" s="118" t="s">
        <v>1281</v>
      </c>
      <c r="N806" s="119" t="s">
        <v>1283</v>
      </c>
    </row>
    <row r="807" spans="1:14" ht="17.149999999999999" customHeight="1">
      <c r="A807" s="120" t="s">
        <v>1071</v>
      </c>
      <c r="B807" s="121" t="s">
        <v>1953</v>
      </c>
      <c r="C807" s="122">
        <v>2.0299999999999998</v>
      </c>
      <c r="D807" s="123">
        <v>0.62939999999999996</v>
      </c>
      <c r="E807" s="124">
        <v>1</v>
      </c>
      <c r="F807" s="124">
        <v>1</v>
      </c>
      <c r="G807" s="124">
        <f t="shared" si="48"/>
        <v>0.62939999999999996</v>
      </c>
      <c r="H807" s="124">
        <v>1.45</v>
      </c>
      <c r="I807" s="124">
        <f t="shared" si="49"/>
        <v>0.91262999999999994</v>
      </c>
      <c r="J807" s="124">
        <v>1</v>
      </c>
      <c r="K807" s="124">
        <f t="shared" si="50"/>
        <v>0.62939999999999996</v>
      </c>
      <c r="L807" s="125">
        <f t="shared" si="51"/>
        <v>6844.73</v>
      </c>
      <c r="M807" s="126" t="s">
        <v>1281</v>
      </c>
      <c r="N807" s="127" t="s">
        <v>1283</v>
      </c>
    </row>
    <row r="808" spans="1:14" ht="17.149999999999999" customHeight="1">
      <c r="A808" s="105" t="s">
        <v>1072</v>
      </c>
      <c r="B808" s="106" t="s">
        <v>1953</v>
      </c>
      <c r="C808" s="107">
        <v>5.37</v>
      </c>
      <c r="D808" s="109">
        <v>1.1235999999999999</v>
      </c>
      <c r="E808" s="109">
        <v>1</v>
      </c>
      <c r="F808" s="109">
        <v>1</v>
      </c>
      <c r="G808" s="109">
        <f t="shared" si="48"/>
        <v>1.1235999999999999</v>
      </c>
      <c r="H808" s="109">
        <v>1.45</v>
      </c>
      <c r="I808" s="109">
        <f t="shared" si="49"/>
        <v>1.6292199999999999</v>
      </c>
      <c r="J808" s="109">
        <v>1</v>
      </c>
      <c r="K808" s="109">
        <f t="shared" si="50"/>
        <v>1.1235999999999999</v>
      </c>
      <c r="L808" s="110">
        <f t="shared" si="51"/>
        <v>12219.15</v>
      </c>
      <c r="M808" s="111" t="s">
        <v>1281</v>
      </c>
      <c r="N808" s="112" t="s">
        <v>1283</v>
      </c>
    </row>
    <row r="809" spans="1:14" ht="17.149999999999999" customHeight="1">
      <c r="A809" s="105" t="s">
        <v>1073</v>
      </c>
      <c r="B809" s="106" t="s">
        <v>1953</v>
      </c>
      <c r="C809" s="107">
        <v>10.39</v>
      </c>
      <c r="D809" s="109">
        <v>1.9865999999999999</v>
      </c>
      <c r="E809" s="109">
        <v>1</v>
      </c>
      <c r="F809" s="109">
        <v>1</v>
      </c>
      <c r="G809" s="109">
        <f t="shared" si="48"/>
        <v>1.9865999999999999</v>
      </c>
      <c r="H809" s="109">
        <v>1.45</v>
      </c>
      <c r="I809" s="109">
        <f t="shared" si="49"/>
        <v>2.8805699999999996</v>
      </c>
      <c r="J809" s="109">
        <v>1</v>
      </c>
      <c r="K809" s="109">
        <f t="shared" si="50"/>
        <v>1.9865999999999999</v>
      </c>
      <c r="L809" s="110">
        <f t="shared" si="51"/>
        <v>21604.28</v>
      </c>
      <c r="M809" s="111" t="s">
        <v>1281</v>
      </c>
      <c r="N809" s="112" t="s">
        <v>1283</v>
      </c>
    </row>
    <row r="810" spans="1:14" ht="17.149999999999999" customHeight="1">
      <c r="A810" s="113" t="s">
        <v>1074</v>
      </c>
      <c r="B810" s="114" t="s">
        <v>1953</v>
      </c>
      <c r="C810" s="115">
        <v>20.78</v>
      </c>
      <c r="D810" s="116">
        <v>4.0853999999999999</v>
      </c>
      <c r="E810" s="116">
        <v>1</v>
      </c>
      <c r="F810" s="116">
        <v>1</v>
      </c>
      <c r="G810" s="116">
        <f t="shared" si="48"/>
        <v>4.0853999999999999</v>
      </c>
      <c r="H810" s="116">
        <v>1.45</v>
      </c>
      <c r="I810" s="116">
        <f t="shared" si="49"/>
        <v>5.9238299999999997</v>
      </c>
      <c r="J810" s="116">
        <v>1</v>
      </c>
      <c r="K810" s="116">
        <f t="shared" si="50"/>
        <v>4.0853999999999999</v>
      </c>
      <c r="L810" s="117">
        <f t="shared" si="51"/>
        <v>44428.73</v>
      </c>
      <c r="M810" s="118" t="s">
        <v>1281</v>
      </c>
      <c r="N810" s="119" t="s">
        <v>1283</v>
      </c>
    </row>
    <row r="811" spans="1:14" ht="17.149999999999999" customHeight="1">
      <c r="A811" s="120" t="s">
        <v>1075</v>
      </c>
      <c r="B811" s="121" t="s">
        <v>1954</v>
      </c>
      <c r="C811" s="122">
        <v>2.78</v>
      </c>
      <c r="D811" s="123">
        <v>0.81110000000000004</v>
      </c>
      <c r="E811" s="124">
        <v>1</v>
      </c>
      <c r="F811" s="124">
        <v>1</v>
      </c>
      <c r="G811" s="124">
        <f t="shared" si="48"/>
        <v>0.81110000000000004</v>
      </c>
      <c r="H811" s="124">
        <v>1.45</v>
      </c>
      <c r="I811" s="124">
        <f t="shared" si="49"/>
        <v>1.1760950000000001</v>
      </c>
      <c r="J811" s="124">
        <v>1</v>
      </c>
      <c r="K811" s="124">
        <f t="shared" si="50"/>
        <v>0.81110000000000004</v>
      </c>
      <c r="L811" s="125">
        <f t="shared" si="51"/>
        <v>8820.7099999999991</v>
      </c>
      <c r="M811" s="126" t="s">
        <v>1281</v>
      </c>
      <c r="N811" s="127" t="s">
        <v>1283</v>
      </c>
    </row>
    <row r="812" spans="1:14" ht="17.149999999999999" customHeight="1">
      <c r="A812" s="105" t="s">
        <v>1076</v>
      </c>
      <c r="B812" s="106" t="s">
        <v>1954</v>
      </c>
      <c r="C812" s="107">
        <v>2.08</v>
      </c>
      <c r="D812" s="109">
        <v>1.2650999999999999</v>
      </c>
      <c r="E812" s="109">
        <v>1</v>
      </c>
      <c r="F812" s="109">
        <v>1</v>
      </c>
      <c r="G812" s="109">
        <f t="shared" si="48"/>
        <v>1.2650999999999999</v>
      </c>
      <c r="H812" s="109">
        <v>1.45</v>
      </c>
      <c r="I812" s="109">
        <f t="shared" si="49"/>
        <v>1.8343949999999998</v>
      </c>
      <c r="J812" s="109">
        <v>1</v>
      </c>
      <c r="K812" s="109">
        <f t="shared" si="50"/>
        <v>1.2650999999999999</v>
      </c>
      <c r="L812" s="110">
        <f t="shared" si="51"/>
        <v>13757.96</v>
      </c>
      <c r="M812" s="111" t="s">
        <v>1281</v>
      </c>
      <c r="N812" s="112" t="s">
        <v>1283</v>
      </c>
    </row>
    <row r="813" spans="1:14" ht="17.149999999999999" customHeight="1">
      <c r="A813" s="105" t="s">
        <v>1077</v>
      </c>
      <c r="B813" s="106" t="s">
        <v>1954</v>
      </c>
      <c r="C813" s="107">
        <v>5.13</v>
      </c>
      <c r="D813" s="109">
        <v>1.5766</v>
      </c>
      <c r="E813" s="109">
        <v>1</v>
      </c>
      <c r="F813" s="109">
        <v>1</v>
      </c>
      <c r="G813" s="109">
        <f t="shared" si="48"/>
        <v>1.5766</v>
      </c>
      <c r="H813" s="109">
        <v>1.45</v>
      </c>
      <c r="I813" s="109">
        <f t="shared" si="49"/>
        <v>2.28607</v>
      </c>
      <c r="J813" s="109">
        <v>1</v>
      </c>
      <c r="K813" s="109">
        <f t="shared" si="50"/>
        <v>1.5766</v>
      </c>
      <c r="L813" s="110">
        <f t="shared" si="51"/>
        <v>17145.53</v>
      </c>
      <c r="M813" s="111" t="s">
        <v>1281</v>
      </c>
      <c r="N813" s="112" t="s">
        <v>1283</v>
      </c>
    </row>
    <row r="814" spans="1:14" ht="17.149999999999999" customHeight="1">
      <c r="A814" s="113" t="s">
        <v>1078</v>
      </c>
      <c r="B814" s="114" t="s">
        <v>1954</v>
      </c>
      <c r="C814" s="115">
        <v>18.38</v>
      </c>
      <c r="D814" s="116">
        <v>3.9580000000000002</v>
      </c>
      <c r="E814" s="116">
        <v>1</v>
      </c>
      <c r="F814" s="116">
        <v>1</v>
      </c>
      <c r="G814" s="116">
        <f t="shared" si="48"/>
        <v>3.9580000000000002</v>
      </c>
      <c r="H814" s="116">
        <v>1.45</v>
      </c>
      <c r="I814" s="116">
        <f t="shared" si="49"/>
        <v>5.7391000000000005</v>
      </c>
      <c r="J814" s="116">
        <v>1</v>
      </c>
      <c r="K814" s="116">
        <f t="shared" si="50"/>
        <v>3.9580000000000002</v>
      </c>
      <c r="L814" s="117">
        <f t="shared" si="51"/>
        <v>43043.25</v>
      </c>
      <c r="M814" s="118" t="s">
        <v>1281</v>
      </c>
      <c r="N814" s="119" t="s">
        <v>1283</v>
      </c>
    </row>
    <row r="815" spans="1:14" ht="17.149999999999999" customHeight="1">
      <c r="A815" s="120" t="s">
        <v>1079</v>
      </c>
      <c r="B815" s="121" t="s">
        <v>1955</v>
      </c>
      <c r="C815" s="122">
        <v>2.48</v>
      </c>
      <c r="D815" s="123">
        <v>0.39510000000000001</v>
      </c>
      <c r="E815" s="124">
        <v>1</v>
      </c>
      <c r="F815" s="124">
        <v>1</v>
      </c>
      <c r="G815" s="124">
        <f t="shared" si="48"/>
        <v>0.39510000000000001</v>
      </c>
      <c r="H815" s="124">
        <v>1.45</v>
      </c>
      <c r="I815" s="124">
        <f t="shared" si="49"/>
        <v>0.57289500000000004</v>
      </c>
      <c r="J815" s="124">
        <v>1</v>
      </c>
      <c r="K815" s="124">
        <f t="shared" si="50"/>
        <v>0.39510000000000001</v>
      </c>
      <c r="L815" s="125">
        <f t="shared" si="51"/>
        <v>4296.71</v>
      </c>
      <c r="M815" s="126" t="s">
        <v>1281</v>
      </c>
      <c r="N815" s="127" t="s">
        <v>1283</v>
      </c>
    </row>
    <row r="816" spans="1:14" ht="17.149999999999999" customHeight="1">
      <c r="A816" s="105" t="s">
        <v>1080</v>
      </c>
      <c r="B816" s="106" t="s">
        <v>1955</v>
      </c>
      <c r="C816" s="107">
        <v>4.07</v>
      </c>
      <c r="D816" s="109">
        <v>0.64080000000000004</v>
      </c>
      <c r="E816" s="109">
        <v>1</v>
      </c>
      <c r="F816" s="109">
        <v>1</v>
      </c>
      <c r="G816" s="109">
        <f t="shared" si="48"/>
        <v>0.64080000000000004</v>
      </c>
      <c r="H816" s="109">
        <v>1.45</v>
      </c>
      <c r="I816" s="109">
        <f t="shared" si="49"/>
        <v>0.92915999999999999</v>
      </c>
      <c r="J816" s="109">
        <v>1</v>
      </c>
      <c r="K816" s="109">
        <f t="shared" si="50"/>
        <v>0.64080000000000004</v>
      </c>
      <c r="L816" s="110">
        <f t="shared" si="51"/>
        <v>6968.7</v>
      </c>
      <c r="M816" s="111" t="s">
        <v>1281</v>
      </c>
      <c r="N816" s="112" t="s">
        <v>1283</v>
      </c>
    </row>
    <row r="817" spans="1:14" ht="17.149999999999999" customHeight="1">
      <c r="A817" s="105" t="s">
        <v>1081</v>
      </c>
      <c r="B817" s="106" t="s">
        <v>1955</v>
      </c>
      <c r="C817" s="107">
        <v>6.46</v>
      </c>
      <c r="D817" s="109">
        <v>1.0139</v>
      </c>
      <c r="E817" s="109">
        <v>1</v>
      </c>
      <c r="F817" s="109">
        <v>1</v>
      </c>
      <c r="G817" s="109">
        <f t="shared" si="48"/>
        <v>1.0139</v>
      </c>
      <c r="H817" s="109">
        <v>1.45</v>
      </c>
      <c r="I817" s="109">
        <f t="shared" si="49"/>
        <v>1.4701549999999999</v>
      </c>
      <c r="J817" s="109">
        <v>1</v>
      </c>
      <c r="K817" s="109">
        <f t="shared" si="50"/>
        <v>1.0139</v>
      </c>
      <c r="L817" s="110">
        <f t="shared" si="51"/>
        <v>11026.16</v>
      </c>
      <c r="M817" s="111" t="s">
        <v>1281</v>
      </c>
      <c r="N817" s="112" t="s">
        <v>1283</v>
      </c>
    </row>
    <row r="818" spans="1:14" ht="17.149999999999999" customHeight="1">
      <c r="A818" s="113" t="s">
        <v>1082</v>
      </c>
      <c r="B818" s="114" t="s">
        <v>1955</v>
      </c>
      <c r="C818" s="115">
        <v>9.1</v>
      </c>
      <c r="D818" s="116">
        <v>1.5109999999999999</v>
      </c>
      <c r="E818" s="116">
        <v>1</v>
      </c>
      <c r="F818" s="116">
        <v>1</v>
      </c>
      <c r="G818" s="116">
        <f t="shared" si="48"/>
        <v>1.5109999999999999</v>
      </c>
      <c r="H818" s="116">
        <v>1.45</v>
      </c>
      <c r="I818" s="116">
        <f t="shared" si="49"/>
        <v>2.19095</v>
      </c>
      <c r="J818" s="116">
        <v>1</v>
      </c>
      <c r="K818" s="116">
        <f t="shared" si="50"/>
        <v>1.5109999999999999</v>
      </c>
      <c r="L818" s="117">
        <f t="shared" si="51"/>
        <v>16432.13</v>
      </c>
      <c r="M818" s="118" t="s">
        <v>1281</v>
      </c>
      <c r="N818" s="119" t="s">
        <v>1283</v>
      </c>
    </row>
    <row r="819" spans="1:14" ht="17.149999999999999" customHeight="1">
      <c r="A819" s="120" t="s">
        <v>1083</v>
      </c>
      <c r="B819" s="121" t="s">
        <v>1956</v>
      </c>
      <c r="C819" s="122">
        <v>2.62</v>
      </c>
      <c r="D819" s="123">
        <v>0.40660000000000002</v>
      </c>
      <c r="E819" s="124">
        <v>1</v>
      </c>
      <c r="F819" s="124">
        <v>1</v>
      </c>
      <c r="G819" s="124">
        <f t="shared" si="48"/>
        <v>0.40660000000000002</v>
      </c>
      <c r="H819" s="124">
        <v>1.45</v>
      </c>
      <c r="I819" s="124">
        <f t="shared" si="49"/>
        <v>0.58957000000000004</v>
      </c>
      <c r="J819" s="124">
        <v>1</v>
      </c>
      <c r="K819" s="124">
        <f t="shared" si="50"/>
        <v>0.40660000000000002</v>
      </c>
      <c r="L819" s="125">
        <f t="shared" si="51"/>
        <v>4421.78</v>
      </c>
      <c r="M819" s="126" t="s">
        <v>1281</v>
      </c>
      <c r="N819" s="127" t="s">
        <v>1283</v>
      </c>
    </row>
    <row r="820" spans="1:14" ht="17.149999999999999" customHeight="1">
      <c r="A820" s="105" t="s">
        <v>1084</v>
      </c>
      <c r="B820" s="106" t="s">
        <v>1956</v>
      </c>
      <c r="C820" s="107">
        <v>3.59</v>
      </c>
      <c r="D820" s="109">
        <v>0.5655</v>
      </c>
      <c r="E820" s="109">
        <v>1</v>
      </c>
      <c r="F820" s="109">
        <v>1</v>
      </c>
      <c r="G820" s="109">
        <f t="shared" si="48"/>
        <v>0.5655</v>
      </c>
      <c r="H820" s="109">
        <v>1.45</v>
      </c>
      <c r="I820" s="109">
        <f t="shared" si="49"/>
        <v>0.81997500000000001</v>
      </c>
      <c r="J820" s="109">
        <v>1</v>
      </c>
      <c r="K820" s="109">
        <f t="shared" si="50"/>
        <v>0.5655</v>
      </c>
      <c r="L820" s="110">
        <f t="shared" si="51"/>
        <v>6149.81</v>
      </c>
      <c r="M820" s="111" t="s">
        <v>1281</v>
      </c>
      <c r="N820" s="112" t="s">
        <v>1283</v>
      </c>
    </row>
    <row r="821" spans="1:14" ht="17.149999999999999" customHeight="1">
      <c r="A821" s="105" t="s">
        <v>1085</v>
      </c>
      <c r="B821" s="106" t="s">
        <v>1956</v>
      </c>
      <c r="C821" s="107">
        <v>5.48</v>
      </c>
      <c r="D821" s="109">
        <v>0.83879999999999999</v>
      </c>
      <c r="E821" s="109">
        <v>1</v>
      </c>
      <c r="F821" s="109">
        <v>1</v>
      </c>
      <c r="G821" s="109">
        <f t="shared" si="48"/>
        <v>0.83879999999999999</v>
      </c>
      <c r="H821" s="109">
        <v>1.45</v>
      </c>
      <c r="I821" s="109">
        <f t="shared" si="49"/>
        <v>1.2162599999999999</v>
      </c>
      <c r="J821" s="109">
        <v>1</v>
      </c>
      <c r="K821" s="109">
        <f t="shared" si="50"/>
        <v>0.83879999999999999</v>
      </c>
      <c r="L821" s="110">
        <f t="shared" si="51"/>
        <v>9121.9500000000007</v>
      </c>
      <c r="M821" s="111" t="s">
        <v>1281</v>
      </c>
      <c r="N821" s="112" t="s">
        <v>1283</v>
      </c>
    </row>
    <row r="822" spans="1:14" ht="17.149999999999999" customHeight="1">
      <c r="A822" s="113" t="s">
        <v>1086</v>
      </c>
      <c r="B822" s="114" t="s">
        <v>1956</v>
      </c>
      <c r="C822" s="115">
        <v>11.42</v>
      </c>
      <c r="D822" s="116">
        <v>1.8288</v>
      </c>
      <c r="E822" s="116">
        <v>1</v>
      </c>
      <c r="F822" s="116">
        <v>1</v>
      </c>
      <c r="G822" s="116">
        <f t="shared" si="48"/>
        <v>1.8288</v>
      </c>
      <c r="H822" s="116">
        <v>1.45</v>
      </c>
      <c r="I822" s="116">
        <f t="shared" si="49"/>
        <v>2.6517599999999999</v>
      </c>
      <c r="J822" s="116">
        <v>1</v>
      </c>
      <c r="K822" s="116">
        <f t="shared" si="50"/>
        <v>1.8288</v>
      </c>
      <c r="L822" s="117">
        <f t="shared" si="51"/>
        <v>19888.2</v>
      </c>
      <c r="M822" s="118" t="s">
        <v>1281</v>
      </c>
      <c r="N822" s="119" t="s">
        <v>1283</v>
      </c>
    </row>
    <row r="823" spans="1:14" ht="17.149999999999999" customHeight="1">
      <c r="A823" s="120" t="s">
        <v>1087</v>
      </c>
      <c r="B823" s="121" t="s">
        <v>1957</v>
      </c>
      <c r="C823" s="122">
        <v>2.2799999999999998</v>
      </c>
      <c r="D823" s="123">
        <v>1.1731</v>
      </c>
      <c r="E823" s="124">
        <v>1</v>
      </c>
      <c r="F823" s="124">
        <v>1</v>
      </c>
      <c r="G823" s="124">
        <f t="shared" si="48"/>
        <v>1.1731</v>
      </c>
      <c r="H823" s="124">
        <v>1.45</v>
      </c>
      <c r="I823" s="124">
        <f t="shared" si="49"/>
        <v>1.700995</v>
      </c>
      <c r="J823" s="124">
        <v>1</v>
      </c>
      <c r="K823" s="124">
        <f t="shared" si="50"/>
        <v>1.1731</v>
      </c>
      <c r="L823" s="125">
        <f t="shared" si="51"/>
        <v>12757.46</v>
      </c>
      <c r="M823" s="126" t="s">
        <v>1281</v>
      </c>
      <c r="N823" s="127" t="s">
        <v>1283</v>
      </c>
    </row>
    <row r="824" spans="1:14" ht="17.149999999999999" customHeight="1">
      <c r="A824" s="105" t="s">
        <v>1088</v>
      </c>
      <c r="B824" s="106" t="s">
        <v>1957</v>
      </c>
      <c r="C824" s="107">
        <v>3.76</v>
      </c>
      <c r="D824" s="109">
        <v>1.4447000000000001</v>
      </c>
      <c r="E824" s="109">
        <v>1</v>
      </c>
      <c r="F824" s="109">
        <v>1</v>
      </c>
      <c r="G824" s="109">
        <f t="shared" si="48"/>
        <v>1.4447000000000001</v>
      </c>
      <c r="H824" s="109">
        <v>1.45</v>
      </c>
      <c r="I824" s="109">
        <f t="shared" si="49"/>
        <v>2.0948150000000001</v>
      </c>
      <c r="J824" s="109">
        <v>1</v>
      </c>
      <c r="K824" s="109">
        <f t="shared" si="50"/>
        <v>1.4447000000000001</v>
      </c>
      <c r="L824" s="110">
        <f t="shared" si="51"/>
        <v>15711.11</v>
      </c>
      <c r="M824" s="111" t="s">
        <v>1281</v>
      </c>
      <c r="N824" s="112" t="s">
        <v>1283</v>
      </c>
    </row>
    <row r="825" spans="1:14" ht="17.149999999999999" customHeight="1">
      <c r="A825" s="105" t="s">
        <v>1089</v>
      </c>
      <c r="B825" s="106" t="s">
        <v>1957</v>
      </c>
      <c r="C825" s="107">
        <v>8.6199999999999992</v>
      </c>
      <c r="D825" s="109">
        <v>2.5360999999999998</v>
      </c>
      <c r="E825" s="109">
        <v>1</v>
      </c>
      <c r="F825" s="109">
        <v>1</v>
      </c>
      <c r="G825" s="109">
        <f t="shared" si="48"/>
        <v>2.5360999999999998</v>
      </c>
      <c r="H825" s="109">
        <v>1.45</v>
      </c>
      <c r="I825" s="109">
        <f t="shared" si="49"/>
        <v>3.6773449999999994</v>
      </c>
      <c r="J825" s="109">
        <v>1</v>
      </c>
      <c r="K825" s="109">
        <f t="shared" si="50"/>
        <v>2.5360999999999998</v>
      </c>
      <c r="L825" s="110">
        <f t="shared" si="51"/>
        <v>27580.09</v>
      </c>
      <c r="M825" s="111" t="s">
        <v>1281</v>
      </c>
      <c r="N825" s="112" t="s">
        <v>1283</v>
      </c>
    </row>
    <row r="826" spans="1:14" ht="17.149999999999999" customHeight="1">
      <c r="A826" s="113" t="s">
        <v>1090</v>
      </c>
      <c r="B826" s="114" t="s">
        <v>1957</v>
      </c>
      <c r="C826" s="115">
        <v>18.77</v>
      </c>
      <c r="D826" s="116">
        <v>5.1736000000000004</v>
      </c>
      <c r="E826" s="116">
        <v>1</v>
      </c>
      <c r="F826" s="116">
        <v>1</v>
      </c>
      <c r="G826" s="116">
        <f t="shared" si="48"/>
        <v>5.1736000000000004</v>
      </c>
      <c r="H826" s="116">
        <v>1.45</v>
      </c>
      <c r="I826" s="116">
        <f t="shared" si="49"/>
        <v>7.5017200000000006</v>
      </c>
      <c r="J826" s="116">
        <v>1</v>
      </c>
      <c r="K826" s="116">
        <f t="shared" si="50"/>
        <v>5.1736000000000004</v>
      </c>
      <c r="L826" s="117">
        <f t="shared" si="51"/>
        <v>56262.9</v>
      </c>
      <c r="M826" s="118" t="s">
        <v>1281</v>
      </c>
      <c r="N826" s="119" t="s">
        <v>1283</v>
      </c>
    </row>
    <row r="827" spans="1:14" ht="17.149999999999999" customHeight="1">
      <c r="A827" s="120" t="s">
        <v>1091</v>
      </c>
      <c r="B827" s="121" t="s">
        <v>1958</v>
      </c>
      <c r="C827" s="122">
        <v>3.41</v>
      </c>
      <c r="D827" s="123">
        <v>1.2451000000000001</v>
      </c>
      <c r="E827" s="124">
        <v>1</v>
      </c>
      <c r="F827" s="124">
        <v>1</v>
      </c>
      <c r="G827" s="124">
        <f t="shared" si="48"/>
        <v>1.2451000000000001</v>
      </c>
      <c r="H827" s="124">
        <v>1.45</v>
      </c>
      <c r="I827" s="124">
        <f t="shared" si="49"/>
        <v>1.8053950000000001</v>
      </c>
      <c r="J827" s="124">
        <v>1</v>
      </c>
      <c r="K827" s="124">
        <f t="shared" si="50"/>
        <v>1.2451000000000001</v>
      </c>
      <c r="L827" s="125">
        <f t="shared" si="51"/>
        <v>13540.46</v>
      </c>
      <c r="M827" s="126" t="s">
        <v>1281</v>
      </c>
      <c r="N827" s="127" t="s">
        <v>1283</v>
      </c>
    </row>
    <row r="828" spans="1:14" ht="17.149999999999999" customHeight="1">
      <c r="A828" s="105" t="s">
        <v>1092</v>
      </c>
      <c r="B828" s="106" t="s">
        <v>1958</v>
      </c>
      <c r="C828" s="107">
        <v>4.9800000000000004</v>
      </c>
      <c r="D828" s="109">
        <v>1.5197000000000001</v>
      </c>
      <c r="E828" s="109">
        <v>1</v>
      </c>
      <c r="F828" s="109">
        <v>1</v>
      </c>
      <c r="G828" s="109">
        <f t="shared" si="48"/>
        <v>1.5197000000000001</v>
      </c>
      <c r="H828" s="109">
        <v>1.45</v>
      </c>
      <c r="I828" s="109">
        <f t="shared" si="49"/>
        <v>2.2035650000000002</v>
      </c>
      <c r="J828" s="109">
        <v>1</v>
      </c>
      <c r="K828" s="109">
        <f t="shared" si="50"/>
        <v>1.5197000000000001</v>
      </c>
      <c r="L828" s="110">
        <f t="shared" si="51"/>
        <v>16526.740000000002</v>
      </c>
      <c r="M828" s="111" t="s">
        <v>1281</v>
      </c>
      <c r="N828" s="112" t="s">
        <v>1283</v>
      </c>
    </row>
    <row r="829" spans="1:14" ht="17.149999999999999" customHeight="1">
      <c r="A829" s="105" t="s">
        <v>1093</v>
      </c>
      <c r="B829" s="106" t="s">
        <v>1958</v>
      </c>
      <c r="C829" s="107">
        <v>8.2799999999999994</v>
      </c>
      <c r="D829" s="109">
        <v>2.2785000000000002</v>
      </c>
      <c r="E829" s="109">
        <v>1</v>
      </c>
      <c r="F829" s="109">
        <v>1</v>
      </c>
      <c r="G829" s="109">
        <f t="shared" si="48"/>
        <v>2.2785000000000002</v>
      </c>
      <c r="H829" s="109">
        <v>1.45</v>
      </c>
      <c r="I829" s="109">
        <f t="shared" si="49"/>
        <v>3.3038250000000002</v>
      </c>
      <c r="J829" s="109">
        <v>1</v>
      </c>
      <c r="K829" s="109">
        <f t="shared" si="50"/>
        <v>2.2785000000000002</v>
      </c>
      <c r="L829" s="110">
        <f t="shared" si="51"/>
        <v>24778.69</v>
      </c>
      <c r="M829" s="111" t="s">
        <v>1281</v>
      </c>
      <c r="N829" s="112" t="s">
        <v>1283</v>
      </c>
    </row>
    <row r="830" spans="1:14" ht="17.149999999999999" customHeight="1">
      <c r="A830" s="113" t="s">
        <v>1094</v>
      </c>
      <c r="B830" s="114" t="s">
        <v>1958</v>
      </c>
      <c r="C830" s="115">
        <v>17.22</v>
      </c>
      <c r="D830" s="116">
        <v>4.6989000000000001</v>
      </c>
      <c r="E830" s="116">
        <v>1</v>
      </c>
      <c r="F830" s="116">
        <v>1</v>
      </c>
      <c r="G830" s="116">
        <f t="shared" si="48"/>
        <v>4.6989000000000001</v>
      </c>
      <c r="H830" s="116">
        <v>1.45</v>
      </c>
      <c r="I830" s="116">
        <f t="shared" si="49"/>
        <v>6.8134049999999995</v>
      </c>
      <c r="J830" s="116">
        <v>1</v>
      </c>
      <c r="K830" s="116">
        <f t="shared" si="50"/>
        <v>4.6989000000000001</v>
      </c>
      <c r="L830" s="117">
        <f t="shared" si="51"/>
        <v>51100.54</v>
      </c>
      <c r="M830" s="118" t="s">
        <v>1281</v>
      </c>
      <c r="N830" s="119" t="s">
        <v>1283</v>
      </c>
    </row>
    <row r="831" spans="1:14" ht="17.149999999999999" customHeight="1">
      <c r="A831" s="120" t="s">
        <v>1095</v>
      </c>
      <c r="B831" s="121" t="s">
        <v>1959</v>
      </c>
      <c r="C831" s="122">
        <v>2.0699999999999998</v>
      </c>
      <c r="D831" s="123">
        <v>1.0826</v>
      </c>
      <c r="E831" s="124">
        <v>1</v>
      </c>
      <c r="F831" s="124">
        <v>1</v>
      </c>
      <c r="G831" s="124">
        <f t="shared" si="48"/>
        <v>1.0826</v>
      </c>
      <c r="H831" s="124">
        <v>1.45</v>
      </c>
      <c r="I831" s="124">
        <f t="shared" si="49"/>
        <v>1.5697699999999999</v>
      </c>
      <c r="J831" s="124">
        <v>1</v>
      </c>
      <c r="K831" s="124">
        <f t="shared" si="50"/>
        <v>1.0826</v>
      </c>
      <c r="L831" s="125">
        <f t="shared" si="51"/>
        <v>11773.28</v>
      </c>
      <c r="M831" s="126" t="s">
        <v>1281</v>
      </c>
      <c r="N831" s="127" t="s">
        <v>1283</v>
      </c>
    </row>
    <row r="832" spans="1:14" ht="17.149999999999999" customHeight="1">
      <c r="A832" s="105" t="s">
        <v>1096</v>
      </c>
      <c r="B832" s="106" t="s">
        <v>1959</v>
      </c>
      <c r="C832" s="107">
        <v>3.02</v>
      </c>
      <c r="D832" s="109">
        <v>1.2934000000000001</v>
      </c>
      <c r="E832" s="109">
        <v>1</v>
      </c>
      <c r="F832" s="109">
        <v>1</v>
      </c>
      <c r="G832" s="109">
        <f t="shared" si="48"/>
        <v>1.2934000000000001</v>
      </c>
      <c r="H832" s="109">
        <v>1.45</v>
      </c>
      <c r="I832" s="109">
        <f t="shared" si="49"/>
        <v>1.8754300000000002</v>
      </c>
      <c r="J832" s="109">
        <v>1</v>
      </c>
      <c r="K832" s="109">
        <f t="shared" si="50"/>
        <v>1.2934000000000001</v>
      </c>
      <c r="L832" s="110">
        <f t="shared" si="51"/>
        <v>14065.73</v>
      </c>
      <c r="M832" s="111" t="s">
        <v>1281</v>
      </c>
      <c r="N832" s="112" t="s">
        <v>1283</v>
      </c>
    </row>
    <row r="833" spans="1:14" ht="17.149999999999999" customHeight="1">
      <c r="A833" s="105" t="s">
        <v>1097</v>
      </c>
      <c r="B833" s="106" t="s">
        <v>1959</v>
      </c>
      <c r="C833" s="107">
        <v>6.57</v>
      </c>
      <c r="D833" s="109">
        <v>1.927</v>
      </c>
      <c r="E833" s="109">
        <v>1</v>
      </c>
      <c r="F833" s="109">
        <v>1</v>
      </c>
      <c r="G833" s="109">
        <f t="shared" si="48"/>
        <v>1.927</v>
      </c>
      <c r="H833" s="109">
        <v>1.45</v>
      </c>
      <c r="I833" s="109">
        <f t="shared" si="49"/>
        <v>2.7941500000000001</v>
      </c>
      <c r="J833" s="109">
        <v>1</v>
      </c>
      <c r="K833" s="109">
        <f t="shared" si="50"/>
        <v>1.927</v>
      </c>
      <c r="L833" s="110">
        <f t="shared" si="51"/>
        <v>20956.13</v>
      </c>
      <c r="M833" s="111" t="s">
        <v>1281</v>
      </c>
      <c r="N833" s="112" t="s">
        <v>1283</v>
      </c>
    </row>
    <row r="834" spans="1:14" ht="17.149999999999999" customHeight="1">
      <c r="A834" s="113" t="s">
        <v>1098</v>
      </c>
      <c r="B834" s="114" t="s">
        <v>1959</v>
      </c>
      <c r="C834" s="115">
        <v>14.64</v>
      </c>
      <c r="D834" s="116">
        <v>3.8917999999999999</v>
      </c>
      <c r="E834" s="116">
        <v>1</v>
      </c>
      <c r="F834" s="116">
        <v>1</v>
      </c>
      <c r="G834" s="116">
        <f t="shared" si="48"/>
        <v>3.8917999999999999</v>
      </c>
      <c r="H834" s="116">
        <v>1.45</v>
      </c>
      <c r="I834" s="116">
        <f t="shared" si="49"/>
        <v>5.6431100000000001</v>
      </c>
      <c r="J834" s="116">
        <v>1</v>
      </c>
      <c r="K834" s="116">
        <f t="shared" si="50"/>
        <v>3.8917999999999999</v>
      </c>
      <c r="L834" s="117">
        <f t="shared" si="51"/>
        <v>42323.33</v>
      </c>
      <c r="M834" s="118" t="s">
        <v>1281</v>
      </c>
      <c r="N834" s="119" t="s">
        <v>1283</v>
      </c>
    </row>
    <row r="835" spans="1:14" ht="17.149999999999999" customHeight="1">
      <c r="A835" s="120" t="s">
        <v>1099</v>
      </c>
      <c r="B835" s="121" t="s">
        <v>1960</v>
      </c>
      <c r="C835" s="122">
        <v>1.86</v>
      </c>
      <c r="D835" s="123">
        <v>0.87519999999999998</v>
      </c>
      <c r="E835" s="124">
        <v>1</v>
      </c>
      <c r="F835" s="124">
        <v>1</v>
      </c>
      <c r="G835" s="124">
        <f t="shared" si="48"/>
        <v>0.87519999999999998</v>
      </c>
      <c r="H835" s="124">
        <v>1.45</v>
      </c>
      <c r="I835" s="124">
        <f t="shared" si="49"/>
        <v>1.2690399999999999</v>
      </c>
      <c r="J835" s="124">
        <v>1</v>
      </c>
      <c r="K835" s="124">
        <f t="shared" si="50"/>
        <v>0.87519999999999998</v>
      </c>
      <c r="L835" s="125">
        <f t="shared" si="51"/>
        <v>9517.7999999999993</v>
      </c>
      <c r="M835" s="126" t="s">
        <v>1281</v>
      </c>
      <c r="N835" s="127" t="s">
        <v>1283</v>
      </c>
    </row>
    <row r="836" spans="1:14" ht="17.149999999999999" customHeight="1">
      <c r="A836" s="105" t="s">
        <v>1100</v>
      </c>
      <c r="B836" s="106" t="s">
        <v>1960</v>
      </c>
      <c r="C836" s="107">
        <v>2.57</v>
      </c>
      <c r="D836" s="109">
        <v>1.0328999999999999</v>
      </c>
      <c r="E836" s="109">
        <v>1</v>
      </c>
      <c r="F836" s="109">
        <v>1</v>
      </c>
      <c r="G836" s="109">
        <f t="shared" si="48"/>
        <v>1.0328999999999999</v>
      </c>
      <c r="H836" s="109">
        <v>1.45</v>
      </c>
      <c r="I836" s="109">
        <f t="shared" si="49"/>
        <v>1.4977049999999998</v>
      </c>
      <c r="J836" s="109">
        <v>1</v>
      </c>
      <c r="K836" s="109">
        <f t="shared" si="50"/>
        <v>1.0328999999999999</v>
      </c>
      <c r="L836" s="110">
        <f t="shared" si="51"/>
        <v>11232.79</v>
      </c>
      <c r="M836" s="111" t="s">
        <v>1281</v>
      </c>
      <c r="N836" s="112" t="s">
        <v>1283</v>
      </c>
    </row>
    <row r="837" spans="1:14" ht="17.149999999999999" customHeight="1">
      <c r="A837" s="105" t="s">
        <v>1101</v>
      </c>
      <c r="B837" s="106" t="s">
        <v>1960</v>
      </c>
      <c r="C837" s="107">
        <v>5.63</v>
      </c>
      <c r="D837" s="109">
        <v>1.6473</v>
      </c>
      <c r="E837" s="109">
        <v>1</v>
      </c>
      <c r="F837" s="109">
        <v>1</v>
      </c>
      <c r="G837" s="109">
        <f t="shared" si="48"/>
        <v>1.6473</v>
      </c>
      <c r="H837" s="109">
        <v>1.45</v>
      </c>
      <c r="I837" s="109">
        <f t="shared" si="49"/>
        <v>2.388585</v>
      </c>
      <c r="J837" s="109">
        <v>1</v>
      </c>
      <c r="K837" s="109">
        <f t="shared" si="50"/>
        <v>1.6473</v>
      </c>
      <c r="L837" s="110">
        <f t="shared" si="51"/>
        <v>17914.39</v>
      </c>
      <c r="M837" s="111" t="s">
        <v>1281</v>
      </c>
      <c r="N837" s="112" t="s">
        <v>1283</v>
      </c>
    </row>
    <row r="838" spans="1:14" ht="17.149999999999999" customHeight="1">
      <c r="A838" s="113" t="s">
        <v>1102</v>
      </c>
      <c r="B838" s="114" t="s">
        <v>1960</v>
      </c>
      <c r="C838" s="115">
        <v>13.24</v>
      </c>
      <c r="D838" s="116">
        <v>3.7450999999999999</v>
      </c>
      <c r="E838" s="116">
        <v>1</v>
      </c>
      <c r="F838" s="116">
        <v>1</v>
      </c>
      <c r="G838" s="116">
        <f t="shared" si="48"/>
        <v>3.7450999999999999</v>
      </c>
      <c r="H838" s="116">
        <v>1.45</v>
      </c>
      <c r="I838" s="116">
        <f t="shared" si="49"/>
        <v>5.4303949999999999</v>
      </c>
      <c r="J838" s="116">
        <v>1</v>
      </c>
      <c r="K838" s="116">
        <f t="shared" si="50"/>
        <v>3.7450999999999999</v>
      </c>
      <c r="L838" s="117">
        <f t="shared" si="51"/>
        <v>40727.96</v>
      </c>
      <c r="M838" s="118" t="s">
        <v>1281</v>
      </c>
      <c r="N838" s="119" t="s">
        <v>1283</v>
      </c>
    </row>
    <row r="839" spans="1:14" ht="17.149999999999999" customHeight="1">
      <c r="A839" s="120" t="s">
        <v>1103</v>
      </c>
      <c r="B839" s="121" t="s">
        <v>1961</v>
      </c>
      <c r="C839" s="122">
        <v>1.39</v>
      </c>
      <c r="D839" s="123">
        <v>0.69869999999999999</v>
      </c>
      <c r="E839" s="124">
        <v>1</v>
      </c>
      <c r="F839" s="124">
        <v>1</v>
      </c>
      <c r="G839" s="124">
        <f t="shared" si="48"/>
        <v>0.69869999999999999</v>
      </c>
      <c r="H839" s="124">
        <v>1.45</v>
      </c>
      <c r="I839" s="124">
        <f t="shared" si="49"/>
        <v>1.013115</v>
      </c>
      <c r="J839" s="124">
        <v>1</v>
      </c>
      <c r="K839" s="124">
        <f t="shared" si="50"/>
        <v>0.69869999999999999</v>
      </c>
      <c r="L839" s="125">
        <f t="shared" si="51"/>
        <v>7598.36</v>
      </c>
      <c r="M839" s="126" t="s">
        <v>1281</v>
      </c>
      <c r="N839" s="127" t="s">
        <v>1283</v>
      </c>
    </row>
    <row r="840" spans="1:14" ht="17.149999999999999" customHeight="1">
      <c r="A840" s="105" t="s">
        <v>1104</v>
      </c>
      <c r="B840" s="106" t="s">
        <v>1961</v>
      </c>
      <c r="C840" s="107">
        <v>1.78</v>
      </c>
      <c r="D840" s="109">
        <v>1.0145</v>
      </c>
      <c r="E840" s="109">
        <v>1</v>
      </c>
      <c r="F840" s="109">
        <v>1</v>
      </c>
      <c r="G840" s="109">
        <f t="shared" si="48"/>
        <v>1.0145</v>
      </c>
      <c r="H840" s="109">
        <v>1.45</v>
      </c>
      <c r="I840" s="109">
        <f t="shared" si="49"/>
        <v>1.4710249999999998</v>
      </c>
      <c r="J840" s="109">
        <v>1</v>
      </c>
      <c r="K840" s="109">
        <f t="shared" si="50"/>
        <v>1.0145</v>
      </c>
      <c r="L840" s="110">
        <f t="shared" si="51"/>
        <v>11032.69</v>
      </c>
      <c r="M840" s="111" t="s">
        <v>1281</v>
      </c>
      <c r="N840" s="112" t="s">
        <v>1283</v>
      </c>
    </row>
    <row r="841" spans="1:14" ht="17.149999999999999" customHeight="1">
      <c r="A841" s="105" t="s">
        <v>1105</v>
      </c>
      <c r="B841" s="106" t="s">
        <v>1961</v>
      </c>
      <c r="C841" s="107">
        <v>5.33</v>
      </c>
      <c r="D841" s="109">
        <v>1.7045999999999999</v>
      </c>
      <c r="E841" s="109">
        <v>1</v>
      </c>
      <c r="F841" s="109">
        <v>1</v>
      </c>
      <c r="G841" s="109">
        <f t="shared" si="48"/>
        <v>1.7045999999999999</v>
      </c>
      <c r="H841" s="109">
        <v>1.45</v>
      </c>
      <c r="I841" s="109">
        <f t="shared" si="49"/>
        <v>2.4716699999999996</v>
      </c>
      <c r="J841" s="109">
        <v>1</v>
      </c>
      <c r="K841" s="109">
        <f t="shared" si="50"/>
        <v>1.7045999999999999</v>
      </c>
      <c r="L841" s="110">
        <f t="shared" si="51"/>
        <v>18537.53</v>
      </c>
      <c r="M841" s="111" t="s">
        <v>1281</v>
      </c>
      <c r="N841" s="112" t="s">
        <v>1283</v>
      </c>
    </row>
    <row r="842" spans="1:14" ht="17.149999999999999" customHeight="1">
      <c r="A842" s="113" t="s">
        <v>1106</v>
      </c>
      <c r="B842" s="114" t="s">
        <v>1961</v>
      </c>
      <c r="C842" s="115">
        <v>18.77</v>
      </c>
      <c r="D842" s="116">
        <v>4.7778999999999998</v>
      </c>
      <c r="E842" s="116">
        <v>1</v>
      </c>
      <c r="F842" s="116">
        <v>1</v>
      </c>
      <c r="G842" s="116">
        <f t="shared" si="48"/>
        <v>4.7778999999999998</v>
      </c>
      <c r="H842" s="116">
        <v>1.45</v>
      </c>
      <c r="I842" s="116">
        <f t="shared" si="49"/>
        <v>6.9279549999999999</v>
      </c>
      <c r="J842" s="116">
        <v>1</v>
      </c>
      <c r="K842" s="116">
        <f t="shared" si="50"/>
        <v>4.7778999999999998</v>
      </c>
      <c r="L842" s="117">
        <f t="shared" si="51"/>
        <v>51959.66</v>
      </c>
      <c r="M842" s="118" t="s">
        <v>1281</v>
      </c>
      <c r="N842" s="119" t="s">
        <v>1283</v>
      </c>
    </row>
    <row r="843" spans="1:14" ht="17.149999999999999" customHeight="1">
      <c r="A843" s="120" t="s">
        <v>1107</v>
      </c>
      <c r="B843" s="121" t="s">
        <v>1962</v>
      </c>
      <c r="C843" s="122">
        <v>1.94</v>
      </c>
      <c r="D843" s="123">
        <v>0.61829999999999996</v>
      </c>
      <c r="E843" s="124">
        <v>1</v>
      </c>
      <c r="F843" s="124">
        <v>1</v>
      </c>
      <c r="G843" s="124">
        <f t="shared" si="48"/>
        <v>0.61829999999999996</v>
      </c>
      <c r="H843" s="124">
        <v>1.45</v>
      </c>
      <c r="I843" s="124">
        <f t="shared" si="49"/>
        <v>0.89653499999999997</v>
      </c>
      <c r="J843" s="124">
        <v>1</v>
      </c>
      <c r="K843" s="124">
        <f t="shared" si="50"/>
        <v>0.61829999999999996</v>
      </c>
      <c r="L843" s="125">
        <f t="shared" si="51"/>
        <v>6724.01</v>
      </c>
      <c r="M843" s="126" t="s">
        <v>1281</v>
      </c>
      <c r="N843" s="127" t="s">
        <v>1283</v>
      </c>
    </row>
    <row r="844" spans="1:14" ht="17.149999999999999" customHeight="1">
      <c r="A844" s="105" t="s">
        <v>1108</v>
      </c>
      <c r="B844" s="106" t="s">
        <v>1962</v>
      </c>
      <c r="C844" s="107">
        <v>3.04</v>
      </c>
      <c r="D844" s="109">
        <v>0.8155</v>
      </c>
      <c r="E844" s="109">
        <v>1</v>
      </c>
      <c r="F844" s="109">
        <v>1</v>
      </c>
      <c r="G844" s="109">
        <f t="shared" si="48"/>
        <v>0.8155</v>
      </c>
      <c r="H844" s="109">
        <v>1.45</v>
      </c>
      <c r="I844" s="109">
        <f t="shared" si="49"/>
        <v>1.1824749999999999</v>
      </c>
      <c r="J844" s="109">
        <v>1</v>
      </c>
      <c r="K844" s="109">
        <f t="shared" si="50"/>
        <v>0.8155</v>
      </c>
      <c r="L844" s="110">
        <f t="shared" si="51"/>
        <v>8868.56</v>
      </c>
      <c r="M844" s="111" t="s">
        <v>1281</v>
      </c>
      <c r="N844" s="112" t="s">
        <v>1283</v>
      </c>
    </row>
    <row r="845" spans="1:14" ht="17.149999999999999" customHeight="1">
      <c r="A845" s="105" t="s">
        <v>1109</v>
      </c>
      <c r="B845" s="106" t="s">
        <v>1962</v>
      </c>
      <c r="C845" s="107">
        <v>6.38</v>
      </c>
      <c r="D845" s="109">
        <v>1.4098999999999999</v>
      </c>
      <c r="E845" s="109">
        <v>1</v>
      </c>
      <c r="F845" s="109">
        <v>1</v>
      </c>
      <c r="G845" s="109">
        <f t="shared" si="48"/>
        <v>1.4098999999999999</v>
      </c>
      <c r="H845" s="109">
        <v>1.45</v>
      </c>
      <c r="I845" s="109">
        <f t="shared" si="49"/>
        <v>2.0443549999999999</v>
      </c>
      <c r="J845" s="109">
        <v>1</v>
      </c>
      <c r="K845" s="109">
        <f t="shared" si="50"/>
        <v>1.4098999999999999</v>
      </c>
      <c r="L845" s="110">
        <f t="shared" si="51"/>
        <v>15332.66</v>
      </c>
      <c r="M845" s="111" t="s">
        <v>1281</v>
      </c>
      <c r="N845" s="112" t="s">
        <v>1283</v>
      </c>
    </row>
    <row r="846" spans="1:14" ht="17.149999999999999" customHeight="1">
      <c r="A846" s="113" t="s">
        <v>1110</v>
      </c>
      <c r="B846" s="114" t="s">
        <v>1962</v>
      </c>
      <c r="C846" s="115">
        <v>13.26</v>
      </c>
      <c r="D846" s="116">
        <v>3.0335999999999999</v>
      </c>
      <c r="E846" s="116">
        <v>1</v>
      </c>
      <c r="F846" s="116">
        <v>1</v>
      </c>
      <c r="G846" s="116">
        <f t="shared" si="48"/>
        <v>3.0335999999999999</v>
      </c>
      <c r="H846" s="116">
        <v>1.45</v>
      </c>
      <c r="I846" s="116">
        <f t="shared" si="49"/>
        <v>4.39872</v>
      </c>
      <c r="J846" s="116">
        <v>1</v>
      </c>
      <c r="K846" s="116">
        <f t="shared" si="50"/>
        <v>3.0335999999999999</v>
      </c>
      <c r="L846" s="117">
        <f t="shared" si="51"/>
        <v>32990.400000000001</v>
      </c>
      <c r="M846" s="118" t="s">
        <v>1281</v>
      </c>
      <c r="N846" s="119" t="s">
        <v>1283</v>
      </c>
    </row>
    <row r="847" spans="1:14" ht="17.149999999999999" customHeight="1">
      <c r="A847" s="120" t="s">
        <v>1111</v>
      </c>
      <c r="B847" s="121" t="s">
        <v>1963</v>
      </c>
      <c r="C847" s="122">
        <v>2.19</v>
      </c>
      <c r="D847" s="123">
        <v>0.71479999999999999</v>
      </c>
      <c r="E847" s="124">
        <v>1</v>
      </c>
      <c r="F847" s="124">
        <v>1</v>
      </c>
      <c r="G847" s="124">
        <f t="shared" si="48"/>
        <v>0.71479999999999999</v>
      </c>
      <c r="H847" s="124">
        <v>1.45</v>
      </c>
      <c r="I847" s="124">
        <f t="shared" si="49"/>
        <v>1.0364599999999999</v>
      </c>
      <c r="J847" s="124">
        <v>1</v>
      </c>
      <c r="K847" s="124">
        <f t="shared" si="50"/>
        <v>0.71479999999999999</v>
      </c>
      <c r="L847" s="125">
        <f t="shared" si="51"/>
        <v>7773.45</v>
      </c>
      <c r="M847" s="126" t="s">
        <v>1281</v>
      </c>
      <c r="N847" s="127" t="s">
        <v>1283</v>
      </c>
    </row>
    <row r="848" spans="1:14" ht="17.149999999999999" customHeight="1">
      <c r="A848" s="105" t="s">
        <v>1112</v>
      </c>
      <c r="B848" s="106" t="s">
        <v>1963</v>
      </c>
      <c r="C848" s="107">
        <v>3.95</v>
      </c>
      <c r="D848" s="109">
        <v>1.0187999999999999</v>
      </c>
      <c r="E848" s="109">
        <v>1</v>
      </c>
      <c r="F848" s="109">
        <v>1</v>
      </c>
      <c r="G848" s="109">
        <f t="shared" ref="G848:G911" si="52">+D848*E848*F848</f>
        <v>1.0187999999999999</v>
      </c>
      <c r="H848" s="109">
        <v>1.45</v>
      </c>
      <c r="I848" s="109">
        <f t="shared" ref="I848:I911" si="53">G848*H848</f>
        <v>1.4772599999999998</v>
      </c>
      <c r="J848" s="109">
        <v>1</v>
      </c>
      <c r="K848" s="109">
        <f t="shared" ref="K848:K911" si="54">D848*J848</f>
        <v>1.0187999999999999</v>
      </c>
      <c r="L848" s="110">
        <f t="shared" ref="L848:L911" si="55">+ROUND(I848*7500,2)</f>
        <v>11079.45</v>
      </c>
      <c r="M848" s="111" t="s">
        <v>1281</v>
      </c>
      <c r="N848" s="112" t="s">
        <v>1283</v>
      </c>
    </row>
    <row r="849" spans="1:14" ht="17.149999999999999" customHeight="1">
      <c r="A849" s="105" t="s">
        <v>1113</v>
      </c>
      <c r="B849" s="106" t="s">
        <v>1963</v>
      </c>
      <c r="C849" s="107">
        <v>8.24</v>
      </c>
      <c r="D849" s="109">
        <v>1.7736000000000001</v>
      </c>
      <c r="E849" s="109">
        <v>1</v>
      </c>
      <c r="F849" s="109">
        <v>1</v>
      </c>
      <c r="G849" s="109">
        <f t="shared" si="52"/>
        <v>1.7736000000000001</v>
      </c>
      <c r="H849" s="109">
        <v>1.45</v>
      </c>
      <c r="I849" s="109">
        <f t="shared" si="53"/>
        <v>2.57172</v>
      </c>
      <c r="J849" s="109">
        <v>1</v>
      </c>
      <c r="K849" s="109">
        <f t="shared" si="54"/>
        <v>1.7736000000000001</v>
      </c>
      <c r="L849" s="110">
        <f t="shared" si="55"/>
        <v>19287.900000000001</v>
      </c>
      <c r="M849" s="111" t="s">
        <v>1281</v>
      </c>
      <c r="N849" s="112" t="s">
        <v>1283</v>
      </c>
    </row>
    <row r="850" spans="1:14" ht="17.149999999999999" customHeight="1">
      <c r="A850" s="113" t="s">
        <v>1114</v>
      </c>
      <c r="B850" s="114" t="s">
        <v>1963</v>
      </c>
      <c r="C850" s="115">
        <v>18.43</v>
      </c>
      <c r="D850" s="116">
        <v>4.0572999999999997</v>
      </c>
      <c r="E850" s="116">
        <v>1</v>
      </c>
      <c r="F850" s="116">
        <v>1</v>
      </c>
      <c r="G850" s="116">
        <f t="shared" si="52"/>
        <v>4.0572999999999997</v>
      </c>
      <c r="H850" s="116">
        <v>1.45</v>
      </c>
      <c r="I850" s="116">
        <f t="shared" si="53"/>
        <v>5.8830849999999995</v>
      </c>
      <c r="J850" s="116">
        <v>1</v>
      </c>
      <c r="K850" s="116">
        <f t="shared" si="54"/>
        <v>4.0572999999999997</v>
      </c>
      <c r="L850" s="117">
        <f t="shared" si="55"/>
        <v>44123.14</v>
      </c>
      <c r="M850" s="118" t="s">
        <v>1281</v>
      </c>
      <c r="N850" s="119" t="s">
        <v>1283</v>
      </c>
    </row>
    <row r="851" spans="1:14" ht="17.149999999999999" customHeight="1">
      <c r="A851" s="120" t="s">
        <v>1115</v>
      </c>
      <c r="B851" s="121" t="s">
        <v>1964</v>
      </c>
      <c r="C851" s="122">
        <v>2.04</v>
      </c>
      <c r="D851" s="123">
        <v>0.85060000000000002</v>
      </c>
      <c r="E851" s="124">
        <v>1</v>
      </c>
      <c r="F851" s="124">
        <v>1</v>
      </c>
      <c r="G851" s="124">
        <f t="shared" si="52"/>
        <v>0.85060000000000002</v>
      </c>
      <c r="H851" s="124">
        <v>1.45</v>
      </c>
      <c r="I851" s="124">
        <f t="shared" si="53"/>
        <v>1.2333700000000001</v>
      </c>
      <c r="J851" s="124">
        <v>1</v>
      </c>
      <c r="K851" s="124">
        <f t="shared" si="54"/>
        <v>0.85060000000000002</v>
      </c>
      <c r="L851" s="125">
        <f t="shared" si="55"/>
        <v>9250.2800000000007</v>
      </c>
      <c r="M851" s="126" t="s">
        <v>1281</v>
      </c>
      <c r="N851" s="127" t="s">
        <v>1283</v>
      </c>
    </row>
    <row r="852" spans="1:14" ht="17.149999999999999" customHeight="1">
      <c r="A852" s="105" t="s">
        <v>1116</v>
      </c>
      <c r="B852" s="106" t="s">
        <v>1964</v>
      </c>
      <c r="C852" s="107">
        <v>2.85</v>
      </c>
      <c r="D852" s="109">
        <v>1.0523</v>
      </c>
      <c r="E852" s="109">
        <v>1</v>
      </c>
      <c r="F852" s="109">
        <v>1</v>
      </c>
      <c r="G852" s="109">
        <f t="shared" si="52"/>
        <v>1.0523</v>
      </c>
      <c r="H852" s="109">
        <v>1.45</v>
      </c>
      <c r="I852" s="109">
        <f t="shared" si="53"/>
        <v>1.5258350000000001</v>
      </c>
      <c r="J852" s="109">
        <v>1</v>
      </c>
      <c r="K852" s="109">
        <f t="shared" si="54"/>
        <v>1.0523</v>
      </c>
      <c r="L852" s="110">
        <f t="shared" si="55"/>
        <v>11443.76</v>
      </c>
      <c r="M852" s="111" t="s">
        <v>1281</v>
      </c>
      <c r="N852" s="112" t="s">
        <v>1283</v>
      </c>
    </row>
    <row r="853" spans="1:14" ht="17.149999999999999" customHeight="1">
      <c r="A853" s="105" t="s">
        <v>1117</v>
      </c>
      <c r="B853" s="106" t="s">
        <v>1964</v>
      </c>
      <c r="C853" s="107">
        <v>6.02</v>
      </c>
      <c r="D853" s="109">
        <v>1.8157000000000001</v>
      </c>
      <c r="E853" s="109">
        <v>1</v>
      </c>
      <c r="F853" s="109">
        <v>1</v>
      </c>
      <c r="G853" s="109">
        <f t="shared" si="52"/>
        <v>1.8157000000000001</v>
      </c>
      <c r="H853" s="109">
        <v>1.45</v>
      </c>
      <c r="I853" s="109">
        <f t="shared" si="53"/>
        <v>2.632765</v>
      </c>
      <c r="J853" s="109">
        <v>1</v>
      </c>
      <c r="K853" s="109">
        <f t="shared" si="54"/>
        <v>1.8157000000000001</v>
      </c>
      <c r="L853" s="110">
        <f t="shared" si="55"/>
        <v>19745.740000000002</v>
      </c>
      <c r="M853" s="111" t="s">
        <v>1281</v>
      </c>
      <c r="N853" s="112" t="s">
        <v>1283</v>
      </c>
    </row>
    <row r="854" spans="1:14" ht="17.149999999999999" customHeight="1">
      <c r="A854" s="113" t="s">
        <v>1118</v>
      </c>
      <c r="B854" s="114" t="s">
        <v>1964</v>
      </c>
      <c r="C854" s="115">
        <v>12.95</v>
      </c>
      <c r="D854" s="116">
        <v>4.1456</v>
      </c>
      <c r="E854" s="116">
        <v>1</v>
      </c>
      <c r="F854" s="116">
        <v>1</v>
      </c>
      <c r="G854" s="116">
        <f t="shared" si="52"/>
        <v>4.1456</v>
      </c>
      <c r="H854" s="116">
        <v>1.45</v>
      </c>
      <c r="I854" s="116">
        <f t="shared" si="53"/>
        <v>6.01112</v>
      </c>
      <c r="J854" s="116">
        <v>1</v>
      </c>
      <c r="K854" s="116">
        <f t="shared" si="54"/>
        <v>4.1456</v>
      </c>
      <c r="L854" s="117">
        <f t="shared" si="55"/>
        <v>45083.4</v>
      </c>
      <c r="M854" s="118" t="s">
        <v>1281</v>
      </c>
      <c r="N854" s="119" t="s">
        <v>1283</v>
      </c>
    </row>
    <row r="855" spans="1:14" ht="17.149999999999999" customHeight="1">
      <c r="A855" s="120" t="s">
        <v>1119</v>
      </c>
      <c r="B855" s="121" t="s">
        <v>1965</v>
      </c>
      <c r="C855" s="122">
        <v>2.8</v>
      </c>
      <c r="D855" s="123">
        <v>0.43659999999999999</v>
      </c>
      <c r="E855" s="124">
        <v>1</v>
      </c>
      <c r="F855" s="124">
        <v>1</v>
      </c>
      <c r="G855" s="124">
        <f t="shared" si="52"/>
        <v>0.43659999999999999</v>
      </c>
      <c r="H855" s="124">
        <v>1.45</v>
      </c>
      <c r="I855" s="124">
        <f t="shared" si="53"/>
        <v>0.63306999999999991</v>
      </c>
      <c r="J855" s="124">
        <v>1</v>
      </c>
      <c r="K855" s="124">
        <f t="shared" si="54"/>
        <v>0.43659999999999999</v>
      </c>
      <c r="L855" s="125">
        <f t="shared" si="55"/>
        <v>4748.03</v>
      </c>
      <c r="M855" s="126" t="s">
        <v>1281</v>
      </c>
      <c r="N855" s="127" t="s">
        <v>1283</v>
      </c>
    </row>
    <row r="856" spans="1:14" ht="17.149999999999999" customHeight="1">
      <c r="A856" s="105" t="s">
        <v>1120</v>
      </c>
      <c r="B856" s="106" t="s">
        <v>1965</v>
      </c>
      <c r="C856" s="107">
        <v>3.66</v>
      </c>
      <c r="D856" s="109">
        <v>0.6119</v>
      </c>
      <c r="E856" s="109">
        <v>1</v>
      </c>
      <c r="F856" s="109">
        <v>1</v>
      </c>
      <c r="G856" s="109">
        <f t="shared" si="52"/>
        <v>0.6119</v>
      </c>
      <c r="H856" s="109">
        <v>1.45</v>
      </c>
      <c r="I856" s="109">
        <f t="shared" si="53"/>
        <v>0.88725500000000002</v>
      </c>
      <c r="J856" s="109">
        <v>1</v>
      </c>
      <c r="K856" s="109">
        <f t="shared" si="54"/>
        <v>0.6119</v>
      </c>
      <c r="L856" s="110">
        <f t="shared" si="55"/>
        <v>6654.41</v>
      </c>
      <c r="M856" s="111" t="s">
        <v>1281</v>
      </c>
      <c r="N856" s="112" t="s">
        <v>1283</v>
      </c>
    </row>
    <row r="857" spans="1:14" ht="17.149999999999999" customHeight="1">
      <c r="A857" s="105" t="s">
        <v>1121</v>
      </c>
      <c r="B857" s="106" t="s">
        <v>1965</v>
      </c>
      <c r="C857" s="107">
        <v>6.35</v>
      </c>
      <c r="D857" s="109">
        <v>1.0081</v>
      </c>
      <c r="E857" s="109">
        <v>1</v>
      </c>
      <c r="F857" s="109">
        <v>1</v>
      </c>
      <c r="G857" s="109">
        <f t="shared" si="52"/>
        <v>1.0081</v>
      </c>
      <c r="H857" s="109">
        <v>1.45</v>
      </c>
      <c r="I857" s="109">
        <f t="shared" si="53"/>
        <v>1.4617449999999999</v>
      </c>
      <c r="J857" s="109">
        <v>1</v>
      </c>
      <c r="K857" s="109">
        <f t="shared" si="54"/>
        <v>1.0081</v>
      </c>
      <c r="L857" s="110">
        <f t="shared" si="55"/>
        <v>10963.09</v>
      </c>
      <c r="M857" s="111" t="s">
        <v>1281</v>
      </c>
      <c r="N857" s="112" t="s">
        <v>1283</v>
      </c>
    </row>
    <row r="858" spans="1:14" ht="17.149999999999999" customHeight="1">
      <c r="A858" s="113" t="s">
        <v>1122</v>
      </c>
      <c r="B858" s="114" t="s">
        <v>1965</v>
      </c>
      <c r="C858" s="115">
        <v>11.1</v>
      </c>
      <c r="D858" s="116">
        <v>1.7729999999999999</v>
      </c>
      <c r="E858" s="116">
        <v>1</v>
      </c>
      <c r="F858" s="116">
        <v>1</v>
      </c>
      <c r="G858" s="116">
        <f t="shared" si="52"/>
        <v>1.7729999999999999</v>
      </c>
      <c r="H858" s="116">
        <v>1.45</v>
      </c>
      <c r="I858" s="116">
        <f t="shared" si="53"/>
        <v>2.5708499999999996</v>
      </c>
      <c r="J858" s="116">
        <v>1</v>
      </c>
      <c r="K858" s="116">
        <f t="shared" si="54"/>
        <v>1.7729999999999999</v>
      </c>
      <c r="L858" s="117">
        <f t="shared" si="55"/>
        <v>19281.38</v>
      </c>
      <c r="M858" s="118" t="s">
        <v>1281</v>
      </c>
      <c r="N858" s="119" t="s">
        <v>1283</v>
      </c>
    </row>
    <row r="859" spans="1:14" ht="17.149999999999999" customHeight="1">
      <c r="A859" s="120" t="s">
        <v>1123</v>
      </c>
      <c r="B859" s="121" t="s">
        <v>1966</v>
      </c>
      <c r="C859" s="122">
        <v>2.71</v>
      </c>
      <c r="D859" s="123">
        <v>0.46010000000000001</v>
      </c>
      <c r="E859" s="124">
        <v>1</v>
      </c>
      <c r="F859" s="124">
        <v>1</v>
      </c>
      <c r="G859" s="124">
        <f t="shared" si="52"/>
        <v>0.46010000000000001</v>
      </c>
      <c r="H859" s="124">
        <v>1.45</v>
      </c>
      <c r="I859" s="124">
        <f t="shared" si="53"/>
        <v>0.66714499999999999</v>
      </c>
      <c r="J859" s="124">
        <v>1</v>
      </c>
      <c r="K859" s="124">
        <f t="shared" si="54"/>
        <v>0.46010000000000001</v>
      </c>
      <c r="L859" s="125">
        <f t="shared" si="55"/>
        <v>5003.59</v>
      </c>
      <c r="M859" s="126" t="s">
        <v>1281</v>
      </c>
      <c r="N859" s="127" t="s">
        <v>1283</v>
      </c>
    </row>
    <row r="860" spans="1:14" ht="17.149999999999999" customHeight="1">
      <c r="A860" s="105" t="s">
        <v>1124</v>
      </c>
      <c r="B860" s="106" t="s">
        <v>1966</v>
      </c>
      <c r="C860" s="107">
        <v>3.88</v>
      </c>
      <c r="D860" s="109">
        <v>0.62080000000000002</v>
      </c>
      <c r="E860" s="109">
        <v>1</v>
      </c>
      <c r="F860" s="109">
        <v>1</v>
      </c>
      <c r="G860" s="109">
        <f t="shared" si="52"/>
        <v>0.62080000000000002</v>
      </c>
      <c r="H860" s="109">
        <v>1.45</v>
      </c>
      <c r="I860" s="109">
        <f t="shared" si="53"/>
        <v>0.90015999999999996</v>
      </c>
      <c r="J860" s="109">
        <v>1</v>
      </c>
      <c r="K860" s="109">
        <f t="shared" si="54"/>
        <v>0.62080000000000002</v>
      </c>
      <c r="L860" s="110">
        <f t="shared" si="55"/>
        <v>6751.2</v>
      </c>
      <c r="M860" s="111" t="s">
        <v>1281</v>
      </c>
      <c r="N860" s="112" t="s">
        <v>1283</v>
      </c>
    </row>
    <row r="861" spans="1:14" ht="17.149999999999999" customHeight="1">
      <c r="A861" s="105" t="s">
        <v>1125</v>
      </c>
      <c r="B861" s="106" t="s">
        <v>1966</v>
      </c>
      <c r="C861" s="107">
        <v>6.33</v>
      </c>
      <c r="D861" s="109">
        <v>0.95579999999999998</v>
      </c>
      <c r="E861" s="109">
        <v>1</v>
      </c>
      <c r="F861" s="109">
        <v>1</v>
      </c>
      <c r="G861" s="109">
        <f t="shared" si="52"/>
        <v>0.95579999999999998</v>
      </c>
      <c r="H861" s="109">
        <v>1.45</v>
      </c>
      <c r="I861" s="109">
        <f t="shared" si="53"/>
        <v>1.38591</v>
      </c>
      <c r="J861" s="109">
        <v>1</v>
      </c>
      <c r="K861" s="109">
        <f t="shared" si="54"/>
        <v>0.95579999999999998</v>
      </c>
      <c r="L861" s="110">
        <f t="shared" si="55"/>
        <v>10394.33</v>
      </c>
      <c r="M861" s="111" t="s">
        <v>1281</v>
      </c>
      <c r="N861" s="112" t="s">
        <v>1283</v>
      </c>
    </row>
    <row r="862" spans="1:14" ht="17.149999999999999" customHeight="1">
      <c r="A862" s="113" t="s">
        <v>1126</v>
      </c>
      <c r="B862" s="114" t="s">
        <v>1966</v>
      </c>
      <c r="C862" s="115">
        <v>11.72</v>
      </c>
      <c r="D862" s="116">
        <v>1.7014</v>
      </c>
      <c r="E862" s="116">
        <v>1</v>
      </c>
      <c r="F862" s="116">
        <v>1</v>
      </c>
      <c r="G862" s="116">
        <f t="shared" si="52"/>
        <v>1.7014</v>
      </c>
      <c r="H862" s="116">
        <v>1.45</v>
      </c>
      <c r="I862" s="116">
        <f t="shared" si="53"/>
        <v>2.4670299999999998</v>
      </c>
      <c r="J862" s="116">
        <v>1</v>
      </c>
      <c r="K862" s="116">
        <f t="shared" si="54"/>
        <v>1.7014</v>
      </c>
      <c r="L862" s="117">
        <f t="shared" si="55"/>
        <v>18502.73</v>
      </c>
      <c r="M862" s="118" t="s">
        <v>1281</v>
      </c>
      <c r="N862" s="119" t="s">
        <v>1283</v>
      </c>
    </row>
    <row r="863" spans="1:14" ht="17.149999999999999" customHeight="1">
      <c r="A863" s="120" t="s">
        <v>1127</v>
      </c>
      <c r="B863" s="121" t="s">
        <v>1967</v>
      </c>
      <c r="C863" s="122">
        <v>1.8</v>
      </c>
      <c r="D863" s="123">
        <v>0.37769999999999998</v>
      </c>
      <c r="E863" s="124">
        <v>1</v>
      </c>
      <c r="F863" s="124">
        <v>1</v>
      </c>
      <c r="G863" s="124">
        <f t="shared" si="52"/>
        <v>0.37769999999999998</v>
      </c>
      <c r="H863" s="124">
        <v>1.45</v>
      </c>
      <c r="I863" s="124">
        <f t="shared" si="53"/>
        <v>0.54766499999999996</v>
      </c>
      <c r="J863" s="124">
        <v>1</v>
      </c>
      <c r="K863" s="124">
        <f t="shared" si="54"/>
        <v>0.37769999999999998</v>
      </c>
      <c r="L863" s="125">
        <f t="shared" si="55"/>
        <v>4107.49</v>
      </c>
      <c r="M863" s="126" t="s">
        <v>1281</v>
      </c>
      <c r="N863" s="127" t="s">
        <v>1283</v>
      </c>
    </row>
    <row r="864" spans="1:14" ht="17.149999999999999" customHeight="1">
      <c r="A864" s="105" t="s">
        <v>1128</v>
      </c>
      <c r="B864" s="106" t="s">
        <v>1967</v>
      </c>
      <c r="C864" s="107">
        <v>2.35</v>
      </c>
      <c r="D864" s="109">
        <v>0.47599999999999998</v>
      </c>
      <c r="E864" s="109">
        <v>1</v>
      </c>
      <c r="F864" s="109">
        <v>1</v>
      </c>
      <c r="G864" s="109">
        <f t="shared" si="52"/>
        <v>0.47599999999999998</v>
      </c>
      <c r="H864" s="109">
        <v>1.45</v>
      </c>
      <c r="I864" s="109">
        <f t="shared" si="53"/>
        <v>0.69019999999999992</v>
      </c>
      <c r="J864" s="109">
        <v>1</v>
      </c>
      <c r="K864" s="109">
        <f t="shared" si="54"/>
        <v>0.47599999999999998</v>
      </c>
      <c r="L864" s="110">
        <f t="shared" si="55"/>
        <v>5176.5</v>
      </c>
      <c r="M864" s="111" t="s">
        <v>1281</v>
      </c>
      <c r="N864" s="112" t="s">
        <v>1283</v>
      </c>
    </row>
    <row r="865" spans="1:14" ht="17.149999999999999" customHeight="1">
      <c r="A865" s="105" t="s">
        <v>1129</v>
      </c>
      <c r="B865" s="106" t="s">
        <v>1967</v>
      </c>
      <c r="C865" s="107">
        <v>4.28</v>
      </c>
      <c r="D865" s="109">
        <v>0.76849999999999996</v>
      </c>
      <c r="E865" s="109">
        <v>1</v>
      </c>
      <c r="F865" s="109">
        <v>1</v>
      </c>
      <c r="G865" s="109">
        <f t="shared" si="52"/>
        <v>0.76849999999999996</v>
      </c>
      <c r="H865" s="109">
        <v>1.45</v>
      </c>
      <c r="I865" s="109">
        <f t="shared" si="53"/>
        <v>1.114325</v>
      </c>
      <c r="J865" s="109">
        <v>1</v>
      </c>
      <c r="K865" s="109">
        <f t="shared" si="54"/>
        <v>0.76849999999999996</v>
      </c>
      <c r="L865" s="110">
        <f t="shared" si="55"/>
        <v>8357.44</v>
      </c>
      <c r="M865" s="111" t="s">
        <v>1281</v>
      </c>
      <c r="N865" s="112" t="s">
        <v>1283</v>
      </c>
    </row>
    <row r="866" spans="1:14" ht="17.149999999999999" customHeight="1">
      <c r="A866" s="113" t="s">
        <v>1130</v>
      </c>
      <c r="B866" s="114" t="s">
        <v>1967</v>
      </c>
      <c r="C866" s="115">
        <v>8.18</v>
      </c>
      <c r="D866" s="116">
        <v>1.5639000000000001</v>
      </c>
      <c r="E866" s="116">
        <v>1</v>
      </c>
      <c r="F866" s="116">
        <v>1</v>
      </c>
      <c r="G866" s="116">
        <f t="shared" si="52"/>
        <v>1.5639000000000001</v>
      </c>
      <c r="H866" s="116">
        <v>1.45</v>
      </c>
      <c r="I866" s="116">
        <f t="shared" si="53"/>
        <v>2.267655</v>
      </c>
      <c r="J866" s="116">
        <v>1</v>
      </c>
      <c r="K866" s="116">
        <f t="shared" si="54"/>
        <v>1.5639000000000001</v>
      </c>
      <c r="L866" s="117">
        <f t="shared" si="55"/>
        <v>17007.41</v>
      </c>
      <c r="M866" s="118" t="s">
        <v>1281</v>
      </c>
      <c r="N866" s="119" t="s">
        <v>1283</v>
      </c>
    </row>
    <row r="867" spans="1:14" ht="17.149999999999999" customHeight="1">
      <c r="A867" s="120" t="s">
        <v>1131</v>
      </c>
      <c r="B867" s="121" t="s">
        <v>1968</v>
      </c>
      <c r="C867" s="122">
        <v>2.96</v>
      </c>
      <c r="D867" s="123">
        <v>0.56159999999999999</v>
      </c>
      <c r="E867" s="124">
        <v>1</v>
      </c>
      <c r="F867" s="124">
        <v>1.06</v>
      </c>
      <c r="G867" s="124">
        <f t="shared" si="52"/>
        <v>0.59529600000000005</v>
      </c>
      <c r="H867" s="124">
        <v>1</v>
      </c>
      <c r="I867" s="124">
        <f t="shared" si="53"/>
        <v>0.59529600000000005</v>
      </c>
      <c r="J867" s="124">
        <v>1</v>
      </c>
      <c r="K867" s="124">
        <f t="shared" si="54"/>
        <v>0.56159999999999999</v>
      </c>
      <c r="L867" s="125">
        <f t="shared" si="55"/>
        <v>4464.72</v>
      </c>
      <c r="M867" s="126" t="s">
        <v>61</v>
      </c>
      <c r="N867" s="127" t="s">
        <v>61</v>
      </c>
    </row>
    <row r="868" spans="1:14" ht="17.149999999999999" customHeight="1">
      <c r="A868" s="105" t="s">
        <v>1132</v>
      </c>
      <c r="B868" s="106" t="s">
        <v>1968</v>
      </c>
      <c r="C868" s="107">
        <v>3.88</v>
      </c>
      <c r="D868" s="109">
        <v>0.67020000000000002</v>
      </c>
      <c r="E868" s="109">
        <v>1</v>
      </c>
      <c r="F868" s="109">
        <v>1.06</v>
      </c>
      <c r="G868" s="109">
        <f t="shared" si="52"/>
        <v>0.71041200000000004</v>
      </c>
      <c r="H868" s="109">
        <v>1</v>
      </c>
      <c r="I868" s="109">
        <f t="shared" si="53"/>
        <v>0.71041200000000004</v>
      </c>
      <c r="J868" s="109">
        <v>1</v>
      </c>
      <c r="K868" s="109">
        <f t="shared" si="54"/>
        <v>0.67020000000000002</v>
      </c>
      <c r="L868" s="110">
        <f t="shared" si="55"/>
        <v>5328.09</v>
      </c>
      <c r="M868" s="111" t="s">
        <v>61</v>
      </c>
      <c r="N868" s="112" t="s">
        <v>61</v>
      </c>
    </row>
    <row r="869" spans="1:14" ht="17.149999999999999" customHeight="1">
      <c r="A869" s="105" t="s">
        <v>1133</v>
      </c>
      <c r="B869" s="106" t="s">
        <v>1968</v>
      </c>
      <c r="C869" s="107">
        <v>6.17</v>
      </c>
      <c r="D869" s="109">
        <v>0.89280000000000004</v>
      </c>
      <c r="E869" s="109">
        <v>1</v>
      </c>
      <c r="F869" s="109">
        <v>1.06</v>
      </c>
      <c r="G869" s="109">
        <f t="shared" si="52"/>
        <v>0.9463680000000001</v>
      </c>
      <c r="H869" s="109">
        <v>1</v>
      </c>
      <c r="I869" s="109">
        <f t="shared" si="53"/>
        <v>0.9463680000000001</v>
      </c>
      <c r="J869" s="109">
        <v>1</v>
      </c>
      <c r="K869" s="109">
        <f t="shared" si="54"/>
        <v>0.89280000000000004</v>
      </c>
      <c r="L869" s="110">
        <f t="shared" si="55"/>
        <v>7097.76</v>
      </c>
      <c r="M869" s="111" t="s">
        <v>61</v>
      </c>
      <c r="N869" s="112" t="s">
        <v>61</v>
      </c>
    </row>
    <row r="870" spans="1:14" ht="17.149999999999999" customHeight="1">
      <c r="A870" s="113" t="s">
        <v>1134</v>
      </c>
      <c r="B870" s="114" t="s">
        <v>1968</v>
      </c>
      <c r="C870" s="115">
        <v>10.210000000000001</v>
      </c>
      <c r="D870" s="116">
        <v>2.1576</v>
      </c>
      <c r="E870" s="116">
        <v>1</v>
      </c>
      <c r="F870" s="116">
        <v>1.06</v>
      </c>
      <c r="G870" s="116">
        <f t="shared" si="52"/>
        <v>2.2870560000000002</v>
      </c>
      <c r="H870" s="116">
        <v>1</v>
      </c>
      <c r="I870" s="116">
        <f t="shared" si="53"/>
        <v>2.2870560000000002</v>
      </c>
      <c r="J870" s="116">
        <v>1</v>
      </c>
      <c r="K870" s="116">
        <f t="shared" si="54"/>
        <v>2.1576</v>
      </c>
      <c r="L870" s="117">
        <f t="shared" si="55"/>
        <v>17152.919999999998</v>
      </c>
      <c r="M870" s="118" t="s">
        <v>61</v>
      </c>
      <c r="N870" s="119" t="s">
        <v>61</v>
      </c>
    </row>
    <row r="871" spans="1:14" ht="17.149999999999999" customHeight="1">
      <c r="A871" s="120" t="s">
        <v>1135</v>
      </c>
      <c r="B871" s="121" t="s">
        <v>1969</v>
      </c>
      <c r="C871" s="122">
        <v>2.13</v>
      </c>
      <c r="D871" s="123">
        <v>0.56320000000000003</v>
      </c>
      <c r="E871" s="124">
        <v>1</v>
      </c>
      <c r="F871" s="124">
        <v>1.06</v>
      </c>
      <c r="G871" s="124">
        <f t="shared" si="52"/>
        <v>0.59699200000000008</v>
      </c>
      <c r="H871" s="124">
        <v>1</v>
      </c>
      <c r="I871" s="124">
        <f t="shared" si="53"/>
        <v>0.59699200000000008</v>
      </c>
      <c r="J871" s="124">
        <v>1</v>
      </c>
      <c r="K871" s="124">
        <f t="shared" si="54"/>
        <v>0.56320000000000003</v>
      </c>
      <c r="L871" s="125">
        <f t="shared" si="55"/>
        <v>4477.4399999999996</v>
      </c>
      <c r="M871" s="126" t="s">
        <v>61</v>
      </c>
      <c r="N871" s="127" t="s">
        <v>61</v>
      </c>
    </row>
    <row r="872" spans="1:14" ht="17.149999999999999" customHeight="1">
      <c r="A872" s="105" t="s">
        <v>1136</v>
      </c>
      <c r="B872" s="106" t="s">
        <v>1969</v>
      </c>
      <c r="C872" s="107">
        <v>2.4700000000000002</v>
      </c>
      <c r="D872" s="109">
        <v>0.60489999999999999</v>
      </c>
      <c r="E872" s="109">
        <v>1</v>
      </c>
      <c r="F872" s="109">
        <v>1.06</v>
      </c>
      <c r="G872" s="109">
        <f t="shared" si="52"/>
        <v>0.64119400000000004</v>
      </c>
      <c r="H872" s="109">
        <v>1</v>
      </c>
      <c r="I872" s="109">
        <f t="shared" si="53"/>
        <v>0.64119400000000004</v>
      </c>
      <c r="J872" s="109">
        <v>1</v>
      </c>
      <c r="K872" s="109">
        <f t="shared" si="54"/>
        <v>0.60489999999999999</v>
      </c>
      <c r="L872" s="110">
        <f t="shared" si="55"/>
        <v>4808.96</v>
      </c>
      <c r="M872" s="111" t="s">
        <v>61</v>
      </c>
      <c r="N872" s="112" t="s">
        <v>61</v>
      </c>
    </row>
    <row r="873" spans="1:14" ht="17.149999999999999" customHeight="1">
      <c r="A873" s="105" t="s">
        <v>1137</v>
      </c>
      <c r="B873" s="106" t="s">
        <v>1969</v>
      </c>
      <c r="C873" s="107">
        <v>4.45</v>
      </c>
      <c r="D873" s="109">
        <v>0.81430000000000002</v>
      </c>
      <c r="E873" s="109">
        <v>1</v>
      </c>
      <c r="F873" s="109">
        <v>1.06</v>
      </c>
      <c r="G873" s="109">
        <f t="shared" si="52"/>
        <v>0.86315800000000009</v>
      </c>
      <c r="H873" s="109">
        <v>1</v>
      </c>
      <c r="I873" s="109">
        <f t="shared" si="53"/>
        <v>0.86315800000000009</v>
      </c>
      <c r="J873" s="109">
        <v>1</v>
      </c>
      <c r="K873" s="109">
        <f t="shared" si="54"/>
        <v>0.81430000000000002</v>
      </c>
      <c r="L873" s="110">
        <f t="shared" si="55"/>
        <v>6473.69</v>
      </c>
      <c r="M873" s="111" t="s">
        <v>61</v>
      </c>
      <c r="N873" s="112" t="s">
        <v>61</v>
      </c>
    </row>
    <row r="874" spans="1:14" ht="17.149999999999999" customHeight="1">
      <c r="A874" s="113" t="s">
        <v>1138</v>
      </c>
      <c r="B874" s="114" t="s">
        <v>1969</v>
      </c>
      <c r="C874" s="115">
        <v>8.83</v>
      </c>
      <c r="D874" s="116">
        <v>2.5106000000000002</v>
      </c>
      <c r="E874" s="116">
        <v>1</v>
      </c>
      <c r="F874" s="116">
        <v>1.06</v>
      </c>
      <c r="G874" s="116">
        <f t="shared" si="52"/>
        <v>2.6612360000000002</v>
      </c>
      <c r="H874" s="116">
        <v>1</v>
      </c>
      <c r="I874" s="116">
        <f t="shared" si="53"/>
        <v>2.6612360000000002</v>
      </c>
      <c r="J874" s="116">
        <v>1</v>
      </c>
      <c r="K874" s="116">
        <f t="shared" si="54"/>
        <v>2.5106000000000002</v>
      </c>
      <c r="L874" s="117">
        <f t="shared" si="55"/>
        <v>19959.27</v>
      </c>
      <c r="M874" s="118" t="s">
        <v>61</v>
      </c>
      <c r="N874" s="119" t="s">
        <v>61</v>
      </c>
    </row>
    <row r="875" spans="1:14" ht="17.149999999999999" customHeight="1">
      <c r="A875" s="120" t="s">
        <v>1139</v>
      </c>
      <c r="B875" s="121" t="s">
        <v>1970</v>
      </c>
      <c r="C875" s="122">
        <v>2.16</v>
      </c>
      <c r="D875" s="123">
        <v>0.38040000000000002</v>
      </c>
      <c r="E875" s="124">
        <v>1</v>
      </c>
      <c r="F875" s="124">
        <v>1.06</v>
      </c>
      <c r="G875" s="124">
        <f t="shared" si="52"/>
        <v>0.40322400000000003</v>
      </c>
      <c r="H875" s="124">
        <v>1</v>
      </c>
      <c r="I875" s="124">
        <f t="shared" si="53"/>
        <v>0.40322400000000003</v>
      </c>
      <c r="J875" s="124">
        <v>1</v>
      </c>
      <c r="K875" s="124">
        <f t="shared" si="54"/>
        <v>0.38040000000000002</v>
      </c>
      <c r="L875" s="125">
        <f t="shared" si="55"/>
        <v>3024.18</v>
      </c>
      <c r="M875" s="126" t="s">
        <v>61</v>
      </c>
      <c r="N875" s="127" t="s">
        <v>61</v>
      </c>
    </row>
    <row r="876" spans="1:14" ht="17.149999999999999" customHeight="1">
      <c r="A876" s="105" t="s">
        <v>1140</v>
      </c>
      <c r="B876" s="106" t="s">
        <v>1970</v>
      </c>
      <c r="C876" s="107">
        <v>2.84</v>
      </c>
      <c r="D876" s="109">
        <v>0.46829999999999999</v>
      </c>
      <c r="E876" s="109">
        <v>1</v>
      </c>
      <c r="F876" s="109">
        <v>1.06</v>
      </c>
      <c r="G876" s="109">
        <f t="shared" si="52"/>
        <v>0.49639800000000001</v>
      </c>
      <c r="H876" s="109">
        <v>1</v>
      </c>
      <c r="I876" s="109">
        <f t="shared" si="53"/>
        <v>0.49639800000000001</v>
      </c>
      <c r="J876" s="109">
        <v>1</v>
      </c>
      <c r="K876" s="109">
        <f t="shared" si="54"/>
        <v>0.46829999999999999</v>
      </c>
      <c r="L876" s="110">
        <f t="shared" si="55"/>
        <v>3722.99</v>
      </c>
      <c r="M876" s="111" t="s">
        <v>61</v>
      </c>
      <c r="N876" s="112" t="s">
        <v>61</v>
      </c>
    </row>
    <row r="877" spans="1:14" ht="17.149999999999999" customHeight="1">
      <c r="A877" s="105" t="s">
        <v>1141</v>
      </c>
      <c r="B877" s="106" t="s">
        <v>1970</v>
      </c>
      <c r="C877" s="107">
        <v>5.85</v>
      </c>
      <c r="D877" s="109">
        <v>0.85419999999999996</v>
      </c>
      <c r="E877" s="109">
        <v>1</v>
      </c>
      <c r="F877" s="109">
        <v>1.06</v>
      </c>
      <c r="G877" s="109">
        <f t="shared" si="52"/>
        <v>0.90545200000000003</v>
      </c>
      <c r="H877" s="109">
        <v>1</v>
      </c>
      <c r="I877" s="109">
        <f t="shared" si="53"/>
        <v>0.90545200000000003</v>
      </c>
      <c r="J877" s="109">
        <v>1</v>
      </c>
      <c r="K877" s="109">
        <f t="shared" si="54"/>
        <v>0.85419999999999996</v>
      </c>
      <c r="L877" s="110">
        <f t="shared" si="55"/>
        <v>6790.89</v>
      </c>
      <c r="M877" s="111" t="s">
        <v>61</v>
      </c>
      <c r="N877" s="112" t="s">
        <v>61</v>
      </c>
    </row>
    <row r="878" spans="1:14" ht="17.149999999999999" customHeight="1">
      <c r="A878" s="113" t="s">
        <v>1142</v>
      </c>
      <c r="B878" s="114" t="s">
        <v>1970</v>
      </c>
      <c r="C878" s="115">
        <v>8.9</v>
      </c>
      <c r="D878" s="116">
        <v>2.9802</v>
      </c>
      <c r="E878" s="116">
        <v>1</v>
      </c>
      <c r="F878" s="116">
        <v>1.06</v>
      </c>
      <c r="G878" s="116">
        <f t="shared" si="52"/>
        <v>3.1590120000000002</v>
      </c>
      <c r="H878" s="116">
        <v>1</v>
      </c>
      <c r="I878" s="116">
        <f t="shared" si="53"/>
        <v>3.1590120000000002</v>
      </c>
      <c r="J878" s="116">
        <v>1</v>
      </c>
      <c r="K878" s="116">
        <f t="shared" si="54"/>
        <v>2.9802</v>
      </c>
      <c r="L878" s="117">
        <f t="shared" si="55"/>
        <v>23692.59</v>
      </c>
      <c r="M878" s="118" t="s">
        <v>61</v>
      </c>
      <c r="N878" s="119" t="s">
        <v>61</v>
      </c>
    </row>
    <row r="879" spans="1:14" ht="17.149999999999999" customHeight="1">
      <c r="A879" s="120" t="s">
        <v>1143</v>
      </c>
      <c r="B879" s="121" t="s">
        <v>1971</v>
      </c>
      <c r="C879" s="122">
        <v>1.36</v>
      </c>
      <c r="D879" s="123">
        <v>0.47799999999999998</v>
      </c>
      <c r="E879" s="124">
        <v>1</v>
      </c>
      <c r="F879" s="124">
        <v>1.06</v>
      </c>
      <c r="G879" s="124">
        <f t="shared" si="52"/>
        <v>0.50668000000000002</v>
      </c>
      <c r="H879" s="124">
        <v>1</v>
      </c>
      <c r="I879" s="124">
        <f t="shared" si="53"/>
        <v>0.50668000000000002</v>
      </c>
      <c r="J879" s="124">
        <v>1</v>
      </c>
      <c r="K879" s="124">
        <f t="shared" si="54"/>
        <v>0.47799999999999998</v>
      </c>
      <c r="L879" s="125">
        <f t="shared" si="55"/>
        <v>3800.1</v>
      </c>
      <c r="M879" s="126" t="s">
        <v>61</v>
      </c>
      <c r="N879" s="127" t="s">
        <v>61</v>
      </c>
    </row>
    <row r="880" spans="1:14" ht="17.149999999999999" customHeight="1">
      <c r="A880" s="105" t="s">
        <v>1144</v>
      </c>
      <c r="B880" s="106" t="s">
        <v>1971</v>
      </c>
      <c r="C880" s="107">
        <v>1.95</v>
      </c>
      <c r="D880" s="109">
        <v>0.59219999999999995</v>
      </c>
      <c r="E880" s="109">
        <v>1</v>
      </c>
      <c r="F880" s="109">
        <v>1.06</v>
      </c>
      <c r="G880" s="109">
        <f t="shared" si="52"/>
        <v>0.62773199999999996</v>
      </c>
      <c r="H880" s="109">
        <v>1</v>
      </c>
      <c r="I880" s="109">
        <f t="shared" si="53"/>
        <v>0.62773199999999996</v>
      </c>
      <c r="J880" s="109">
        <v>1</v>
      </c>
      <c r="K880" s="109">
        <f t="shared" si="54"/>
        <v>0.59219999999999995</v>
      </c>
      <c r="L880" s="110">
        <f t="shared" si="55"/>
        <v>4707.99</v>
      </c>
      <c r="M880" s="111" t="s">
        <v>61</v>
      </c>
      <c r="N880" s="112" t="s">
        <v>61</v>
      </c>
    </row>
    <row r="881" spans="1:14" ht="17.149999999999999" customHeight="1">
      <c r="A881" s="105" t="s">
        <v>1145</v>
      </c>
      <c r="B881" s="106" t="s">
        <v>1971</v>
      </c>
      <c r="C881" s="107">
        <v>3.62</v>
      </c>
      <c r="D881" s="109">
        <v>0.89400000000000002</v>
      </c>
      <c r="E881" s="109">
        <v>1</v>
      </c>
      <c r="F881" s="109">
        <v>1.06</v>
      </c>
      <c r="G881" s="109">
        <f t="shared" si="52"/>
        <v>0.94764000000000004</v>
      </c>
      <c r="H881" s="109">
        <v>1</v>
      </c>
      <c r="I881" s="109">
        <f t="shared" si="53"/>
        <v>0.94764000000000004</v>
      </c>
      <c r="J881" s="109">
        <v>1</v>
      </c>
      <c r="K881" s="109">
        <f t="shared" si="54"/>
        <v>0.89400000000000002</v>
      </c>
      <c r="L881" s="110">
        <f t="shared" si="55"/>
        <v>7107.3</v>
      </c>
      <c r="M881" s="111" t="s">
        <v>61</v>
      </c>
      <c r="N881" s="112" t="s">
        <v>61</v>
      </c>
    </row>
    <row r="882" spans="1:14" ht="17.149999999999999" customHeight="1">
      <c r="A882" s="113" t="s">
        <v>1146</v>
      </c>
      <c r="B882" s="114" t="s">
        <v>1971</v>
      </c>
      <c r="C882" s="115">
        <v>9.41</v>
      </c>
      <c r="D882" s="116">
        <v>2.4379</v>
      </c>
      <c r="E882" s="116">
        <v>1</v>
      </c>
      <c r="F882" s="116">
        <v>1.06</v>
      </c>
      <c r="G882" s="116">
        <f t="shared" si="52"/>
        <v>2.584174</v>
      </c>
      <c r="H882" s="116">
        <v>1</v>
      </c>
      <c r="I882" s="116">
        <f t="shared" si="53"/>
        <v>2.584174</v>
      </c>
      <c r="J882" s="116">
        <v>1</v>
      </c>
      <c r="K882" s="116">
        <f t="shared" si="54"/>
        <v>2.4379</v>
      </c>
      <c r="L882" s="117">
        <f t="shared" si="55"/>
        <v>19381.310000000001</v>
      </c>
      <c r="M882" s="118" t="s">
        <v>61</v>
      </c>
      <c r="N882" s="119" t="s">
        <v>61</v>
      </c>
    </row>
    <row r="883" spans="1:14" ht="17.149999999999999" customHeight="1">
      <c r="A883" s="120" t="s">
        <v>1147</v>
      </c>
      <c r="B883" s="121" t="s">
        <v>1972</v>
      </c>
      <c r="C883" s="122">
        <v>1.61</v>
      </c>
      <c r="D883" s="123">
        <v>0.72370000000000001</v>
      </c>
      <c r="E883" s="124">
        <v>1</v>
      </c>
      <c r="F883" s="124">
        <v>1.06</v>
      </c>
      <c r="G883" s="124">
        <f t="shared" si="52"/>
        <v>0.76712200000000008</v>
      </c>
      <c r="H883" s="124">
        <v>1</v>
      </c>
      <c r="I883" s="124">
        <f t="shared" si="53"/>
        <v>0.76712200000000008</v>
      </c>
      <c r="J883" s="124">
        <v>1</v>
      </c>
      <c r="K883" s="124">
        <f t="shared" si="54"/>
        <v>0.72370000000000001</v>
      </c>
      <c r="L883" s="125">
        <f t="shared" si="55"/>
        <v>5753.42</v>
      </c>
      <c r="M883" s="126" t="s">
        <v>61</v>
      </c>
      <c r="N883" s="127" t="s">
        <v>61</v>
      </c>
    </row>
    <row r="884" spans="1:14" ht="17.149999999999999" customHeight="1">
      <c r="A884" s="105" t="s">
        <v>1148</v>
      </c>
      <c r="B884" s="106" t="s">
        <v>1972</v>
      </c>
      <c r="C884" s="107">
        <v>1.85</v>
      </c>
      <c r="D884" s="109">
        <v>0.81479999999999997</v>
      </c>
      <c r="E884" s="109">
        <v>1</v>
      </c>
      <c r="F884" s="109">
        <v>1.06</v>
      </c>
      <c r="G884" s="109">
        <f t="shared" si="52"/>
        <v>0.86368800000000001</v>
      </c>
      <c r="H884" s="109">
        <v>1</v>
      </c>
      <c r="I884" s="109">
        <f t="shared" si="53"/>
        <v>0.86368800000000001</v>
      </c>
      <c r="J884" s="109">
        <v>1</v>
      </c>
      <c r="K884" s="109">
        <f t="shared" si="54"/>
        <v>0.81479999999999997</v>
      </c>
      <c r="L884" s="110">
        <f t="shared" si="55"/>
        <v>6477.66</v>
      </c>
      <c r="M884" s="111" t="s">
        <v>61</v>
      </c>
      <c r="N884" s="112" t="s">
        <v>61</v>
      </c>
    </row>
    <row r="885" spans="1:14" ht="17.149999999999999" customHeight="1">
      <c r="A885" s="105" t="s">
        <v>1149</v>
      </c>
      <c r="B885" s="106" t="s">
        <v>1972</v>
      </c>
      <c r="C885" s="107">
        <v>2.63</v>
      </c>
      <c r="D885" s="109">
        <v>1.0509999999999999</v>
      </c>
      <c r="E885" s="109">
        <v>1</v>
      </c>
      <c r="F885" s="109">
        <v>1.06</v>
      </c>
      <c r="G885" s="109">
        <f t="shared" si="52"/>
        <v>1.1140600000000001</v>
      </c>
      <c r="H885" s="109">
        <v>1</v>
      </c>
      <c r="I885" s="109">
        <f t="shared" si="53"/>
        <v>1.1140600000000001</v>
      </c>
      <c r="J885" s="109">
        <v>1</v>
      </c>
      <c r="K885" s="109">
        <f t="shared" si="54"/>
        <v>1.0509999999999999</v>
      </c>
      <c r="L885" s="110">
        <f t="shared" si="55"/>
        <v>8355.4500000000007</v>
      </c>
      <c r="M885" s="111" t="s">
        <v>61</v>
      </c>
      <c r="N885" s="112" t="s">
        <v>61</v>
      </c>
    </row>
    <row r="886" spans="1:14" ht="17.149999999999999" customHeight="1">
      <c r="A886" s="113" t="s">
        <v>1150</v>
      </c>
      <c r="B886" s="114" t="s">
        <v>1972</v>
      </c>
      <c r="C886" s="115">
        <v>4.32</v>
      </c>
      <c r="D886" s="116">
        <v>1.7483</v>
      </c>
      <c r="E886" s="116">
        <v>1</v>
      </c>
      <c r="F886" s="116">
        <v>1.06</v>
      </c>
      <c r="G886" s="116">
        <f t="shared" si="52"/>
        <v>1.8531980000000001</v>
      </c>
      <c r="H886" s="116">
        <v>1</v>
      </c>
      <c r="I886" s="116">
        <f t="shared" si="53"/>
        <v>1.8531980000000001</v>
      </c>
      <c r="J886" s="116">
        <v>1</v>
      </c>
      <c r="K886" s="116">
        <f t="shared" si="54"/>
        <v>1.7483</v>
      </c>
      <c r="L886" s="117">
        <f t="shared" si="55"/>
        <v>13898.99</v>
      </c>
      <c r="M886" s="118" t="s">
        <v>61</v>
      </c>
      <c r="N886" s="119" t="s">
        <v>61</v>
      </c>
    </row>
    <row r="887" spans="1:14" ht="17.149999999999999" customHeight="1">
      <c r="A887" s="120" t="s">
        <v>1151</v>
      </c>
      <c r="B887" s="121" t="s">
        <v>1973</v>
      </c>
      <c r="C887" s="122">
        <v>2.66</v>
      </c>
      <c r="D887" s="123">
        <v>0.50219999999999998</v>
      </c>
      <c r="E887" s="124">
        <v>1</v>
      </c>
      <c r="F887" s="124">
        <v>1.06</v>
      </c>
      <c r="G887" s="124">
        <f t="shared" si="52"/>
        <v>0.53233200000000003</v>
      </c>
      <c r="H887" s="124">
        <v>1</v>
      </c>
      <c r="I887" s="124">
        <f t="shared" si="53"/>
        <v>0.53233200000000003</v>
      </c>
      <c r="J887" s="124">
        <v>1</v>
      </c>
      <c r="K887" s="124">
        <f t="shared" si="54"/>
        <v>0.50219999999999998</v>
      </c>
      <c r="L887" s="125">
        <f t="shared" si="55"/>
        <v>3992.49</v>
      </c>
      <c r="M887" s="126" t="s">
        <v>61</v>
      </c>
      <c r="N887" s="127" t="s">
        <v>61</v>
      </c>
    </row>
    <row r="888" spans="1:14" ht="17.149999999999999" customHeight="1">
      <c r="A888" s="105" t="s">
        <v>1152</v>
      </c>
      <c r="B888" s="106" t="s">
        <v>1973</v>
      </c>
      <c r="C888" s="107">
        <v>3.93</v>
      </c>
      <c r="D888" s="109">
        <v>0.72799999999999998</v>
      </c>
      <c r="E888" s="109">
        <v>1</v>
      </c>
      <c r="F888" s="109">
        <v>1.06</v>
      </c>
      <c r="G888" s="109">
        <f t="shared" si="52"/>
        <v>0.77168000000000003</v>
      </c>
      <c r="H888" s="109">
        <v>1</v>
      </c>
      <c r="I888" s="109">
        <f t="shared" si="53"/>
        <v>0.77168000000000003</v>
      </c>
      <c r="J888" s="109">
        <v>1</v>
      </c>
      <c r="K888" s="109">
        <f t="shared" si="54"/>
        <v>0.72799999999999998</v>
      </c>
      <c r="L888" s="110">
        <f t="shared" si="55"/>
        <v>5787.6</v>
      </c>
      <c r="M888" s="111" t="s">
        <v>61</v>
      </c>
      <c r="N888" s="112" t="s">
        <v>61</v>
      </c>
    </row>
    <row r="889" spans="1:14" ht="17.149999999999999" customHeight="1">
      <c r="A889" s="105" t="s">
        <v>1153</v>
      </c>
      <c r="B889" s="106" t="s">
        <v>1973</v>
      </c>
      <c r="C889" s="107">
        <v>6.72</v>
      </c>
      <c r="D889" s="109">
        <v>1.3229</v>
      </c>
      <c r="E889" s="109">
        <v>1</v>
      </c>
      <c r="F889" s="109">
        <v>1.06</v>
      </c>
      <c r="G889" s="109">
        <f t="shared" si="52"/>
        <v>1.402274</v>
      </c>
      <c r="H889" s="109">
        <v>1</v>
      </c>
      <c r="I889" s="109">
        <f t="shared" si="53"/>
        <v>1.402274</v>
      </c>
      <c r="J889" s="109">
        <v>1</v>
      </c>
      <c r="K889" s="109">
        <f t="shared" si="54"/>
        <v>1.3229</v>
      </c>
      <c r="L889" s="110">
        <f t="shared" si="55"/>
        <v>10517.06</v>
      </c>
      <c r="M889" s="111" t="s">
        <v>61</v>
      </c>
      <c r="N889" s="112" t="s">
        <v>61</v>
      </c>
    </row>
    <row r="890" spans="1:14" ht="17.149999999999999" customHeight="1">
      <c r="A890" s="113" t="s">
        <v>1154</v>
      </c>
      <c r="B890" s="114" t="s">
        <v>1973</v>
      </c>
      <c r="C890" s="115">
        <v>13.58</v>
      </c>
      <c r="D890" s="116">
        <v>3.7623000000000002</v>
      </c>
      <c r="E890" s="116">
        <v>1</v>
      </c>
      <c r="F890" s="116">
        <v>1.06</v>
      </c>
      <c r="G890" s="116">
        <f t="shared" si="52"/>
        <v>3.9880380000000004</v>
      </c>
      <c r="H890" s="116">
        <v>1</v>
      </c>
      <c r="I890" s="116">
        <f t="shared" si="53"/>
        <v>3.9880380000000004</v>
      </c>
      <c r="J890" s="116">
        <v>1</v>
      </c>
      <c r="K890" s="116">
        <f t="shared" si="54"/>
        <v>3.7623000000000002</v>
      </c>
      <c r="L890" s="117">
        <f t="shared" si="55"/>
        <v>29910.29</v>
      </c>
      <c r="M890" s="118" t="s">
        <v>61</v>
      </c>
      <c r="N890" s="119" t="s">
        <v>61</v>
      </c>
    </row>
    <row r="891" spans="1:14" ht="17.149999999999999" customHeight="1">
      <c r="A891" s="120" t="s">
        <v>1155</v>
      </c>
      <c r="B891" s="121" t="s">
        <v>1974</v>
      </c>
      <c r="C891" s="122">
        <v>2.04</v>
      </c>
      <c r="D891" s="123">
        <v>0.33210000000000001</v>
      </c>
      <c r="E891" s="124">
        <v>1</v>
      </c>
      <c r="F891" s="124">
        <v>1.06</v>
      </c>
      <c r="G891" s="124">
        <f t="shared" si="52"/>
        <v>0.35202600000000001</v>
      </c>
      <c r="H891" s="124">
        <v>1</v>
      </c>
      <c r="I891" s="124">
        <f t="shared" si="53"/>
        <v>0.35202600000000001</v>
      </c>
      <c r="J891" s="124">
        <v>1</v>
      </c>
      <c r="K891" s="124">
        <f t="shared" si="54"/>
        <v>0.33210000000000001</v>
      </c>
      <c r="L891" s="125">
        <f t="shared" si="55"/>
        <v>2640.2</v>
      </c>
      <c r="M891" s="126" t="s">
        <v>61</v>
      </c>
      <c r="N891" s="127" t="s">
        <v>61</v>
      </c>
    </row>
    <row r="892" spans="1:14" ht="17.149999999999999" customHeight="1">
      <c r="A892" s="105" t="s">
        <v>1156</v>
      </c>
      <c r="B892" s="106" t="s">
        <v>1974</v>
      </c>
      <c r="C892" s="107">
        <v>2.37</v>
      </c>
      <c r="D892" s="109">
        <v>0.38340000000000002</v>
      </c>
      <c r="E892" s="109">
        <v>1</v>
      </c>
      <c r="F892" s="109">
        <v>1.06</v>
      </c>
      <c r="G892" s="109">
        <f t="shared" si="52"/>
        <v>0.40640400000000004</v>
      </c>
      <c r="H892" s="109">
        <v>1</v>
      </c>
      <c r="I892" s="109">
        <f t="shared" si="53"/>
        <v>0.40640400000000004</v>
      </c>
      <c r="J892" s="109">
        <v>1</v>
      </c>
      <c r="K892" s="109">
        <f t="shared" si="54"/>
        <v>0.38340000000000002</v>
      </c>
      <c r="L892" s="110">
        <f t="shared" si="55"/>
        <v>3048.03</v>
      </c>
      <c r="M892" s="111" t="s">
        <v>61</v>
      </c>
      <c r="N892" s="112" t="s">
        <v>61</v>
      </c>
    </row>
    <row r="893" spans="1:14" ht="17.149999999999999" customHeight="1">
      <c r="A893" s="105" t="s">
        <v>1157</v>
      </c>
      <c r="B893" s="106" t="s">
        <v>1974</v>
      </c>
      <c r="C893" s="107">
        <v>3.7</v>
      </c>
      <c r="D893" s="109">
        <v>0.52259999999999995</v>
      </c>
      <c r="E893" s="109">
        <v>1</v>
      </c>
      <c r="F893" s="109">
        <v>1.06</v>
      </c>
      <c r="G893" s="109">
        <f t="shared" si="52"/>
        <v>0.553956</v>
      </c>
      <c r="H893" s="109">
        <v>1</v>
      </c>
      <c r="I893" s="109">
        <f t="shared" si="53"/>
        <v>0.553956</v>
      </c>
      <c r="J893" s="109">
        <v>1</v>
      </c>
      <c r="K893" s="109">
        <f t="shared" si="54"/>
        <v>0.52259999999999995</v>
      </c>
      <c r="L893" s="110">
        <f t="shared" si="55"/>
        <v>4154.67</v>
      </c>
      <c r="M893" s="111" t="s">
        <v>61</v>
      </c>
      <c r="N893" s="112" t="s">
        <v>61</v>
      </c>
    </row>
    <row r="894" spans="1:14" ht="17.149999999999999" customHeight="1">
      <c r="A894" s="113" t="s">
        <v>1158</v>
      </c>
      <c r="B894" s="114" t="s">
        <v>1974</v>
      </c>
      <c r="C894" s="115">
        <v>7.48</v>
      </c>
      <c r="D894" s="116">
        <v>1.2664</v>
      </c>
      <c r="E894" s="116">
        <v>1</v>
      </c>
      <c r="F894" s="116">
        <v>1.06</v>
      </c>
      <c r="G894" s="116">
        <f t="shared" si="52"/>
        <v>1.342384</v>
      </c>
      <c r="H894" s="116">
        <v>1</v>
      </c>
      <c r="I894" s="116">
        <f t="shared" si="53"/>
        <v>1.342384</v>
      </c>
      <c r="J894" s="116">
        <v>1</v>
      </c>
      <c r="K894" s="116">
        <f t="shared" si="54"/>
        <v>1.2664</v>
      </c>
      <c r="L894" s="117">
        <f t="shared" si="55"/>
        <v>10067.879999999999</v>
      </c>
      <c r="M894" s="118" t="s">
        <v>61</v>
      </c>
      <c r="N894" s="119" t="s">
        <v>61</v>
      </c>
    </row>
    <row r="895" spans="1:14" ht="17.149999999999999" customHeight="1">
      <c r="A895" s="120" t="s">
        <v>1159</v>
      </c>
      <c r="B895" s="121" t="s">
        <v>1975</v>
      </c>
      <c r="C895" s="122">
        <v>1.94</v>
      </c>
      <c r="D895" s="123">
        <v>0.2268</v>
      </c>
      <c r="E895" s="124">
        <v>1</v>
      </c>
      <c r="F895" s="124">
        <v>1.06</v>
      </c>
      <c r="G895" s="124">
        <f t="shared" si="52"/>
        <v>0.24040800000000001</v>
      </c>
      <c r="H895" s="124">
        <v>1</v>
      </c>
      <c r="I895" s="124">
        <f t="shared" si="53"/>
        <v>0.24040800000000001</v>
      </c>
      <c r="J895" s="124">
        <v>1</v>
      </c>
      <c r="K895" s="124">
        <f t="shared" si="54"/>
        <v>0.2268</v>
      </c>
      <c r="L895" s="125">
        <f t="shared" si="55"/>
        <v>1803.06</v>
      </c>
      <c r="M895" s="126" t="s">
        <v>61</v>
      </c>
      <c r="N895" s="127" t="s">
        <v>61</v>
      </c>
    </row>
    <row r="896" spans="1:14" ht="17.149999999999999" customHeight="1">
      <c r="A896" s="105" t="s">
        <v>1160</v>
      </c>
      <c r="B896" s="106" t="s">
        <v>1975</v>
      </c>
      <c r="C896" s="107">
        <v>2.52</v>
      </c>
      <c r="D896" s="109">
        <v>0.36520000000000002</v>
      </c>
      <c r="E896" s="109">
        <v>1</v>
      </c>
      <c r="F896" s="109">
        <v>1.06</v>
      </c>
      <c r="G896" s="109">
        <f t="shared" si="52"/>
        <v>0.38711200000000007</v>
      </c>
      <c r="H896" s="109">
        <v>1</v>
      </c>
      <c r="I896" s="109">
        <f t="shared" si="53"/>
        <v>0.38711200000000007</v>
      </c>
      <c r="J896" s="109">
        <v>1</v>
      </c>
      <c r="K896" s="109">
        <f t="shared" si="54"/>
        <v>0.36520000000000002</v>
      </c>
      <c r="L896" s="110">
        <f t="shared" si="55"/>
        <v>2903.34</v>
      </c>
      <c r="M896" s="111" t="s">
        <v>61</v>
      </c>
      <c r="N896" s="112" t="s">
        <v>61</v>
      </c>
    </row>
    <row r="897" spans="1:14" ht="17.149999999999999" customHeight="1">
      <c r="A897" s="105" t="s">
        <v>1161</v>
      </c>
      <c r="B897" s="106" t="s">
        <v>1975</v>
      </c>
      <c r="C897" s="107">
        <v>3.98</v>
      </c>
      <c r="D897" s="109">
        <v>0.56630000000000003</v>
      </c>
      <c r="E897" s="109">
        <v>1</v>
      </c>
      <c r="F897" s="109">
        <v>1.06</v>
      </c>
      <c r="G897" s="109">
        <f t="shared" si="52"/>
        <v>0.60027800000000009</v>
      </c>
      <c r="H897" s="109">
        <v>1</v>
      </c>
      <c r="I897" s="109">
        <f t="shared" si="53"/>
        <v>0.60027800000000009</v>
      </c>
      <c r="J897" s="109">
        <v>1</v>
      </c>
      <c r="K897" s="109">
        <f t="shared" si="54"/>
        <v>0.56630000000000003</v>
      </c>
      <c r="L897" s="110">
        <f t="shared" si="55"/>
        <v>4502.09</v>
      </c>
      <c r="M897" s="111" t="s">
        <v>61</v>
      </c>
      <c r="N897" s="112" t="s">
        <v>61</v>
      </c>
    </row>
    <row r="898" spans="1:14" ht="17.149999999999999" customHeight="1">
      <c r="A898" s="113" t="s">
        <v>1162</v>
      </c>
      <c r="B898" s="114" t="s">
        <v>1975</v>
      </c>
      <c r="C898" s="115">
        <v>6.62</v>
      </c>
      <c r="D898" s="116">
        <v>1.4092</v>
      </c>
      <c r="E898" s="116">
        <v>1</v>
      </c>
      <c r="F898" s="116">
        <v>1.06</v>
      </c>
      <c r="G898" s="116">
        <f t="shared" si="52"/>
        <v>1.4937520000000002</v>
      </c>
      <c r="H898" s="116">
        <v>1</v>
      </c>
      <c r="I898" s="116">
        <f t="shared" si="53"/>
        <v>1.4937520000000002</v>
      </c>
      <c r="J898" s="116">
        <v>1</v>
      </c>
      <c r="K898" s="116">
        <f t="shared" si="54"/>
        <v>1.4092</v>
      </c>
      <c r="L898" s="117">
        <f t="shared" si="55"/>
        <v>11203.14</v>
      </c>
      <c r="M898" s="118" t="s">
        <v>61</v>
      </c>
      <c r="N898" s="119" t="s">
        <v>61</v>
      </c>
    </row>
    <row r="899" spans="1:14" ht="17.149999999999999" customHeight="1">
      <c r="A899" s="120" t="s">
        <v>1163</v>
      </c>
      <c r="B899" s="121" t="s">
        <v>1976</v>
      </c>
      <c r="C899" s="122">
        <v>2.54</v>
      </c>
      <c r="D899" s="123">
        <v>0.24660000000000001</v>
      </c>
      <c r="E899" s="124">
        <v>1</v>
      </c>
      <c r="F899" s="124">
        <v>1.06</v>
      </c>
      <c r="G899" s="124">
        <f t="shared" si="52"/>
        <v>0.26139600000000002</v>
      </c>
      <c r="H899" s="124">
        <v>1</v>
      </c>
      <c r="I899" s="124">
        <f t="shared" si="53"/>
        <v>0.26139600000000002</v>
      </c>
      <c r="J899" s="124">
        <v>1</v>
      </c>
      <c r="K899" s="124">
        <f t="shared" si="54"/>
        <v>0.24660000000000001</v>
      </c>
      <c r="L899" s="125">
        <f t="shared" si="55"/>
        <v>1960.47</v>
      </c>
      <c r="M899" s="126" t="s">
        <v>61</v>
      </c>
      <c r="N899" s="127" t="s">
        <v>61</v>
      </c>
    </row>
    <row r="900" spans="1:14" ht="17.149999999999999" customHeight="1">
      <c r="A900" s="105" t="s">
        <v>1164</v>
      </c>
      <c r="B900" s="106" t="s">
        <v>1976</v>
      </c>
      <c r="C900" s="107">
        <v>3.91</v>
      </c>
      <c r="D900" s="109">
        <v>0.31830000000000003</v>
      </c>
      <c r="E900" s="109">
        <v>1</v>
      </c>
      <c r="F900" s="109">
        <v>1.06</v>
      </c>
      <c r="G900" s="109">
        <f t="shared" si="52"/>
        <v>0.33739800000000003</v>
      </c>
      <c r="H900" s="109">
        <v>1</v>
      </c>
      <c r="I900" s="109">
        <f t="shared" si="53"/>
        <v>0.33739800000000003</v>
      </c>
      <c r="J900" s="109">
        <v>1</v>
      </c>
      <c r="K900" s="109">
        <f t="shared" si="54"/>
        <v>0.31830000000000003</v>
      </c>
      <c r="L900" s="110">
        <f t="shared" si="55"/>
        <v>2530.4899999999998</v>
      </c>
      <c r="M900" s="111" t="s">
        <v>61</v>
      </c>
      <c r="N900" s="112" t="s">
        <v>61</v>
      </c>
    </row>
    <row r="901" spans="1:14" ht="17.149999999999999" customHeight="1">
      <c r="A901" s="105" t="s">
        <v>1165</v>
      </c>
      <c r="B901" s="106" t="s">
        <v>1976</v>
      </c>
      <c r="C901" s="107">
        <v>6.96</v>
      </c>
      <c r="D901" s="109">
        <v>0.46700000000000003</v>
      </c>
      <c r="E901" s="109">
        <v>1</v>
      </c>
      <c r="F901" s="109">
        <v>1.06</v>
      </c>
      <c r="G901" s="109">
        <f t="shared" si="52"/>
        <v>0.49502000000000007</v>
      </c>
      <c r="H901" s="109">
        <v>1</v>
      </c>
      <c r="I901" s="109">
        <f t="shared" si="53"/>
        <v>0.49502000000000007</v>
      </c>
      <c r="J901" s="109">
        <v>1</v>
      </c>
      <c r="K901" s="109">
        <f t="shared" si="54"/>
        <v>0.46700000000000003</v>
      </c>
      <c r="L901" s="110">
        <f t="shared" si="55"/>
        <v>3712.65</v>
      </c>
      <c r="M901" s="111" t="s">
        <v>61</v>
      </c>
      <c r="N901" s="112" t="s">
        <v>61</v>
      </c>
    </row>
    <row r="902" spans="1:14" ht="17.149999999999999" customHeight="1">
      <c r="A902" s="113" t="s">
        <v>1166</v>
      </c>
      <c r="B902" s="114" t="s">
        <v>1976</v>
      </c>
      <c r="C902" s="115">
        <v>13.6</v>
      </c>
      <c r="D902" s="116">
        <v>0.87319999999999998</v>
      </c>
      <c r="E902" s="116">
        <v>1</v>
      </c>
      <c r="F902" s="116">
        <v>1.06</v>
      </c>
      <c r="G902" s="116">
        <f t="shared" si="52"/>
        <v>0.92559199999999997</v>
      </c>
      <c r="H902" s="116">
        <v>1</v>
      </c>
      <c r="I902" s="116">
        <f t="shared" si="53"/>
        <v>0.92559199999999997</v>
      </c>
      <c r="J902" s="116">
        <v>1</v>
      </c>
      <c r="K902" s="116">
        <f t="shared" si="54"/>
        <v>0.87319999999999998</v>
      </c>
      <c r="L902" s="117">
        <f t="shared" si="55"/>
        <v>6941.94</v>
      </c>
      <c r="M902" s="118" t="s">
        <v>61</v>
      </c>
      <c r="N902" s="119" t="s">
        <v>61</v>
      </c>
    </row>
    <row r="903" spans="1:14" ht="17.149999999999999" customHeight="1">
      <c r="A903" s="120" t="s">
        <v>1167</v>
      </c>
      <c r="B903" s="121" t="s">
        <v>1977</v>
      </c>
      <c r="C903" s="122">
        <v>1.34</v>
      </c>
      <c r="D903" s="123">
        <v>0.28410000000000002</v>
      </c>
      <c r="E903" s="124">
        <v>1</v>
      </c>
      <c r="F903" s="124">
        <v>1.06</v>
      </c>
      <c r="G903" s="124">
        <f t="shared" si="52"/>
        <v>0.30114600000000002</v>
      </c>
      <c r="H903" s="124">
        <v>1</v>
      </c>
      <c r="I903" s="124">
        <f t="shared" si="53"/>
        <v>0.30114600000000002</v>
      </c>
      <c r="J903" s="124">
        <v>1</v>
      </c>
      <c r="K903" s="124">
        <f t="shared" si="54"/>
        <v>0.28410000000000002</v>
      </c>
      <c r="L903" s="125">
        <f t="shared" si="55"/>
        <v>2258.6</v>
      </c>
      <c r="M903" s="126" t="s">
        <v>61</v>
      </c>
      <c r="N903" s="127" t="s">
        <v>61</v>
      </c>
    </row>
    <row r="904" spans="1:14" ht="17.149999999999999" customHeight="1">
      <c r="A904" s="105" t="s">
        <v>1168</v>
      </c>
      <c r="B904" s="106" t="s">
        <v>1977</v>
      </c>
      <c r="C904" s="107">
        <v>1.62</v>
      </c>
      <c r="D904" s="109">
        <v>0.3367</v>
      </c>
      <c r="E904" s="109">
        <v>1</v>
      </c>
      <c r="F904" s="109">
        <v>1.06</v>
      </c>
      <c r="G904" s="109">
        <f t="shared" si="52"/>
        <v>0.356902</v>
      </c>
      <c r="H904" s="109">
        <v>1</v>
      </c>
      <c r="I904" s="109">
        <f t="shared" si="53"/>
        <v>0.356902</v>
      </c>
      <c r="J904" s="109">
        <v>1</v>
      </c>
      <c r="K904" s="109">
        <f t="shared" si="54"/>
        <v>0.3367</v>
      </c>
      <c r="L904" s="110">
        <f t="shared" si="55"/>
        <v>2676.77</v>
      </c>
      <c r="M904" s="111" t="s">
        <v>61</v>
      </c>
      <c r="N904" s="112" t="s">
        <v>61</v>
      </c>
    </row>
    <row r="905" spans="1:14" ht="17.149999999999999" customHeight="1">
      <c r="A905" s="105" t="s">
        <v>1169</v>
      </c>
      <c r="B905" s="106" t="s">
        <v>1977</v>
      </c>
      <c r="C905" s="107">
        <v>2.5</v>
      </c>
      <c r="D905" s="109">
        <v>0.47699999999999998</v>
      </c>
      <c r="E905" s="109">
        <v>1</v>
      </c>
      <c r="F905" s="109">
        <v>1.06</v>
      </c>
      <c r="G905" s="109">
        <f t="shared" si="52"/>
        <v>0.50561999999999996</v>
      </c>
      <c r="H905" s="109">
        <v>1</v>
      </c>
      <c r="I905" s="109">
        <f t="shared" si="53"/>
        <v>0.50561999999999996</v>
      </c>
      <c r="J905" s="109">
        <v>1</v>
      </c>
      <c r="K905" s="109">
        <f t="shared" si="54"/>
        <v>0.47699999999999998</v>
      </c>
      <c r="L905" s="110">
        <f t="shared" si="55"/>
        <v>3792.15</v>
      </c>
      <c r="M905" s="111" t="s">
        <v>61</v>
      </c>
      <c r="N905" s="112" t="s">
        <v>61</v>
      </c>
    </row>
    <row r="906" spans="1:14" ht="17.149999999999999" customHeight="1">
      <c r="A906" s="113" t="s">
        <v>1170</v>
      </c>
      <c r="B906" s="114" t="s">
        <v>1977</v>
      </c>
      <c r="C906" s="115">
        <v>8.4499999999999993</v>
      </c>
      <c r="D906" s="116">
        <v>1.7152000000000001</v>
      </c>
      <c r="E906" s="116">
        <v>1</v>
      </c>
      <c r="F906" s="116">
        <v>1.06</v>
      </c>
      <c r="G906" s="116">
        <f t="shared" si="52"/>
        <v>1.8181120000000002</v>
      </c>
      <c r="H906" s="116">
        <v>1</v>
      </c>
      <c r="I906" s="116">
        <f t="shared" si="53"/>
        <v>1.8181120000000002</v>
      </c>
      <c r="J906" s="116">
        <v>1</v>
      </c>
      <c r="K906" s="116">
        <f t="shared" si="54"/>
        <v>1.7152000000000001</v>
      </c>
      <c r="L906" s="117">
        <f t="shared" si="55"/>
        <v>13635.84</v>
      </c>
      <c r="M906" s="118" t="s">
        <v>61</v>
      </c>
      <c r="N906" s="119" t="s">
        <v>61</v>
      </c>
    </row>
    <row r="907" spans="1:14" ht="17.149999999999999" customHeight="1">
      <c r="A907" s="120" t="s">
        <v>1171</v>
      </c>
      <c r="B907" s="121" t="s">
        <v>1978</v>
      </c>
      <c r="C907" s="122">
        <v>1.23</v>
      </c>
      <c r="D907" s="123">
        <v>0.1222</v>
      </c>
      <c r="E907" s="124">
        <v>1</v>
      </c>
      <c r="F907" s="124">
        <v>1.06</v>
      </c>
      <c r="G907" s="124">
        <f t="shared" si="52"/>
        <v>0.12953200000000001</v>
      </c>
      <c r="H907" s="124">
        <v>1</v>
      </c>
      <c r="I907" s="124">
        <f t="shared" si="53"/>
        <v>0.12953200000000001</v>
      </c>
      <c r="J907" s="124">
        <v>1</v>
      </c>
      <c r="K907" s="124">
        <f t="shared" si="54"/>
        <v>0.1222</v>
      </c>
      <c r="L907" s="125">
        <f t="shared" si="55"/>
        <v>971.49</v>
      </c>
      <c r="M907" s="126" t="s">
        <v>61</v>
      </c>
      <c r="N907" s="127" t="s">
        <v>61</v>
      </c>
    </row>
    <row r="908" spans="1:14" ht="17.149999999999999" customHeight="1">
      <c r="A908" s="105" t="s">
        <v>1172</v>
      </c>
      <c r="B908" s="106" t="s">
        <v>1978</v>
      </c>
      <c r="C908" s="107">
        <v>1.89</v>
      </c>
      <c r="D908" s="109">
        <v>0.16969999999999999</v>
      </c>
      <c r="E908" s="109">
        <v>1</v>
      </c>
      <c r="F908" s="109">
        <v>1.06</v>
      </c>
      <c r="G908" s="109">
        <f t="shared" si="52"/>
        <v>0.17988199999999999</v>
      </c>
      <c r="H908" s="109">
        <v>1</v>
      </c>
      <c r="I908" s="109">
        <f t="shared" si="53"/>
        <v>0.17988199999999999</v>
      </c>
      <c r="J908" s="109">
        <v>1</v>
      </c>
      <c r="K908" s="109">
        <f t="shared" si="54"/>
        <v>0.16969999999999999</v>
      </c>
      <c r="L908" s="110">
        <f t="shared" si="55"/>
        <v>1349.12</v>
      </c>
      <c r="M908" s="111" t="s">
        <v>61</v>
      </c>
      <c r="N908" s="112" t="s">
        <v>61</v>
      </c>
    </row>
    <row r="909" spans="1:14" ht="17.149999999999999" customHeight="1">
      <c r="A909" s="105" t="s">
        <v>1173</v>
      </c>
      <c r="B909" s="106" t="s">
        <v>1978</v>
      </c>
      <c r="C909" s="107">
        <v>3.74</v>
      </c>
      <c r="D909" s="109">
        <v>0.39410000000000001</v>
      </c>
      <c r="E909" s="109">
        <v>1</v>
      </c>
      <c r="F909" s="109">
        <v>1.06</v>
      </c>
      <c r="G909" s="109">
        <f t="shared" si="52"/>
        <v>0.41774600000000001</v>
      </c>
      <c r="H909" s="109">
        <v>1</v>
      </c>
      <c r="I909" s="109">
        <f t="shared" si="53"/>
        <v>0.41774600000000001</v>
      </c>
      <c r="J909" s="109">
        <v>1</v>
      </c>
      <c r="K909" s="109">
        <f t="shared" si="54"/>
        <v>0.39410000000000001</v>
      </c>
      <c r="L909" s="110">
        <f t="shared" si="55"/>
        <v>3133.1</v>
      </c>
      <c r="M909" s="111" t="s">
        <v>61</v>
      </c>
      <c r="N909" s="112" t="s">
        <v>61</v>
      </c>
    </row>
    <row r="910" spans="1:14" ht="17.149999999999999" customHeight="1">
      <c r="A910" s="113" t="s">
        <v>1174</v>
      </c>
      <c r="B910" s="114" t="s">
        <v>1978</v>
      </c>
      <c r="C910" s="115">
        <v>4.1100000000000003</v>
      </c>
      <c r="D910" s="116">
        <v>0.43790000000000001</v>
      </c>
      <c r="E910" s="116">
        <v>1</v>
      </c>
      <c r="F910" s="116">
        <v>1.06</v>
      </c>
      <c r="G910" s="116">
        <f t="shared" si="52"/>
        <v>0.46417400000000003</v>
      </c>
      <c r="H910" s="116">
        <v>1</v>
      </c>
      <c r="I910" s="116">
        <f t="shared" si="53"/>
        <v>0.46417400000000003</v>
      </c>
      <c r="J910" s="116">
        <v>1</v>
      </c>
      <c r="K910" s="116">
        <f t="shared" si="54"/>
        <v>0.43790000000000001</v>
      </c>
      <c r="L910" s="117">
        <f t="shared" si="55"/>
        <v>3481.31</v>
      </c>
      <c r="M910" s="118" t="s">
        <v>61</v>
      </c>
      <c r="N910" s="119" t="s">
        <v>61</v>
      </c>
    </row>
    <row r="911" spans="1:14" ht="17.149999999999999" customHeight="1">
      <c r="A911" s="120" t="s">
        <v>1175</v>
      </c>
      <c r="B911" s="121" t="s">
        <v>1979</v>
      </c>
      <c r="C911" s="122">
        <v>2.08</v>
      </c>
      <c r="D911" s="123">
        <v>0.23899999999999999</v>
      </c>
      <c r="E911" s="124">
        <v>1</v>
      </c>
      <c r="F911" s="124">
        <v>1.06</v>
      </c>
      <c r="G911" s="124">
        <f t="shared" si="52"/>
        <v>0.25334000000000001</v>
      </c>
      <c r="H911" s="124">
        <v>1</v>
      </c>
      <c r="I911" s="124">
        <f t="shared" si="53"/>
        <v>0.25334000000000001</v>
      </c>
      <c r="J911" s="124">
        <v>1</v>
      </c>
      <c r="K911" s="124">
        <f t="shared" si="54"/>
        <v>0.23899999999999999</v>
      </c>
      <c r="L911" s="125">
        <f t="shared" si="55"/>
        <v>1900.05</v>
      </c>
      <c r="M911" s="126" t="s">
        <v>61</v>
      </c>
      <c r="N911" s="127" t="s">
        <v>61</v>
      </c>
    </row>
    <row r="912" spans="1:14" ht="17.149999999999999" customHeight="1">
      <c r="A912" s="105" t="s">
        <v>1176</v>
      </c>
      <c r="B912" s="106" t="s">
        <v>1979</v>
      </c>
      <c r="C912" s="107">
        <v>2.98</v>
      </c>
      <c r="D912" s="109">
        <v>0.32229999999999998</v>
      </c>
      <c r="E912" s="109">
        <v>1</v>
      </c>
      <c r="F912" s="109">
        <v>1.06</v>
      </c>
      <c r="G912" s="109">
        <f t="shared" ref="G912:G975" si="56">+D912*E912*F912</f>
        <v>0.341638</v>
      </c>
      <c r="H912" s="109">
        <v>1</v>
      </c>
      <c r="I912" s="109">
        <f t="shared" ref="I912:I975" si="57">G912*H912</f>
        <v>0.341638</v>
      </c>
      <c r="J912" s="109">
        <v>1</v>
      </c>
      <c r="K912" s="109">
        <f t="shared" ref="K912:K975" si="58">D912*J912</f>
        <v>0.32229999999999998</v>
      </c>
      <c r="L912" s="110">
        <f t="shared" ref="L912:L975" si="59">+ROUND(I912*7500,2)</f>
        <v>2562.29</v>
      </c>
      <c r="M912" s="111" t="s">
        <v>61</v>
      </c>
      <c r="N912" s="112" t="s">
        <v>61</v>
      </c>
    </row>
    <row r="913" spans="1:14" ht="17.149999999999999" customHeight="1">
      <c r="A913" s="105" t="s">
        <v>1177</v>
      </c>
      <c r="B913" s="106" t="s">
        <v>1979</v>
      </c>
      <c r="C913" s="107">
        <v>5.61</v>
      </c>
      <c r="D913" s="109">
        <v>0.47</v>
      </c>
      <c r="E913" s="109">
        <v>1</v>
      </c>
      <c r="F913" s="109">
        <v>1.06</v>
      </c>
      <c r="G913" s="109">
        <f t="shared" si="56"/>
        <v>0.49819999999999998</v>
      </c>
      <c r="H913" s="109">
        <v>1</v>
      </c>
      <c r="I913" s="109">
        <f t="shared" si="57"/>
        <v>0.49819999999999998</v>
      </c>
      <c r="J913" s="109">
        <v>1</v>
      </c>
      <c r="K913" s="109">
        <f t="shared" si="58"/>
        <v>0.47</v>
      </c>
      <c r="L913" s="110">
        <f t="shared" si="59"/>
        <v>3736.5</v>
      </c>
      <c r="M913" s="111" t="s">
        <v>61</v>
      </c>
      <c r="N913" s="112" t="s">
        <v>61</v>
      </c>
    </row>
    <row r="914" spans="1:14" ht="17.149999999999999" customHeight="1">
      <c r="A914" s="113" t="s">
        <v>1178</v>
      </c>
      <c r="B914" s="114" t="s">
        <v>1979</v>
      </c>
      <c r="C914" s="115">
        <v>7.86</v>
      </c>
      <c r="D914" s="116">
        <v>1.4237</v>
      </c>
      <c r="E914" s="116">
        <v>1</v>
      </c>
      <c r="F914" s="116">
        <v>1.06</v>
      </c>
      <c r="G914" s="116">
        <f t="shared" si="56"/>
        <v>1.5091220000000001</v>
      </c>
      <c r="H914" s="116">
        <v>1</v>
      </c>
      <c r="I914" s="116">
        <f t="shared" si="57"/>
        <v>1.5091220000000001</v>
      </c>
      <c r="J914" s="116">
        <v>1</v>
      </c>
      <c r="K914" s="116">
        <f t="shared" si="58"/>
        <v>1.4237</v>
      </c>
      <c r="L914" s="117">
        <f t="shared" si="59"/>
        <v>11318.42</v>
      </c>
      <c r="M914" s="118" t="s">
        <v>61</v>
      </c>
      <c r="N914" s="119" t="s">
        <v>61</v>
      </c>
    </row>
    <row r="915" spans="1:14" ht="17.149999999999999" customHeight="1">
      <c r="A915" s="120" t="s">
        <v>1179</v>
      </c>
      <c r="B915" s="121" t="s">
        <v>1980</v>
      </c>
      <c r="C915" s="122">
        <v>1.44</v>
      </c>
      <c r="D915" s="123">
        <v>0.22500000000000001</v>
      </c>
      <c r="E915" s="124">
        <v>1.25</v>
      </c>
      <c r="F915" s="124">
        <v>1</v>
      </c>
      <c r="G915" s="124">
        <f t="shared" si="56"/>
        <v>0.28125</v>
      </c>
      <c r="H915" s="124">
        <v>1</v>
      </c>
      <c r="I915" s="124">
        <f t="shared" si="57"/>
        <v>0.28125</v>
      </c>
      <c r="J915" s="124">
        <v>1.75</v>
      </c>
      <c r="K915" s="124">
        <f t="shared" si="58"/>
        <v>0.39374999999999999</v>
      </c>
      <c r="L915" s="125">
        <f t="shared" si="59"/>
        <v>2109.38</v>
      </c>
      <c r="M915" s="126" t="s">
        <v>60</v>
      </c>
      <c r="N915" s="127" t="s">
        <v>60</v>
      </c>
    </row>
    <row r="916" spans="1:14" ht="17.149999999999999" customHeight="1">
      <c r="A916" s="105" t="s">
        <v>1180</v>
      </c>
      <c r="B916" s="106" t="s">
        <v>1980</v>
      </c>
      <c r="C916" s="107">
        <v>1.63</v>
      </c>
      <c r="D916" s="109">
        <v>0.28770000000000001</v>
      </c>
      <c r="E916" s="109">
        <v>1.25</v>
      </c>
      <c r="F916" s="109">
        <v>1</v>
      </c>
      <c r="G916" s="109">
        <f t="shared" si="56"/>
        <v>0.35962500000000003</v>
      </c>
      <c r="H916" s="109">
        <v>1</v>
      </c>
      <c r="I916" s="109">
        <f t="shared" si="57"/>
        <v>0.35962500000000003</v>
      </c>
      <c r="J916" s="109">
        <v>1.75</v>
      </c>
      <c r="K916" s="109">
        <f t="shared" si="58"/>
        <v>0.50347500000000001</v>
      </c>
      <c r="L916" s="110">
        <f t="shared" si="59"/>
        <v>2697.19</v>
      </c>
      <c r="M916" s="111" t="s">
        <v>60</v>
      </c>
      <c r="N916" s="112" t="s">
        <v>60</v>
      </c>
    </row>
    <row r="917" spans="1:14" ht="17.149999999999999" customHeight="1">
      <c r="A917" s="105" t="s">
        <v>1181</v>
      </c>
      <c r="B917" s="106" t="s">
        <v>1980</v>
      </c>
      <c r="C917" s="107">
        <v>1.79</v>
      </c>
      <c r="D917" s="109">
        <v>0.43809999999999999</v>
      </c>
      <c r="E917" s="109">
        <v>1.25</v>
      </c>
      <c r="F917" s="109">
        <v>1</v>
      </c>
      <c r="G917" s="109">
        <f t="shared" si="56"/>
        <v>0.54762500000000003</v>
      </c>
      <c r="H917" s="109">
        <v>1</v>
      </c>
      <c r="I917" s="109">
        <f t="shared" si="57"/>
        <v>0.54762500000000003</v>
      </c>
      <c r="J917" s="109">
        <v>1.75</v>
      </c>
      <c r="K917" s="109">
        <f t="shared" si="58"/>
        <v>0.766675</v>
      </c>
      <c r="L917" s="110">
        <f t="shared" si="59"/>
        <v>4107.1899999999996</v>
      </c>
      <c r="M917" s="111" t="s">
        <v>60</v>
      </c>
      <c r="N917" s="112" t="s">
        <v>60</v>
      </c>
    </row>
    <row r="918" spans="1:14" ht="17.149999999999999" customHeight="1">
      <c r="A918" s="113" t="s">
        <v>1182</v>
      </c>
      <c r="B918" s="114" t="s">
        <v>1980</v>
      </c>
      <c r="C918" s="115">
        <v>1.76</v>
      </c>
      <c r="D918" s="116">
        <v>0.77600000000000002</v>
      </c>
      <c r="E918" s="116">
        <v>1.25</v>
      </c>
      <c r="F918" s="116">
        <v>1</v>
      </c>
      <c r="G918" s="116">
        <f t="shared" si="56"/>
        <v>0.97</v>
      </c>
      <c r="H918" s="116">
        <v>1</v>
      </c>
      <c r="I918" s="116">
        <f t="shared" si="57"/>
        <v>0.97</v>
      </c>
      <c r="J918" s="116">
        <v>1.75</v>
      </c>
      <c r="K918" s="116">
        <f t="shared" si="58"/>
        <v>1.3580000000000001</v>
      </c>
      <c r="L918" s="117">
        <f t="shared" si="59"/>
        <v>7275</v>
      </c>
      <c r="M918" s="118" t="s">
        <v>60</v>
      </c>
      <c r="N918" s="119" t="s">
        <v>60</v>
      </c>
    </row>
    <row r="919" spans="1:14" ht="17.149999999999999" customHeight="1">
      <c r="A919" s="120" t="s">
        <v>1183</v>
      </c>
      <c r="B919" s="121" t="s">
        <v>1981</v>
      </c>
      <c r="C919" s="122">
        <v>1.22</v>
      </c>
      <c r="D919" s="123">
        <v>9.1899999999999996E-2</v>
      </c>
      <c r="E919" s="124">
        <v>1.25</v>
      </c>
      <c r="F919" s="124">
        <v>1</v>
      </c>
      <c r="G919" s="124">
        <f t="shared" si="56"/>
        <v>0.11487499999999999</v>
      </c>
      <c r="H919" s="124">
        <v>1</v>
      </c>
      <c r="I919" s="124">
        <f t="shared" si="57"/>
        <v>0.11487499999999999</v>
      </c>
      <c r="J919" s="124">
        <v>1.75</v>
      </c>
      <c r="K919" s="124">
        <f t="shared" si="58"/>
        <v>0.160825</v>
      </c>
      <c r="L919" s="125">
        <f t="shared" si="59"/>
        <v>861.56</v>
      </c>
      <c r="M919" s="126" t="s">
        <v>60</v>
      </c>
      <c r="N919" s="127" t="s">
        <v>60</v>
      </c>
    </row>
    <row r="920" spans="1:14" ht="17.149999999999999" customHeight="1">
      <c r="A920" s="105" t="s">
        <v>1184</v>
      </c>
      <c r="B920" s="106" t="s">
        <v>1981</v>
      </c>
      <c r="C920" s="107">
        <v>1.25</v>
      </c>
      <c r="D920" s="109">
        <v>0.13880000000000001</v>
      </c>
      <c r="E920" s="109">
        <v>1.25</v>
      </c>
      <c r="F920" s="109">
        <v>1</v>
      </c>
      <c r="G920" s="109">
        <f t="shared" si="56"/>
        <v>0.17350000000000002</v>
      </c>
      <c r="H920" s="109">
        <v>1</v>
      </c>
      <c r="I920" s="109">
        <f t="shared" si="57"/>
        <v>0.17350000000000002</v>
      </c>
      <c r="J920" s="109">
        <v>1.75</v>
      </c>
      <c r="K920" s="109">
        <f t="shared" si="58"/>
        <v>0.2429</v>
      </c>
      <c r="L920" s="110">
        <f t="shared" si="59"/>
        <v>1301.25</v>
      </c>
      <c r="M920" s="111" t="s">
        <v>60</v>
      </c>
      <c r="N920" s="112" t="s">
        <v>60</v>
      </c>
    </row>
    <row r="921" spans="1:14" ht="17.149999999999999" customHeight="1">
      <c r="A921" s="105" t="s">
        <v>1185</v>
      </c>
      <c r="B921" s="106" t="s">
        <v>1981</v>
      </c>
      <c r="C921" s="107">
        <v>1.17</v>
      </c>
      <c r="D921" s="109">
        <v>0.22789999999999999</v>
      </c>
      <c r="E921" s="109">
        <v>1.25</v>
      </c>
      <c r="F921" s="109">
        <v>1</v>
      </c>
      <c r="G921" s="109">
        <f t="shared" si="56"/>
        <v>0.28487499999999999</v>
      </c>
      <c r="H921" s="109">
        <v>1</v>
      </c>
      <c r="I921" s="109">
        <f t="shared" si="57"/>
        <v>0.28487499999999999</v>
      </c>
      <c r="J921" s="109">
        <v>1.75</v>
      </c>
      <c r="K921" s="109">
        <f t="shared" si="58"/>
        <v>0.39882499999999999</v>
      </c>
      <c r="L921" s="110">
        <f t="shared" si="59"/>
        <v>2136.56</v>
      </c>
      <c r="M921" s="111" t="s">
        <v>60</v>
      </c>
      <c r="N921" s="112" t="s">
        <v>60</v>
      </c>
    </row>
    <row r="922" spans="1:14" ht="17.149999999999999" customHeight="1">
      <c r="A922" s="113" t="s">
        <v>1186</v>
      </c>
      <c r="B922" s="114" t="s">
        <v>1981</v>
      </c>
      <c r="C922" s="115">
        <v>1.24</v>
      </c>
      <c r="D922" s="116">
        <v>0.39700000000000002</v>
      </c>
      <c r="E922" s="116">
        <v>1.25</v>
      </c>
      <c r="F922" s="116">
        <v>1</v>
      </c>
      <c r="G922" s="116">
        <f t="shared" si="56"/>
        <v>0.49625000000000002</v>
      </c>
      <c r="H922" s="116">
        <v>1</v>
      </c>
      <c r="I922" s="116">
        <f t="shared" si="57"/>
        <v>0.49625000000000002</v>
      </c>
      <c r="J922" s="116">
        <v>1.75</v>
      </c>
      <c r="K922" s="116">
        <f t="shared" si="58"/>
        <v>0.69474999999999998</v>
      </c>
      <c r="L922" s="117">
        <f t="shared" si="59"/>
        <v>3721.88</v>
      </c>
      <c r="M922" s="118" t="s">
        <v>60</v>
      </c>
      <c r="N922" s="119" t="s">
        <v>60</v>
      </c>
    </row>
    <row r="923" spans="1:14" ht="17.149999999999999" customHeight="1">
      <c r="A923" s="120" t="s">
        <v>1187</v>
      </c>
      <c r="B923" s="121" t="s">
        <v>1982</v>
      </c>
      <c r="C923" s="122">
        <v>22.5</v>
      </c>
      <c r="D923" s="123">
        <v>4.0925000000000002</v>
      </c>
      <c r="E923" s="124">
        <v>1.25</v>
      </c>
      <c r="F923" s="124">
        <v>1</v>
      </c>
      <c r="G923" s="124">
        <f t="shared" si="56"/>
        <v>5.1156250000000005</v>
      </c>
      <c r="H923" s="124">
        <v>1</v>
      </c>
      <c r="I923" s="124">
        <f t="shared" si="57"/>
        <v>5.1156250000000005</v>
      </c>
      <c r="J923" s="124">
        <v>1.75</v>
      </c>
      <c r="K923" s="124">
        <f t="shared" si="58"/>
        <v>7.1618750000000002</v>
      </c>
      <c r="L923" s="125">
        <f t="shared" si="59"/>
        <v>38367.19</v>
      </c>
      <c r="M923" s="126" t="s">
        <v>60</v>
      </c>
      <c r="N923" s="127" t="s">
        <v>60</v>
      </c>
    </row>
    <row r="924" spans="1:14" ht="17.149999999999999" customHeight="1">
      <c r="A924" s="105" t="s">
        <v>1188</v>
      </c>
      <c r="B924" s="106" t="s">
        <v>1982</v>
      </c>
      <c r="C924" s="107">
        <v>25</v>
      </c>
      <c r="D924" s="109">
        <v>6.4622999999999999</v>
      </c>
      <c r="E924" s="109">
        <v>1.25</v>
      </c>
      <c r="F924" s="109">
        <v>1</v>
      </c>
      <c r="G924" s="109">
        <f t="shared" si="56"/>
        <v>8.0778750000000006</v>
      </c>
      <c r="H924" s="109">
        <v>1</v>
      </c>
      <c r="I924" s="109">
        <f t="shared" si="57"/>
        <v>8.0778750000000006</v>
      </c>
      <c r="J924" s="109">
        <v>1.75</v>
      </c>
      <c r="K924" s="109">
        <f t="shared" si="58"/>
        <v>11.309025</v>
      </c>
      <c r="L924" s="110">
        <f t="shared" si="59"/>
        <v>60584.06</v>
      </c>
      <c r="M924" s="111" t="s">
        <v>60</v>
      </c>
      <c r="N924" s="112" t="s">
        <v>60</v>
      </c>
    </row>
    <row r="925" spans="1:14" ht="17.149999999999999" customHeight="1">
      <c r="A925" s="105" t="s">
        <v>1189</v>
      </c>
      <c r="B925" s="106" t="s">
        <v>1982</v>
      </c>
      <c r="C925" s="107">
        <v>35.9</v>
      </c>
      <c r="D925" s="109">
        <v>15.8751</v>
      </c>
      <c r="E925" s="109">
        <v>1.25</v>
      </c>
      <c r="F925" s="109">
        <v>1</v>
      </c>
      <c r="G925" s="109">
        <f t="shared" si="56"/>
        <v>19.843875000000001</v>
      </c>
      <c r="H925" s="109">
        <v>1</v>
      </c>
      <c r="I925" s="109">
        <f t="shared" si="57"/>
        <v>19.843875000000001</v>
      </c>
      <c r="J925" s="109">
        <v>1.75</v>
      </c>
      <c r="K925" s="109">
        <f t="shared" si="58"/>
        <v>27.781424999999999</v>
      </c>
      <c r="L925" s="110">
        <f t="shared" si="59"/>
        <v>148829.06</v>
      </c>
      <c r="M925" s="111" t="s">
        <v>60</v>
      </c>
      <c r="N925" s="112" t="s">
        <v>60</v>
      </c>
    </row>
    <row r="926" spans="1:14" ht="17.149999999999999" customHeight="1">
      <c r="A926" s="113" t="s">
        <v>1190</v>
      </c>
      <c r="B926" s="114" t="s">
        <v>1982</v>
      </c>
      <c r="C926" s="115">
        <v>64.84</v>
      </c>
      <c r="D926" s="116">
        <v>26.057099999999998</v>
      </c>
      <c r="E926" s="116">
        <v>1.25</v>
      </c>
      <c r="F926" s="116">
        <v>1</v>
      </c>
      <c r="G926" s="116">
        <f t="shared" si="56"/>
        <v>32.571374999999996</v>
      </c>
      <c r="H926" s="116">
        <v>1</v>
      </c>
      <c r="I926" s="116">
        <f t="shared" si="57"/>
        <v>32.571374999999996</v>
      </c>
      <c r="J926" s="116">
        <v>1.75</v>
      </c>
      <c r="K926" s="116">
        <f t="shared" si="58"/>
        <v>45.599924999999999</v>
      </c>
      <c r="L926" s="117">
        <f t="shared" si="59"/>
        <v>244285.31</v>
      </c>
      <c r="M926" s="118" t="s">
        <v>60</v>
      </c>
      <c r="N926" s="119" t="s">
        <v>60</v>
      </c>
    </row>
    <row r="927" spans="1:14" ht="17.149999999999999" customHeight="1">
      <c r="A927" s="120" t="s">
        <v>1191</v>
      </c>
      <c r="B927" s="121" t="s">
        <v>1983</v>
      </c>
      <c r="C927" s="122">
        <v>44.53</v>
      </c>
      <c r="D927" s="123">
        <v>4.9268000000000001</v>
      </c>
      <c r="E927" s="124">
        <v>1.25</v>
      </c>
      <c r="F927" s="124">
        <v>1</v>
      </c>
      <c r="G927" s="124">
        <f t="shared" si="56"/>
        <v>6.1585000000000001</v>
      </c>
      <c r="H927" s="124">
        <v>1</v>
      </c>
      <c r="I927" s="124">
        <f t="shared" si="57"/>
        <v>6.1585000000000001</v>
      </c>
      <c r="J927" s="124">
        <v>1.75</v>
      </c>
      <c r="K927" s="124">
        <f t="shared" si="58"/>
        <v>8.6219000000000001</v>
      </c>
      <c r="L927" s="125">
        <f t="shared" si="59"/>
        <v>46188.75</v>
      </c>
      <c r="M927" s="126" t="s">
        <v>60</v>
      </c>
      <c r="N927" s="127" t="s">
        <v>60</v>
      </c>
    </row>
    <row r="928" spans="1:14" ht="17.149999999999999" customHeight="1">
      <c r="A928" s="105" t="s">
        <v>1192</v>
      </c>
      <c r="B928" s="106" t="s">
        <v>1983</v>
      </c>
      <c r="C928" s="107">
        <v>49.48</v>
      </c>
      <c r="D928" s="109">
        <v>7.1276000000000002</v>
      </c>
      <c r="E928" s="109">
        <v>1.25</v>
      </c>
      <c r="F928" s="109">
        <v>1</v>
      </c>
      <c r="G928" s="109">
        <f t="shared" si="56"/>
        <v>8.9094999999999995</v>
      </c>
      <c r="H928" s="109">
        <v>1</v>
      </c>
      <c r="I928" s="109">
        <f t="shared" si="57"/>
        <v>8.9094999999999995</v>
      </c>
      <c r="J928" s="109">
        <v>1.75</v>
      </c>
      <c r="K928" s="109">
        <f t="shared" si="58"/>
        <v>12.4733</v>
      </c>
      <c r="L928" s="110">
        <f t="shared" si="59"/>
        <v>66821.25</v>
      </c>
      <c r="M928" s="111" t="s">
        <v>60</v>
      </c>
      <c r="N928" s="112" t="s">
        <v>60</v>
      </c>
    </row>
    <row r="929" spans="1:14" ht="17.149999999999999" customHeight="1">
      <c r="A929" s="105" t="s">
        <v>1193</v>
      </c>
      <c r="B929" s="106" t="s">
        <v>1983</v>
      </c>
      <c r="C929" s="107">
        <v>83.8</v>
      </c>
      <c r="D929" s="109">
        <v>15.9658</v>
      </c>
      <c r="E929" s="109">
        <v>1.25</v>
      </c>
      <c r="F929" s="109">
        <v>1</v>
      </c>
      <c r="G929" s="109">
        <f t="shared" si="56"/>
        <v>19.957249999999998</v>
      </c>
      <c r="H929" s="109">
        <v>1</v>
      </c>
      <c r="I929" s="109">
        <f t="shared" si="57"/>
        <v>19.957249999999998</v>
      </c>
      <c r="J929" s="109">
        <v>1.75</v>
      </c>
      <c r="K929" s="109">
        <f t="shared" si="58"/>
        <v>27.940149999999999</v>
      </c>
      <c r="L929" s="110">
        <f t="shared" si="59"/>
        <v>149679.38</v>
      </c>
      <c r="M929" s="111" t="s">
        <v>60</v>
      </c>
      <c r="N929" s="112" t="s">
        <v>60</v>
      </c>
    </row>
    <row r="930" spans="1:14" ht="17.149999999999999" customHeight="1">
      <c r="A930" s="113" t="s">
        <v>1194</v>
      </c>
      <c r="B930" s="114" t="s">
        <v>1983</v>
      </c>
      <c r="C930" s="115">
        <v>109.36</v>
      </c>
      <c r="D930" s="116">
        <v>23.773900000000001</v>
      </c>
      <c r="E930" s="116">
        <v>1.25</v>
      </c>
      <c r="F930" s="116">
        <v>1</v>
      </c>
      <c r="G930" s="116">
        <f t="shared" si="56"/>
        <v>29.717375000000001</v>
      </c>
      <c r="H930" s="116">
        <v>1</v>
      </c>
      <c r="I930" s="116">
        <f t="shared" si="57"/>
        <v>29.717375000000001</v>
      </c>
      <c r="J930" s="116">
        <v>1.75</v>
      </c>
      <c r="K930" s="116">
        <f t="shared" si="58"/>
        <v>41.604325000000003</v>
      </c>
      <c r="L930" s="117">
        <f t="shared" si="59"/>
        <v>222880.31</v>
      </c>
      <c r="M930" s="118" t="s">
        <v>60</v>
      </c>
      <c r="N930" s="119" t="s">
        <v>60</v>
      </c>
    </row>
    <row r="931" spans="1:14" ht="17.149999999999999" customHeight="1">
      <c r="A931" s="120" t="s">
        <v>1195</v>
      </c>
      <c r="B931" s="121" t="s">
        <v>1984</v>
      </c>
      <c r="C931" s="122">
        <v>79.430000000000007</v>
      </c>
      <c r="D931" s="123">
        <v>22.9879</v>
      </c>
      <c r="E931" s="124">
        <v>1.25</v>
      </c>
      <c r="F931" s="124">
        <v>1</v>
      </c>
      <c r="G931" s="124">
        <f t="shared" si="56"/>
        <v>28.734874999999999</v>
      </c>
      <c r="H931" s="124">
        <v>1</v>
      </c>
      <c r="I931" s="124">
        <f t="shared" si="57"/>
        <v>28.734874999999999</v>
      </c>
      <c r="J931" s="124">
        <v>1.75</v>
      </c>
      <c r="K931" s="124">
        <f t="shared" si="58"/>
        <v>40.228825000000001</v>
      </c>
      <c r="L931" s="125">
        <f t="shared" si="59"/>
        <v>215511.56</v>
      </c>
      <c r="M931" s="126" t="s">
        <v>60</v>
      </c>
      <c r="N931" s="127" t="s">
        <v>60</v>
      </c>
    </row>
    <row r="932" spans="1:14" ht="17.149999999999999" customHeight="1">
      <c r="A932" s="105" t="s">
        <v>1196</v>
      </c>
      <c r="B932" s="106" t="s">
        <v>1984</v>
      </c>
      <c r="C932" s="107">
        <v>99.65</v>
      </c>
      <c r="D932" s="109">
        <v>20.898099999999999</v>
      </c>
      <c r="E932" s="109">
        <v>1.25</v>
      </c>
      <c r="F932" s="109">
        <v>1</v>
      </c>
      <c r="G932" s="109">
        <f t="shared" si="56"/>
        <v>26.122624999999999</v>
      </c>
      <c r="H932" s="109">
        <v>1</v>
      </c>
      <c r="I932" s="109">
        <f t="shared" si="57"/>
        <v>26.122624999999999</v>
      </c>
      <c r="J932" s="109">
        <v>1.75</v>
      </c>
      <c r="K932" s="109">
        <f t="shared" si="58"/>
        <v>36.571674999999999</v>
      </c>
      <c r="L932" s="110">
        <f t="shared" si="59"/>
        <v>195919.69</v>
      </c>
      <c r="M932" s="111" t="s">
        <v>60</v>
      </c>
      <c r="N932" s="112" t="s">
        <v>60</v>
      </c>
    </row>
    <row r="933" spans="1:14" ht="17.149999999999999" customHeight="1">
      <c r="A933" s="105" t="s">
        <v>1197</v>
      </c>
      <c r="B933" s="106" t="s">
        <v>1984</v>
      </c>
      <c r="C933" s="107">
        <v>108.12</v>
      </c>
      <c r="D933" s="109">
        <v>18.9983</v>
      </c>
      <c r="E933" s="109">
        <v>1.25</v>
      </c>
      <c r="F933" s="109">
        <v>1</v>
      </c>
      <c r="G933" s="109">
        <f t="shared" si="56"/>
        <v>23.747875000000001</v>
      </c>
      <c r="H933" s="109">
        <v>1</v>
      </c>
      <c r="I933" s="109">
        <f t="shared" si="57"/>
        <v>23.747875000000001</v>
      </c>
      <c r="J933" s="109">
        <v>1.75</v>
      </c>
      <c r="K933" s="109">
        <f t="shared" si="58"/>
        <v>33.247025000000001</v>
      </c>
      <c r="L933" s="110">
        <f t="shared" si="59"/>
        <v>178109.06</v>
      </c>
      <c r="M933" s="111" t="s">
        <v>60</v>
      </c>
      <c r="N933" s="112" t="s">
        <v>60</v>
      </c>
    </row>
    <row r="934" spans="1:14" ht="17.149999999999999" customHeight="1">
      <c r="A934" s="113" t="s">
        <v>1198</v>
      </c>
      <c r="B934" s="114" t="s">
        <v>1984</v>
      </c>
      <c r="C934" s="115">
        <v>23</v>
      </c>
      <c r="D934" s="116">
        <v>0.31830000000000003</v>
      </c>
      <c r="E934" s="116">
        <v>1.25</v>
      </c>
      <c r="F934" s="116">
        <v>1</v>
      </c>
      <c r="G934" s="116">
        <f t="shared" si="56"/>
        <v>0.39787500000000003</v>
      </c>
      <c r="H934" s="116">
        <v>1</v>
      </c>
      <c r="I934" s="116">
        <f t="shared" si="57"/>
        <v>0.39787500000000003</v>
      </c>
      <c r="J934" s="116">
        <v>1.75</v>
      </c>
      <c r="K934" s="116">
        <f t="shared" si="58"/>
        <v>0.5570250000000001</v>
      </c>
      <c r="L934" s="117">
        <f t="shared" si="59"/>
        <v>2984.06</v>
      </c>
      <c r="M934" s="118" t="s">
        <v>60</v>
      </c>
      <c r="N934" s="119" t="s">
        <v>60</v>
      </c>
    </row>
    <row r="935" spans="1:14" ht="17.149999999999999" customHeight="1">
      <c r="A935" s="120" t="s">
        <v>1199</v>
      </c>
      <c r="B935" s="121" t="s">
        <v>1985</v>
      </c>
      <c r="C935" s="122">
        <v>1</v>
      </c>
      <c r="D935" s="123">
        <v>5.6800000000000003E-2</v>
      </c>
      <c r="E935" s="124">
        <v>1.25</v>
      </c>
      <c r="F935" s="124">
        <v>1</v>
      </c>
      <c r="G935" s="124">
        <f t="shared" si="56"/>
        <v>7.1000000000000008E-2</v>
      </c>
      <c r="H935" s="124">
        <v>1</v>
      </c>
      <c r="I935" s="124">
        <f t="shared" si="57"/>
        <v>7.1000000000000008E-2</v>
      </c>
      <c r="J935" s="124">
        <v>1.75</v>
      </c>
      <c r="K935" s="124">
        <f t="shared" si="58"/>
        <v>9.9400000000000002E-2</v>
      </c>
      <c r="L935" s="125">
        <f t="shared" si="59"/>
        <v>532.5</v>
      </c>
      <c r="M935" s="126" t="s">
        <v>60</v>
      </c>
      <c r="N935" s="127" t="s">
        <v>60</v>
      </c>
    </row>
    <row r="936" spans="1:14" ht="17.149999999999999" customHeight="1">
      <c r="A936" s="105" t="s">
        <v>1200</v>
      </c>
      <c r="B936" s="106" t="s">
        <v>1985</v>
      </c>
      <c r="C936" s="107">
        <v>66.239999999999995</v>
      </c>
      <c r="D936" s="109">
        <v>7.6052999999999997</v>
      </c>
      <c r="E936" s="109">
        <v>1.25</v>
      </c>
      <c r="F936" s="109">
        <v>1</v>
      </c>
      <c r="G936" s="109">
        <f t="shared" si="56"/>
        <v>9.5066249999999997</v>
      </c>
      <c r="H936" s="109">
        <v>1</v>
      </c>
      <c r="I936" s="109">
        <f t="shared" si="57"/>
        <v>9.5066249999999997</v>
      </c>
      <c r="J936" s="109">
        <v>1.75</v>
      </c>
      <c r="K936" s="109">
        <f t="shared" si="58"/>
        <v>13.309275</v>
      </c>
      <c r="L936" s="110">
        <f t="shared" si="59"/>
        <v>71299.69</v>
      </c>
      <c r="M936" s="111" t="s">
        <v>60</v>
      </c>
      <c r="N936" s="112" t="s">
        <v>60</v>
      </c>
    </row>
    <row r="937" spans="1:14" ht="17.149999999999999" customHeight="1">
      <c r="A937" s="105" t="s">
        <v>1201</v>
      </c>
      <c r="B937" s="106" t="s">
        <v>1985</v>
      </c>
      <c r="C937" s="107">
        <v>79.39</v>
      </c>
      <c r="D937" s="109">
        <v>12.970599999999999</v>
      </c>
      <c r="E937" s="109">
        <v>1.25</v>
      </c>
      <c r="F937" s="109">
        <v>1</v>
      </c>
      <c r="G937" s="109">
        <f t="shared" si="56"/>
        <v>16.213249999999999</v>
      </c>
      <c r="H937" s="109">
        <v>1</v>
      </c>
      <c r="I937" s="109">
        <f t="shared" si="57"/>
        <v>16.213249999999999</v>
      </c>
      <c r="J937" s="109">
        <v>1.75</v>
      </c>
      <c r="K937" s="109">
        <f t="shared" si="58"/>
        <v>22.698549999999997</v>
      </c>
      <c r="L937" s="110">
        <f t="shared" si="59"/>
        <v>121599.38</v>
      </c>
      <c r="M937" s="111" t="s">
        <v>60</v>
      </c>
      <c r="N937" s="112" t="s">
        <v>60</v>
      </c>
    </row>
    <row r="938" spans="1:14" ht="17.149999999999999" customHeight="1">
      <c r="A938" s="113" t="s">
        <v>1202</v>
      </c>
      <c r="B938" s="114" t="s">
        <v>1985</v>
      </c>
      <c r="C938" s="115">
        <v>102.18</v>
      </c>
      <c r="D938" s="116">
        <v>20.8522</v>
      </c>
      <c r="E938" s="116">
        <v>1.25</v>
      </c>
      <c r="F938" s="116">
        <v>1</v>
      </c>
      <c r="G938" s="116">
        <f t="shared" si="56"/>
        <v>26.065249999999999</v>
      </c>
      <c r="H938" s="116">
        <v>1</v>
      </c>
      <c r="I938" s="116">
        <f t="shared" si="57"/>
        <v>26.065249999999999</v>
      </c>
      <c r="J938" s="116">
        <v>1.75</v>
      </c>
      <c r="K938" s="116">
        <f t="shared" si="58"/>
        <v>36.491349999999997</v>
      </c>
      <c r="L938" s="117">
        <f t="shared" si="59"/>
        <v>195489.38</v>
      </c>
      <c r="M938" s="118" t="s">
        <v>60</v>
      </c>
      <c r="N938" s="119" t="s">
        <v>60</v>
      </c>
    </row>
    <row r="939" spans="1:14" ht="17.149999999999999" customHeight="1">
      <c r="A939" s="120" t="s">
        <v>1203</v>
      </c>
      <c r="B939" s="121" t="s">
        <v>1986</v>
      </c>
      <c r="C939" s="122">
        <v>18.18</v>
      </c>
      <c r="D939" s="123">
        <v>0.60429999999999995</v>
      </c>
      <c r="E939" s="124">
        <v>1.25</v>
      </c>
      <c r="F939" s="124">
        <v>1</v>
      </c>
      <c r="G939" s="124">
        <f t="shared" si="56"/>
        <v>0.75537499999999991</v>
      </c>
      <c r="H939" s="124">
        <v>1</v>
      </c>
      <c r="I939" s="124">
        <f t="shared" si="57"/>
        <v>0.75537499999999991</v>
      </c>
      <c r="J939" s="124">
        <v>1.75</v>
      </c>
      <c r="K939" s="124">
        <f t="shared" si="58"/>
        <v>1.0575249999999998</v>
      </c>
      <c r="L939" s="125">
        <f t="shared" si="59"/>
        <v>5665.31</v>
      </c>
      <c r="M939" s="126" t="s">
        <v>60</v>
      </c>
      <c r="N939" s="127" t="s">
        <v>60</v>
      </c>
    </row>
    <row r="940" spans="1:14" ht="17.149999999999999" customHeight="1">
      <c r="A940" s="105" t="s">
        <v>1204</v>
      </c>
      <c r="B940" s="106" t="s">
        <v>1986</v>
      </c>
      <c r="C940" s="107">
        <v>54.87</v>
      </c>
      <c r="D940" s="109">
        <v>6.5483000000000002</v>
      </c>
      <c r="E940" s="109">
        <v>1.25</v>
      </c>
      <c r="F940" s="109">
        <v>1</v>
      </c>
      <c r="G940" s="109">
        <f t="shared" si="56"/>
        <v>8.1853750000000005</v>
      </c>
      <c r="H940" s="109">
        <v>1</v>
      </c>
      <c r="I940" s="109">
        <f t="shared" si="57"/>
        <v>8.1853750000000005</v>
      </c>
      <c r="J940" s="109">
        <v>1.75</v>
      </c>
      <c r="K940" s="109">
        <f t="shared" si="58"/>
        <v>11.459525000000001</v>
      </c>
      <c r="L940" s="110">
        <f t="shared" si="59"/>
        <v>61390.31</v>
      </c>
      <c r="M940" s="111" t="s">
        <v>60</v>
      </c>
      <c r="N940" s="112" t="s">
        <v>60</v>
      </c>
    </row>
    <row r="941" spans="1:14" ht="17.149999999999999" customHeight="1">
      <c r="A941" s="105" t="s">
        <v>1205</v>
      </c>
      <c r="B941" s="106" t="s">
        <v>1986</v>
      </c>
      <c r="C941" s="107">
        <v>67.849999999999994</v>
      </c>
      <c r="D941" s="109">
        <v>10.691599999999999</v>
      </c>
      <c r="E941" s="109">
        <v>1.25</v>
      </c>
      <c r="F941" s="109">
        <v>1</v>
      </c>
      <c r="G941" s="109">
        <f t="shared" si="56"/>
        <v>13.3645</v>
      </c>
      <c r="H941" s="109">
        <v>1</v>
      </c>
      <c r="I941" s="109">
        <f t="shared" si="57"/>
        <v>13.3645</v>
      </c>
      <c r="J941" s="109">
        <v>1.75</v>
      </c>
      <c r="K941" s="109">
        <f t="shared" si="58"/>
        <v>18.7103</v>
      </c>
      <c r="L941" s="110">
        <f t="shared" si="59"/>
        <v>100233.75</v>
      </c>
      <c r="M941" s="111" t="s">
        <v>60</v>
      </c>
      <c r="N941" s="112" t="s">
        <v>60</v>
      </c>
    </row>
    <row r="942" spans="1:14" ht="17.149999999999999" customHeight="1">
      <c r="A942" s="113" t="s">
        <v>1206</v>
      </c>
      <c r="B942" s="114" t="s">
        <v>1986</v>
      </c>
      <c r="C942" s="115">
        <v>87.26</v>
      </c>
      <c r="D942" s="116">
        <v>16.5242</v>
      </c>
      <c r="E942" s="116">
        <v>1.25</v>
      </c>
      <c r="F942" s="116">
        <v>1</v>
      </c>
      <c r="G942" s="116">
        <f t="shared" si="56"/>
        <v>20.655250000000002</v>
      </c>
      <c r="H942" s="116">
        <v>1</v>
      </c>
      <c r="I942" s="116">
        <f t="shared" si="57"/>
        <v>20.655250000000002</v>
      </c>
      <c r="J942" s="116">
        <v>1.75</v>
      </c>
      <c r="K942" s="116">
        <f t="shared" si="58"/>
        <v>28.917349999999999</v>
      </c>
      <c r="L942" s="117">
        <f t="shared" si="59"/>
        <v>154914.38</v>
      </c>
      <c r="M942" s="118" t="s">
        <v>60</v>
      </c>
      <c r="N942" s="119" t="s">
        <v>60</v>
      </c>
    </row>
    <row r="943" spans="1:14" ht="17.149999999999999" customHeight="1">
      <c r="A943" s="120" t="s">
        <v>1207</v>
      </c>
      <c r="B943" s="121" t="s">
        <v>1987</v>
      </c>
      <c r="C943" s="122">
        <v>30.7</v>
      </c>
      <c r="D943" s="123">
        <v>2.7928999999999999</v>
      </c>
      <c r="E943" s="124">
        <v>1.25</v>
      </c>
      <c r="F943" s="124">
        <v>1</v>
      </c>
      <c r="G943" s="124">
        <f t="shared" si="56"/>
        <v>3.4911249999999998</v>
      </c>
      <c r="H943" s="124">
        <v>1</v>
      </c>
      <c r="I943" s="124">
        <f t="shared" si="57"/>
        <v>3.4911249999999998</v>
      </c>
      <c r="J943" s="124">
        <v>1.75</v>
      </c>
      <c r="K943" s="124">
        <f t="shared" si="58"/>
        <v>4.887575</v>
      </c>
      <c r="L943" s="125">
        <f t="shared" si="59"/>
        <v>26183.439999999999</v>
      </c>
      <c r="M943" s="126" t="s">
        <v>60</v>
      </c>
      <c r="N943" s="127" t="s">
        <v>60</v>
      </c>
    </row>
    <row r="944" spans="1:14" ht="17.149999999999999" customHeight="1">
      <c r="A944" s="105" t="s">
        <v>1208</v>
      </c>
      <c r="B944" s="106" t="s">
        <v>1987</v>
      </c>
      <c r="C944" s="107">
        <v>45.72</v>
      </c>
      <c r="D944" s="109">
        <v>6.5324</v>
      </c>
      <c r="E944" s="109">
        <v>1.25</v>
      </c>
      <c r="F944" s="109">
        <v>1</v>
      </c>
      <c r="G944" s="109">
        <f t="shared" si="56"/>
        <v>8.1654999999999998</v>
      </c>
      <c r="H944" s="109">
        <v>1</v>
      </c>
      <c r="I944" s="109">
        <f t="shared" si="57"/>
        <v>8.1654999999999998</v>
      </c>
      <c r="J944" s="109">
        <v>1.75</v>
      </c>
      <c r="K944" s="109">
        <f t="shared" si="58"/>
        <v>11.431699999999999</v>
      </c>
      <c r="L944" s="110">
        <f t="shared" si="59"/>
        <v>61241.25</v>
      </c>
      <c r="M944" s="111" t="s">
        <v>60</v>
      </c>
      <c r="N944" s="112" t="s">
        <v>60</v>
      </c>
    </row>
    <row r="945" spans="1:14" ht="17.149999999999999" customHeight="1">
      <c r="A945" s="105" t="s">
        <v>1209</v>
      </c>
      <c r="B945" s="106" t="s">
        <v>1987</v>
      </c>
      <c r="C945" s="107">
        <v>57.75</v>
      </c>
      <c r="D945" s="109">
        <v>9.0422999999999991</v>
      </c>
      <c r="E945" s="109">
        <v>1.25</v>
      </c>
      <c r="F945" s="109">
        <v>1</v>
      </c>
      <c r="G945" s="109">
        <f t="shared" si="56"/>
        <v>11.302874999999998</v>
      </c>
      <c r="H945" s="109">
        <v>1</v>
      </c>
      <c r="I945" s="109">
        <f t="shared" si="57"/>
        <v>11.302874999999998</v>
      </c>
      <c r="J945" s="109">
        <v>1.75</v>
      </c>
      <c r="K945" s="109">
        <f t="shared" si="58"/>
        <v>15.824024999999999</v>
      </c>
      <c r="L945" s="110">
        <f t="shared" si="59"/>
        <v>84771.56</v>
      </c>
      <c r="M945" s="111" t="s">
        <v>60</v>
      </c>
      <c r="N945" s="112" t="s">
        <v>60</v>
      </c>
    </row>
    <row r="946" spans="1:14" ht="17.149999999999999" customHeight="1">
      <c r="A946" s="113" t="s">
        <v>1210</v>
      </c>
      <c r="B946" s="114" t="s">
        <v>1987</v>
      </c>
      <c r="C946" s="115">
        <v>71.84</v>
      </c>
      <c r="D946" s="116">
        <v>12.734400000000001</v>
      </c>
      <c r="E946" s="116">
        <v>1.25</v>
      </c>
      <c r="F946" s="116">
        <v>1</v>
      </c>
      <c r="G946" s="116">
        <f t="shared" si="56"/>
        <v>15.918000000000001</v>
      </c>
      <c r="H946" s="116">
        <v>1</v>
      </c>
      <c r="I946" s="116">
        <f t="shared" si="57"/>
        <v>15.918000000000001</v>
      </c>
      <c r="J946" s="116">
        <v>1.75</v>
      </c>
      <c r="K946" s="116">
        <f t="shared" si="58"/>
        <v>22.285200000000003</v>
      </c>
      <c r="L946" s="117">
        <f t="shared" si="59"/>
        <v>119385</v>
      </c>
      <c r="M946" s="118" t="s">
        <v>60</v>
      </c>
      <c r="N946" s="119" t="s">
        <v>60</v>
      </c>
    </row>
    <row r="947" spans="1:14" ht="17.149999999999999" customHeight="1">
      <c r="A947" s="120" t="s">
        <v>1211</v>
      </c>
      <c r="B947" s="121" t="s">
        <v>1988</v>
      </c>
      <c r="C947" s="122">
        <v>18.399999999999999</v>
      </c>
      <c r="D947" s="123">
        <v>1.0282</v>
      </c>
      <c r="E947" s="124">
        <v>1.25</v>
      </c>
      <c r="F947" s="124">
        <v>1</v>
      </c>
      <c r="G947" s="124">
        <f t="shared" si="56"/>
        <v>1.28525</v>
      </c>
      <c r="H947" s="124">
        <v>1</v>
      </c>
      <c r="I947" s="124">
        <f t="shared" si="57"/>
        <v>1.28525</v>
      </c>
      <c r="J947" s="124">
        <v>1.75</v>
      </c>
      <c r="K947" s="124">
        <f t="shared" si="58"/>
        <v>1.79935</v>
      </c>
      <c r="L947" s="125">
        <f t="shared" si="59"/>
        <v>9639.3799999999992</v>
      </c>
      <c r="M947" s="126" t="s">
        <v>60</v>
      </c>
      <c r="N947" s="127" t="s">
        <v>60</v>
      </c>
    </row>
    <row r="948" spans="1:14" ht="17.149999999999999" customHeight="1">
      <c r="A948" s="105" t="s">
        <v>1212</v>
      </c>
      <c r="B948" s="106" t="s">
        <v>1988</v>
      </c>
      <c r="C948" s="107">
        <v>35.92</v>
      </c>
      <c r="D948" s="109">
        <v>3.798</v>
      </c>
      <c r="E948" s="109">
        <v>1.25</v>
      </c>
      <c r="F948" s="109">
        <v>1</v>
      </c>
      <c r="G948" s="109">
        <f t="shared" si="56"/>
        <v>4.7475000000000005</v>
      </c>
      <c r="H948" s="109">
        <v>1</v>
      </c>
      <c r="I948" s="109">
        <f t="shared" si="57"/>
        <v>4.7475000000000005</v>
      </c>
      <c r="J948" s="109">
        <v>1.75</v>
      </c>
      <c r="K948" s="109">
        <f t="shared" si="58"/>
        <v>6.6464999999999996</v>
      </c>
      <c r="L948" s="110">
        <f t="shared" si="59"/>
        <v>35606.25</v>
      </c>
      <c r="M948" s="111" t="s">
        <v>60</v>
      </c>
      <c r="N948" s="112" t="s">
        <v>60</v>
      </c>
    </row>
    <row r="949" spans="1:14" ht="17.149999999999999" customHeight="1">
      <c r="A949" s="105" t="s">
        <v>1213</v>
      </c>
      <c r="B949" s="106" t="s">
        <v>1988</v>
      </c>
      <c r="C949" s="107">
        <v>48.67</v>
      </c>
      <c r="D949" s="109">
        <v>6.3605999999999998</v>
      </c>
      <c r="E949" s="109">
        <v>1.25</v>
      </c>
      <c r="F949" s="109">
        <v>1</v>
      </c>
      <c r="G949" s="109">
        <f t="shared" si="56"/>
        <v>7.9507499999999993</v>
      </c>
      <c r="H949" s="109">
        <v>1</v>
      </c>
      <c r="I949" s="109">
        <f t="shared" si="57"/>
        <v>7.9507499999999993</v>
      </c>
      <c r="J949" s="109">
        <v>1.75</v>
      </c>
      <c r="K949" s="109">
        <f t="shared" si="58"/>
        <v>11.13105</v>
      </c>
      <c r="L949" s="110">
        <f t="shared" si="59"/>
        <v>59630.63</v>
      </c>
      <c r="M949" s="111" t="s">
        <v>60</v>
      </c>
      <c r="N949" s="112" t="s">
        <v>60</v>
      </c>
    </row>
    <row r="950" spans="1:14" ht="17.149999999999999" customHeight="1">
      <c r="A950" s="113" t="s">
        <v>1214</v>
      </c>
      <c r="B950" s="114" t="s">
        <v>1988</v>
      </c>
      <c r="C950" s="115">
        <v>66.05</v>
      </c>
      <c r="D950" s="116">
        <v>10.974</v>
      </c>
      <c r="E950" s="116">
        <v>1.25</v>
      </c>
      <c r="F950" s="116">
        <v>1</v>
      </c>
      <c r="G950" s="116">
        <f t="shared" si="56"/>
        <v>13.717500000000001</v>
      </c>
      <c r="H950" s="116">
        <v>1</v>
      </c>
      <c r="I950" s="116">
        <f t="shared" si="57"/>
        <v>13.717500000000001</v>
      </c>
      <c r="J950" s="116">
        <v>1.75</v>
      </c>
      <c r="K950" s="116">
        <f t="shared" si="58"/>
        <v>19.204499999999999</v>
      </c>
      <c r="L950" s="117">
        <f t="shared" si="59"/>
        <v>102881.25</v>
      </c>
      <c r="M950" s="118" t="s">
        <v>60</v>
      </c>
      <c r="N950" s="119" t="s">
        <v>60</v>
      </c>
    </row>
    <row r="951" spans="1:14" ht="17.149999999999999" customHeight="1">
      <c r="A951" s="120" t="s">
        <v>1215</v>
      </c>
      <c r="B951" s="121" t="s">
        <v>1989</v>
      </c>
      <c r="C951" s="122">
        <v>25.74</v>
      </c>
      <c r="D951" s="123">
        <v>2.7742</v>
      </c>
      <c r="E951" s="124">
        <v>1.25</v>
      </c>
      <c r="F951" s="124">
        <v>1</v>
      </c>
      <c r="G951" s="124">
        <f t="shared" si="56"/>
        <v>3.4677500000000001</v>
      </c>
      <c r="H951" s="124">
        <v>1</v>
      </c>
      <c r="I951" s="124">
        <f t="shared" si="57"/>
        <v>3.4677500000000001</v>
      </c>
      <c r="J951" s="124">
        <v>1.75</v>
      </c>
      <c r="K951" s="124">
        <f t="shared" si="58"/>
        <v>4.8548499999999999</v>
      </c>
      <c r="L951" s="125">
        <f t="shared" si="59"/>
        <v>26008.13</v>
      </c>
      <c r="M951" s="126" t="s">
        <v>60</v>
      </c>
      <c r="N951" s="127" t="s">
        <v>60</v>
      </c>
    </row>
    <row r="952" spans="1:14" ht="17.149999999999999" customHeight="1">
      <c r="A952" s="105" t="s">
        <v>1216</v>
      </c>
      <c r="B952" s="106" t="s">
        <v>1989</v>
      </c>
      <c r="C952" s="107">
        <v>36.76</v>
      </c>
      <c r="D952" s="109">
        <v>5.0494000000000003</v>
      </c>
      <c r="E952" s="109">
        <v>1.25</v>
      </c>
      <c r="F952" s="109">
        <v>1</v>
      </c>
      <c r="G952" s="109">
        <f t="shared" si="56"/>
        <v>6.31175</v>
      </c>
      <c r="H952" s="109">
        <v>1</v>
      </c>
      <c r="I952" s="109">
        <f t="shared" si="57"/>
        <v>6.31175</v>
      </c>
      <c r="J952" s="109">
        <v>1.75</v>
      </c>
      <c r="K952" s="109">
        <f t="shared" si="58"/>
        <v>8.836450000000001</v>
      </c>
      <c r="L952" s="110">
        <f t="shared" si="59"/>
        <v>47338.13</v>
      </c>
      <c r="M952" s="111" t="s">
        <v>60</v>
      </c>
      <c r="N952" s="112" t="s">
        <v>60</v>
      </c>
    </row>
    <row r="953" spans="1:14" ht="17.149999999999999" customHeight="1">
      <c r="A953" s="105" t="s">
        <v>1217</v>
      </c>
      <c r="B953" s="106" t="s">
        <v>1989</v>
      </c>
      <c r="C953" s="107">
        <v>46.7</v>
      </c>
      <c r="D953" s="109">
        <v>7.0163000000000002</v>
      </c>
      <c r="E953" s="109">
        <v>1.25</v>
      </c>
      <c r="F953" s="109">
        <v>1</v>
      </c>
      <c r="G953" s="109">
        <f t="shared" si="56"/>
        <v>8.7703749999999996</v>
      </c>
      <c r="H953" s="109">
        <v>1</v>
      </c>
      <c r="I953" s="109">
        <f t="shared" si="57"/>
        <v>8.7703749999999996</v>
      </c>
      <c r="J953" s="109">
        <v>1.75</v>
      </c>
      <c r="K953" s="109">
        <f t="shared" si="58"/>
        <v>12.278525</v>
      </c>
      <c r="L953" s="110">
        <f t="shared" si="59"/>
        <v>65777.81</v>
      </c>
      <c r="M953" s="111" t="s">
        <v>60</v>
      </c>
      <c r="N953" s="112" t="s">
        <v>60</v>
      </c>
    </row>
    <row r="954" spans="1:14" ht="17.149999999999999" customHeight="1">
      <c r="A954" s="113" t="s">
        <v>1218</v>
      </c>
      <c r="B954" s="114" t="s">
        <v>1989</v>
      </c>
      <c r="C954" s="115">
        <v>59.64</v>
      </c>
      <c r="D954" s="116">
        <v>10.095800000000001</v>
      </c>
      <c r="E954" s="116">
        <v>1.25</v>
      </c>
      <c r="F954" s="116">
        <v>1</v>
      </c>
      <c r="G954" s="116">
        <f t="shared" si="56"/>
        <v>12.61975</v>
      </c>
      <c r="H954" s="116">
        <v>1</v>
      </c>
      <c r="I954" s="116">
        <f t="shared" si="57"/>
        <v>12.61975</v>
      </c>
      <c r="J954" s="116">
        <v>1.75</v>
      </c>
      <c r="K954" s="116">
        <f t="shared" si="58"/>
        <v>17.667650000000002</v>
      </c>
      <c r="L954" s="117">
        <f t="shared" si="59"/>
        <v>94648.13</v>
      </c>
      <c r="M954" s="118" t="s">
        <v>60</v>
      </c>
      <c r="N954" s="119" t="s">
        <v>60</v>
      </c>
    </row>
    <row r="955" spans="1:14" ht="17.149999999999999" customHeight="1">
      <c r="A955" s="120" t="s">
        <v>1219</v>
      </c>
      <c r="B955" s="121" t="s">
        <v>1990</v>
      </c>
      <c r="C955" s="122">
        <v>19.62</v>
      </c>
      <c r="D955" s="123">
        <v>1.8028</v>
      </c>
      <c r="E955" s="124">
        <v>1.25</v>
      </c>
      <c r="F955" s="124">
        <v>1</v>
      </c>
      <c r="G955" s="124">
        <f t="shared" si="56"/>
        <v>2.2534999999999998</v>
      </c>
      <c r="H955" s="124">
        <v>1</v>
      </c>
      <c r="I955" s="124">
        <f t="shared" si="57"/>
        <v>2.2534999999999998</v>
      </c>
      <c r="J955" s="124">
        <v>1.75</v>
      </c>
      <c r="K955" s="124">
        <f t="shared" si="58"/>
        <v>3.1549</v>
      </c>
      <c r="L955" s="125">
        <f t="shared" si="59"/>
        <v>16901.25</v>
      </c>
      <c r="M955" s="126" t="s">
        <v>60</v>
      </c>
      <c r="N955" s="127" t="s">
        <v>60</v>
      </c>
    </row>
    <row r="956" spans="1:14" ht="17.149999999999999" customHeight="1">
      <c r="A956" s="105" t="s">
        <v>1220</v>
      </c>
      <c r="B956" s="106" t="s">
        <v>1990</v>
      </c>
      <c r="C956" s="107">
        <v>30.75</v>
      </c>
      <c r="D956" s="109">
        <v>3.9171</v>
      </c>
      <c r="E956" s="109">
        <v>1.25</v>
      </c>
      <c r="F956" s="109">
        <v>1</v>
      </c>
      <c r="G956" s="109">
        <f t="shared" si="56"/>
        <v>4.8963749999999999</v>
      </c>
      <c r="H956" s="109">
        <v>1</v>
      </c>
      <c r="I956" s="109">
        <f t="shared" si="57"/>
        <v>4.8963749999999999</v>
      </c>
      <c r="J956" s="109">
        <v>1.75</v>
      </c>
      <c r="K956" s="109">
        <f t="shared" si="58"/>
        <v>6.8549249999999997</v>
      </c>
      <c r="L956" s="110">
        <f t="shared" si="59"/>
        <v>36722.81</v>
      </c>
      <c r="M956" s="111" t="s">
        <v>60</v>
      </c>
      <c r="N956" s="112" t="s">
        <v>60</v>
      </c>
    </row>
    <row r="957" spans="1:14" ht="17.149999999999999" customHeight="1">
      <c r="A957" s="105" t="s">
        <v>1221</v>
      </c>
      <c r="B957" s="106" t="s">
        <v>1990</v>
      </c>
      <c r="C957" s="107">
        <v>41.72</v>
      </c>
      <c r="D957" s="109">
        <v>5.8169000000000004</v>
      </c>
      <c r="E957" s="109">
        <v>1.25</v>
      </c>
      <c r="F957" s="109">
        <v>1</v>
      </c>
      <c r="G957" s="109">
        <f t="shared" si="56"/>
        <v>7.2711250000000005</v>
      </c>
      <c r="H957" s="109">
        <v>1</v>
      </c>
      <c r="I957" s="109">
        <f t="shared" si="57"/>
        <v>7.2711250000000005</v>
      </c>
      <c r="J957" s="109">
        <v>1.75</v>
      </c>
      <c r="K957" s="109">
        <f t="shared" si="58"/>
        <v>10.179575</v>
      </c>
      <c r="L957" s="110">
        <f t="shared" si="59"/>
        <v>54533.440000000002</v>
      </c>
      <c r="M957" s="111" t="s">
        <v>60</v>
      </c>
      <c r="N957" s="112" t="s">
        <v>60</v>
      </c>
    </row>
    <row r="958" spans="1:14" ht="17.149999999999999" customHeight="1">
      <c r="A958" s="113" t="s">
        <v>1222</v>
      </c>
      <c r="B958" s="114" t="s">
        <v>1990</v>
      </c>
      <c r="C958" s="115">
        <v>50.47</v>
      </c>
      <c r="D958" s="116">
        <v>8.2164000000000001</v>
      </c>
      <c r="E958" s="116">
        <v>1.25</v>
      </c>
      <c r="F958" s="116">
        <v>1</v>
      </c>
      <c r="G958" s="116">
        <f t="shared" si="56"/>
        <v>10.2705</v>
      </c>
      <c r="H958" s="116">
        <v>1</v>
      </c>
      <c r="I958" s="116">
        <f t="shared" si="57"/>
        <v>10.2705</v>
      </c>
      <c r="J958" s="116">
        <v>1.75</v>
      </c>
      <c r="K958" s="116">
        <f t="shared" si="58"/>
        <v>14.3787</v>
      </c>
      <c r="L958" s="117">
        <f t="shared" si="59"/>
        <v>77028.75</v>
      </c>
      <c r="M958" s="118" t="s">
        <v>60</v>
      </c>
      <c r="N958" s="119" t="s">
        <v>60</v>
      </c>
    </row>
    <row r="959" spans="1:14" ht="17.149999999999999" customHeight="1">
      <c r="A959" s="120" t="s">
        <v>1223</v>
      </c>
      <c r="B959" s="121" t="s">
        <v>1991</v>
      </c>
      <c r="C959" s="122">
        <v>3.5</v>
      </c>
      <c r="D959" s="123">
        <v>1.2079</v>
      </c>
      <c r="E959" s="124">
        <v>1.25</v>
      </c>
      <c r="F959" s="124">
        <v>1</v>
      </c>
      <c r="G959" s="124">
        <f t="shared" si="56"/>
        <v>1.5098750000000001</v>
      </c>
      <c r="H959" s="124">
        <v>1</v>
      </c>
      <c r="I959" s="124">
        <f t="shared" si="57"/>
        <v>1.5098750000000001</v>
      </c>
      <c r="J959" s="124">
        <v>1.75</v>
      </c>
      <c r="K959" s="124">
        <f t="shared" si="58"/>
        <v>2.1138249999999998</v>
      </c>
      <c r="L959" s="125">
        <f t="shared" si="59"/>
        <v>11324.06</v>
      </c>
      <c r="M959" s="126" t="s">
        <v>60</v>
      </c>
      <c r="N959" s="127" t="s">
        <v>60</v>
      </c>
    </row>
    <row r="960" spans="1:14" ht="17.149999999999999" customHeight="1">
      <c r="A960" s="105" t="s">
        <v>1224</v>
      </c>
      <c r="B960" s="106" t="s">
        <v>1991</v>
      </c>
      <c r="C960" s="107">
        <v>20.56</v>
      </c>
      <c r="D960" s="109">
        <v>3.6472000000000002</v>
      </c>
      <c r="E960" s="109">
        <v>1.25</v>
      </c>
      <c r="F960" s="109">
        <v>1</v>
      </c>
      <c r="G960" s="109">
        <f t="shared" si="56"/>
        <v>4.5590000000000002</v>
      </c>
      <c r="H960" s="109">
        <v>1</v>
      </c>
      <c r="I960" s="109">
        <f t="shared" si="57"/>
        <v>4.5590000000000002</v>
      </c>
      <c r="J960" s="109">
        <v>1.75</v>
      </c>
      <c r="K960" s="109">
        <f t="shared" si="58"/>
        <v>6.3826000000000001</v>
      </c>
      <c r="L960" s="110">
        <f t="shared" si="59"/>
        <v>34192.5</v>
      </c>
      <c r="M960" s="111" t="s">
        <v>60</v>
      </c>
      <c r="N960" s="112" t="s">
        <v>60</v>
      </c>
    </row>
    <row r="961" spans="1:14" ht="17.149999999999999" customHeight="1">
      <c r="A961" s="105" t="s">
        <v>1225</v>
      </c>
      <c r="B961" s="106" t="s">
        <v>1991</v>
      </c>
      <c r="C961" s="107">
        <v>37.24</v>
      </c>
      <c r="D961" s="109">
        <v>6.9444999999999997</v>
      </c>
      <c r="E961" s="109">
        <v>1.25</v>
      </c>
      <c r="F961" s="109">
        <v>1</v>
      </c>
      <c r="G961" s="109">
        <f t="shared" si="56"/>
        <v>8.6806249999999991</v>
      </c>
      <c r="H961" s="109">
        <v>1</v>
      </c>
      <c r="I961" s="109">
        <f t="shared" si="57"/>
        <v>8.6806249999999991</v>
      </c>
      <c r="J961" s="109">
        <v>1.75</v>
      </c>
      <c r="K961" s="109">
        <f t="shared" si="58"/>
        <v>12.152875</v>
      </c>
      <c r="L961" s="110">
        <f t="shared" si="59"/>
        <v>65104.69</v>
      </c>
      <c r="M961" s="111" t="s">
        <v>60</v>
      </c>
      <c r="N961" s="112" t="s">
        <v>60</v>
      </c>
    </row>
    <row r="962" spans="1:14" ht="17.149999999999999" customHeight="1">
      <c r="A962" s="113" t="s">
        <v>1226</v>
      </c>
      <c r="B962" s="114" t="s">
        <v>1991</v>
      </c>
      <c r="C962" s="115">
        <v>61.88</v>
      </c>
      <c r="D962" s="116">
        <v>12.307399999999999</v>
      </c>
      <c r="E962" s="116">
        <v>1.25</v>
      </c>
      <c r="F962" s="116">
        <v>1</v>
      </c>
      <c r="G962" s="116">
        <f t="shared" si="56"/>
        <v>15.38425</v>
      </c>
      <c r="H962" s="116">
        <v>1</v>
      </c>
      <c r="I962" s="116">
        <f t="shared" si="57"/>
        <v>15.38425</v>
      </c>
      <c r="J962" s="116">
        <v>1.75</v>
      </c>
      <c r="K962" s="116">
        <f t="shared" si="58"/>
        <v>21.537949999999999</v>
      </c>
      <c r="L962" s="117">
        <f t="shared" si="59"/>
        <v>115381.88</v>
      </c>
      <c r="M962" s="118" t="s">
        <v>60</v>
      </c>
      <c r="N962" s="119" t="s">
        <v>60</v>
      </c>
    </row>
    <row r="963" spans="1:14" ht="17.149999999999999" customHeight="1">
      <c r="A963" s="120" t="s">
        <v>1227</v>
      </c>
      <c r="B963" s="121" t="s">
        <v>1992</v>
      </c>
      <c r="C963" s="122">
        <v>14.85</v>
      </c>
      <c r="D963" s="123">
        <v>1.5636000000000001</v>
      </c>
      <c r="E963" s="124">
        <v>1.25</v>
      </c>
      <c r="F963" s="124">
        <v>1</v>
      </c>
      <c r="G963" s="124">
        <f t="shared" si="56"/>
        <v>1.9545000000000001</v>
      </c>
      <c r="H963" s="124">
        <v>1</v>
      </c>
      <c r="I963" s="124">
        <f t="shared" si="57"/>
        <v>1.9545000000000001</v>
      </c>
      <c r="J963" s="124">
        <v>1.75</v>
      </c>
      <c r="K963" s="124">
        <f t="shared" si="58"/>
        <v>2.7363</v>
      </c>
      <c r="L963" s="125">
        <f t="shared" si="59"/>
        <v>14658.75</v>
      </c>
      <c r="M963" s="126" t="s">
        <v>60</v>
      </c>
      <c r="N963" s="127" t="s">
        <v>60</v>
      </c>
    </row>
    <row r="964" spans="1:14" ht="17.149999999999999" customHeight="1">
      <c r="A964" s="105" t="s">
        <v>1228</v>
      </c>
      <c r="B964" s="106" t="s">
        <v>1992</v>
      </c>
      <c r="C964" s="107">
        <v>22.33</v>
      </c>
      <c r="D964" s="109">
        <v>2.8001999999999998</v>
      </c>
      <c r="E964" s="109">
        <v>1.25</v>
      </c>
      <c r="F964" s="109">
        <v>1</v>
      </c>
      <c r="G964" s="109">
        <f t="shared" si="56"/>
        <v>3.5002499999999999</v>
      </c>
      <c r="H964" s="109">
        <v>1</v>
      </c>
      <c r="I964" s="109">
        <f t="shared" si="57"/>
        <v>3.5002499999999999</v>
      </c>
      <c r="J964" s="109">
        <v>1.75</v>
      </c>
      <c r="K964" s="109">
        <f t="shared" si="58"/>
        <v>4.9003499999999995</v>
      </c>
      <c r="L964" s="110">
        <f t="shared" si="59"/>
        <v>26251.88</v>
      </c>
      <c r="M964" s="111" t="s">
        <v>60</v>
      </c>
      <c r="N964" s="112" t="s">
        <v>60</v>
      </c>
    </row>
    <row r="965" spans="1:14" ht="17.149999999999999" customHeight="1">
      <c r="A965" s="105" t="s">
        <v>1229</v>
      </c>
      <c r="B965" s="106" t="s">
        <v>1992</v>
      </c>
      <c r="C965" s="107">
        <v>35.21</v>
      </c>
      <c r="D965" s="109">
        <v>4.8361000000000001</v>
      </c>
      <c r="E965" s="109">
        <v>1.25</v>
      </c>
      <c r="F965" s="109">
        <v>1</v>
      </c>
      <c r="G965" s="109">
        <f t="shared" si="56"/>
        <v>6.0451250000000005</v>
      </c>
      <c r="H965" s="109">
        <v>1</v>
      </c>
      <c r="I965" s="109">
        <f t="shared" si="57"/>
        <v>6.0451250000000005</v>
      </c>
      <c r="J965" s="109">
        <v>1.75</v>
      </c>
      <c r="K965" s="109">
        <f t="shared" si="58"/>
        <v>8.4631749999999997</v>
      </c>
      <c r="L965" s="110">
        <f t="shared" si="59"/>
        <v>45338.44</v>
      </c>
      <c r="M965" s="111" t="s">
        <v>60</v>
      </c>
      <c r="N965" s="112" t="s">
        <v>60</v>
      </c>
    </row>
    <row r="966" spans="1:14" ht="17.149999999999999" customHeight="1">
      <c r="A966" s="113" t="s">
        <v>1230</v>
      </c>
      <c r="B966" s="114" t="s">
        <v>1992</v>
      </c>
      <c r="C966" s="115">
        <v>44.21</v>
      </c>
      <c r="D966" s="116">
        <v>7.5785999999999998</v>
      </c>
      <c r="E966" s="116">
        <v>1.25</v>
      </c>
      <c r="F966" s="116">
        <v>1</v>
      </c>
      <c r="G966" s="116">
        <f t="shared" si="56"/>
        <v>9.4732500000000002</v>
      </c>
      <c r="H966" s="116">
        <v>1</v>
      </c>
      <c r="I966" s="116">
        <f t="shared" si="57"/>
        <v>9.4732500000000002</v>
      </c>
      <c r="J966" s="116">
        <v>1.75</v>
      </c>
      <c r="K966" s="116">
        <f t="shared" si="58"/>
        <v>13.262549999999999</v>
      </c>
      <c r="L966" s="117">
        <f t="shared" si="59"/>
        <v>71049.38</v>
      </c>
      <c r="M966" s="118" t="s">
        <v>60</v>
      </c>
      <c r="N966" s="119" t="s">
        <v>60</v>
      </c>
    </row>
    <row r="967" spans="1:14" ht="17.149999999999999" customHeight="1">
      <c r="A967" s="120" t="s">
        <v>1231</v>
      </c>
      <c r="B967" s="121" t="s">
        <v>1993</v>
      </c>
      <c r="C967" s="122">
        <v>18.07</v>
      </c>
      <c r="D967" s="123">
        <v>2.2730999999999999</v>
      </c>
      <c r="E967" s="124">
        <v>1.25</v>
      </c>
      <c r="F967" s="124">
        <v>1</v>
      </c>
      <c r="G967" s="124">
        <f t="shared" si="56"/>
        <v>2.8413749999999998</v>
      </c>
      <c r="H967" s="124">
        <v>1</v>
      </c>
      <c r="I967" s="124">
        <f t="shared" si="57"/>
        <v>2.8413749999999998</v>
      </c>
      <c r="J967" s="124">
        <v>1.75</v>
      </c>
      <c r="K967" s="124">
        <f t="shared" si="58"/>
        <v>3.9779249999999999</v>
      </c>
      <c r="L967" s="125">
        <f t="shared" si="59"/>
        <v>21310.31</v>
      </c>
      <c r="M967" s="126" t="s">
        <v>60</v>
      </c>
      <c r="N967" s="127" t="s">
        <v>60</v>
      </c>
    </row>
    <row r="968" spans="1:14" ht="17.149999999999999" customHeight="1">
      <c r="A968" s="105" t="s">
        <v>1232</v>
      </c>
      <c r="B968" s="106" t="s">
        <v>1993</v>
      </c>
      <c r="C968" s="107">
        <v>26.15</v>
      </c>
      <c r="D968" s="109">
        <v>3.4664999999999999</v>
      </c>
      <c r="E968" s="109">
        <v>1.25</v>
      </c>
      <c r="F968" s="109">
        <v>1</v>
      </c>
      <c r="G968" s="109">
        <f t="shared" si="56"/>
        <v>4.3331249999999999</v>
      </c>
      <c r="H968" s="109">
        <v>1</v>
      </c>
      <c r="I968" s="109">
        <f t="shared" si="57"/>
        <v>4.3331249999999999</v>
      </c>
      <c r="J968" s="109">
        <v>1.75</v>
      </c>
      <c r="K968" s="109">
        <f t="shared" si="58"/>
        <v>6.0663749999999999</v>
      </c>
      <c r="L968" s="110">
        <f t="shared" si="59"/>
        <v>32498.44</v>
      </c>
      <c r="M968" s="111" t="s">
        <v>60</v>
      </c>
      <c r="N968" s="112" t="s">
        <v>60</v>
      </c>
    </row>
    <row r="969" spans="1:14" ht="17.149999999999999" customHeight="1">
      <c r="A969" s="105" t="s">
        <v>1233</v>
      </c>
      <c r="B969" s="106" t="s">
        <v>1993</v>
      </c>
      <c r="C969" s="107">
        <v>34.44</v>
      </c>
      <c r="D969" s="109">
        <v>4.9272</v>
      </c>
      <c r="E969" s="109">
        <v>1.25</v>
      </c>
      <c r="F969" s="109">
        <v>1</v>
      </c>
      <c r="G969" s="109">
        <f t="shared" si="56"/>
        <v>6.1589999999999998</v>
      </c>
      <c r="H969" s="109">
        <v>1</v>
      </c>
      <c r="I969" s="109">
        <f t="shared" si="57"/>
        <v>6.1589999999999998</v>
      </c>
      <c r="J969" s="109">
        <v>1.75</v>
      </c>
      <c r="K969" s="109">
        <f t="shared" si="58"/>
        <v>8.6226000000000003</v>
      </c>
      <c r="L969" s="110">
        <f t="shared" si="59"/>
        <v>46192.5</v>
      </c>
      <c r="M969" s="111" t="s">
        <v>60</v>
      </c>
      <c r="N969" s="112" t="s">
        <v>60</v>
      </c>
    </row>
    <row r="970" spans="1:14" ht="17.149999999999999" customHeight="1">
      <c r="A970" s="113" t="s">
        <v>1234</v>
      </c>
      <c r="B970" s="114" t="s">
        <v>1993</v>
      </c>
      <c r="C970" s="115">
        <v>42.82</v>
      </c>
      <c r="D970" s="116">
        <v>7.2506000000000004</v>
      </c>
      <c r="E970" s="116">
        <v>1.25</v>
      </c>
      <c r="F970" s="116">
        <v>1</v>
      </c>
      <c r="G970" s="116">
        <f t="shared" si="56"/>
        <v>9.06325</v>
      </c>
      <c r="H970" s="116">
        <v>1</v>
      </c>
      <c r="I970" s="116">
        <f t="shared" si="57"/>
        <v>9.06325</v>
      </c>
      <c r="J970" s="116">
        <v>1.75</v>
      </c>
      <c r="K970" s="116">
        <f t="shared" si="58"/>
        <v>12.688550000000001</v>
      </c>
      <c r="L970" s="117">
        <f t="shared" si="59"/>
        <v>67974.38</v>
      </c>
      <c r="M970" s="118" t="s">
        <v>60</v>
      </c>
      <c r="N970" s="119" t="s">
        <v>60</v>
      </c>
    </row>
    <row r="971" spans="1:14" ht="17.149999999999999" customHeight="1">
      <c r="A971" s="120" t="s">
        <v>1235</v>
      </c>
      <c r="B971" s="121" t="s">
        <v>1994</v>
      </c>
      <c r="C971" s="122">
        <v>15.58</v>
      </c>
      <c r="D971" s="123">
        <v>1.8066</v>
      </c>
      <c r="E971" s="124">
        <v>1.25</v>
      </c>
      <c r="F971" s="124">
        <v>1</v>
      </c>
      <c r="G971" s="124">
        <f t="shared" si="56"/>
        <v>2.2582499999999999</v>
      </c>
      <c r="H971" s="124">
        <v>1</v>
      </c>
      <c r="I971" s="124">
        <f t="shared" si="57"/>
        <v>2.2582499999999999</v>
      </c>
      <c r="J971" s="124">
        <v>1.75</v>
      </c>
      <c r="K971" s="124">
        <f t="shared" si="58"/>
        <v>3.1615500000000001</v>
      </c>
      <c r="L971" s="125">
        <f t="shared" si="59"/>
        <v>16936.88</v>
      </c>
      <c r="M971" s="126" t="s">
        <v>60</v>
      </c>
      <c r="N971" s="127" t="s">
        <v>60</v>
      </c>
    </row>
    <row r="972" spans="1:14" ht="17.149999999999999" customHeight="1">
      <c r="A972" s="105" t="s">
        <v>1236</v>
      </c>
      <c r="B972" s="106" t="s">
        <v>1994</v>
      </c>
      <c r="C972" s="107">
        <v>21.78</v>
      </c>
      <c r="D972" s="109">
        <v>2.6587999999999998</v>
      </c>
      <c r="E972" s="109">
        <v>1.25</v>
      </c>
      <c r="F972" s="109">
        <v>1</v>
      </c>
      <c r="G972" s="109">
        <f t="shared" si="56"/>
        <v>3.3234999999999997</v>
      </c>
      <c r="H972" s="109">
        <v>1</v>
      </c>
      <c r="I972" s="109">
        <f t="shared" si="57"/>
        <v>3.3234999999999997</v>
      </c>
      <c r="J972" s="109">
        <v>1.75</v>
      </c>
      <c r="K972" s="109">
        <f t="shared" si="58"/>
        <v>4.6528999999999998</v>
      </c>
      <c r="L972" s="110">
        <f t="shared" si="59"/>
        <v>24926.25</v>
      </c>
      <c r="M972" s="111" t="s">
        <v>60</v>
      </c>
      <c r="N972" s="112" t="s">
        <v>60</v>
      </c>
    </row>
    <row r="973" spans="1:14" ht="17.149999999999999" customHeight="1">
      <c r="A973" s="105" t="s">
        <v>1237</v>
      </c>
      <c r="B973" s="106" t="s">
        <v>1994</v>
      </c>
      <c r="C973" s="107">
        <v>33.36</v>
      </c>
      <c r="D973" s="109">
        <v>4.6993</v>
      </c>
      <c r="E973" s="109">
        <v>1.25</v>
      </c>
      <c r="F973" s="109">
        <v>1</v>
      </c>
      <c r="G973" s="109">
        <f t="shared" si="56"/>
        <v>5.8741250000000003</v>
      </c>
      <c r="H973" s="109">
        <v>1</v>
      </c>
      <c r="I973" s="109">
        <f t="shared" si="57"/>
        <v>5.8741250000000003</v>
      </c>
      <c r="J973" s="109">
        <v>1.75</v>
      </c>
      <c r="K973" s="109">
        <f t="shared" si="58"/>
        <v>8.2237749999999998</v>
      </c>
      <c r="L973" s="110">
        <f t="shared" si="59"/>
        <v>44055.94</v>
      </c>
      <c r="M973" s="111" t="s">
        <v>60</v>
      </c>
      <c r="N973" s="112" t="s">
        <v>60</v>
      </c>
    </row>
    <row r="974" spans="1:14" ht="17.149999999999999" customHeight="1">
      <c r="A974" s="113" t="s">
        <v>1238</v>
      </c>
      <c r="B974" s="114" t="s">
        <v>1994</v>
      </c>
      <c r="C974" s="115">
        <v>45.86</v>
      </c>
      <c r="D974" s="116">
        <v>6.1562999999999999</v>
      </c>
      <c r="E974" s="116">
        <v>1.25</v>
      </c>
      <c r="F974" s="116">
        <v>1</v>
      </c>
      <c r="G974" s="116">
        <f t="shared" si="56"/>
        <v>7.6953750000000003</v>
      </c>
      <c r="H974" s="116">
        <v>1</v>
      </c>
      <c r="I974" s="116">
        <f t="shared" si="57"/>
        <v>7.6953750000000003</v>
      </c>
      <c r="J974" s="116">
        <v>1.75</v>
      </c>
      <c r="K974" s="116">
        <f t="shared" si="58"/>
        <v>10.773524999999999</v>
      </c>
      <c r="L974" s="117">
        <f t="shared" si="59"/>
        <v>57715.31</v>
      </c>
      <c r="M974" s="118" t="s">
        <v>60</v>
      </c>
      <c r="N974" s="119" t="s">
        <v>60</v>
      </c>
    </row>
    <row r="975" spans="1:14" ht="17.149999999999999" customHeight="1">
      <c r="A975" s="120" t="s">
        <v>1239</v>
      </c>
      <c r="B975" s="121" t="s">
        <v>1995</v>
      </c>
      <c r="C975" s="122">
        <v>11.43</v>
      </c>
      <c r="D975" s="123">
        <v>0.92920000000000003</v>
      </c>
      <c r="E975" s="124">
        <v>1.25</v>
      </c>
      <c r="F975" s="124">
        <v>1</v>
      </c>
      <c r="G975" s="124">
        <f t="shared" si="56"/>
        <v>1.1615</v>
      </c>
      <c r="H975" s="124">
        <v>1</v>
      </c>
      <c r="I975" s="124">
        <f t="shared" si="57"/>
        <v>1.1615</v>
      </c>
      <c r="J975" s="124">
        <v>1.75</v>
      </c>
      <c r="K975" s="124">
        <f t="shared" si="58"/>
        <v>1.6261000000000001</v>
      </c>
      <c r="L975" s="125">
        <f t="shared" si="59"/>
        <v>8711.25</v>
      </c>
      <c r="M975" s="126" t="s">
        <v>60</v>
      </c>
      <c r="N975" s="127" t="s">
        <v>60</v>
      </c>
    </row>
    <row r="976" spans="1:14" ht="17.149999999999999" customHeight="1">
      <c r="A976" s="105" t="s">
        <v>1240</v>
      </c>
      <c r="B976" s="106" t="s">
        <v>1995</v>
      </c>
      <c r="C976" s="107">
        <v>19.93</v>
      </c>
      <c r="D976" s="109">
        <v>2.2854999999999999</v>
      </c>
      <c r="E976" s="109">
        <v>1.25</v>
      </c>
      <c r="F976" s="109">
        <v>1</v>
      </c>
      <c r="G976" s="109">
        <f t="shared" ref="G976:G1039" si="60">+D976*E976*F976</f>
        <v>2.8568749999999996</v>
      </c>
      <c r="H976" s="109">
        <v>1</v>
      </c>
      <c r="I976" s="109">
        <f t="shared" ref="I976:I1039" si="61">G976*H976</f>
        <v>2.8568749999999996</v>
      </c>
      <c r="J976" s="109">
        <v>1.75</v>
      </c>
      <c r="K976" s="109">
        <f t="shared" ref="K976:K1039" si="62">D976*J976</f>
        <v>3.999625</v>
      </c>
      <c r="L976" s="110">
        <f t="shared" ref="L976:L1039" si="63">+ROUND(I976*7500,2)</f>
        <v>21426.560000000001</v>
      </c>
      <c r="M976" s="111" t="s">
        <v>60</v>
      </c>
      <c r="N976" s="112" t="s">
        <v>60</v>
      </c>
    </row>
    <row r="977" spans="1:14" ht="17.149999999999999" customHeight="1">
      <c r="A977" s="105" t="s">
        <v>1241</v>
      </c>
      <c r="B977" s="106" t="s">
        <v>1995</v>
      </c>
      <c r="C977" s="107">
        <v>29.92</v>
      </c>
      <c r="D977" s="109">
        <v>3.8167</v>
      </c>
      <c r="E977" s="109">
        <v>1.25</v>
      </c>
      <c r="F977" s="109">
        <v>1</v>
      </c>
      <c r="G977" s="109">
        <f t="shared" si="60"/>
        <v>4.7708750000000002</v>
      </c>
      <c r="H977" s="109">
        <v>1</v>
      </c>
      <c r="I977" s="109">
        <f t="shared" si="61"/>
        <v>4.7708750000000002</v>
      </c>
      <c r="J977" s="109">
        <v>1.75</v>
      </c>
      <c r="K977" s="109">
        <f t="shared" si="62"/>
        <v>6.6792249999999997</v>
      </c>
      <c r="L977" s="110">
        <f t="shared" si="63"/>
        <v>35781.56</v>
      </c>
      <c r="M977" s="111" t="s">
        <v>60</v>
      </c>
      <c r="N977" s="112" t="s">
        <v>60</v>
      </c>
    </row>
    <row r="978" spans="1:14" ht="17.149999999999999" customHeight="1">
      <c r="A978" s="113" t="s">
        <v>1242</v>
      </c>
      <c r="B978" s="114" t="s">
        <v>1995</v>
      </c>
      <c r="C978" s="115">
        <v>31.5</v>
      </c>
      <c r="D978" s="116">
        <v>4.6161000000000003</v>
      </c>
      <c r="E978" s="116">
        <v>1.25</v>
      </c>
      <c r="F978" s="116">
        <v>1</v>
      </c>
      <c r="G978" s="116">
        <f t="shared" si="60"/>
        <v>5.7701250000000002</v>
      </c>
      <c r="H978" s="116">
        <v>1</v>
      </c>
      <c r="I978" s="116">
        <f t="shared" si="61"/>
        <v>5.7701250000000002</v>
      </c>
      <c r="J978" s="116">
        <v>1.75</v>
      </c>
      <c r="K978" s="116">
        <f t="shared" si="62"/>
        <v>8.0781749999999999</v>
      </c>
      <c r="L978" s="117">
        <f t="shared" si="63"/>
        <v>43275.94</v>
      </c>
      <c r="M978" s="118" t="s">
        <v>60</v>
      </c>
      <c r="N978" s="119" t="s">
        <v>60</v>
      </c>
    </row>
    <row r="979" spans="1:14" ht="17.149999999999999" customHeight="1">
      <c r="A979" s="120" t="s">
        <v>1243</v>
      </c>
      <c r="B979" s="121" t="s">
        <v>1996</v>
      </c>
      <c r="C979" s="122">
        <v>7.6</v>
      </c>
      <c r="D979" s="123">
        <v>0.56689999999999996</v>
      </c>
      <c r="E979" s="124">
        <v>1.25</v>
      </c>
      <c r="F979" s="124">
        <v>1</v>
      </c>
      <c r="G979" s="124">
        <f t="shared" si="60"/>
        <v>0.70862499999999995</v>
      </c>
      <c r="H979" s="124">
        <v>1</v>
      </c>
      <c r="I979" s="124">
        <f t="shared" si="61"/>
        <v>0.70862499999999995</v>
      </c>
      <c r="J979" s="124">
        <v>1.75</v>
      </c>
      <c r="K979" s="124">
        <f t="shared" si="62"/>
        <v>0.99207499999999993</v>
      </c>
      <c r="L979" s="125">
        <f t="shared" si="63"/>
        <v>5314.69</v>
      </c>
      <c r="M979" s="126" t="s">
        <v>60</v>
      </c>
      <c r="N979" s="127" t="s">
        <v>60</v>
      </c>
    </row>
    <row r="980" spans="1:14" ht="17.149999999999999" customHeight="1">
      <c r="A980" s="105" t="s">
        <v>1244</v>
      </c>
      <c r="B980" s="106" t="s">
        <v>1996</v>
      </c>
      <c r="C980" s="107">
        <v>15.22</v>
      </c>
      <c r="D980" s="109">
        <v>1.6241000000000001</v>
      </c>
      <c r="E980" s="109">
        <v>1.25</v>
      </c>
      <c r="F980" s="109">
        <v>1</v>
      </c>
      <c r="G980" s="109">
        <f t="shared" si="60"/>
        <v>2.030125</v>
      </c>
      <c r="H980" s="109">
        <v>1</v>
      </c>
      <c r="I980" s="109">
        <f t="shared" si="61"/>
        <v>2.030125</v>
      </c>
      <c r="J980" s="109">
        <v>1.75</v>
      </c>
      <c r="K980" s="109">
        <f t="shared" si="62"/>
        <v>2.8421750000000001</v>
      </c>
      <c r="L980" s="110">
        <f t="shared" si="63"/>
        <v>15225.94</v>
      </c>
      <c r="M980" s="111" t="s">
        <v>60</v>
      </c>
      <c r="N980" s="112" t="s">
        <v>60</v>
      </c>
    </row>
    <row r="981" spans="1:14" ht="17.149999999999999" customHeight="1">
      <c r="A981" s="105" t="s">
        <v>1245</v>
      </c>
      <c r="B981" s="106" t="s">
        <v>1996</v>
      </c>
      <c r="C981" s="107">
        <v>21.66</v>
      </c>
      <c r="D981" s="109">
        <v>3.0613000000000001</v>
      </c>
      <c r="E981" s="109">
        <v>1.25</v>
      </c>
      <c r="F981" s="109">
        <v>1</v>
      </c>
      <c r="G981" s="109">
        <f t="shared" si="60"/>
        <v>3.8266249999999999</v>
      </c>
      <c r="H981" s="109">
        <v>1</v>
      </c>
      <c r="I981" s="109">
        <f t="shared" si="61"/>
        <v>3.8266249999999999</v>
      </c>
      <c r="J981" s="109">
        <v>1.75</v>
      </c>
      <c r="K981" s="109">
        <f t="shared" si="62"/>
        <v>5.3572750000000005</v>
      </c>
      <c r="L981" s="110">
        <f t="shared" si="63"/>
        <v>28699.69</v>
      </c>
      <c r="M981" s="111" t="s">
        <v>60</v>
      </c>
      <c r="N981" s="112" t="s">
        <v>60</v>
      </c>
    </row>
    <row r="982" spans="1:14" ht="17.149999999999999" customHeight="1">
      <c r="A982" s="113" t="s">
        <v>1246</v>
      </c>
      <c r="B982" s="114" t="s">
        <v>1996</v>
      </c>
      <c r="C982" s="115">
        <v>33.159999999999997</v>
      </c>
      <c r="D982" s="116">
        <v>5.9337</v>
      </c>
      <c r="E982" s="116">
        <v>1.25</v>
      </c>
      <c r="F982" s="116">
        <v>1</v>
      </c>
      <c r="G982" s="116">
        <f t="shared" si="60"/>
        <v>7.4171250000000004</v>
      </c>
      <c r="H982" s="116">
        <v>1</v>
      </c>
      <c r="I982" s="116">
        <f t="shared" si="61"/>
        <v>7.4171250000000004</v>
      </c>
      <c r="J982" s="116">
        <v>1.75</v>
      </c>
      <c r="K982" s="116">
        <f t="shared" si="62"/>
        <v>10.383975</v>
      </c>
      <c r="L982" s="117">
        <f t="shared" si="63"/>
        <v>55628.44</v>
      </c>
      <c r="M982" s="118" t="s">
        <v>60</v>
      </c>
      <c r="N982" s="119" t="s">
        <v>60</v>
      </c>
    </row>
    <row r="983" spans="1:14" ht="17.149999999999999" customHeight="1">
      <c r="A983" s="120" t="s">
        <v>1247</v>
      </c>
      <c r="B983" s="121" t="s">
        <v>1997</v>
      </c>
      <c r="C983" s="122">
        <v>11.55</v>
      </c>
      <c r="D983" s="123">
        <v>1.397</v>
      </c>
      <c r="E983" s="124">
        <v>1.25</v>
      </c>
      <c r="F983" s="124">
        <v>1</v>
      </c>
      <c r="G983" s="124">
        <f t="shared" si="60"/>
        <v>1.7462500000000001</v>
      </c>
      <c r="H983" s="124">
        <v>1</v>
      </c>
      <c r="I983" s="124">
        <f t="shared" si="61"/>
        <v>1.7462500000000001</v>
      </c>
      <c r="J983" s="124">
        <v>1.75</v>
      </c>
      <c r="K983" s="124">
        <f t="shared" si="62"/>
        <v>2.44475</v>
      </c>
      <c r="L983" s="125">
        <f t="shared" si="63"/>
        <v>13096.88</v>
      </c>
      <c r="M983" s="126" t="s">
        <v>60</v>
      </c>
      <c r="N983" s="127" t="s">
        <v>60</v>
      </c>
    </row>
    <row r="984" spans="1:14" ht="17.149999999999999" customHeight="1">
      <c r="A984" s="105" t="s">
        <v>1248</v>
      </c>
      <c r="B984" s="106" t="s">
        <v>1997</v>
      </c>
      <c r="C984" s="107">
        <v>15.7</v>
      </c>
      <c r="D984" s="109">
        <v>2.1234999999999999</v>
      </c>
      <c r="E984" s="109">
        <v>1.25</v>
      </c>
      <c r="F984" s="109">
        <v>1</v>
      </c>
      <c r="G984" s="109">
        <f t="shared" si="60"/>
        <v>2.6543749999999999</v>
      </c>
      <c r="H984" s="109">
        <v>1</v>
      </c>
      <c r="I984" s="109">
        <f t="shared" si="61"/>
        <v>2.6543749999999999</v>
      </c>
      <c r="J984" s="109">
        <v>1.75</v>
      </c>
      <c r="K984" s="109">
        <f t="shared" si="62"/>
        <v>3.7161249999999999</v>
      </c>
      <c r="L984" s="110">
        <f t="shared" si="63"/>
        <v>19907.810000000001</v>
      </c>
      <c r="M984" s="111" t="s">
        <v>60</v>
      </c>
      <c r="N984" s="112" t="s">
        <v>60</v>
      </c>
    </row>
    <row r="985" spans="1:14" ht="17.149999999999999" customHeight="1">
      <c r="A985" s="105" t="s">
        <v>1249</v>
      </c>
      <c r="B985" s="106" t="s">
        <v>1997</v>
      </c>
      <c r="C985" s="107">
        <v>20.78</v>
      </c>
      <c r="D985" s="109">
        <v>3.1351</v>
      </c>
      <c r="E985" s="109">
        <v>1.25</v>
      </c>
      <c r="F985" s="109">
        <v>1</v>
      </c>
      <c r="G985" s="109">
        <f t="shared" si="60"/>
        <v>3.9188749999999999</v>
      </c>
      <c r="H985" s="109">
        <v>1</v>
      </c>
      <c r="I985" s="109">
        <f t="shared" si="61"/>
        <v>3.9188749999999999</v>
      </c>
      <c r="J985" s="109">
        <v>1.75</v>
      </c>
      <c r="K985" s="109">
        <f t="shared" si="62"/>
        <v>5.4864249999999997</v>
      </c>
      <c r="L985" s="110">
        <f t="shared" si="63"/>
        <v>29391.56</v>
      </c>
      <c r="M985" s="111" t="s">
        <v>60</v>
      </c>
      <c r="N985" s="112" t="s">
        <v>60</v>
      </c>
    </row>
    <row r="986" spans="1:14" ht="17.149999999999999" customHeight="1">
      <c r="A986" s="113" t="s">
        <v>1250</v>
      </c>
      <c r="B986" s="114" t="s">
        <v>1997</v>
      </c>
      <c r="C986" s="115">
        <v>24.75</v>
      </c>
      <c r="D986" s="116">
        <v>4.7225999999999999</v>
      </c>
      <c r="E986" s="116">
        <v>1.25</v>
      </c>
      <c r="F986" s="116">
        <v>1</v>
      </c>
      <c r="G986" s="116">
        <f t="shared" si="60"/>
        <v>5.9032499999999999</v>
      </c>
      <c r="H986" s="116">
        <v>1</v>
      </c>
      <c r="I986" s="116">
        <f t="shared" si="61"/>
        <v>5.9032499999999999</v>
      </c>
      <c r="J986" s="116">
        <v>1.75</v>
      </c>
      <c r="K986" s="116">
        <f t="shared" si="62"/>
        <v>8.2645499999999998</v>
      </c>
      <c r="L986" s="117">
        <f t="shared" si="63"/>
        <v>44274.38</v>
      </c>
      <c r="M986" s="118" t="s">
        <v>60</v>
      </c>
      <c r="N986" s="119" t="s">
        <v>60</v>
      </c>
    </row>
    <row r="987" spans="1:14" ht="17.149999999999999" customHeight="1">
      <c r="A987" s="120" t="s">
        <v>1251</v>
      </c>
      <c r="B987" s="121" t="s">
        <v>1998</v>
      </c>
      <c r="C987" s="122">
        <v>9.2100000000000009</v>
      </c>
      <c r="D987" s="123">
        <v>0.9677</v>
      </c>
      <c r="E987" s="124">
        <v>1.25</v>
      </c>
      <c r="F987" s="124">
        <v>1</v>
      </c>
      <c r="G987" s="124">
        <f t="shared" si="60"/>
        <v>1.209625</v>
      </c>
      <c r="H987" s="124">
        <v>1</v>
      </c>
      <c r="I987" s="124">
        <f t="shared" si="61"/>
        <v>1.209625</v>
      </c>
      <c r="J987" s="124">
        <v>1.75</v>
      </c>
      <c r="K987" s="124">
        <f t="shared" si="62"/>
        <v>1.6934750000000001</v>
      </c>
      <c r="L987" s="125">
        <f t="shared" si="63"/>
        <v>9072.19</v>
      </c>
      <c r="M987" s="126" t="s">
        <v>60</v>
      </c>
      <c r="N987" s="127" t="s">
        <v>60</v>
      </c>
    </row>
    <row r="988" spans="1:14" ht="17.149999999999999" customHeight="1">
      <c r="A988" s="105" t="s">
        <v>1252</v>
      </c>
      <c r="B988" s="106" t="s">
        <v>1998</v>
      </c>
      <c r="C988" s="107">
        <v>14.48</v>
      </c>
      <c r="D988" s="109">
        <v>1.6910000000000001</v>
      </c>
      <c r="E988" s="109">
        <v>1.25</v>
      </c>
      <c r="F988" s="109">
        <v>1</v>
      </c>
      <c r="G988" s="109">
        <f t="shared" si="60"/>
        <v>2.11375</v>
      </c>
      <c r="H988" s="109">
        <v>1</v>
      </c>
      <c r="I988" s="109">
        <f t="shared" si="61"/>
        <v>2.11375</v>
      </c>
      <c r="J988" s="109">
        <v>1.75</v>
      </c>
      <c r="K988" s="109">
        <f t="shared" si="62"/>
        <v>2.9592499999999999</v>
      </c>
      <c r="L988" s="110">
        <f t="shared" si="63"/>
        <v>15853.13</v>
      </c>
      <c r="M988" s="111" t="s">
        <v>60</v>
      </c>
      <c r="N988" s="112" t="s">
        <v>60</v>
      </c>
    </row>
    <row r="989" spans="1:14" ht="17.149999999999999" customHeight="1">
      <c r="A989" s="105" t="s">
        <v>1253</v>
      </c>
      <c r="B989" s="106" t="s">
        <v>1998</v>
      </c>
      <c r="C989" s="107">
        <v>20.58</v>
      </c>
      <c r="D989" s="109">
        <v>2.7833000000000001</v>
      </c>
      <c r="E989" s="109">
        <v>1.25</v>
      </c>
      <c r="F989" s="109">
        <v>1</v>
      </c>
      <c r="G989" s="109">
        <f t="shared" si="60"/>
        <v>3.4791250000000002</v>
      </c>
      <c r="H989" s="109">
        <v>1</v>
      </c>
      <c r="I989" s="109">
        <f t="shared" si="61"/>
        <v>3.4791250000000002</v>
      </c>
      <c r="J989" s="109">
        <v>1.75</v>
      </c>
      <c r="K989" s="109">
        <f t="shared" si="62"/>
        <v>4.8707750000000001</v>
      </c>
      <c r="L989" s="110">
        <f t="shared" si="63"/>
        <v>26093.439999999999</v>
      </c>
      <c r="M989" s="111" t="s">
        <v>60</v>
      </c>
      <c r="N989" s="112" t="s">
        <v>60</v>
      </c>
    </row>
    <row r="990" spans="1:14" ht="17.149999999999999" customHeight="1">
      <c r="A990" s="113" t="s">
        <v>1254</v>
      </c>
      <c r="B990" s="114" t="s">
        <v>1998</v>
      </c>
      <c r="C990" s="115">
        <v>27.87</v>
      </c>
      <c r="D990" s="116">
        <v>4.0702999999999996</v>
      </c>
      <c r="E990" s="116">
        <v>1.25</v>
      </c>
      <c r="F990" s="116">
        <v>1</v>
      </c>
      <c r="G990" s="116">
        <f t="shared" si="60"/>
        <v>5.0878749999999995</v>
      </c>
      <c r="H990" s="116">
        <v>1</v>
      </c>
      <c r="I990" s="116">
        <f t="shared" si="61"/>
        <v>5.0878749999999995</v>
      </c>
      <c r="J990" s="116">
        <v>1.75</v>
      </c>
      <c r="K990" s="116">
        <f t="shared" si="62"/>
        <v>7.1230249999999993</v>
      </c>
      <c r="L990" s="117">
        <f t="shared" si="63"/>
        <v>38159.06</v>
      </c>
      <c r="M990" s="118" t="s">
        <v>60</v>
      </c>
      <c r="N990" s="119" t="s">
        <v>60</v>
      </c>
    </row>
    <row r="991" spans="1:14" ht="17.149999999999999" customHeight="1">
      <c r="A991" s="120" t="s">
        <v>1255</v>
      </c>
      <c r="B991" s="121" t="s">
        <v>1999</v>
      </c>
      <c r="C991" s="122">
        <v>11.75</v>
      </c>
      <c r="D991" s="123">
        <v>1.1278999999999999</v>
      </c>
      <c r="E991" s="124">
        <v>1.25</v>
      </c>
      <c r="F991" s="124">
        <v>1</v>
      </c>
      <c r="G991" s="124">
        <f t="shared" si="60"/>
        <v>1.409875</v>
      </c>
      <c r="H991" s="124">
        <v>1</v>
      </c>
      <c r="I991" s="124">
        <f t="shared" si="61"/>
        <v>1.409875</v>
      </c>
      <c r="J991" s="124">
        <v>1.75</v>
      </c>
      <c r="K991" s="124">
        <f t="shared" si="62"/>
        <v>1.9738249999999997</v>
      </c>
      <c r="L991" s="125">
        <f t="shared" si="63"/>
        <v>10574.06</v>
      </c>
      <c r="M991" s="126" t="s">
        <v>60</v>
      </c>
      <c r="N991" s="127" t="s">
        <v>60</v>
      </c>
    </row>
    <row r="992" spans="1:14" ht="17.149999999999999" customHeight="1">
      <c r="A992" s="105" t="s">
        <v>0</v>
      </c>
      <c r="B992" s="106" t="s">
        <v>1999</v>
      </c>
      <c r="C992" s="107">
        <v>16.8</v>
      </c>
      <c r="D992" s="109">
        <v>1.8927</v>
      </c>
      <c r="E992" s="109">
        <v>1.25</v>
      </c>
      <c r="F992" s="109">
        <v>1</v>
      </c>
      <c r="G992" s="109">
        <f t="shared" si="60"/>
        <v>2.365875</v>
      </c>
      <c r="H992" s="109">
        <v>1</v>
      </c>
      <c r="I992" s="109">
        <f t="shared" si="61"/>
        <v>2.365875</v>
      </c>
      <c r="J992" s="109">
        <v>1.75</v>
      </c>
      <c r="K992" s="109">
        <f t="shared" si="62"/>
        <v>3.3122250000000002</v>
      </c>
      <c r="L992" s="110">
        <f t="shared" si="63"/>
        <v>17744.060000000001</v>
      </c>
      <c r="M992" s="111" t="s">
        <v>60</v>
      </c>
      <c r="N992" s="112" t="s">
        <v>60</v>
      </c>
    </row>
    <row r="993" spans="1:14" ht="17.149999999999999" customHeight="1">
      <c r="A993" s="105" t="s">
        <v>1</v>
      </c>
      <c r="B993" s="106" t="s">
        <v>1999</v>
      </c>
      <c r="C993" s="107">
        <v>21.19</v>
      </c>
      <c r="D993" s="109">
        <v>2.6173000000000002</v>
      </c>
      <c r="E993" s="109">
        <v>1.25</v>
      </c>
      <c r="F993" s="109">
        <v>1</v>
      </c>
      <c r="G993" s="109">
        <f t="shared" si="60"/>
        <v>3.2716250000000002</v>
      </c>
      <c r="H993" s="109">
        <v>1</v>
      </c>
      <c r="I993" s="109">
        <f t="shared" si="61"/>
        <v>3.2716250000000002</v>
      </c>
      <c r="J993" s="109">
        <v>1.75</v>
      </c>
      <c r="K993" s="109">
        <f t="shared" si="62"/>
        <v>4.5802750000000003</v>
      </c>
      <c r="L993" s="110">
        <f t="shared" si="63"/>
        <v>24537.19</v>
      </c>
      <c r="M993" s="111" t="s">
        <v>60</v>
      </c>
      <c r="N993" s="112" t="s">
        <v>60</v>
      </c>
    </row>
    <row r="994" spans="1:14" ht="17.149999999999999" customHeight="1">
      <c r="A994" s="113" t="s">
        <v>2</v>
      </c>
      <c r="B994" s="114" t="s">
        <v>1999</v>
      </c>
      <c r="C994" s="115">
        <v>18.66</v>
      </c>
      <c r="D994" s="116">
        <v>3.9129</v>
      </c>
      <c r="E994" s="116">
        <v>1.25</v>
      </c>
      <c r="F994" s="116">
        <v>1</v>
      </c>
      <c r="G994" s="116">
        <f t="shared" si="60"/>
        <v>4.8911249999999997</v>
      </c>
      <c r="H994" s="116">
        <v>1</v>
      </c>
      <c r="I994" s="116">
        <f t="shared" si="61"/>
        <v>4.8911249999999997</v>
      </c>
      <c r="J994" s="116">
        <v>1.75</v>
      </c>
      <c r="K994" s="116">
        <f t="shared" si="62"/>
        <v>6.847575</v>
      </c>
      <c r="L994" s="117">
        <f t="shared" si="63"/>
        <v>36683.440000000002</v>
      </c>
      <c r="M994" s="118" t="s">
        <v>60</v>
      </c>
      <c r="N994" s="119" t="s">
        <v>60</v>
      </c>
    </row>
    <row r="995" spans="1:14" ht="17.149999999999999" customHeight="1">
      <c r="A995" s="120" t="s">
        <v>3</v>
      </c>
      <c r="B995" s="121" t="s">
        <v>2000</v>
      </c>
      <c r="C995" s="122">
        <v>2.76</v>
      </c>
      <c r="D995" s="123">
        <v>0.1341</v>
      </c>
      <c r="E995" s="124">
        <v>1</v>
      </c>
      <c r="F995" s="124">
        <v>1</v>
      </c>
      <c r="G995" s="124">
        <f t="shared" si="60"/>
        <v>0.1341</v>
      </c>
      <c r="H995" s="124">
        <v>1</v>
      </c>
      <c r="I995" s="124">
        <f t="shared" si="61"/>
        <v>0.1341</v>
      </c>
      <c r="J995" s="124">
        <v>1</v>
      </c>
      <c r="K995" s="124">
        <f t="shared" si="62"/>
        <v>0.1341</v>
      </c>
      <c r="L995" s="125">
        <f t="shared" si="63"/>
        <v>1005.75</v>
      </c>
      <c r="M995" s="126" t="s">
        <v>1257</v>
      </c>
      <c r="N995" s="127" t="s">
        <v>1257</v>
      </c>
    </row>
    <row r="996" spans="1:14" ht="17.149999999999999" customHeight="1">
      <c r="A996" s="105" t="s">
        <v>4</v>
      </c>
      <c r="B996" s="106" t="s">
        <v>2000</v>
      </c>
      <c r="C996" s="107">
        <v>4.3899999999999997</v>
      </c>
      <c r="D996" s="109">
        <v>0.23860000000000001</v>
      </c>
      <c r="E996" s="109">
        <v>1</v>
      </c>
      <c r="F996" s="109">
        <v>1</v>
      </c>
      <c r="G996" s="109">
        <f t="shared" si="60"/>
        <v>0.23860000000000001</v>
      </c>
      <c r="H996" s="109">
        <v>1</v>
      </c>
      <c r="I996" s="109">
        <f t="shared" si="61"/>
        <v>0.23860000000000001</v>
      </c>
      <c r="J996" s="109">
        <v>1</v>
      </c>
      <c r="K996" s="109">
        <f t="shared" si="62"/>
        <v>0.23860000000000001</v>
      </c>
      <c r="L996" s="110">
        <f t="shared" si="63"/>
        <v>1789.5</v>
      </c>
      <c r="M996" s="111" t="s">
        <v>1257</v>
      </c>
      <c r="N996" s="112" t="s">
        <v>1257</v>
      </c>
    </row>
    <row r="997" spans="1:14" ht="17.149999999999999" customHeight="1">
      <c r="A997" s="105" t="s">
        <v>5</v>
      </c>
      <c r="B997" s="106" t="s">
        <v>2000</v>
      </c>
      <c r="C997" s="107">
        <v>8.74</v>
      </c>
      <c r="D997" s="109">
        <v>0.75670000000000004</v>
      </c>
      <c r="E997" s="109">
        <v>1</v>
      </c>
      <c r="F997" s="109">
        <v>1</v>
      </c>
      <c r="G997" s="109">
        <f t="shared" si="60"/>
        <v>0.75670000000000004</v>
      </c>
      <c r="H997" s="109">
        <v>1</v>
      </c>
      <c r="I997" s="109">
        <f t="shared" si="61"/>
        <v>0.75670000000000004</v>
      </c>
      <c r="J997" s="109">
        <v>1</v>
      </c>
      <c r="K997" s="109">
        <f t="shared" si="62"/>
        <v>0.75670000000000004</v>
      </c>
      <c r="L997" s="110">
        <f t="shared" si="63"/>
        <v>5675.25</v>
      </c>
      <c r="M997" s="111" t="s">
        <v>1257</v>
      </c>
      <c r="N997" s="112" t="s">
        <v>1257</v>
      </c>
    </row>
    <row r="998" spans="1:14" ht="17.149999999999999" customHeight="1">
      <c r="A998" s="113" t="s">
        <v>6</v>
      </c>
      <c r="B998" s="114" t="s">
        <v>2000</v>
      </c>
      <c r="C998" s="115">
        <v>16.079999999999998</v>
      </c>
      <c r="D998" s="116">
        <v>2.5106999999999999</v>
      </c>
      <c r="E998" s="116">
        <v>1</v>
      </c>
      <c r="F998" s="116">
        <v>1</v>
      </c>
      <c r="G998" s="116">
        <f t="shared" si="60"/>
        <v>2.5106999999999999</v>
      </c>
      <c r="H998" s="116">
        <v>1</v>
      </c>
      <c r="I998" s="116">
        <f t="shared" si="61"/>
        <v>2.5106999999999999</v>
      </c>
      <c r="J998" s="116">
        <v>1</v>
      </c>
      <c r="K998" s="116">
        <f t="shared" si="62"/>
        <v>2.5106999999999999</v>
      </c>
      <c r="L998" s="117">
        <f t="shared" si="63"/>
        <v>18830.25</v>
      </c>
      <c r="M998" s="118" t="s">
        <v>1257</v>
      </c>
      <c r="N998" s="119" t="s">
        <v>1257</v>
      </c>
    </row>
    <row r="999" spans="1:14" ht="17.149999999999999" customHeight="1">
      <c r="A999" s="120" t="s">
        <v>7</v>
      </c>
      <c r="B999" s="121" t="s">
        <v>2001</v>
      </c>
      <c r="C999" s="122">
        <v>3.88</v>
      </c>
      <c r="D999" s="123">
        <v>1.8284</v>
      </c>
      <c r="E999" s="124">
        <v>1.25</v>
      </c>
      <c r="F999" s="124">
        <v>1</v>
      </c>
      <c r="G999" s="124">
        <f t="shared" si="60"/>
        <v>2.2854999999999999</v>
      </c>
      <c r="H999" s="124">
        <v>1</v>
      </c>
      <c r="I999" s="124">
        <f t="shared" si="61"/>
        <v>2.2854999999999999</v>
      </c>
      <c r="J999" s="124">
        <v>1.75</v>
      </c>
      <c r="K999" s="124">
        <f t="shared" si="62"/>
        <v>3.1997</v>
      </c>
      <c r="L999" s="125">
        <f t="shared" si="63"/>
        <v>17141.25</v>
      </c>
      <c r="M999" s="126" t="s">
        <v>60</v>
      </c>
      <c r="N999" s="127" t="s">
        <v>60</v>
      </c>
    </row>
    <row r="1000" spans="1:14" ht="17.149999999999999" customHeight="1">
      <c r="A1000" s="105" t="s">
        <v>8</v>
      </c>
      <c r="B1000" s="106" t="s">
        <v>2001</v>
      </c>
      <c r="C1000" s="107">
        <v>5.77</v>
      </c>
      <c r="D1000" s="109">
        <v>2.5699000000000001</v>
      </c>
      <c r="E1000" s="109">
        <v>1.25</v>
      </c>
      <c r="F1000" s="109">
        <v>1</v>
      </c>
      <c r="G1000" s="109">
        <f t="shared" si="60"/>
        <v>3.2123750000000002</v>
      </c>
      <c r="H1000" s="109">
        <v>1</v>
      </c>
      <c r="I1000" s="109">
        <f t="shared" si="61"/>
        <v>3.2123750000000002</v>
      </c>
      <c r="J1000" s="109">
        <v>1.75</v>
      </c>
      <c r="K1000" s="109">
        <f t="shared" si="62"/>
        <v>4.497325</v>
      </c>
      <c r="L1000" s="110">
        <f t="shared" si="63"/>
        <v>24092.81</v>
      </c>
      <c r="M1000" s="111" t="s">
        <v>60</v>
      </c>
      <c r="N1000" s="112" t="s">
        <v>60</v>
      </c>
    </row>
    <row r="1001" spans="1:14" ht="17.149999999999999" customHeight="1">
      <c r="A1001" s="105" t="s">
        <v>9</v>
      </c>
      <c r="B1001" s="106" t="s">
        <v>2001</v>
      </c>
      <c r="C1001" s="107">
        <v>10.77</v>
      </c>
      <c r="D1001" s="109">
        <v>4.101</v>
      </c>
      <c r="E1001" s="109">
        <v>1.25</v>
      </c>
      <c r="F1001" s="109">
        <v>1</v>
      </c>
      <c r="G1001" s="109">
        <f t="shared" si="60"/>
        <v>5.1262499999999998</v>
      </c>
      <c r="H1001" s="109">
        <v>1</v>
      </c>
      <c r="I1001" s="109">
        <f t="shared" si="61"/>
        <v>5.1262499999999998</v>
      </c>
      <c r="J1001" s="109">
        <v>1.75</v>
      </c>
      <c r="K1001" s="109">
        <f t="shared" si="62"/>
        <v>7.1767500000000002</v>
      </c>
      <c r="L1001" s="110">
        <f t="shared" si="63"/>
        <v>38446.879999999997</v>
      </c>
      <c r="M1001" s="111" t="s">
        <v>60</v>
      </c>
      <c r="N1001" s="112" t="s">
        <v>60</v>
      </c>
    </row>
    <row r="1002" spans="1:14" ht="17.149999999999999" customHeight="1">
      <c r="A1002" s="113" t="s">
        <v>10</v>
      </c>
      <c r="B1002" s="114" t="s">
        <v>2001</v>
      </c>
      <c r="C1002" s="115">
        <v>28.16</v>
      </c>
      <c r="D1002" s="116">
        <v>8.7236999999999991</v>
      </c>
      <c r="E1002" s="116">
        <v>1.25</v>
      </c>
      <c r="F1002" s="116">
        <v>1</v>
      </c>
      <c r="G1002" s="116">
        <f t="shared" si="60"/>
        <v>10.904624999999999</v>
      </c>
      <c r="H1002" s="116">
        <v>1</v>
      </c>
      <c r="I1002" s="116">
        <f t="shared" si="61"/>
        <v>10.904624999999999</v>
      </c>
      <c r="J1002" s="116">
        <v>1.75</v>
      </c>
      <c r="K1002" s="116">
        <f t="shared" si="62"/>
        <v>15.266474999999998</v>
      </c>
      <c r="L1002" s="117">
        <f t="shared" si="63"/>
        <v>81784.69</v>
      </c>
      <c r="M1002" s="118" t="s">
        <v>60</v>
      </c>
      <c r="N1002" s="119" t="s">
        <v>60</v>
      </c>
    </row>
    <row r="1003" spans="1:14" ht="17.149999999999999" customHeight="1">
      <c r="A1003" s="120" t="s">
        <v>11</v>
      </c>
      <c r="B1003" s="121" t="s">
        <v>2002</v>
      </c>
      <c r="C1003" s="122">
        <v>2.81</v>
      </c>
      <c r="D1003" s="123">
        <v>0.99560000000000004</v>
      </c>
      <c r="E1003" s="124">
        <v>1.25</v>
      </c>
      <c r="F1003" s="124">
        <v>1</v>
      </c>
      <c r="G1003" s="124">
        <f t="shared" si="60"/>
        <v>1.2444999999999999</v>
      </c>
      <c r="H1003" s="124">
        <v>1</v>
      </c>
      <c r="I1003" s="124">
        <f t="shared" si="61"/>
        <v>1.2444999999999999</v>
      </c>
      <c r="J1003" s="124">
        <v>1.75</v>
      </c>
      <c r="K1003" s="124">
        <f t="shared" si="62"/>
        <v>1.7423000000000002</v>
      </c>
      <c r="L1003" s="125">
        <f t="shared" si="63"/>
        <v>9333.75</v>
      </c>
      <c r="M1003" s="126" t="s">
        <v>60</v>
      </c>
      <c r="N1003" s="127" t="s">
        <v>60</v>
      </c>
    </row>
    <row r="1004" spans="1:14" ht="17.149999999999999" customHeight="1">
      <c r="A1004" s="105" t="s">
        <v>12</v>
      </c>
      <c r="B1004" s="106" t="s">
        <v>2002</v>
      </c>
      <c r="C1004" s="107">
        <v>5.44</v>
      </c>
      <c r="D1004" s="109">
        <v>1.2584</v>
      </c>
      <c r="E1004" s="109">
        <v>1.25</v>
      </c>
      <c r="F1004" s="109">
        <v>1</v>
      </c>
      <c r="G1004" s="109">
        <f t="shared" si="60"/>
        <v>1.573</v>
      </c>
      <c r="H1004" s="109">
        <v>1</v>
      </c>
      <c r="I1004" s="109">
        <f t="shared" si="61"/>
        <v>1.573</v>
      </c>
      <c r="J1004" s="109">
        <v>1.75</v>
      </c>
      <c r="K1004" s="109">
        <f t="shared" si="62"/>
        <v>2.2021999999999999</v>
      </c>
      <c r="L1004" s="110">
        <f t="shared" si="63"/>
        <v>11797.5</v>
      </c>
      <c r="M1004" s="111" t="s">
        <v>60</v>
      </c>
      <c r="N1004" s="112" t="s">
        <v>60</v>
      </c>
    </row>
    <row r="1005" spans="1:14" ht="17.149999999999999" customHeight="1">
      <c r="A1005" s="105" t="s">
        <v>13</v>
      </c>
      <c r="B1005" s="106" t="s">
        <v>2002</v>
      </c>
      <c r="C1005" s="107">
        <v>15.59</v>
      </c>
      <c r="D1005" s="109">
        <v>2.5670999999999999</v>
      </c>
      <c r="E1005" s="109">
        <v>1.25</v>
      </c>
      <c r="F1005" s="109">
        <v>1</v>
      </c>
      <c r="G1005" s="109">
        <f t="shared" si="60"/>
        <v>3.2088749999999999</v>
      </c>
      <c r="H1005" s="109">
        <v>1</v>
      </c>
      <c r="I1005" s="109">
        <f t="shared" si="61"/>
        <v>3.2088749999999999</v>
      </c>
      <c r="J1005" s="109">
        <v>1.75</v>
      </c>
      <c r="K1005" s="109">
        <f t="shared" si="62"/>
        <v>4.4924249999999999</v>
      </c>
      <c r="L1005" s="110">
        <f t="shared" si="63"/>
        <v>24066.560000000001</v>
      </c>
      <c r="M1005" s="111" t="s">
        <v>60</v>
      </c>
      <c r="N1005" s="112" t="s">
        <v>60</v>
      </c>
    </row>
    <row r="1006" spans="1:14" ht="17.149999999999999" customHeight="1">
      <c r="A1006" s="113" t="s">
        <v>14</v>
      </c>
      <c r="B1006" s="114" t="s">
        <v>2002</v>
      </c>
      <c r="C1006" s="115">
        <v>39.99</v>
      </c>
      <c r="D1006" s="116">
        <v>7.5843999999999996</v>
      </c>
      <c r="E1006" s="116">
        <v>1.25</v>
      </c>
      <c r="F1006" s="116">
        <v>1</v>
      </c>
      <c r="G1006" s="116">
        <f t="shared" si="60"/>
        <v>9.4804999999999993</v>
      </c>
      <c r="H1006" s="116">
        <v>1</v>
      </c>
      <c r="I1006" s="116">
        <f t="shared" si="61"/>
        <v>9.4804999999999993</v>
      </c>
      <c r="J1006" s="116">
        <v>1.75</v>
      </c>
      <c r="K1006" s="116">
        <f t="shared" si="62"/>
        <v>13.272699999999999</v>
      </c>
      <c r="L1006" s="117">
        <f t="shared" si="63"/>
        <v>71103.75</v>
      </c>
      <c r="M1006" s="118" t="s">
        <v>60</v>
      </c>
      <c r="N1006" s="119" t="s">
        <v>60</v>
      </c>
    </row>
    <row r="1007" spans="1:14" ht="17.149999999999999" customHeight="1">
      <c r="A1007" s="120" t="s">
        <v>15</v>
      </c>
      <c r="B1007" s="121" t="s">
        <v>2003</v>
      </c>
      <c r="C1007" s="122">
        <v>2.87</v>
      </c>
      <c r="D1007" s="123">
        <v>0.2016</v>
      </c>
      <c r="E1007" s="124">
        <v>1.25</v>
      </c>
      <c r="F1007" s="124">
        <v>1</v>
      </c>
      <c r="G1007" s="124">
        <f t="shared" si="60"/>
        <v>0.252</v>
      </c>
      <c r="H1007" s="124">
        <v>1</v>
      </c>
      <c r="I1007" s="124">
        <f t="shared" si="61"/>
        <v>0.252</v>
      </c>
      <c r="J1007" s="124">
        <v>1.75</v>
      </c>
      <c r="K1007" s="124">
        <f t="shared" si="62"/>
        <v>0.3528</v>
      </c>
      <c r="L1007" s="125">
        <f t="shared" si="63"/>
        <v>1890</v>
      </c>
      <c r="M1007" s="126" t="s">
        <v>60</v>
      </c>
      <c r="N1007" s="127" t="s">
        <v>60</v>
      </c>
    </row>
    <row r="1008" spans="1:14" ht="17.149999999999999" customHeight="1">
      <c r="A1008" s="105" t="s">
        <v>16</v>
      </c>
      <c r="B1008" s="106" t="s">
        <v>2003</v>
      </c>
      <c r="C1008" s="107">
        <v>5.4</v>
      </c>
      <c r="D1008" s="109">
        <v>0.52990000000000004</v>
      </c>
      <c r="E1008" s="109">
        <v>1.25</v>
      </c>
      <c r="F1008" s="109">
        <v>1</v>
      </c>
      <c r="G1008" s="109">
        <f t="shared" si="60"/>
        <v>0.66237500000000005</v>
      </c>
      <c r="H1008" s="109">
        <v>1</v>
      </c>
      <c r="I1008" s="109">
        <f t="shared" si="61"/>
        <v>0.66237500000000005</v>
      </c>
      <c r="J1008" s="109">
        <v>1.75</v>
      </c>
      <c r="K1008" s="109">
        <f t="shared" si="62"/>
        <v>0.92732500000000007</v>
      </c>
      <c r="L1008" s="110">
        <f t="shared" si="63"/>
        <v>4967.8100000000004</v>
      </c>
      <c r="M1008" s="111" t="s">
        <v>60</v>
      </c>
      <c r="N1008" s="112" t="s">
        <v>60</v>
      </c>
    </row>
    <row r="1009" spans="1:14" ht="17.149999999999999" customHeight="1">
      <c r="A1009" s="105" t="s">
        <v>17</v>
      </c>
      <c r="B1009" s="106" t="s">
        <v>2003</v>
      </c>
      <c r="C1009" s="107">
        <v>10.09</v>
      </c>
      <c r="D1009" s="109">
        <v>1.1072</v>
      </c>
      <c r="E1009" s="109">
        <v>1.25</v>
      </c>
      <c r="F1009" s="109">
        <v>1</v>
      </c>
      <c r="G1009" s="109">
        <f t="shared" si="60"/>
        <v>1.3839999999999999</v>
      </c>
      <c r="H1009" s="109">
        <v>1</v>
      </c>
      <c r="I1009" s="109">
        <f t="shared" si="61"/>
        <v>1.3839999999999999</v>
      </c>
      <c r="J1009" s="109">
        <v>1.75</v>
      </c>
      <c r="K1009" s="109">
        <f t="shared" si="62"/>
        <v>1.9376</v>
      </c>
      <c r="L1009" s="110">
        <f t="shared" si="63"/>
        <v>10380</v>
      </c>
      <c r="M1009" s="111" t="s">
        <v>60</v>
      </c>
      <c r="N1009" s="112" t="s">
        <v>60</v>
      </c>
    </row>
    <row r="1010" spans="1:14" ht="17.149999999999999" customHeight="1">
      <c r="A1010" s="113" t="s">
        <v>18</v>
      </c>
      <c r="B1010" s="114" t="s">
        <v>2003</v>
      </c>
      <c r="C1010" s="115">
        <v>21.62</v>
      </c>
      <c r="D1010" s="116">
        <v>3.0356000000000001</v>
      </c>
      <c r="E1010" s="116">
        <v>1.25</v>
      </c>
      <c r="F1010" s="116">
        <v>1</v>
      </c>
      <c r="G1010" s="116">
        <f t="shared" si="60"/>
        <v>3.7945000000000002</v>
      </c>
      <c r="H1010" s="116">
        <v>1</v>
      </c>
      <c r="I1010" s="116">
        <f t="shared" si="61"/>
        <v>3.7945000000000002</v>
      </c>
      <c r="J1010" s="116">
        <v>1.75</v>
      </c>
      <c r="K1010" s="116">
        <f t="shared" si="62"/>
        <v>5.3123000000000005</v>
      </c>
      <c r="L1010" s="117">
        <f t="shared" si="63"/>
        <v>28458.75</v>
      </c>
      <c r="M1010" s="118" t="s">
        <v>60</v>
      </c>
      <c r="N1010" s="119" t="s">
        <v>60</v>
      </c>
    </row>
    <row r="1011" spans="1:14" ht="17.149999999999999" customHeight="1">
      <c r="A1011" s="120" t="s">
        <v>19</v>
      </c>
      <c r="B1011" s="121" t="s">
        <v>2004</v>
      </c>
      <c r="C1011" s="122">
        <v>3.99</v>
      </c>
      <c r="D1011" s="123">
        <v>0.41599999999999998</v>
      </c>
      <c r="E1011" s="124">
        <v>1.25</v>
      </c>
      <c r="F1011" s="124">
        <v>1</v>
      </c>
      <c r="G1011" s="124">
        <f t="shared" si="60"/>
        <v>0.52</v>
      </c>
      <c r="H1011" s="124">
        <v>1</v>
      </c>
      <c r="I1011" s="124">
        <f t="shared" si="61"/>
        <v>0.52</v>
      </c>
      <c r="J1011" s="124">
        <v>1.75</v>
      </c>
      <c r="K1011" s="124">
        <f t="shared" si="62"/>
        <v>0.72799999999999998</v>
      </c>
      <c r="L1011" s="125">
        <f t="shared" si="63"/>
        <v>3900</v>
      </c>
      <c r="M1011" s="126" t="s">
        <v>60</v>
      </c>
      <c r="N1011" s="127" t="s">
        <v>60</v>
      </c>
    </row>
    <row r="1012" spans="1:14" ht="17.149999999999999" customHeight="1">
      <c r="A1012" s="105" t="s">
        <v>20</v>
      </c>
      <c r="B1012" s="106" t="s">
        <v>2004</v>
      </c>
      <c r="C1012" s="107">
        <v>6.45</v>
      </c>
      <c r="D1012" s="109">
        <v>0.73719999999999997</v>
      </c>
      <c r="E1012" s="109">
        <v>1.25</v>
      </c>
      <c r="F1012" s="109">
        <v>1</v>
      </c>
      <c r="G1012" s="109">
        <f t="shared" si="60"/>
        <v>0.92149999999999999</v>
      </c>
      <c r="H1012" s="109">
        <v>1</v>
      </c>
      <c r="I1012" s="109">
        <f t="shared" si="61"/>
        <v>0.92149999999999999</v>
      </c>
      <c r="J1012" s="109">
        <v>1.75</v>
      </c>
      <c r="K1012" s="109">
        <f t="shared" si="62"/>
        <v>1.2901</v>
      </c>
      <c r="L1012" s="110">
        <f t="shared" si="63"/>
        <v>6911.25</v>
      </c>
      <c r="M1012" s="111" t="s">
        <v>60</v>
      </c>
      <c r="N1012" s="112" t="s">
        <v>60</v>
      </c>
    </row>
    <row r="1013" spans="1:14" ht="17.149999999999999" customHeight="1">
      <c r="A1013" s="105" t="s">
        <v>21</v>
      </c>
      <c r="B1013" s="106" t="s">
        <v>2004</v>
      </c>
      <c r="C1013" s="107">
        <v>11.6</v>
      </c>
      <c r="D1013" s="109">
        <v>1.8254999999999999</v>
      </c>
      <c r="E1013" s="109">
        <v>1.25</v>
      </c>
      <c r="F1013" s="109">
        <v>1</v>
      </c>
      <c r="G1013" s="109">
        <f t="shared" si="60"/>
        <v>2.2818749999999999</v>
      </c>
      <c r="H1013" s="109">
        <v>1</v>
      </c>
      <c r="I1013" s="109">
        <f t="shared" si="61"/>
        <v>2.2818749999999999</v>
      </c>
      <c r="J1013" s="109">
        <v>1.75</v>
      </c>
      <c r="K1013" s="109">
        <f t="shared" si="62"/>
        <v>3.1946249999999998</v>
      </c>
      <c r="L1013" s="110">
        <f t="shared" si="63"/>
        <v>17114.060000000001</v>
      </c>
      <c r="M1013" s="111" t="s">
        <v>60</v>
      </c>
      <c r="N1013" s="112" t="s">
        <v>60</v>
      </c>
    </row>
    <row r="1014" spans="1:14" ht="17.149999999999999" customHeight="1">
      <c r="A1014" s="113" t="s">
        <v>22</v>
      </c>
      <c r="B1014" s="114" t="s">
        <v>2004</v>
      </c>
      <c r="C1014" s="115">
        <v>20.97</v>
      </c>
      <c r="D1014" s="116">
        <v>4.5530999999999997</v>
      </c>
      <c r="E1014" s="116">
        <v>1.25</v>
      </c>
      <c r="F1014" s="116">
        <v>1</v>
      </c>
      <c r="G1014" s="116">
        <f t="shared" si="60"/>
        <v>5.6913749999999999</v>
      </c>
      <c r="H1014" s="116">
        <v>1</v>
      </c>
      <c r="I1014" s="116">
        <f t="shared" si="61"/>
        <v>5.6913749999999999</v>
      </c>
      <c r="J1014" s="116">
        <v>1.75</v>
      </c>
      <c r="K1014" s="116">
        <f t="shared" si="62"/>
        <v>7.9679249999999993</v>
      </c>
      <c r="L1014" s="117">
        <f t="shared" si="63"/>
        <v>42685.31</v>
      </c>
      <c r="M1014" s="118" t="s">
        <v>60</v>
      </c>
      <c r="N1014" s="119" t="s">
        <v>60</v>
      </c>
    </row>
    <row r="1015" spans="1:14" ht="17.149999999999999" customHeight="1">
      <c r="A1015" s="120" t="s">
        <v>23</v>
      </c>
      <c r="B1015" s="121" t="s">
        <v>2005</v>
      </c>
      <c r="C1015" s="122">
        <v>5.45</v>
      </c>
      <c r="D1015" s="123">
        <v>0.52700000000000002</v>
      </c>
      <c r="E1015" s="124">
        <v>1.25</v>
      </c>
      <c r="F1015" s="124">
        <v>1</v>
      </c>
      <c r="G1015" s="124">
        <f t="shared" si="60"/>
        <v>0.65875000000000006</v>
      </c>
      <c r="H1015" s="124">
        <v>1</v>
      </c>
      <c r="I1015" s="124">
        <f t="shared" si="61"/>
        <v>0.65875000000000006</v>
      </c>
      <c r="J1015" s="124">
        <v>1.75</v>
      </c>
      <c r="K1015" s="124">
        <f t="shared" si="62"/>
        <v>0.92225000000000001</v>
      </c>
      <c r="L1015" s="125">
        <f t="shared" si="63"/>
        <v>4940.63</v>
      </c>
      <c r="M1015" s="126" t="s">
        <v>60</v>
      </c>
      <c r="N1015" s="127" t="s">
        <v>60</v>
      </c>
    </row>
    <row r="1016" spans="1:14" ht="17.149999999999999" customHeight="1">
      <c r="A1016" s="105" t="s">
        <v>24</v>
      </c>
      <c r="B1016" s="106" t="s">
        <v>2005</v>
      </c>
      <c r="C1016" s="107">
        <v>7.63</v>
      </c>
      <c r="D1016" s="109">
        <v>0.80689999999999995</v>
      </c>
      <c r="E1016" s="109">
        <v>1.25</v>
      </c>
      <c r="F1016" s="109">
        <v>1</v>
      </c>
      <c r="G1016" s="109">
        <f t="shared" si="60"/>
        <v>1.0086249999999999</v>
      </c>
      <c r="H1016" s="109">
        <v>1</v>
      </c>
      <c r="I1016" s="109">
        <f t="shared" si="61"/>
        <v>1.0086249999999999</v>
      </c>
      <c r="J1016" s="109">
        <v>1.75</v>
      </c>
      <c r="K1016" s="109">
        <f t="shared" si="62"/>
        <v>1.412075</v>
      </c>
      <c r="L1016" s="110">
        <f t="shared" si="63"/>
        <v>7564.69</v>
      </c>
      <c r="M1016" s="111" t="s">
        <v>60</v>
      </c>
      <c r="N1016" s="112" t="s">
        <v>60</v>
      </c>
    </row>
    <row r="1017" spans="1:14" ht="17.149999999999999" customHeight="1">
      <c r="A1017" s="105" t="s">
        <v>25</v>
      </c>
      <c r="B1017" s="106" t="s">
        <v>2005</v>
      </c>
      <c r="C1017" s="107">
        <v>12.18</v>
      </c>
      <c r="D1017" s="109">
        <v>1.5960000000000001</v>
      </c>
      <c r="E1017" s="109">
        <v>1.25</v>
      </c>
      <c r="F1017" s="109">
        <v>1</v>
      </c>
      <c r="G1017" s="109">
        <f t="shared" si="60"/>
        <v>1.9950000000000001</v>
      </c>
      <c r="H1017" s="109">
        <v>1</v>
      </c>
      <c r="I1017" s="109">
        <f t="shared" si="61"/>
        <v>1.9950000000000001</v>
      </c>
      <c r="J1017" s="109">
        <v>1.75</v>
      </c>
      <c r="K1017" s="109">
        <f t="shared" si="62"/>
        <v>2.7930000000000001</v>
      </c>
      <c r="L1017" s="110">
        <f t="shared" si="63"/>
        <v>14962.5</v>
      </c>
      <c r="M1017" s="111" t="s">
        <v>60</v>
      </c>
      <c r="N1017" s="112" t="s">
        <v>60</v>
      </c>
    </row>
    <row r="1018" spans="1:14" ht="17.149999999999999" customHeight="1">
      <c r="A1018" s="113" t="s">
        <v>26</v>
      </c>
      <c r="B1018" s="114" t="s">
        <v>2005</v>
      </c>
      <c r="C1018" s="115">
        <v>17.920000000000002</v>
      </c>
      <c r="D1018" s="116">
        <v>3.3614000000000002</v>
      </c>
      <c r="E1018" s="116">
        <v>1.25</v>
      </c>
      <c r="F1018" s="116">
        <v>1</v>
      </c>
      <c r="G1018" s="116">
        <f t="shared" si="60"/>
        <v>4.2017500000000005</v>
      </c>
      <c r="H1018" s="116">
        <v>1</v>
      </c>
      <c r="I1018" s="116">
        <f t="shared" si="61"/>
        <v>4.2017500000000005</v>
      </c>
      <c r="J1018" s="116">
        <v>1.75</v>
      </c>
      <c r="K1018" s="116">
        <f t="shared" si="62"/>
        <v>5.8824500000000004</v>
      </c>
      <c r="L1018" s="117">
        <f t="shared" si="63"/>
        <v>31513.13</v>
      </c>
      <c r="M1018" s="118" t="s">
        <v>60</v>
      </c>
      <c r="N1018" s="119" t="s">
        <v>60</v>
      </c>
    </row>
    <row r="1019" spans="1:14" ht="17.149999999999999" customHeight="1">
      <c r="A1019" s="120" t="s">
        <v>27</v>
      </c>
      <c r="B1019" s="121" t="s">
        <v>2006</v>
      </c>
      <c r="C1019" s="122">
        <v>3.73</v>
      </c>
      <c r="D1019" s="123">
        <v>0.31580000000000003</v>
      </c>
      <c r="E1019" s="124">
        <v>1.25</v>
      </c>
      <c r="F1019" s="124">
        <v>1</v>
      </c>
      <c r="G1019" s="124">
        <f t="shared" si="60"/>
        <v>0.39475000000000005</v>
      </c>
      <c r="H1019" s="124">
        <v>1</v>
      </c>
      <c r="I1019" s="124">
        <f t="shared" si="61"/>
        <v>0.39475000000000005</v>
      </c>
      <c r="J1019" s="124">
        <v>1.75</v>
      </c>
      <c r="K1019" s="124">
        <f t="shared" si="62"/>
        <v>0.55265000000000009</v>
      </c>
      <c r="L1019" s="125">
        <f t="shared" si="63"/>
        <v>2960.63</v>
      </c>
      <c r="M1019" s="126" t="s">
        <v>60</v>
      </c>
      <c r="N1019" s="127" t="s">
        <v>60</v>
      </c>
    </row>
    <row r="1020" spans="1:14" ht="17.149999999999999" customHeight="1">
      <c r="A1020" s="105" t="s">
        <v>28</v>
      </c>
      <c r="B1020" s="106" t="s">
        <v>2006</v>
      </c>
      <c r="C1020" s="107">
        <v>5.0199999999999996</v>
      </c>
      <c r="D1020" s="109">
        <v>0.49249999999999999</v>
      </c>
      <c r="E1020" s="109">
        <v>1.25</v>
      </c>
      <c r="F1020" s="109">
        <v>1</v>
      </c>
      <c r="G1020" s="109">
        <f t="shared" si="60"/>
        <v>0.61562499999999998</v>
      </c>
      <c r="H1020" s="109">
        <v>1</v>
      </c>
      <c r="I1020" s="109">
        <f t="shared" si="61"/>
        <v>0.61562499999999998</v>
      </c>
      <c r="J1020" s="109">
        <v>1.75</v>
      </c>
      <c r="K1020" s="109">
        <f t="shared" si="62"/>
        <v>0.86187499999999995</v>
      </c>
      <c r="L1020" s="110">
        <f t="shared" si="63"/>
        <v>4617.1899999999996</v>
      </c>
      <c r="M1020" s="111" t="s">
        <v>60</v>
      </c>
      <c r="N1020" s="112" t="s">
        <v>60</v>
      </c>
    </row>
    <row r="1021" spans="1:14" ht="17.149999999999999" customHeight="1">
      <c r="A1021" s="105" t="s">
        <v>29</v>
      </c>
      <c r="B1021" s="106" t="s">
        <v>2006</v>
      </c>
      <c r="C1021" s="107">
        <v>7.86</v>
      </c>
      <c r="D1021" s="109">
        <v>0.94230000000000003</v>
      </c>
      <c r="E1021" s="109">
        <v>1.25</v>
      </c>
      <c r="F1021" s="109">
        <v>1</v>
      </c>
      <c r="G1021" s="109">
        <f t="shared" si="60"/>
        <v>1.177875</v>
      </c>
      <c r="H1021" s="109">
        <v>1</v>
      </c>
      <c r="I1021" s="109">
        <f t="shared" si="61"/>
        <v>1.177875</v>
      </c>
      <c r="J1021" s="109">
        <v>1.75</v>
      </c>
      <c r="K1021" s="109">
        <f t="shared" si="62"/>
        <v>1.649025</v>
      </c>
      <c r="L1021" s="110">
        <f t="shared" si="63"/>
        <v>8834.06</v>
      </c>
      <c r="M1021" s="111" t="s">
        <v>60</v>
      </c>
      <c r="N1021" s="112" t="s">
        <v>60</v>
      </c>
    </row>
    <row r="1022" spans="1:14" ht="17.149999999999999" customHeight="1">
      <c r="A1022" s="113" t="s">
        <v>30</v>
      </c>
      <c r="B1022" s="114" t="s">
        <v>2006</v>
      </c>
      <c r="C1022" s="115">
        <v>14.25</v>
      </c>
      <c r="D1022" s="116">
        <v>2.6755</v>
      </c>
      <c r="E1022" s="116">
        <v>1.25</v>
      </c>
      <c r="F1022" s="116">
        <v>1</v>
      </c>
      <c r="G1022" s="116">
        <f t="shared" si="60"/>
        <v>3.3443749999999999</v>
      </c>
      <c r="H1022" s="116">
        <v>1</v>
      </c>
      <c r="I1022" s="116">
        <f t="shared" si="61"/>
        <v>3.3443749999999999</v>
      </c>
      <c r="J1022" s="116">
        <v>1.75</v>
      </c>
      <c r="K1022" s="116">
        <f t="shared" si="62"/>
        <v>4.6821250000000001</v>
      </c>
      <c r="L1022" s="117">
        <f t="shared" si="63"/>
        <v>25082.81</v>
      </c>
      <c r="M1022" s="118" t="s">
        <v>60</v>
      </c>
      <c r="N1022" s="119" t="s">
        <v>60</v>
      </c>
    </row>
    <row r="1023" spans="1:14" ht="17.149999999999999" customHeight="1">
      <c r="A1023" s="120" t="s">
        <v>31</v>
      </c>
      <c r="B1023" s="121" t="s">
        <v>2007</v>
      </c>
      <c r="C1023" s="122">
        <v>2.08</v>
      </c>
      <c r="D1023" s="123">
        <v>0.1013</v>
      </c>
      <c r="E1023" s="124">
        <v>1</v>
      </c>
      <c r="F1023" s="124">
        <v>1</v>
      </c>
      <c r="G1023" s="124">
        <f t="shared" si="60"/>
        <v>0.1013</v>
      </c>
      <c r="H1023" s="124">
        <v>1</v>
      </c>
      <c r="I1023" s="124">
        <f t="shared" si="61"/>
        <v>0.1013</v>
      </c>
      <c r="J1023" s="124">
        <v>1</v>
      </c>
      <c r="K1023" s="124">
        <f t="shared" si="62"/>
        <v>0.1013</v>
      </c>
      <c r="L1023" s="125">
        <f t="shared" si="63"/>
        <v>759.75</v>
      </c>
      <c r="M1023" s="126" t="s">
        <v>1257</v>
      </c>
      <c r="N1023" s="127" t="s">
        <v>1257</v>
      </c>
    </row>
    <row r="1024" spans="1:14" ht="17.149999999999999" customHeight="1">
      <c r="A1024" s="105" t="s">
        <v>32</v>
      </c>
      <c r="B1024" s="106" t="s">
        <v>2007</v>
      </c>
      <c r="C1024" s="107">
        <v>2.41</v>
      </c>
      <c r="D1024" s="109">
        <v>0.1371</v>
      </c>
      <c r="E1024" s="109">
        <v>1</v>
      </c>
      <c r="F1024" s="109">
        <v>1</v>
      </c>
      <c r="G1024" s="109">
        <f t="shared" si="60"/>
        <v>0.1371</v>
      </c>
      <c r="H1024" s="109">
        <v>1</v>
      </c>
      <c r="I1024" s="109">
        <f t="shared" si="61"/>
        <v>0.1371</v>
      </c>
      <c r="J1024" s="109">
        <v>1</v>
      </c>
      <c r="K1024" s="109">
        <f t="shared" si="62"/>
        <v>0.1371</v>
      </c>
      <c r="L1024" s="110">
        <f t="shared" si="63"/>
        <v>1028.25</v>
      </c>
      <c r="M1024" s="111" t="s">
        <v>1257</v>
      </c>
      <c r="N1024" s="112" t="s">
        <v>1257</v>
      </c>
    </row>
    <row r="1025" spans="1:14" ht="17.149999999999999" customHeight="1">
      <c r="A1025" s="105" t="s">
        <v>33</v>
      </c>
      <c r="B1025" s="106" t="s">
        <v>2007</v>
      </c>
      <c r="C1025" s="107">
        <v>3.63</v>
      </c>
      <c r="D1025" s="109">
        <v>0.28110000000000002</v>
      </c>
      <c r="E1025" s="109">
        <v>1</v>
      </c>
      <c r="F1025" s="109">
        <v>1</v>
      </c>
      <c r="G1025" s="109">
        <f t="shared" si="60"/>
        <v>0.28110000000000002</v>
      </c>
      <c r="H1025" s="109">
        <v>1</v>
      </c>
      <c r="I1025" s="109">
        <f t="shared" si="61"/>
        <v>0.28110000000000002</v>
      </c>
      <c r="J1025" s="109">
        <v>1</v>
      </c>
      <c r="K1025" s="109">
        <f t="shared" si="62"/>
        <v>0.28110000000000002</v>
      </c>
      <c r="L1025" s="110">
        <f t="shared" si="63"/>
        <v>2108.25</v>
      </c>
      <c r="M1025" s="111" t="s">
        <v>1257</v>
      </c>
      <c r="N1025" s="112" t="s">
        <v>1257</v>
      </c>
    </row>
    <row r="1026" spans="1:14" ht="17.149999999999999" customHeight="1">
      <c r="A1026" s="113" t="s">
        <v>34</v>
      </c>
      <c r="B1026" s="114" t="s">
        <v>2007</v>
      </c>
      <c r="C1026" s="115">
        <v>11.38</v>
      </c>
      <c r="D1026" s="116">
        <v>1.6311</v>
      </c>
      <c r="E1026" s="116">
        <v>1</v>
      </c>
      <c r="F1026" s="116">
        <v>1</v>
      </c>
      <c r="G1026" s="116">
        <f t="shared" si="60"/>
        <v>1.6311</v>
      </c>
      <c r="H1026" s="116">
        <v>1</v>
      </c>
      <c r="I1026" s="116">
        <f t="shared" si="61"/>
        <v>1.6311</v>
      </c>
      <c r="J1026" s="116">
        <v>1</v>
      </c>
      <c r="K1026" s="116">
        <f t="shared" si="62"/>
        <v>1.6311</v>
      </c>
      <c r="L1026" s="117">
        <f t="shared" si="63"/>
        <v>12233.25</v>
      </c>
      <c r="M1026" s="118" t="s">
        <v>1257</v>
      </c>
      <c r="N1026" s="119" t="s">
        <v>1257</v>
      </c>
    </row>
    <row r="1027" spans="1:14" ht="17.149999999999999" customHeight="1">
      <c r="A1027" s="120" t="s">
        <v>35</v>
      </c>
      <c r="B1027" s="121" t="s">
        <v>2008</v>
      </c>
      <c r="C1027" s="122">
        <v>3.4</v>
      </c>
      <c r="D1027" s="123">
        <v>1.2982</v>
      </c>
      <c r="E1027" s="124">
        <v>1</v>
      </c>
      <c r="F1027" s="124">
        <v>1</v>
      </c>
      <c r="G1027" s="124">
        <f t="shared" si="60"/>
        <v>1.2982</v>
      </c>
      <c r="H1027" s="124">
        <v>1.45</v>
      </c>
      <c r="I1027" s="124">
        <f t="shared" si="61"/>
        <v>1.88239</v>
      </c>
      <c r="J1027" s="124">
        <v>1</v>
      </c>
      <c r="K1027" s="124">
        <f t="shared" si="62"/>
        <v>1.2982</v>
      </c>
      <c r="L1027" s="125">
        <f t="shared" si="63"/>
        <v>14117.93</v>
      </c>
      <c r="M1027" s="126" t="s">
        <v>1281</v>
      </c>
      <c r="N1027" s="127" t="s">
        <v>1283</v>
      </c>
    </row>
    <row r="1028" spans="1:14" ht="17.149999999999999" customHeight="1">
      <c r="A1028" s="105" t="s">
        <v>36</v>
      </c>
      <c r="B1028" s="106" t="s">
        <v>2008</v>
      </c>
      <c r="C1028" s="107">
        <v>5.49</v>
      </c>
      <c r="D1028" s="109">
        <v>1.7444</v>
      </c>
      <c r="E1028" s="109">
        <v>1</v>
      </c>
      <c r="F1028" s="109">
        <v>1</v>
      </c>
      <c r="G1028" s="109">
        <f t="shared" si="60"/>
        <v>1.7444</v>
      </c>
      <c r="H1028" s="109">
        <v>1.45</v>
      </c>
      <c r="I1028" s="109">
        <f t="shared" si="61"/>
        <v>2.5293799999999997</v>
      </c>
      <c r="J1028" s="109">
        <v>1</v>
      </c>
      <c r="K1028" s="109">
        <f t="shared" si="62"/>
        <v>1.7444</v>
      </c>
      <c r="L1028" s="110">
        <f t="shared" si="63"/>
        <v>18970.349999999999</v>
      </c>
      <c r="M1028" s="111" t="s">
        <v>1281</v>
      </c>
      <c r="N1028" s="112" t="s">
        <v>1283</v>
      </c>
    </row>
    <row r="1029" spans="1:14" ht="17.149999999999999" customHeight="1">
      <c r="A1029" s="105" t="s">
        <v>37</v>
      </c>
      <c r="B1029" s="106" t="s">
        <v>2008</v>
      </c>
      <c r="C1029" s="107">
        <v>7.84</v>
      </c>
      <c r="D1029" s="109">
        <v>2.4085000000000001</v>
      </c>
      <c r="E1029" s="109">
        <v>1</v>
      </c>
      <c r="F1029" s="109">
        <v>1</v>
      </c>
      <c r="G1029" s="109">
        <f t="shared" si="60"/>
        <v>2.4085000000000001</v>
      </c>
      <c r="H1029" s="109">
        <v>1.45</v>
      </c>
      <c r="I1029" s="109">
        <f t="shared" si="61"/>
        <v>3.4923250000000001</v>
      </c>
      <c r="J1029" s="109">
        <v>1</v>
      </c>
      <c r="K1029" s="109">
        <f t="shared" si="62"/>
        <v>2.4085000000000001</v>
      </c>
      <c r="L1029" s="110">
        <f t="shared" si="63"/>
        <v>26192.44</v>
      </c>
      <c r="M1029" s="111" t="s">
        <v>1281</v>
      </c>
      <c r="N1029" s="112" t="s">
        <v>1283</v>
      </c>
    </row>
    <row r="1030" spans="1:14" ht="17.149999999999999" customHeight="1">
      <c r="A1030" s="113" t="s">
        <v>38</v>
      </c>
      <c r="B1030" s="114" t="s">
        <v>2008</v>
      </c>
      <c r="C1030" s="115">
        <v>15.51</v>
      </c>
      <c r="D1030" s="116">
        <v>4.6288999999999998</v>
      </c>
      <c r="E1030" s="116">
        <v>1</v>
      </c>
      <c r="F1030" s="116">
        <v>1</v>
      </c>
      <c r="G1030" s="116">
        <f t="shared" si="60"/>
        <v>4.6288999999999998</v>
      </c>
      <c r="H1030" s="116">
        <v>1.45</v>
      </c>
      <c r="I1030" s="116">
        <f t="shared" si="61"/>
        <v>6.7119049999999998</v>
      </c>
      <c r="J1030" s="116">
        <v>1</v>
      </c>
      <c r="K1030" s="116">
        <f t="shared" si="62"/>
        <v>4.6288999999999998</v>
      </c>
      <c r="L1030" s="117">
        <f t="shared" si="63"/>
        <v>50339.29</v>
      </c>
      <c r="M1030" s="118" t="s">
        <v>1281</v>
      </c>
      <c r="N1030" s="119" t="s">
        <v>1283</v>
      </c>
    </row>
    <row r="1031" spans="1:14" ht="17.149999999999999" customHeight="1">
      <c r="A1031" s="120" t="s">
        <v>39</v>
      </c>
      <c r="B1031" s="121" t="s">
        <v>2009</v>
      </c>
      <c r="C1031" s="122">
        <v>3.22</v>
      </c>
      <c r="D1031" s="123">
        <v>0.96479999999999999</v>
      </c>
      <c r="E1031" s="124">
        <v>1</v>
      </c>
      <c r="F1031" s="124">
        <v>1</v>
      </c>
      <c r="G1031" s="124">
        <f t="shared" si="60"/>
        <v>0.96479999999999999</v>
      </c>
      <c r="H1031" s="124">
        <v>1.45</v>
      </c>
      <c r="I1031" s="124">
        <f t="shared" si="61"/>
        <v>1.39896</v>
      </c>
      <c r="J1031" s="124">
        <v>1</v>
      </c>
      <c r="K1031" s="124">
        <f t="shared" si="62"/>
        <v>0.96479999999999999</v>
      </c>
      <c r="L1031" s="125">
        <f t="shared" si="63"/>
        <v>10492.2</v>
      </c>
      <c r="M1031" s="126" t="s">
        <v>1281</v>
      </c>
      <c r="N1031" s="127" t="s">
        <v>1283</v>
      </c>
    </row>
    <row r="1032" spans="1:14" ht="17.149999999999999" customHeight="1">
      <c r="A1032" s="105" t="s">
        <v>40</v>
      </c>
      <c r="B1032" s="106" t="s">
        <v>2009</v>
      </c>
      <c r="C1032" s="107">
        <v>4.45</v>
      </c>
      <c r="D1032" s="109">
        <v>1.3786</v>
      </c>
      <c r="E1032" s="109">
        <v>1</v>
      </c>
      <c r="F1032" s="109">
        <v>1</v>
      </c>
      <c r="G1032" s="109">
        <f t="shared" si="60"/>
        <v>1.3786</v>
      </c>
      <c r="H1032" s="109">
        <v>1.45</v>
      </c>
      <c r="I1032" s="109">
        <f t="shared" si="61"/>
        <v>1.9989699999999999</v>
      </c>
      <c r="J1032" s="109">
        <v>1</v>
      </c>
      <c r="K1032" s="109">
        <f t="shared" si="62"/>
        <v>1.3786</v>
      </c>
      <c r="L1032" s="110">
        <f t="shared" si="63"/>
        <v>14992.28</v>
      </c>
      <c r="M1032" s="111" t="s">
        <v>1281</v>
      </c>
      <c r="N1032" s="112" t="s">
        <v>1283</v>
      </c>
    </row>
    <row r="1033" spans="1:14" ht="17.149999999999999" customHeight="1">
      <c r="A1033" s="105" t="s">
        <v>41</v>
      </c>
      <c r="B1033" s="106" t="s">
        <v>2009</v>
      </c>
      <c r="C1033" s="107">
        <v>9.89</v>
      </c>
      <c r="D1033" s="109">
        <v>2.2208999999999999</v>
      </c>
      <c r="E1033" s="109">
        <v>1</v>
      </c>
      <c r="F1033" s="109">
        <v>1</v>
      </c>
      <c r="G1033" s="109">
        <f t="shared" si="60"/>
        <v>2.2208999999999999</v>
      </c>
      <c r="H1033" s="109">
        <v>1.45</v>
      </c>
      <c r="I1033" s="109">
        <f t="shared" si="61"/>
        <v>3.2203049999999998</v>
      </c>
      <c r="J1033" s="109">
        <v>1</v>
      </c>
      <c r="K1033" s="109">
        <f t="shared" si="62"/>
        <v>2.2208999999999999</v>
      </c>
      <c r="L1033" s="110">
        <f t="shared" si="63"/>
        <v>24152.29</v>
      </c>
      <c r="M1033" s="111" t="s">
        <v>1281</v>
      </c>
      <c r="N1033" s="112" t="s">
        <v>1283</v>
      </c>
    </row>
    <row r="1034" spans="1:14" ht="17.149999999999999" customHeight="1">
      <c r="A1034" s="113" t="s">
        <v>42</v>
      </c>
      <c r="B1034" s="114" t="s">
        <v>2009</v>
      </c>
      <c r="C1034" s="115">
        <v>19.11</v>
      </c>
      <c r="D1034" s="116">
        <v>4.6689999999999996</v>
      </c>
      <c r="E1034" s="116">
        <v>1</v>
      </c>
      <c r="F1034" s="116">
        <v>1</v>
      </c>
      <c r="G1034" s="116">
        <f t="shared" si="60"/>
        <v>4.6689999999999996</v>
      </c>
      <c r="H1034" s="116">
        <v>1.45</v>
      </c>
      <c r="I1034" s="116">
        <f t="shared" si="61"/>
        <v>6.7700499999999995</v>
      </c>
      <c r="J1034" s="116">
        <v>1</v>
      </c>
      <c r="K1034" s="116">
        <f t="shared" si="62"/>
        <v>4.6689999999999996</v>
      </c>
      <c r="L1034" s="117">
        <f t="shared" si="63"/>
        <v>50775.38</v>
      </c>
      <c r="M1034" s="118" t="s">
        <v>1281</v>
      </c>
      <c r="N1034" s="119" t="s">
        <v>1283</v>
      </c>
    </row>
    <row r="1035" spans="1:14" ht="17.149999999999999" customHeight="1">
      <c r="A1035" s="120" t="s">
        <v>43</v>
      </c>
      <c r="B1035" s="121" t="s">
        <v>2010</v>
      </c>
      <c r="C1035" s="122">
        <v>3.35</v>
      </c>
      <c r="D1035" s="123">
        <v>0.57989999999999997</v>
      </c>
      <c r="E1035" s="124">
        <v>1</v>
      </c>
      <c r="F1035" s="124">
        <v>1</v>
      </c>
      <c r="G1035" s="124">
        <f t="shared" si="60"/>
        <v>0.57989999999999997</v>
      </c>
      <c r="H1035" s="124">
        <v>1.45</v>
      </c>
      <c r="I1035" s="124">
        <f t="shared" si="61"/>
        <v>0.84085499999999991</v>
      </c>
      <c r="J1035" s="124">
        <v>1</v>
      </c>
      <c r="K1035" s="124">
        <f t="shared" si="62"/>
        <v>0.57989999999999997</v>
      </c>
      <c r="L1035" s="125">
        <f t="shared" si="63"/>
        <v>6306.41</v>
      </c>
      <c r="M1035" s="126" t="s">
        <v>1281</v>
      </c>
      <c r="N1035" s="127" t="s">
        <v>1283</v>
      </c>
    </row>
    <row r="1036" spans="1:14" ht="17.149999999999999" customHeight="1">
      <c r="A1036" s="105" t="s">
        <v>44</v>
      </c>
      <c r="B1036" s="106" t="s">
        <v>2010</v>
      </c>
      <c r="C1036" s="107">
        <v>4.08</v>
      </c>
      <c r="D1036" s="109">
        <v>0.69889999999999997</v>
      </c>
      <c r="E1036" s="109">
        <v>1</v>
      </c>
      <c r="F1036" s="109">
        <v>1</v>
      </c>
      <c r="G1036" s="109">
        <f t="shared" si="60"/>
        <v>0.69889999999999997</v>
      </c>
      <c r="H1036" s="109">
        <v>1.45</v>
      </c>
      <c r="I1036" s="109">
        <f t="shared" si="61"/>
        <v>1.0134049999999999</v>
      </c>
      <c r="J1036" s="109">
        <v>1</v>
      </c>
      <c r="K1036" s="109">
        <f t="shared" si="62"/>
        <v>0.69889999999999997</v>
      </c>
      <c r="L1036" s="110">
        <f t="shared" si="63"/>
        <v>7600.54</v>
      </c>
      <c r="M1036" s="111" t="s">
        <v>1281</v>
      </c>
      <c r="N1036" s="112" t="s">
        <v>1283</v>
      </c>
    </row>
    <row r="1037" spans="1:14" ht="17.149999999999999" customHeight="1">
      <c r="A1037" s="105" t="s">
        <v>45</v>
      </c>
      <c r="B1037" s="106" t="s">
        <v>2010</v>
      </c>
      <c r="C1037" s="107">
        <v>6.44</v>
      </c>
      <c r="D1037" s="109">
        <v>1.1183000000000001</v>
      </c>
      <c r="E1037" s="109">
        <v>1</v>
      </c>
      <c r="F1037" s="109">
        <v>1</v>
      </c>
      <c r="G1037" s="109">
        <f t="shared" si="60"/>
        <v>1.1183000000000001</v>
      </c>
      <c r="H1037" s="109">
        <v>1.45</v>
      </c>
      <c r="I1037" s="109">
        <f t="shared" si="61"/>
        <v>1.6215349999999999</v>
      </c>
      <c r="J1037" s="109">
        <v>1</v>
      </c>
      <c r="K1037" s="109">
        <f t="shared" si="62"/>
        <v>1.1183000000000001</v>
      </c>
      <c r="L1037" s="110">
        <f t="shared" si="63"/>
        <v>12161.51</v>
      </c>
      <c r="M1037" s="111" t="s">
        <v>1281</v>
      </c>
      <c r="N1037" s="112" t="s">
        <v>1283</v>
      </c>
    </row>
    <row r="1038" spans="1:14" ht="17.149999999999999" customHeight="1">
      <c r="A1038" s="113" t="s">
        <v>46</v>
      </c>
      <c r="B1038" s="114" t="s">
        <v>2010</v>
      </c>
      <c r="C1038" s="115">
        <v>13.68</v>
      </c>
      <c r="D1038" s="116">
        <v>2.5065</v>
      </c>
      <c r="E1038" s="116">
        <v>1</v>
      </c>
      <c r="F1038" s="116">
        <v>1</v>
      </c>
      <c r="G1038" s="116">
        <f t="shared" si="60"/>
        <v>2.5065</v>
      </c>
      <c r="H1038" s="116">
        <v>1.45</v>
      </c>
      <c r="I1038" s="116">
        <f t="shared" si="61"/>
        <v>3.6344249999999998</v>
      </c>
      <c r="J1038" s="116">
        <v>1</v>
      </c>
      <c r="K1038" s="116">
        <f t="shared" si="62"/>
        <v>2.5065</v>
      </c>
      <c r="L1038" s="117">
        <f t="shared" si="63"/>
        <v>27258.19</v>
      </c>
      <c r="M1038" s="118" t="s">
        <v>1281</v>
      </c>
      <c r="N1038" s="119" t="s">
        <v>1283</v>
      </c>
    </row>
    <row r="1039" spans="1:14" ht="17.149999999999999" customHeight="1">
      <c r="A1039" s="120" t="s">
        <v>47</v>
      </c>
      <c r="B1039" s="121" t="s">
        <v>2011</v>
      </c>
      <c r="C1039" s="122">
        <v>2.76</v>
      </c>
      <c r="D1039" s="123">
        <v>0.65749999999999997</v>
      </c>
      <c r="E1039" s="124">
        <v>1</v>
      </c>
      <c r="F1039" s="124">
        <v>1</v>
      </c>
      <c r="G1039" s="124">
        <f t="shared" si="60"/>
        <v>0.65749999999999997</v>
      </c>
      <c r="H1039" s="124">
        <v>1.45</v>
      </c>
      <c r="I1039" s="124">
        <f t="shared" si="61"/>
        <v>0.95337499999999997</v>
      </c>
      <c r="J1039" s="124">
        <v>1</v>
      </c>
      <c r="K1039" s="124">
        <f t="shared" si="62"/>
        <v>0.65749999999999997</v>
      </c>
      <c r="L1039" s="125">
        <f t="shared" si="63"/>
        <v>7150.31</v>
      </c>
      <c r="M1039" s="126" t="s">
        <v>1281</v>
      </c>
      <c r="N1039" s="127" t="s">
        <v>1283</v>
      </c>
    </row>
    <row r="1040" spans="1:14" ht="17.149999999999999" customHeight="1">
      <c r="A1040" s="105" t="s">
        <v>48</v>
      </c>
      <c r="B1040" s="106" t="s">
        <v>2011</v>
      </c>
      <c r="C1040" s="107">
        <v>3.72</v>
      </c>
      <c r="D1040" s="109">
        <v>0.81910000000000005</v>
      </c>
      <c r="E1040" s="109">
        <v>1</v>
      </c>
      <c r="F1040" s="109">
        <v>1</v>
      </c>
      <c r="G1040" s="109">
        <f t="shared" ref="G1040:G1103" si="64">+D1040*E1040*F1040</f>
        <v>0.81910000000000005</v>
      </c>
      <c r="H1040" s="109">
        <v>1.45</v>
      </c>
      <c r="I1040" s="109">
        <f t="shared" ref="I1040:I1103" si="65">G1040*H1040</f>
        <v>1.1876949999999999</v>
      </c>
      <c r="J1040" s="109">
        <v>1</v>
      </c>
      <c r="K1040" s="109">
        <f t="shared" ref="K1040:K1103" si="66">D1040*J1040</f>
        <v>0.81910000000000005</v>
      </c>
      <c r="L1040" s="110">
        <f t="shared" ref="L1040:L1103" si="67">+ROUND(I1040*7500,2)</f>
        <v>8907.7099999999991</v>
      </c>
      <c r="M1040" s="111" t="s">
        <v>1281</v>
      </c>
      <c r="N1040" s="112" t="s">
        <v>1283</v>
      </c>
    </row>
    <row r="1041" spans="1:14" ht="17.149999999999999" customHeight="1">
      <c r="A1041" s="105" t="s">
        <v>49</v>
      </c>
      <c r="B1041" s="106" t="s">
        <v>2011</v>
      </c>
      <c r="C1041" s="107">
        <v>5.56</v>
      </c>
      <c r="D1041" s="109">
        <v>1.2505999999999999</v>
      </c>
      <c r="E1041" s="109">
        <v>1</v>
      </c>
      <c r="F1041" s="109">
        <v>1</v>
      </c>
      <c r="G1041" s="109">
        <f t="shared" si="64"/>
        <v>1.2505999999999999</v>
      </c>
      <c r="H1041" s="109">
        <v>1.45</v>
      </c>
      <c r="I1041" s="109">
        <f t="shared" si="65"/>
        <v>1.8133699999999999</v>
      </c>
      <c r="J1041" s="109">
        <v>1</v>
      </c>
      <c r="K1041" s="109">
        <f t="shared" si="66"/>
        <v>1.2505999999999999</v>
      </c>
      <c r="L1041" s="110">
        <f t="shared" si="67"/>
        <v>13600.28</v>
      </c>
      <c r="M1041" s="111" t="s">
        <v>1281</v>
      </c>
      <c r="N1041" s="112" t="s">
        <v>1283</v>
      </c>
    </row>
    <row r="1042" spans="1:14" ht="17.149999999999999" customHeight="1">
      <c r="A1042" s="113" t="s">
        <v>50</v>
      </c>
      <c r="B1042" s="114" t="s">
        <v>2011</v>
      </c>
      <c r="C1042" s="115">
        <v>13.56</v>
      </c>
      <c r="D1042" s="116">
        <v>2.7025000000000001</v>
      </c>
      <c r="E1042" s="116">
        <v>1</v>
      </c>
      <c r="F1042" s="116">
        <v>1</v>
      </c>
      <c r="G1042" s="116">
        <f t="shared" si="64"/>
        <v>2.7025000000000001</v>
      </c>
      <c r="H1042" s="116">
        <v>1.45</v>
      </c>
      <c r="I1042" s="116">
        <f t="shared" si="65"/>
        <v>3.918625</v>
      </c>
      <c r="J1042" s="116">
        <v>1</v>
      </c>
      <c r="K1042" s="116">
        <f t="shared" si="66"/>
        <v>2.7025000000000001</v>
      </c>
      <c r="L1042" s="117">
        <f t="shared" si="67"/>
        <v>29389.69</v>
      </c>
      <c r="M1042" s="118" t="s">
        <v>1281</v>
      </c>
      <c r="N1042" s="119" t="s">
        <v>1283</v>
      </c>
    </row>
    <row r="1043" spans="1:14" ht="17.149999999999999" customHeight="1">
      <c r="A1043" s="120" t="s">
        <v>51</v>
      </c>
      <c r="B1043" s="121" t="s">
        <v>2012</v>
      </c>
      <c r="C1043" s="122">
        <v>4.0999999999999996</v>
      </c>
      <c r="D1043" s="123">
        <v>0.50229999999999997</v>
      </c>
      <c r="E1043" s="124">
        <v>1</v>
      </c>
      <c r="F1043" s="124">
        <v>1</v>
      </c>
      <c r="G1043" s="124">
        <f t="shared" si="64"/>
        <v>0.50229999999999997</v>
      </c>
      <c r="H1043" s="124">
        <v>1.45</v>
      </c>
      <c r="I1043" s="124">
        <f t="shared" si="65"/>
        <v>0.72833499999999995</v>
      </c>
      <c r="J1043" s="124">
        <v>1</v>
      </c>
      <c r="K1043" s="124">
        <f t="shared" si="66"/>
        <v>0.50229999999999997</v>
      </c>
      <c r="L1043" s="125">
        <f t="shared" si="67"/>
        <v>5462.51</v>
      </c>
      <c r="M1043" s="126" t="s">
        <v>1281</v>
      </c>
      <c r="N1043" s="127" t="s">
        <v>1283</v>
      </c>
    </row>
    <row r="1044" spans="1:14" ht="17.149999999999999" customHeight="1">
      <c r="A1044" s="105" t="s">
        <v>52</v>
      </c>
      <c r="B1044" s="106" t="s">
        <v>2012</v>
      </c>
      <c r="C1044" s="107">
        <v>5.4</v>
      </c>
      <c r="D1044" s="109">
        <v>0.69440000000000002</v>
      </c>
      <c r="E1044" s="109">
        <v>1</v>
      </c>
      <c r="F1044" s="109">
        <v>1</v>
      </c>
      <c r="G1044" s="109">
        <f t="shared" si="64"/>
        <v>0.69440000000000002</v>
      </c>
      <c r="H1044" s="109">
        <v>1.45</v>
      </c>
      <c r="I1044" s="109">
        <f t="shared" si="65"/>
        <v>1.00688</v>
      </c>
      <c r="J1044" s="109">
        <v>1</v>
      </c>
      <c r="K1044" s="109">
        <f t="shared" si="66"/>
        <v>0.69440000000000002</v>
      </c>
      <c r="L1044" s="110">
        <f t="shared" si="67"/>
        <v>7551.6</v>
      </c>
      <c r="M1044" s="111" t="s">
        <v>1281</v>
      </c>
      <c r="N1044" s="112" t="s">
        <v>1283</v>
      </c>
    </row>
    <row r="1045" spans="1:14" ht="17.149999999999999" customHeight="1">
      <c r="A1045" s="105" t="s">
        <v>53</v>
      </c>
      <c r="B1045" s="106" t="s">
        <v>2012</v>
      </c>
      <c r="C1045" s="107">
        <v>7.85</v>
      </c>
      <c r="D1045" s="109">
        <v>1.0652999999999999</v>
      </c>
      <c r="E1045" s="109">
        <v>1</v>
      </c>
      <c r="F1045" s="109">
        <v>1</v>
      </c>
      <c r="G1045" s="109">
        <f t="shared" si="64"/>
        <v>1.0652999999999999</v>
      </c>
      <c r="H1045" s="109">
        <v>1.45</v>
      </c>
      <c r="I1045" s="109">
        <f t="shared" si="65"/>
        <v>1.5446849999999999</v>
      </c>
      <c r="J1045" s="109">
        <v>1</v>
      </c>
      <c r="K1045" s="109">
        <f t="shared" si="66"/>
        <v>1.0652999999999999</v>
      </c>
      <c r="L1045" s="110">
        <f t="shared" si="67"/>
        <v>11585.14</v>
      </c>
      <c r="M1045" s="111" t="s">
        <v>1281</v>
      </c>
      <c r="N1045" s="112" t="s">
        <v>1283</v>
      </c>
    </row>
    <row r="1046" spans="1:14" ht="17.149999999999999" customHeight="1">
      <c r="A1046" s="113" t="s">
        <v>54</v>
      </c>
      <c r="B1046" s="114" t="s">
        <v>2012</v>
      </c>
      <c r="C1046" s="115">
        <v>13.79</v>
      </c>
      <c r="D1046" s="116">
        <v>2.4051999999999998</v>
      </c>
      <c r="E1046" s="116">
        <v>1</v>
      </c>
      <c r="F1046" s="116">
        <v>1</v>
      </c>
      <c r="G1046" s="116">
        <f t="shared" si="64"/>
        <v>2.4051999999999998</v>
      </c>
      <c r="H1046" s="116">
        <v>1.45</v>
      </c>
      <c r="I1046" s="116">
        <f t="shared" si="65"/>
        <v>3.4875399999999996</v>
      </c>
      <c r="J1046" s="116">
        <v>1</v>
      </c>
      <c r="K1046" s="116">
        <f t="shared" si="66"/>
        <v>2.4051999999999998</v>
      </c>
      <c r="L1046" s="117">
        <f t="shared" si="67"/>
        <v>26156.55</v>
      </c>
      <c r="M1046" s="118" t="s">
        <v>1281</v>
      </c>
      <c r="N1046" s="119" t="s">
        <v>1283</v>
      </c>
    </row>
    <row r="1047" spans="1:14" ht="17.149999999999999" customHeight="1">
      <c r="A1047" s="120" t="s">
        <v>55</v>
      </c>
      <c r="B1047" s="121" t="s">
        <v>2013</v>
      </c>
      <c r="C1047" s="122">
        <v>2.2599999999999998</v>
      </c>
      <c r="D1047" s="123">
        <v>0.44929999999999998</v>
      </c>
      <c r="E1047" s="124">
        <v>1</v>
      </c>
      <c r="F1047" s="124">
        <v>1</v>
      </c>
      <c r="G1047" s="124">
        <f t="shared" si="64"/>
        <v>0.44929999999999998</v>
      </c>
      <c r="H1047" s="124">
        <v>1.45</v>
      </c>
      <c r="I1047" s="124">
        <f t="shared" si="65"/>
        <v>0.65148499999999998</v>
      </c>
      <c r="J1047" s="124">
        <v>1</v>
      </c>
      <c r="K1047" s="124">
        <f t="shared" si="66"/>
        <v>0.44929999999999998</v>
      </c>
      <c r="L1047" s="125">
        <f t="shared" si="67"/>
        <v>4886.1400000000003</v>
      </c>
      <c r="M1047" s="126" t="s">
        <v>1281</v>
      </c>
      <c r="N1047" s="127" t="s">
        <v>1283</v>
      </c>
    </row>
    <row r="1048" spans="1:14" ht="17.149999999999999" customHeight="1">
      <c r="A1048" s="105" t="s">
        <v>56</v>
      </c>
      <c r="B1048" s="106" t="s">
        <v>2013</v>
      </c>
      <c r="C1048" s="107">
        <v>2.99</v>
      </c>
      <c r="D1048" s="109">
        <v>0.58299999999999996</v>
      </c>
      <c r="E1048" s="109">
        <v>1</v>
      </c>
      <c r="F1048" s="109">
        <v>1</v>
      </c>
      <c r="G1048" s="109">
        <f t="shared" si="64"/>
        <v>0.58299999999999996</v>
      </c>
      <c r="H1048" s="109">
        <v>1.45</v>
      </c>
      <c r="I1048" s="109">
        <f t="shared" si="65"/>
        <v>0.84534999999999993</v>
      </c>
      <c r="J1048" s="109">
        <v>1</v>
      </c>
      <c r="K1048" s="109">
        <f t="shared" si="66"/>
        <v>0.58299999999999996</v>
      </c>
      <c r="L1048" s="110">
        <f t="shared" si="67"/>
        <v>6340.13</v>
      </c>
      <c r="M1048" s="111" t="s">
        <v>1281</v>
      </c>
      <c r="N1048" s="112" t="s">
        <v>1283</v>
      </c>
    </row>
    <row r="1049" spans="1:14" ht="17.149999999999999" customHeight="1">
      <c r="A1049" s="105" t="s">
        <v>57</v>
      </c>
      <c r="B1049" s="106" t="s">
        <v>2013</v>
      </c>
      <c r="C1049" s="107">
        <v>4.4000000000000004</v>
      </c>
      <c r="D1049" s="109">
        <v>0.81869999999999998</v>
      </c>
      <c r="E1049" s="109">
        <v>1</v>
      </c>
      <c r="F1049" s="109">
        <v>1</v>
      </c>
      <c r="G1049" s="109">
        <f t="shared" si="64"/>
        <v>0.81869999999999998</v>
      </c>
      <c r="H1049" s="109">
        <v>1.45</v>
      </c>
      <c r="I1049" s="109">
        <f t="shared" si="65"/>
        <v>1.1871149999999999</v>
      </c>
      <c r="J1049" s="109">
        <v>1</v>
      </c>
      <c r="K1049" s="109">
        <f t="shared" si="66"/>
        <v>0.81869999999999998</v>
      </c>
      <c r="L1049" s="110">
        <f t="shared" si="67"/>
        <v>8903.36</v>
      </c>
      <c r="M1049" s="111" t="s">
        <v>1281</v>
      </c>
      <c r="N1049" s="112" t="s">
        <v>1283</v>
      </c>
    </row>
    <row r="1050" spans="1:14" ht="17.149999999999999" customHeight="1">
      <c r="A1050" s="113" t="s">
        <v>58</v>
      </c>
      <c r="B1050" s="114" t="s">
        <v>2013</v>
      </c>
      <c r="C1050" s="115">
        <v>7.94</v>
      </c>
      <c r="D1050" s="116">
        <v>1.3969</v>
      </c>
      <c r="E1050" s="116">
        <v>1</v>
      </c>
      <c r="F1050" s="116">
        <v>1</v>
      </c>
      <c r="G1050" s="116">
        <f t="shared" si="64"/>
        <v>1.3969</v>
      </c>
      <c r="H1050" s="116">
        <v>1.45</v>
      </c>
      <c r="I1050" s="116">
        <f t="shared" si="65"/>
        <v>2.0255049999999999</v>
      </c>
      <c r="J1050" s="116">
        <v>1</v>
      </c>
      <c r="K1050" s="116">
        <f t="shared" si="66"/>
        <v>1.3969</v>
      </c>
      <c r="L1050" s="117">
        <f t="shared" si="67"/>
        <v>15191.29</v>
      </c>
      <c r="M1050" s="118" t="s">
        <v>1281</v>
      </c>
      <c r="N1050" s="119" t="s">
        <v>1283</v>
      </c>
    </row>
    <row r="1051" spans="1:14" ht="17.149999999999999" customHeight="1">
      <c r="A1051" s="120" t="s">
        <v>59</v>
      </c>
      <c r="B1051" s="121" t="s">
        <v>2014</v>
      </c>
      <c r="C1051" s="122">
        <v>3.9</v>
      </c>
      <c r="D1051" s="123">
        <v>1.3647</v>
      </c>
      <c r="E1051" s="124">
        <v>1</v>
      </c>
      <c r="F1051" s="124">
        <v>1</v>
      </c>
      <c r="G1051" s="124">
        <f t="shared" si="64"/>
        <v>1.3647</v>
      </c>
      <c r="H1051" s="124">
        <v>1.45</v>
      </c>
      <c r="I1051" s="124">
        <f t="shared" si="65"/>
        <v>1.978815</v>
      </c>
      <c r="J1051" s="124">
        <v>1</v>
      </c>
      <c r="K1051" s="124">
        <f t="shared" si="66"/>
        <v>1.3647</v>
      </c>
      <c r="L1051" s="125">
        <f t="shared" si="67"/>
        <v>14841.11</v>
      </c>
      <c r="M1051" s="126" t="s">
        <v>1281</v>
      </c>
      <c r="N1051" s="127" t="s">
        <v>1283</v>
      </c>
    </row>
    <row r="1052" spans="1:14" ht="17.149999999999999" customHeight="1">
      <c r="A1052" s="105" t="s">
        <v>62</v>
      </c>
      <c r="B1052" s="106" t="s">
        <v>2014</v>
      </c>
      <c r="C1052" s="107">
        <v>6.38</v>
      </c>
      <c r="D1052" s="109">
        <v>1.8971</v>
      </c>
      <c r="E1052" s="109">
        <v>1</v>
      </c>
      <c r="F1052" s="109">
        <v>1</v>
      </c>
      <c r="G1052" s="109">
        <f t="shared" si="64"/>
        <v>1.8971</v>
      </c>
      <c r="H1052" s="109">
        <v>1.45</v>
      </c>
      <c r="I1052" s="109">
        <f t="shared" si="65"/>
        <v>2.7507950000000001</v>
      </c>
      <c r="J1052" s="109">
        <v>1</v>
      </c>
      <c r="K1052" s="109">
        <f t="shared" si="66"/>
        <v>1.8971</v>
      </c>
      <c r="L1052" s="110">
        <f t="shared" si="67"/>
        <v>20630.96</v>
      </c>
      <c r="M1052" s="111" t="s">
        <v>1281</v>
      </c>
      <c r="N1052" s="112" t="s">
        <v>1283</v>
      </c>
    </row>
    <row r="1053" spans="1:14" ht="17.149999999999999" customHeight="1">
      <c r="A1053" s="105" t="s">
        <v>63</v>
      </c>
      <c r="B1053" s="106" t="s">
        <v>2014</v>
      </c>
      <c r="C1053" s="107">
        <v>11.75</v>
      </c>
      <c r="D1053" s="109">
        <v>3.1941999999999999</v>
      </c>
      <c r="E1053" s="109">
        <v>1</v>
      </c>
      <c r="F1053" s="109">
        <v>1</v>
      </c>
      <c r="G1053" s="109">
        <f t="shared" si="64"/>
        <v>3.1941999999999999</v>
      </c>
      <c r="H1053" s="109">
        <v>1.45</v>
      </c>
      <c r="I1053" s="109">
        <f t="shared" si="65"/>
        <v>4.6315900000000001</v>
      </c>
      <c r="J1053" s="109">
        <v>1</v>
      </c>
      <c r="K1053" s="109">
        <f t="shared" si="66"/>
        <v>3.1941999999999999</v>
      </c>
      <c r="L1053" s="110">
        <f t="shared" si="67"/>
        <v>34736.93</v>
      </c>
      <c r="M1053" s="111" t="s">
        <v>1281</v>
      </c>
      <c r="N1053" s="112" t="s">
        <v>1283</v>
      </c>
    </row>
    <row r="1054" spans="1:14" ht="17.149999999999999" customHeight="1">
      <c r="A1054" s="113" t="s">
        <v>64</v>
      </c>
      <c r="B1054" s="114" t="s">
        <v>2014</v>
      </c>
      <c r="C1054" s="115">
        <v>24.19</v>
      </c>
      <c r="D1054" s="116">
        <v>6.0129000000000001</v>
      </c>
      <c r="E1054" s="116">
        <v>1</v>
      </c>
      <c r="F1054" s="116">
        <v>1</v>
      </c>
      <c r="G1054" s="116">
        <f t="shared" si="64"/>
        <v>6.0129000000000001</v>
      </c>
      <c r="H1054" s="116">
        <v>1.45</v>
      </c>
      <c r="I1054" s="116">
        <f t="shared" si="65"/>
        <v>8.7187049999999999</v>
      </c>
      <c r="J1054" s="116">
        <v>1</v>
      </c>
      <c r="K1054" s="116">
        <f t="shared" si="66"/>
        <v>6.0129000000000001</v>
      </c>
      <c r="L1054" s="117">
        <f t="shared" si="67"/>
        <v>65390.29</v>
      </c>
      <c r="M1054" s="118" t="s">
        <v>1281</v>
      </c>
      <c r="N1054" s="119" t="s">
        <v>1283</v>
      </c>
    </row>
    <row r="1055" spans="1:14" ht="17.149999999999999" customHeight="1">
      <c r="A1055" s="120" t="s">
        <v>65</v>
      </c>
      <c r="B1055" s="121" t="s">
        <v>2015</v>
      </c>
      <c r="C1055" s="122">
        <v>2.72</v>
      </c>
      <c r="D1055" s="123">
        <v>1.0092000000000001</v>
      </c>
      <c r="E1055" s="124">
        <v>1</v>
      </c>
      <c r="F1055" s="124">
        <v>1</v>
      </c>
      <c r="G1055" s="124">
        <f t="shared" si="64"/>
        <v>1.0092000000000001</v>
      </c>
      <c r="H1055" s="124">
        <v>1.45</v>
      </c>
      <c r="I1055" s="124">
        <f t="shared" si="65"/>
        <v>1.4633400000000001</v>
      </c>
      <c r="J1055" s="124">
        <v>1</v>
      </c>
      <c r="K1055" s="124">
        <f t="shared" si="66"/>
        <v>1.0092000000000001</v>
      </c>
      <c r="L1055" s="125">
        <f t="shared" si="67"/>
        <v>10975.05</v>
      </c>
      <c r="M1055" s="126" t="s">
        <v>1281</v>
      </c>
      <c r="N1055" s="127" t="s">
        <v>1283</v>
      </c>
    </row>
    <row r="1056" spans="1:14" ht="17.149999999999999" customHeight="1">
      <c r="A1056" s="105" t="s">
        <v>66</v>
      </c>
      <c r="B1056" s="106" t="s">
        <v>2015</v>
      </c>
      <c r="C1056" s="107">
        <v>4.8899999999999997</v>
      </c>
      <c r="D1056" s="109">
        <v>1.3440000000000001</v>
      </c>
      <c r="E1056" s="109">
        <v>1</v>
      </c>
      <c r="F1056" s="109">
        <v>1</v>
      </c>
      <c r="G1056" s="109">
        <f t="shared" si="64"/>
        <v>1.3440000000000001</v>
      </c>
      <c r="H1056" s="109">
        <v>1.45</v>
      </c>
      <c r="I1056" s="109">
        <f t="shared" si="65"/>
        <v>1.9488000000000001</v>
      </c>
      <c r="J1056" s="109">
        <v>1</v>
      </c>
      <c r="K1056" s="109">
        <f t="shared" si="66"/>
        <v>1.3440000000000001</v>
      </c>
      <c r="L1056" s="110">
        <f t="shared" si="67"/>
        <v>14616</v>
      </c>
      <c r="M1056" s="111" t="s">
        <v>1281</v>
      </c>
      <c r="N1056" s="112" t="s">
        <v>1283</v>
      </c>
    </row>
    <row r="1057" spans="1:14" ht="17.149999999999999" customHeight="1">
      <c r="A1057" s="105" t="s">
        <v>67</v>
      </c>
      <c r="B1057" s="106" t="s">
        <v>2015</v>
      </c>
      <c r="C1057" s="107">
        <v>10.95</v>
      </c>
      <c r="D1057" s="109">
        <v>2.4577</v>
      </c>
      <c r="E1057" s="109">
        <v>1</v>
      </c>
      <c r="F1057" s="109">
        <v>1</v>
      </c>
      <c r="G1057" s="109">
        <f t="shared" si="64"/>
        <v>2.4577</v>
      </c>
      <c r="H1057" s="109">
        <v>1.45</v>
      </c>
      <c r="I1057" s="109">
        <f t="shared" si="65"/>
        <v>3.5636649999999999</v>
      </c>
      <c r="J1057" s="109">
        <v>1</v>
      </c>
      <c r="K1057" s="109">
        <f t="shared" si="66"/>
        <v>2.4577</v>
      </c>
      <c r="L1057" s="110">
        <f t="shared" si="67"/>
        <v>26727.49</v>
      </c>
      <c r="M1057" s="111" t="s">
        <v>1281</v>
      </c>
      <c r="N1057" s="112" t="s">
        <v>1283</v>
      </c>
    </row>
    <row r="1058" spans="1:14" ht="17.149999999999999" customHeight="1">
      <c r="A1058" s="113" t="s">
        <v>68</v>
      </c>
      <c r="B1058" s="114" t="s">
        <v>2015</v>
      </c>
      <c r="C1058" s="115">
        <v>23.4</v>
      </c>
      <c r="D1058" s="116">
        <v>5.5050999999999997</v>
      </c>
      <c r="E1058" s="116">
        <v>1</v>
      </c>
      <c r="F1058" s="116">
        <v>1</v>
      </c>
      <c r="G1058" s="116">
        <f t="shared" si="64"/>
        <v>5.5050999999999997</v>
      </c>
      <c r="H1058" s="116">
        <v>1.45</v>
      </c>
      <c r="I1058" s="116">
        <f t="shared" si="65"/>
        <v>7.9823949999999995</v>
      </c>
      <c r="J1058" s="116">
        <v>1</v>
      </c>
      <c r="K1058" s="116">
        <f t="shared" si="66"/>
        <v>5.5050999999999997</v>
      </c>
      <c r="L1058" s="117">
        <f t="shared" si="67"/>
        <v>59867.96</v>
      </c>
      <c r="M1058" s="118" t="s">
        <v>1281</v>
      </c>
      <c r="N1058" s="119" t="s">
        <v>1283</v>
      </c>
    </row>
    <row r="1059" spans="1:14" ht="17.149999999999999" customHeight="1">
      <c r="A1059" s="120" t="s">
        <v>69</v>
      </c>
      <c r="B1059" s="121" t="s">
        <v>2016</v>
      </c>
      <c r="C1059" s="122">
        <v>5.28</v>
      </c>
      <c r="D1059" s="123">
        <v>0.75229999999999997</v>
      </c>
      <c r="E1059" s="124">
        <v>1</v>
      </c>
      <c r="F1059" s="124">
        <v>1</v>
      </c>
      <c r="G1059" s="124">
        <f t="shared" si="64"/>
        <v>0.75229999999999997</v>
      </c>
      <c r="H1059" s="124">
        <v>1.45</v>
      </c>
      <c r="I1059" s="124">
        <f t="shared" si="65"/>
        <v>1.090835</v>
      </c>
      <c r="J1059" s="124">
        <v>1</v>
      </c>
      <c r="K1059" s="124">
        <f t="shared" si="66"/>
        <v>0.75229999999999997</v>
      </c>
      <c r="L1059" s="125">
        <f t="shared" si="67"/>
        <v>8181.26</v>
      </c>
      <c r="M1059" s="126" t="s">
        <v>1281</v>
      </c>
      <c r="N1059" s="127" t="s">
        <v>1283</v>
      </c>
    </row>
    <row r="1060" spans="1:14" ht="17.149999999999999" customHeight="1">
      <c r="A1060" s="105" t="s">
        <v>70</v>
      </c>
      <c r="B1060" s="106" t="s">
        <v>2016</v>
      </c>
      <c r="C1060" s="107">
        <v>8.24</v>
      </c>
      <c r="D1060" s="109">
        <v>1.3382000000000001</v>
      </c>
      <c r="E1060" s="109">
        <v>1</v>
      </c>
      <c r="F1060" s="109">
        <v>1</v>
      </c>
      <c r="G1060" s="109">
        <f t="shared" si="64"/>
        <v>1.3382000000000001</v>
      </c>
      <c r="H1060" s="109">
        <v>1.45</v>
      </c>
      <c r="I1060" s="109">
        <f t="shared" si="65"/>
        <v>1.9403900000000001</v>
      </c>
      <c r="J1060" s="109">
        <v>1</v>
      </c>
      <c r="K1060" s="109">
        <f t="shared" si="66"/>
        <v>1.3382000000000001</v>
      </c>
      <c r="L1060" s="110">
        <f t="shared" si="67"/>
        <v>14552.93</v>
      </c>
      <c r="M1060" s="111" t="s">
        <v>1281</v>
      </c>
      <c r="N1060" s="112" t="s">
        <v>1283</v>
      </c>
    </row>
    <row r="1061" spans="1:14" ht="17.149999999999999" customHeight="1">
      <c r="A1061" s="105" t="s">
        <v>71</v>
      </c>
      <c r="B1061" s="106" t="s">
        <v>2016</v>
      </c>
      <c r="C1061" s="107">
        <v>16.73</v>
      </c>
      <c r="D1061" s="109">
        <v>2.7576999999999998</v>
      </c>
      <c r="E1061" s="109">
        <v>1</v>
      </c>
      <c r="F1061" s="109">
        <v>1</v>
      </c>
      <c r="G1061" s="109">
        <f t="shared" si="64"/>
        <v>2.7576999999999998</v>
      </c>
      <c r="H1061" s="109">
        <v>1.45</v>
      </c>
      <c r="I1061" s="109">
        <f t="shared" si="65"/>
        <v>3.9986649999999995</v>
      </c>
      <c r="J1061" s="109">
        <v>1</v>
      </c>
      <c r="K1061" s="109">
        <f t="shared" si="66"/>
        <v>2.7576999999999998</v>
      </c>
      <c r="L1061" s="110">
        <f t="shared" si="67"/>
        <v>29989.99</v>
      </c>
      <c r="M1061" s="111" t="s">
        <v>1281</v>
      </c>
      <c r="N1061" s="112" t="s">
        <v>1283</v>
      </c>
    </row>
    <row r="1062" spans="1:14" ht="17.149999999999999" customHeight="1">
      <c r="A1062" s="113" t="s">
        <v>72</v>
      </c>
      <c r="B1062" s="114" t="s">
        <v>2016</v>
      </c>
      <c r="C1062" s="115">
        <v>28.9</v>
      </c>
      <c r="D1062" s="116">
        <v>6.2084000000000001</v>
      </c>
      <c r="E1062" s="116">
        <v>1</v>
      </c>
      <c r="F1062" s="116">
        <v>1</v>
      </c>
      <c r="G1062" s="116">
        <f t="shared" si="64"/>
        <v>6.2084000000000001</v>
      </c>
      <c r="H1062" s="116">
        <v>1.45</v>
      </c>
      <c r="I1062" s="116">
        <f t="shared" si="65"/>
        <v>9.0021799999999992</v>
      </c>
      <c r="J1062" s="116">
        <v>1</v>
      </c>
      <c r="K1062" s="116">
        <f t="shared" si="66"/>
        <v>6.2084000000000001</v>
      </c>
      <c r="L1062" s="117">
        <f t="shared" si="67"/>
        <v>67516.350000000006</v>
      </c>
      <c r="M1062" s="118" t="s">
        <v>1281</v>
      </c>
      <c r="N1062" s="119" t="s">
        <v>1283</v>
      </c>
    </row>
    <row r="1063" spans="1:14" ht="17.149999999999999" customHeight="1">
      <c r="A1063" s="120" t="s">
        <v>73</v>
      </c>
      <c r="B1063" s="121" t="s">
        <v>2017</v>
      </c>
      <c r="C1063" s="122">
        <v>4.13</v>
      </c>
      <c r="D1063" s="123">
        <v>0.80120000000000002</v>
      </c>
      <c r="E1063" s="124">
        <v>1</v>
      </c>
      <c r="F1063" s="124">
        <v>1</v>
      </c>
      <c r="G1063" s="124">
        <f t="shared" si="64"/>
        <v>0.80120000000000002</v>
      </c>
      <c r="H1063" s="124">
        <v>1.45</v>
      </c>
      <c r="I1063" s="124">
        <f t="shared" si="65"/>
        <v>1.16174</v>
      </c>
      <c r="J1063" s="124">
        <v>1</v>
      </c>
      <c r="K1063" s="124">
        <f t="shared" si="66"/>
        <v>0.80120000000000002</v>
      </c>
      <c r="L1063" s="125">
        <f t="shared" si="67"/>
        <v>8713.0499999999993</v>
      </c>
      <c r="M1063" s="126" t="s">
        <v>1281</v>
      </c>
      <c r="N1063" s="127" t="s">
        <v>1283</v>
      </c>
    </row>
    <row r="1064" spans="1:14" ht="17.149999999999999" customHeight="1">
      <c r="A1064" s="105" t="s">
        <v>74</v>
      </c>
      <c r="B1064" s="106" t="s">
        <v>2017</v>
      </c>
      <c r="C1064" s="107">
        <v>5.34</v>
      </c>
      <c r="D1064" s="109">
        <v>1.0102</v>
      </c>
      <c r="E1064" s="109">
        <v>1</v>
      </c>
      <c r="F1064" s="109">
        <v>1</v>
      </c>
      <c r="G1064" s="109">
        <f t="shared" si="64"/>
        <v>1.0102</v>
      </c>
      <c r="H1064" s="109">
        <v>1.45</v>
      </c>
      <c r="I1064" s="109">
        <f t="shared" si="65"/>
        <v>1.46479</v>
      </c>
      <c r="J1064" s="109">
        <v>1</v>
      </c>
      <c r="K1064" s="109">
        <f t="shared" si="66"/>
        <v>1.0102</v>
      </c>
      <c r="L1064" s="110">
        <f t="shared" si="67"/>
        <v>10985.93</v>
      </c>
      <c r="M1064" s="111" t="s">
        <v>1281</v>
      </c>
      <c r="N1064" s="112" t="s">
        <v>1283</v>
      </c>
    </row>
    <row r="1065" spans="1:14" ht="17.149999999999999" customHeight="1">
      <c r="A1065" s="105" t="s">
        <v>75</v>
      </c>
      <c r="B1065" s="106" t="s">
        <v>2017</v>
      </c>
      <c r="C1065" s="107">
        <v>8.67</v>
      </c>
      <c r="D1065" s="109">
        <v>1.5984</v>
      </c>
      <c r="E1065" s="109">
        <v>1</v>
      </c>
      <c r="F1065" s="109">
        <v>1</v>
      </c>
      <c r="G1065" s="109">
        <f t="shared" si="64"/>
        <v>1.5984</v>
      </c>
      <c r="H1065" s="109">
        <v>1.45</v>
      </c>
      <c r="I1065" s="109">
        <f t="shared" si="65"/>
        <v>2.3176800000000002</v>
      </c>
      <c r="J1065" s="109">
        <v>1</v>
      </c>
      <c r="K1065" s="109">
        <f t="shared" si="66"/>
        <v>1.5984</v>
      </c>
      <c r="L1065" s="110">
        <f t="shared" si="67"/>
        <v>17382.599999999999</v>
      </c>
      <c r="M1065" s="111" t="s">
        <v>1281</v>
      </c>
      <c r="N1065" s="112" t="s">
        <v>1283</v>
      </c>
    </row>
    <row r="1066" spans="1:14" ht="17.149999999999999" customHeight="1">
      <c r="A1066" s="113" t="s">
        <v>76</v>
      </c>
      <c r="B1066" s="114" t="s">
        <v>2017</v>
      </c>
      <c r="C1066" s="115">
        <v>16.100000000000001</v>
      </c>
      <c r="D1066" s="116">
        <v>3.1154999999999999</v>
      </c>
      <c r="E1066" s="116">
        <v>1</v>
      </c>
      <c r="F1066" s="116">
        <v>1</v>
      </c>
      <c r="G1066" s="116">
        <f t="shared" si="64"/>
        <v>3.1154999999999999</v>
      </c>
      <c r="H1066" s="116">
        <v>1.45</v>
      </c>
      <c r="I1066" s="116">
        <f t="shared" si="65"/>
        <v>4.5174750000000001</v>
      </c>
      <c r="J1066" s="116">
        <v>1</v>
      </c>
      <c r="K1066" s="116">
        <f t="shared" si="66"/>
        <v>3.1154999999999999</v>
      </c>
      <c r="L1066" s="117">
        <f t="shared" si="67"/>
        <v>33881.06</v>
      </c>
      <c r="M1066" s="118" t="s">
        <v>1281</v>
      </c>
      <c r="N1066" s="119" t="s">
        <v>1283</v>
      </c>
    </row>
    <row r="1067" spans="1:14" ht="17.149999999999999" customHeight="1">
      <c r="A1067" s="120" t="s">
        <v>77</v>
      </c>
      <c r="B1067" s="121" t="s">
        <v>2018</v>
      </c>
      <c r="C1067" s="122">
        <v>3.19</v>
      </c>
      <c r="D1067" s="123">
        <v>0.54769999999999996</v>
      </c>
      <c r="E1067" s="124">
        <v>1</v>
      </c>
      <c r="F1067" s="124">
        <v>1</v>
      </c>
      <c r="G1067" s="124">
        <f t="shared" si="64"/>
        <v>0.54769999999999996</v>
      </c>
      <c r="H1067" s="124">
        <v>1.45</v>
      </c>
      <c r="I1067" s="124">
        <f t="shared" si="65"/>
        <v>0.7941649999999999</v>
      </c>
      <c r="J1067" s="124">
        <v>1</v>
      </c>
      <c r="K1067" s="124">
        <f t="shared" si="66"/>
        <v>0.54769999999999996</v>
      </c>
      <c r="L1067" s="125">
        <f t="shared" si="67"/>
        <v>5956.24</v>
      </c>
      <c r="M1067" s="126" t="s">
        <v>1281</v>
      </c>
      <c r="N1067" s="127" t="s">
        <v>1283</v>
      </c>
    </row>
    <row r="1068" spans="1:14" ht="17.149999999999999" customHeight="1">
      <c r="A1068" s="105" t="s">
        <v>78</v>
      </c>
      <c r="B1068" s="106" t="s">
        <v>2018</v>
      </c>
      <c r="C1068" s="107">
        <v>5.34</v>
      </c>
      <c r="D1068" s="109">
        <v>1.1333</v>
      </c>
      <c r="E1068" s="109">
        <v>1</v>
      </c>
      <c r="F1068" s="109">
        <v>1</v>
      </c>
      <c r="G1068" s="109">
        <f t="shared" si="64"/>
        <v>1.1333</v>
      </c>
      <c r="H1068" s="109">
        <v>1.45</v>
      </c>
      <c r="I1068" s="109">
        <f t="shared" si="65"/>
        <v>1.6432849999999999</v>
      </c>
      <c r="J1068" s="109">
        <v>1</v>
      </c>
      <c r="K1068" s="109">
        <f t="shared" si="66"/>
        <v>1.1333</v>
      </c>
      <c r="L1068" s="110">
        <f t="shared" si="67"/>
        <v>12324.64</v>
      </c>
      <c r="M1068" s="111" t="s">
        <v>1281</v>
      </c>
      <c r="N1068" s="112" t="s">
        <v>1283</v>
      </c>
    </row>
    <row r="1069" spans="1:14" ht="17.149999999999999" customHeight="1">
      <c r="A1069" s="105" t="s">
        <v>79</v>
      </c>
      <c r="B1069" s="106" t="s">
        <v>2018</v>
      </c>
      <c r="C1069" s="107">
        <v>8.1</v>
      </c>
      <c r="D1069" s="109">
        <v>1.7344999999999999</v>
      </c>
      <c r="E1069" s="109">
        <v>1</v>
      </c>
      <c r="F1069" s="109">
        <v>1</v>
      </c>
      <c r="G1069" s="109">
        <f t="shared" si="64"/>
        <v>1.7344999999999999</v>
      </c>
      <c r="H1069" s="109">
        <v>1.45</v>
      </c>
      <c r="I1069" s="109">
        <f t="shared" si="65"/>
        <v>2.5150249999999996</v>
      </c>
      <c r="J1069" s="109">
        <v>1</v>
      </c>
      <c r="K1069" s="109">
        <f t="shared" si="66"/>
        <v>1.7344999999999999</v>
      </c>
      <c r="L1069" s="110">
        <f t="shared" si="67"/>
        <v>18862.689999999999</v>
      </c>
      <c r="M1069" s="111" t="s">
        <v>1281</v>
      </c>
      <c r="N1069" s="112" t="s">
        <v>1283</v>
      </c>
    </row>
    <row r="1070" spans="1:14" ht="17.149999999999999" customHeight="1">
      <c r="A1070" s="113" t="s">
        <v>80</v>
      </c>
      <c r="B1070" s="114" t="s">
        <v>2018</v>
      </c>
      <c r="C1070" s="115">
        <v>13.53</v>
      </c>
      <c r="D1070" s="116">
        <v>3.2812999999999999</v>
      </c>
      <c r="E1070" s="116">
        <v>1</v>
      </c>
      <c r="F1070" s="116">
        <v>1</v>
      </c>
      <c r="G1070" s="116">
        <f t="shared" si="64"/>
        <v>3.2812999999999999</v>
      </c>
      <c r="H1070" s="116">
        <v>1.45</v>
      </c>
      <c r="I1070" s="116">
        <f t="shared" si="65"/>
        <v>4.7578849999999999</v>
      </c>
      <c r="J1070" s="116">
        <v>1</v>
      </c>
      <c r="K1070" s="116">
        <f t="shared" si="66"/>
        <v>3.2812999999999999</v>
      </c>
      <c r="L1070" s="117">
        <f t="shared" si="67"/>
        <v>35684.14</v>
      </c>
      <c r="M1070" s="118" t="s">
        <v>1281</v>
      </c>
      <c r="N1070" s="119" t="s">
        <v>1283</v>
      </c>
    </row>
    <row r="1071" spans="1:14" ht="17.149999999999999" customHeight="1">
      <c r="A1071" s="120" t="s">
        <v>81</v>
      </c>
      <c r="B1071" s="121" t="s">
        <v>2019</v>
      </c>
      <c r="C1071" s="122">
        <v>2.83</v>
      </c>
      <c r="D1071" s="123">
        <v>0.52049999999999996</v>
      </c>
      <c r="E1071" s="124">
        <v>1</v>
      </c>
      <c r="F1071" s="124">
        <v>1</v>
      </c>
      <c r="G1071" s="124">
        <f t="shared" si="64"/>
        <v>0.52049999999999996</v>
      </c>
      <c r="H1071" s="124">
        <v>1.45</v>
      </c>
      <c r="I1071" s="124">
        <f t="shared" si="65"/>
        <v>0.75472499999999987</v>
      </c>
      <c r="J1071" s="124">
        <v>1</v>
      </c>
      <c r="K1071" s="124">
        <f t="shared" si="66"/>
        <v>0.52049999999999996</v>
      </c>
      <c r="L1071" s="125">
        <f t="shared" si="67"/>
        <v>5660.44</v>
      </c>
      <c r="M1071" s="126" t="s">
        <v>1281</v>
      </c>
      <c r="N1071" s="127" t="s">
        <v>1283</v>
      </c>
    </row>
    <row r="1072" spans="1:14" ht="17.149999999999999" customHeight="1">
      <c r="A1072" s="105" t="s">
        <v>82</v>
      </c>
      <c r="B1072" s="106" t="s">
        <v>2019</v>
      </c>
      <c r="C1072" s="107">
        <v>4.0199999999999996</v>
      </c>
      <c r="D1072" s="109">
        <v>0.69269999999999998</v>
      </c>
      <c r="E1072" s="109">
        <v>1</v>
      </c>
      <c r="F1072" s="109">
        <v>1</v>
      </c>
      <c r="G1072" s="109">
        <f t="shared" si="64"/>
        <v>0.69269999999999998</v>
      </c>
      <c r="H1072" s="109">
        <v>1.45</v>
      </c>
      <c r="I1072" s="109">
        <f t="shared" si="65"/>
        <v>1.0044149999999998</v>
      </c>
      <c r="J1072" s="109">
        <v>1</v>
      </c>
      <c r="K1072" s="109">
        <f t="shared" si="66"/>
        <v>0.69269999999999998</v>
      </c>
      <c r="L1072" s="110">
        <f t="shared" si="67"/>
        <v>7533.11</v>
      </c>
      <c r="M1072" s="111" t="s">
        <v>1281</v>
      </c>
      <c r="N1072" s="112" t="s">
        <v>1283</v>
      </c>
    </row>
    <row r="1073" spans="1:14" ht="17.149999999999999" customHeight="1">
      <c r="A1073" s="105" t="s">
        <v>83</v>
      </c>
      <c r="B1073" s="106" t="s">
        <v>2019</v>
      </c>
      <c r="C1073" s="107">
        <v>6.52</v>
      </c>
      <c r="D1073" s="109">
        <v>1.0903</v>
      </c>
      <c r="E1073" s="109">
        <v>1</v>
      </c>
      <c r="F1073" s="109">
        <v>1</v>
      </c>
      <c r="G1073" s="109">
        <f t="shared" si="64"/>
        <v>1.0903</v>
      </c>
      <c r="H1073" s="109">
        <v>1.45</v>
      </c>
      <c r="I1073" s="109">
        <f t="shared" si="65"/>
        <v>1.580935</v>
      </c>
      <c r="J1073" s="109">
        <v>1</v>
      </c>
      <c r="K1073" s="109">
        <f t="shared" si="66"/>
        <v>1.0903</v>
      </c>
      <c r="L1073" s="110">
        <f t="shared" si="67"/>
        <v>11857.01</v>
      </c>
      <c r="M1073" s="111" t="s">
        <v>1281</v>
      </c>
      <c r="N1073" s="112" t="s">
        <v>1283</v>
      </c>
    </row>
    <row r="1074" spans="1:14" ht="17.149999999999999" customHeight="1">
      <c r="A1074" s="113" t="s">
        <v>84</v>
      </c>
      <c r="B1074" s="114" t="s">
        <v>2019</v>
      </c>
      <c r="C1074" s="115">
        <v>11.7</v>
      </c>
      <c r="D1074" s="116">
        <v>1.9743999999999999</v>
      </c>
      <c r="E1074" s="116">
        <v>1</v>
      </c>
      <c r="F1074" s="116">
        <v>1</v>
      </c>
      <c r="G1074" s="116">
        <f t="shared" si="64"/>
        <v>1.9743999999999999</v>
      </c>
      <c r="H1074" s="116">
        <v>1.45</v>
      </c>
      <c r="I1074" s="116">
        <f t="shared" si="65"/>
        <v>2.8628799999999996</v>
      </c>
      <c r="J1074" s="116">
        <v>1</v>
      </c>
      <c r="K1074" s="116">
        <f t="shared" si="66"/>
        <v>1.9743999999999999</v>
      </c>
      <c r="L1074" s="117">
        <f t="shared" si="67"/>
        <v>21471.599999999999</v>
      </c>
      <c r="M1074" s="118" t="s">
        <v>1281</v>
      </c>
      <c r="N1074" s="119" t="s">
        <v>1283</v>
      </c>
    </row>
    <row r="1075" spans="1:14" ht="17.149999999999999" customHeight="1">
      <c r="A1075" s="120" t="s">
        <v>2123</v>
      </c>
      <c r="B1075" s="121" t="s">
        <v>2092</v>
      </c>
      <c r="C1075" s="122">
        <v>4.42</v>
      </c>
      <c r="D1075" s="123">
        <v>0.6038</v>
      </c>
      <c r="E1075" s="124">
        <v>1</v>
      </c>
      <c r="F1075" s="124">
        <v>1</v>
      </c>
      <c r="G1075" s="124">
        <f t="shared" si="64"/>
        <v>0.6038</v>
      </c>
      <c r="H1075" s="124">
        <v>1.45</v>
      </c>
      <c r="I1075" s="124">
        <f t="shared" si="65"/>
        <v>0.87551000000000001</v>
      </c>
      <c r="J1075" s="124">
        <v>1</v>
      </c>
      <c r="K1075" s="124">
        <f t="shared" si="66"/>
        <v>0.6038</v>
      </c>
      <c r="L1075" s="125">
        <f t="shared" si="67"/>
        <v>6566.33</v>
      </c>
      <c r="M1075" s="126" t="s">
        <v>1281</v>
      </c>
      <c r="N1075" s="127" t="s">
        <v>1283</v>
      </c>
    </row>
    <row r="1076" spans="1:14" ht="17.149999999999999" customHeight="1">
      <c r="A1076" s="105" t="s">
        <v>2124</v>
      </c>
      <c r="B1076" s="106" t="s">
        <v>2092</v>
      </c>
      <c r="C1076" s="107">
        <v>4.4800000000000004</v>
      </c>
      <c r="D1076" s="109">
        <v>0.74339999999999995</v>
      </c>
      <c r="E1076" s="109">
        <v>1</v>
      </c>
      <c r="F1076" s="109">
        <v>1</v>
      </c>
      <c r="G1076" s="109">
        <f t="shared" si="64"/>
        <v>0.74339999999999995</v>
      </c>
      <c r="H1076" s="109">
        <v>1.45</v>
      </c>
      <c r="I1076" s="109">
        <f t="shared" si="65"/>
        <v>1.0779299999999998</v>
      </c>
      <c r="J1076" s="109">
        <v>1</v>
      </c>
      <c r="K1076" s="109">
        <f t="shared" si="66"/>
        <v>0.74339999999999995</v>
      </c>
      <c r="L1076" s="110">
        <f t="shared" si="67"/>
        <v>8084.48</v>
      </c>
      <c r="M1076" s="111" t="s">
        <v>1281</v>
      </c>
      <c r="N1076" s="112" t="s">
        <v>1283</v>
      </c>
    </row>
    <row r="1077" spans="1:14" ht="17.149999999999999" customHeight="1">
      <c r="A1077" s="105" t="s">
        <v>2125</v>
      </c>
      <c r="B1077" s="106" t="s">
        <v>2092</v>
      </c>
      <c r="C1077" s="107">
        <v>11.19</v>
      </c>
      <c r="D1077" s="109">
        <v>1.5923</v>
      </c>
      <c r="E1077" s="109">
        <v>1</v>
      </c>
      <c r="F1077" s="109">
        <v>1</v>
      </c>
      <c r="G1077" s="109">
        <f t="shared" si="64"/>
        <v>1.5923</v>
      </c>
      <c r="H1077" s="109">
        <v>1.45</v>
      </c>
      <c r="I1077" s="109">
        <f t="shared" si="65"/>
        <v>2.3088350000000002</v>
      </c>
      <c r="J1077" s="109">
        <v>1</v>
      </c>
      <c r="K1077" s="109">
        <f t="shared" si="66"/>
        <v>1.5923</v>
      </c>
      <c r="L1077" s="110">
        <f t="shared" si="67"/>
        <v>17316.259999999998</v>
      </c>
      <c r="M1077" s="111" t="s">
        <v>1281</v>
      </c>
      <c r="N1077" s="112" t="s">
        <v>1283</v>
      </c>
    </row>
    <row r="1078" spans="1:14" ht="17.149999999999999" customHeight="1">
      <c r="A1078" s="113" t="s">
        <v>2126</v>
      </c>
      <c r="B1078" s="114" t="s">
        <v>2092</v>
      </c>
      <c r="C1078" s="115">
        <v>26.64</v>
      </c>
      <c r="D1078" s="116">
        <v>5.1326000000000001</v>
      </c>
      <c r="E1078" s="116">
        <v>1</v>
      </c>
      <c r="F1078" s="116">
        <v>1</v>
      </c>
      <c r="G1078" s="116">
        <f t="shared" si="64"/>
        <v>5.1326000000000001</v>
      </c>
      <c r="H1078" s="116">
        <v>1.45</v>
      </c>
      <c r="I1078" s="116">
        <f t="shared" si="65"/>
        <v>7.4422699999999997</v>
      </c>
      <c r="J1078" s="116">
        <v>1</v>
      </c>
      <c r="K1078" s="116">
        <f t="shared" si="66"/>
        <v>5.1326000000000001</v>
      </c>
      <c r="L1078" s="117">
        <f t="shared" si="67"/>
        <v>55817.03</v>
      </c>
      <c r="M1078" s="118" t="s">
        <v>1281</v>
      </c>
      <c r="N1078" s="119" t="s">
        <v>1283</v>
      </c>
    </row>
    <row r="1079" spans="1:14" ht="17.149999999999999" customHeight="1">
      <c r="A1079" s="120" t="s">
        <v>2127</v>
      </c>
      <c r="B1079" s="121" t="s">
        <v>2093</v>
      </c>
      <c r="C1079" s="122">
        <v>2.81</v>
      </c>
      <c r="D1079" s="123">
        <v>0.62890000000000001</v>
      </c>
      <c r="E1079" s="124">
        <v>1</v>
      </c>
      <c r="F1079" s="124">
        <v>1</v>
      </c>
      <c r="G1079" s="124">
        <f t="shared" si="64"/>
        <v>0.62890000000000001</v>
      </c>
      <c r="H1079" s="124">
        <v>1.45</v>
      </c>
      <c r="I1079" s="124">
        <f t="shared" si="65"/>
        <v>0.91190499999999997</v>
      </c>
      <c r="J1079" s="124">
        <v>1</v>
      </c>
      <c r="K1079" s="124">
        <f t="shared" si="66"/>
        <v>0.62890000000000001</v>
      </c>
      <c r="L1079" s="125">
        <f t="shared" si="67"/>
        <v>6839.29</v>
      </c>
      <c r="M1079" s="126" t="s">
        <v>1281</v>
      </c>
      <c r="N1079" s="127" t="s">
        <v>1283</v>
      </c>
    </row>
    <row r="1080" spans="1:14" ht="17.149999999999999" customHeight="1">
      <c r="A1080" s="105" t="s">
        <v>2128</v>
      </c>
      <c r="B1080" s="106" t="s">
        <v>2093</v>
      </c>
      <c r="C1080" s="107">
        <v>3.54</v>
      </c>
      <c r="D1080" s="109">
        <v>0.79600000000000004</v>
      </c>
      <c r="E1080" s="109">
        <v>1</v>
      </c>
      <c r="F1080" s="109">
        <v>1</v>
      </c>
      <c r="G1080" s="109">
        <f t="shared" si="64"/>
        <v>0.79600000000000004</v>
      </c>
      <c r="H1080" s="109">
        <v>1.45</v>
      </c>
      <c r="I1080" s="109">
        <f t="shared" si="65"/>
        <v>1.1542000000000001</v>
      </c>
      <c r="J1080" s="109">
        <v>1</v>
      </c>
      <c r="K1080" s="109">
        <f t="shared" si="66"/>
        <v>0.79600000000000004</v>
      </c>
      <c r="L1080" s="110">
        <f t="shared" si="67"/>
        <v>8656.5</v>
      </c>
      <c r="M1080" s="111" t="s">
        <v>1281</v>
      </c>
      <c r="N1080" s="112" t="s">
        <v>1283</v>
      </c>
    </row>
    <row r="1081" spans="1:14" ht="17.149999999999999" customHeight="1">
      <c r="A1081" s="105" t="s">
        <v>2129</v>
      </c>
      <c r="B1081" s="106" t="s">
        <v>2093</v>
      </c>
      <c r="C1081" s="107">
        <v>5.43</v>
      </c>
      <c r="D1081" s="109">
        <v>1.2037</v>
      </c>
      <c r="E1081" s="109">
        <v>1</v>
      </c>
      <c r="F1081" s="109">
        <v>1</v>
      </c>
      <c r="G1081" s="109">
        <f t="shared" si="64"/>
        <v>1.2037</v>
      </c>
      <c r="H1081" s="109">
        <v>1.45</v>
      </c>
      <c r="I1081" s="109">
        <f t="shared" si="65"/>
        <v>1.7453649999999998</v>
      </c>
      <c r="J1081" s="109">
        <v>1</v>
      </c>
      <c r="K1081" s="109">
        <f t="shared" si="66"/>
        <v>1.2037</v>
      </c>
      <c r="L1081" s="110">
        <f t="shared" si="67"/>
        <v>13090.24</v>
      </c>
      <c r="M1081" s="111" t="s">
        <v>1281</v>
      </c>
      <c r="N1081" s="112" t="s">
        <v>1283</v>
      </c>
    </row>
    <row r="1082" spans="1:14" ht="17.149999999999999" customHeight="1">
      <c r="A1082" s="113" t="s">
        <v>2130</v>
      </c>
      <c r="B1082" s="114" t="s">
        <v>2093</v>
      </c>
      <c r="C1082" s="115">
        <v>13.92</v>
      </c>
      <c r="D1082" s="116">
        <v>2.6848999999999998</v>
      </c>
      <c r="E1082" s="116">
        <v>1</v>
      </c>
      <c r="F1082" s="116">
        <v>1</v>
      </c>
      <c r="G1082" s="116">
        <f t="shared" si="64"/>
        <v>2.6848999999999998</v>
      </c>
      <c r="H1082" s="116">
        <v>1.45</v>
      </c>
      <c r="I1082" s="116">
        <f t="shared" si="65"/>
        <v>3.8931049999999998</v>
      </c>
      <c r="J1082" s="116">
        <v>1</v>
      </c>
      <c r="K1082" s="116">
        <f t="shared" si="66"/>
        <v>2.6848999999999998</v>
      </c>
      <c r="L1082" s="117">
        <f t="shared" si="67"/>
        <v>29198.29</v>
      </c>
      <c r="M1082" s="118" t="s">
        <v>1281</v>
      </c>
      <c r="N1082" s="119" t="s">
        <v>1283</v>
      </c>
    </row>
    <row r="1083" spans="1:14" ht="17.149999999999999" customHeight="1">
      <c r="A1083" s="120" t="s">
        <v>85</v>
      </c>
      <c r="B1083" s="121" t="s">
        <v>2020</v>
      </c>
      <c r="C1083" s="122">
        <v>4.55</v>
      </c>
      <c r="D1083" s="123">
        <v>1.0046999999999999</v>
      </c>
      <c r="E1083" s="124">
        <v>1</v>
      </c>
      <c r="F1083" s="124">
        <v>1</v>
      </c>
      <c r="G1083" s="124">
        <f t="shared" si="64"/>
        <v>1.0046999999999999</v>
      </c>
      <c r="H1083" s="124">
        <v>1.45</v>
      </c>
      <c r="I1083" s="124">
        <f t="shared" si="65"/>
        <v>1.4568149999999997</v>
      </c>
      <c r="J1083" s="124">
        <v>1</v>
      </c>
      <c r="K1083" s="124">
        <f t="shared" si="66"/>
        <v>1.0046999999999999</v>
      </c>
      <c r="L1083" s="125">
        <f t="shared" si="67"/>
        <v>10926.11</v>
      </c>
      <c r="M1083" s="126" t="s">
        <v>1281</v>
      </c>
      <c r="N1083" s="127" t="s">
        <v>1283</v>
      </c>
    </row>
    <row r="1084" spans="1:14" ht="17.149999999999999" customHeight="1">
      <c r="A1084" s="105" t="s">
        <v>86</v>
      </c>
      <c r="B1084" s="106" t="s">
        <v>2020</v>
      </c>
      <c r="C1084" s="107">
        <v>6.49</v>
      </c>
      <c r="D1084" s="109">
        <v>1.4766999999999999</v>
      </c>
      <c r="E1084" s="109">
        <v>1</v>
      </c>
      <c r="F1084" s="109">
        <v>1</v>
      </c>
      <c r="G1084" s="109">
        <f t="shared" si="64"/>
        <v>1.4766999999999999</v>
      </c>
      <c r="H1084" s="109">
        <v>1.45</v>
      </c>
      <c r="I1084" s="109">
        <f t="shared" si="65"/>
        <v>2.1412149999999999</v>
      </c>
      <c r="J1084" s="109">
        <v>1</v>
      </c>
      <c r="K1084" s="109">
        <f t="shared" si="66"/>
        <v>1.4766999999999999</v>
      </c>
      <c r="L1084" s="110">
        <f t="shared" si="67"/>
        <v>16059.11</v>
      </c>
      <c r="M1084" s="111" t="s">
        <v>1281</v>
      </c>
      <c r="N1084" s="112" t="s">
        <v>1283</v>
      </c>
    </row>
    <row r="1085" spans="1:14" ht="17.149999999999999" customHeight="1">
      <c r="A1085" s="105" t="s">
        <v>87</v>
      </c>
      <c r="B1085" s="106" t="s">
        <v>2020</v>
      </c>
      <c r="C1085" s="107">
        <v>10.86</v>
      </c>
      <c r="D1085" s="109">
        <v>2.4561999999999999</v>
      </c>
      <c r="E1085" s="109">
        <v>1</v>
      </c>
      <c r="F1085" s="109">
        <v>1</v>
      </c>
      <c r="G1085" s="109">
        <f t="shared" si="64"/>
        <v>2.4561999999999999</v>
      </c>
      <c r="H1085" s="109">
        <v>1.45</v>
      </c>
      <c r="I1085" s="109">
        <f t="shared" si="65"/>
        <v>3.5614899999999996</v>
      </c>
      <c r="J1085" s="109">
        <v>1</v>
      </c>
      <c r="K1085" s="109">
        <f t="shared" si="66"/>
        <v>2.4561999999999999</v>
      </c>
      <c r="L1085" s="110">
        <f t="shared" si="67"/>
        <v>26711.18</v>
      </c>
      <c r="M1085" s="111" t="s">
        <v>1281</v>
      </c>
      <c r="N1085" s="112" t="s">
        <v>1283</v>
      </c>
    </row>
    <row r="1086" spans="1:14" ht="17.149999999999999" customHeight="1">
      <c r="A1086" s="113" t="s">
        <v>88</v>
      </c>
      <c r="B1086" s="114" t="s">
        <v>2020</v>
      </c>
      <c r="C1086" s="115">
        <v>18.63</v>
      </c>
      <c r="D1086" s="116">
        <v>4.7045000000000003</v>
      </c>
      <c r="E1086" s="116">
        <v>1</v>
      </c>
      <c r="F1086" s="116">
        <v>1</v>
      </c>
      <c r="G1086" s="116">
        <f t="shared" si="64"/>
        <v>4.7045000000000003</v>
      </c>
      <c r="H1086" s="116">
        <v>1.45</v>
      </c>
      <c r="I1086" s="116">
        <f t="shared" si="65"/>
        <v>6.8215250000000003</v>
      </c>
      <c r="J1086" s="116">
        <v>1</v>
      </c>
      <c r="K1086" s="116">
        <f t="shared" si="66"/>
        <v>4.7045000000000003</v>
      </c>
      <c r="L1086" s="117">
        <f t="shared" si="67"/>
        <v>51161.440000000002</v>
      </c>
      <c r="M1086" s="118" t="s">
        <v>1281</v>
      </c>
      <c r="N1086" s="119" t="s">
        <v>1283</v>
      </c>
    </row>
    <row r="1087" spans="1:14" ht="17.149999999999999" customHeight="1">
      <c r="A1087" s="120" t="s">
        <v>89</v>
      </c>
      <c r="B1087" s="121" t="s">
        <v>2021</v>
      </c>
      <c r="C1087" s="122">
        <v>4.47</v>
      </c>
      <c r="D1087" s="123">
        <v>0.9768</v>
      </c>
      <c r="E1087" s="124">
        <v>1</v>
      </c>
      <c r="F1087" s="124">
        <v>1</v>
      </c>
      <c r="G1087" s="124">
        <f t="shared" si="64"/>
        <v>0.9768</v>
      </c>
      <c r="H1087" s="124">
        <v>1.45</v>
      </c>
      <c r="I1087" s="124">
        <f t="shared" si="65"/>
        <v>1.4163600000000001</v>
      </c>
      <c r="J1087" s="124">
        <v>1</v>
      </c>
      <c r="K1087" s="124">
        <f t="shared" si="66"/>
        <v>0.9768</v>
      </c>
      <c r="L1087" s="125">
        <f t="shared" si="67"/>
        <v>10622.7</v>
      </c>
      <c r="M1087" s="126" t="s">
        <v>1281</v>
      </c>
      <c r="N1087" s="127" t="s">
        <v>1283</v>
      </c>
    </row>
    <row r="1088" spans="1:14" ht="17.149999999999999" customHeight="1">
      <c r="A1088" s="105" t="s">
        <v>90</v>
      </c>
      <c r="B1088" s="106" t="s">
        <v>2021</v>
      </c>
      <c r="C1088" s="107">
        <v>6.26</v>
      </c>
      <c r="D1088" s="109">
        <v>1.3128</v>
      </c>
      <c r="E1088" s="109">
        <v>1</v>
      </c>
      <c r="F1088" s="109">
        <v>1</v>
      </c>
      <c r="G1088" s="109">
        <f t="shared" si="64"/>
        <v>1.3128</v>
      </c>
      <c r="H1088" s="109">
        <v>1.45</v>
      </c>
      <c r="I1088" s="109">
        <f t="shared" si="65"/>
        <v>1.9035599999999999</v>
      </c>
      <c r="J1088" s="109">
        <v>1</v>
      </c>
      <c r="K1088" s="109">
        <f t="shared" si="66"/>
        <v>1.3128</v>
      </c>
      <c r="L1088" s="110">
        <f t="shared" si="67"/>
        <v>14276.7</v>
      </c>
      <c r="M1088" s="111" t="s">
        <v>1281</v>
      </c>
      <c r="N1088" s="112" t="s">
        <v>1283</v>
      </c>
    </row>
    <row r="1089" spans="1:14" ht="17.149999999999999" customHeight="1">
      <c r="A1089" s="105" t="s">
        <v>91</v>
      </c>
      <c r="B1089" s="106" t="s">
        <v>2021</v>
      </c>
      <c r="C1089" s="107">
        <v>10.93</v>
      </c>
      <c r="D1089" s="109">
        <v>2.2991000000000001</v>
      </c>
      <c r="E1089" s="109">
        <v>1</v>
      </c>
      <c r="F1089" s="109">
        <v>1</v>
      </c>
      <c r="G1089" s="109">
        <f t="shared" si="64"/>
        <v>2.2991000000000001</v>
      </c>
      <c r="H1089" s="109">
        <v>1.45</v>
      </c>
      <c r="I1089" s="109">
        <f t="shared" si="65"/>
        <v>3.3336950000000001</v>
      </c>
      <c r="J1089" s="109">
        <v>1</v>
      </c>
      <c r="K1089" s="109">
        <f t="shared" si="66"/>
        <v>2.2991000000000001</v>
      </c>
      <c r="L1089" s="110">
        <f t="shared" si="67"/>
        <v>25002.71</v>
      </c>
      <c r="M1089" s="111" t="s">
        <v>1281</v>
      </c>
      <c r="N1089" s="112" t="s">
        <v>1283</v>
      </c>
    </row>
    <row r="1090" spans="1:14" ht="17.149999999999999" customHeight="1">
      <c r="A1090" s="113" t="s">
        <v>92</v>
      </c>
      <c r="B1090" s="114" t="s">
        <v>2021</v>
      </c>
      <c r="C1090" s="115">
        <v>19.39</v>
      </c>
      <c r="D1090" s="116">
        <v>4.5266999999999999</v>
      </c>
      <c r="E1090" s="116">
        <v>1</v>
      </c>
      <c r="F1090" s="116">
        <v>1</v>
      </c>
      <c r="G1090" s="116">
        <f t="shared" si="64"/>
        <v>4.5266999999999999</v>
      </c>
      <c r="H1090" s="116">
        <v>1.45</v>
      </c>
      <c r="I1090" s="116">
        <f t="shared" si="65"/>
        <v>6.5637149999999993</v>
      </c>
      <c r="J1090" s="116">
        <v>1</v>
      </c>
      <c r="K1090" s="116">
        <f t="shared" si="66"/>
        <v>4.5266999999999999</v>
      </c>
      <c r="L1090" s="117">
        <f t="shared" si="67"/>
        <v>49227.86</v>
      </c>
      <c r="M1090" s="118" t="s">
        <v>1281</v>
      </c>
      <c r="N1090" s="119" t="s">
        <v>1283</v>
      </c>
    </row>
    <row r="1091" spans="1:14" ht="17.149999999999999" customHeight="1">
      <c r="A1091" s="120" t="s">
        <v>93</v>
      </c>
      <c r="B1091" s="121" t="s">
        <v>2022</v>
      </c>
      <c r="C1091" s="122">
        <v>3.23</v>
      </c>
      <c r="D1091" s="123">
        <v>0.53949999999999998</v>
      </c>
      <c r="E1091" s="124">
        <v>1</v>
      </c>
      <c r="F1091" s="124">
        <v>1</v>
      </c>
      <c r="G1091" s="124">
        <f t="shared" si="64"/>
        <v>0.53949999999999998</v>
      </c>
      <c r="H1091" s="124">
        <v>1.45</v>
      </c>
      <c r="I1091" s="124">
        <f t="shared" si="65"/>
        <v>0.78227499999999994</v>
      </c>
      <c r="J1091" s="124">
        <v>1</v>
      </c>
      <c r="K1091" s="124">
        <f t="shared" si="66"/>
        <v>0.53949999999999998</v>
      </c>
      <c r="L1091" s="125">
        <f t="shared" si="67"/>
        <v>5867.06</v>
      </c>
      <c r="M1091" s="126" t="s">
        <v>1281</v>
      </c>
      <c r="N1091" s="127" t="s">
        <v>1283</v>
      </c>
    </row>
    <row r="1092" spans="1:14" ht="17.149999999999999" customHeight="1">
      <c r="A1092" s="105" t="s">
        <v>94</v>
      </c>
      <c r="B1092" s="106" t="s">
        <v>2022</v>
      </c>
      <c r="C1092" s="107">
        <v>4.24</v>
      </c>
      <c r="D1092" s="109">
        <v>0.72499999999999998</v>
      </c>
      <c r="E1092" s="109">
        <v>1</v>
      </c>
      <c r="F1092" s="109">
        <v>1</v>
      </c>
      <c r="G1092" s="109">
        <f t="shared" si="64"/>
        <v>0.72499999999999998</v>
      </c>
      <c r="H1092" s="109">
        <v>1.45</v>
      </c>
      <c r="I1092" s="109">
        <f t="shared" si="65"/>
        <v>1.05125</v>
      </c>
      <c r="J1092" s="109">
        <v>1</v>
      </c>
      <c r="K1092" s="109">
        <f t="shared" si="66"/>
        <v>0.72499999999999998</v>
      </c>
      <c r="L1092" s="110">
        <f t="shared" si="67"/>
        <v>7884.38</v>
      </c>
      <c r="M1092" s="111" t="s">
        <v>1281</v>
      </c>
      <c r="N1092" s="112" t="s">
        <v>1283</v>
      </c>
    </row>
    <row r="1093" spans="1:14" ht="17.149999999999999" customHeight="1">
      <c r="A1093" s="105" t="s">
        <v>95</v>
      </c>
      <c r="B1093" s="106" t="s">
        <v>2022</v>
      </c>
      <c r="C1093" s="107">
        <v>6.32</v>
      </c>
      <c r="D1093" s="109">
        <v>1.1286</v>
      </c>
      <c r="E1093" s="109">
        <v>1</v>
      </c>
      <c r="F1093" s="109">
        <v>1</v>
      </c>
      <c r="G1093" s="109">
        <f t="shared" si="64"/>
        <v>1.1286</v>
      </c>
      <c r="H1093" s="109">
        <v>1.45</v>
      </c>
      <c r="I1093" s="109">
        <f t="shared" si="65"/>
        <v>1.6364700000000001</v>
      </c>
      <c r="J1093" s="109">
        <v>1</v>
      </c>
      <c r="K1093" s="109">
        <f t="shared" si="66"/>
        <v>1.1286</v>
      </c>
      <c r="L1093" s="110">
        <f t="shared" si="67"/>
        <v>12273.53</v>
      </c>
      <c r="M1093" s="111" t="s">
        <v>1281</v>
      </c>
      <c r="N1093" s="112" t="s">
        <v>1283</v>
      </c>
    </row>
    <row r="1094" spans="1:14" ht="17.149999999999999" customHeight="1">
      <c r="A1094" s="113" t="s">
        <v>96</v>
      </c>
      <c r="B1094" s="114" t="s">
        <v>2022</v>
      </c>
      <c r="C1094" s="115">
        <v>10.88</v>
      </c>
      <c r="D1094" s="116">
        <v>2.2721</v>
      </c>
      <c r="E1094" s="116">
        <v>1</v>
      </c>
      <c r="F1094" s="116">
        <v>1</v>
      </c>
      <c r="G1094" s="116">
        <f t="shared" si="64"/>
        <v>2.2721</v>
      </c>
      <c r="H1094" s="116">
        <v>1.45</v>
      </c>
      <c r="I1094" s="116">
        <f t="shared" si="65"/>
        <v>3.2945449999999998</v>
      </c>
      <c r="J1094" s="116">
        <v>1</v>
      </c>
      <c r="K1094" s="116">
        <f t="shared" si="66"/>
        <v>2.2721</v>
      </c>
      <c r="L1094" s="117">
        <f t="shared" si="67"/>
        <v>24709.09</v>
      </c>
      <c r="M1094" s="118" t="s">
        <v>1281</v>
      </c>
      <c r="N1094" s="119" t="s">
        <v>1283</v>
      </c>
    </row>
    <row r="1095" spans="1:14" ht="17.149999999999999" customHeight="1">
      <c r="A1095" s="120" t="s">
        <v>97</v>
      </c>
      <c r="B1095" s="121" t="s">
        <v>2023</v>
      </c>
      <c r="C1095" s="122">
        <v>3.52</v>
      </c>
      <c r="D1095" s="123">
        <v>0.51659999999999995</v>
      </c>
      <c r="E1095" s="124">
        <v>1</v>
      </c>
      <c r="F1095" s="124">
        <v>1</v>
      </c>
      <c r="G1095" s="124">
        <f t="shared" si="64"/>
        <v>0.51659999999999995</v>
      </c>
      <c r="H1095" s="124">
        <v>1.45</v>
      </c>
      <c r="I1095" s="124">
        <f t="shared" si="65"/>
        <v>0.7490699999999999</v>
      </c>
      <c r="J1095" s="124">
        <v>1</v>
      </c>
      <c r="K1095" s="124">
        <f t="shared" si="66"/>
        <v>0.51659999999999995</v>
      </c>
      <c r="L1095" s="125">
        <f t="shared" si="67"/>
        <v>5618.03</v>
      </c>
      <c r="M1095" s="126" t="s">
        <v>1281</v>
      </c>
      <c r="N1095" s="127" t="s">
        <v>1283</v>
      </c>
    </row>
    <row r="1096" spans="1:14" ht="17.149999999999999" customHeight="1">
      <c r="A1096" s="105" t="s">
        <v>98</v>
      </c>
      <c r="B1096" s="106" t="s">
        <v>2023</v>
      </c>
      <c r="C1096" s="107">
        <v>4.4800000000000004</v>
      </c>
      <c r="D1096" s="109">
        <v>0.68559999999999999</v>
      </c>
      <c r="E1096" s="109">
        <v>1</v>
      </c>
      <c r="F1096" s="109">
        <v>1</v>
      </c>
      <c r="G1096" s="109">
        <f t="shared" si="64"/>
        <v>0.68559999999999999</v>
      </c>
      <c r="H1096" s="109">
        <v>1.45</v>
      </c>
      <c r="I1096" s="109">
        <f t="shared" si="65"/>
        <v>0.99412</v>
      </c>
      <c r="J1096" s="109">
        <v>1</v>
      </c>
      <c r="K1096" s="109">
        <f t="shared" si="66"/>
        <v>0.68559999999999999</v>
      </c>
      <c r="L1096" s="110">
        <f t="shared" si="67"/>
        <v>7455.9</v>
      </c>
      <c r="M1096" s="111" t="s">
        <v>1281</v>
      </c>
      <c r="N1096" s="112" t="s">
        <v>1283</v>
      </c>
    </row>
    <row r="1097" spans="1:14" ht="17.149999999999999" customHeight="1">
      <c r="A1097" s="105" t="s">
        <v>99</v>
      </c>
      <c r="B1097" s="106" t="s">
        <v>2023</v>
      </c>
      <c r="C1097" s="107">
        <v>6.72</v>
      </c>
      <c r="D1097" s="109">
        <v>1.1262000000000001</v>
      </c>
      <c r="E1097" s="109">
        <v>1</v>
      </c>
      <c r="F1097" s="109">
        <v>1</v>
      </c>
      <c r="G1097" s="109">
        <f t="shared" si="64"/>
        <v>1.1262000000000001</v>
      </c>
      <c r="H1097" s="109">
        <v>1.45</v>
      </c>
      <c r="I1097" s="109">
        <f t="shared" si="65"/>
        <v>1.6329900000000002</v>
      </c>
      <c r="J1097" s="109">
        <v>1</v>
      </c>
      <c r="K1097" s="109">
        <f t="shared" si="66"/>
        <v>1.1262000000000001</v>
      </c>
      <c r="L1097" s="110">
        <f t="shared" si="67"/>
        <v>12247.43</v>
      </c>
      <c r="M1097" s="111" t="s">
        <v>1281</v>
      </c>
      <c r="N1097" s="112" t="s">
        <v>1283</v>
      </c>
    </row>
    <row r="1098" spans="1:14" ht="17.149999999999999" customHeight="1">
      <c r="A1098" s="113" t="s">
        <v>100</v>
      </c>
      <c r="B1098" s="114" t="s">
        <v>2023</v>
      </c>
      <c r="C1098" s="115">
        <v>11.06</v>
      </c>
      <c r="D1098" s="116">
        <v>2.1052</v>
      </c>
      <c r="E1098" s="116">
        <v>1</v>
      </c>
      <c r="F1098" s="116">
        <v>1</v>
      </c>
      <c r="G1098" s="116">
        <f t="shared" si="64"/>
        <v>2.1052</v>
      </c>
      <c r="H1098" s="116">
        <v>1.45</v>
      </c>
      <c r="I1098" s="116">
        <f t="shared" si="65"/>
        <v>3.05254</v>
      </c>
      <c r="J1098" s="116">
        <v>1</v>
      </c>
      <c r="K1098" s="116">
        <f t="shared" si="66"/>
        <v>2.1052</v>
      </c>
      <c r="L1098" s="117">
        <f t="shared" si="67"/>
        <v>22894.05</v>
      </c>
      <c r="M1098" s="118" t="s">
        <v>1281</v>
      </c>
      <c r="N1098" s="119" t="s">
        <v>1283</v>
      </c>
    </row>
    <row r="1099" spans="1:14" ht="17.149999999999999" customHeight="1">
      <c r="A1099" s="120" t="s">
        <v>101</v>
      </c>
      <c r="B1099" s="121" t="s">
        <v>2024</v>
      </c>
      <c r="C1099" s="122">
        <v>2.38</v>
      </c>
      <c r="D1099" s="123">
        <v>0.39229999999999998</v>
      </c>
      <c r="E1099" s="124">
        <v>1</v>
      </c>
      <c r="F1099" s="124">
        <v>1</v>
      </c>
      <c r="G1099" s="124">
        <f t="shared" si="64"/>
        <v>0.39229999999999998</v>
      </c>
      <c r="H1099" s="124">
        <v>1.45</v>
      </c>
      <c r="I1099" s="124">
        <f t="shared" si="65"/>
        <v>0.56883499999999998</v>
      </c>
      <c r="J1099" s="124">
        <v>1</v>
      </c>
      <c r="K1099" s="124">
        <f t="shared" si="66"/>
        <v>0.39229999999999998</v>
      </c>
      <c r="L1099" s="125">
        <f t="shared" si="67"/>
        <v>4266.26</v>
      </c>
      <c r="M1099" s="126" t="s">
        <v>1281</v>
      </c>
      <c r="N1099" s="127" t="s">
        <v>1283</v>
      </c>
    </row>
    <row r="1100" spans="1:14" ht="17.149999999999999" customHeight="1">
      <c r="A1100" s="105" t="s">
        <v>102</v>
      </c>
      <c r="B1100" s="106" t="s">
        <v>2024</v>
      </c>
      <c r="C1100" s="107">
        <v>3.05</v>
      </c>
      <c r="D1100" s="109">
        <v>0.53180000000000005</v>
      </c>
      <c r="E1100" s="109">
        <v>1</v>
      </c>
      <c r="F1100" s="109">
        <v>1</v>
      </c>
      <c r="G1100" s="109">
        <f t="shared" si="64"/>
        <v>0.53180000000000005</v>
      </c>
      <c r="H1100" s="109">
        <v>1.45</v>
      </c>
      <c r="I1100" s="109">
        <f t="shared" si="65"/>
        <v>0.77111000000000007</v>
      </c>
      <c r="J1100" s="109">
        <v>1</v>
      </c>
      <c r="K1100" s="109">
        <f t="shared" si="66"/>
        <v>0.53180000000000005</v>
      </c>
      <c r="L1100" s="110">
        <f t="shared" si="67"/>
        <v>5783.33</v>
      </c>
      <c r="M1100" s="111" t="s">
        <v>1281</v>
      </c>
      <c r="N1100" s="112" t="s">
        <v>1283</v>
      </c>
    </row>
    <row r="1101" spans="1:14" ht="17.149999999999999" customHeight="1">
      <c r="A1101" s="105" t="s">
        <v>103</v>
      </c>
      <c r="B1101" s="106" t="s">
        <v>2024</v>
      </c>
      <c r="C1101" s="107">
        <v>4.12</v>
      </c>
      <c r="D1101" s="109">
        <v>0.72099999999999997</v>
      </c>
      <c r="E1101" s="109">
        <v>1</v>
      </c>
      <c r="F1101" s="109">
        <v>1</v>
      </c>
      <c r="G1101" s="109">
        <f t="shared" si="64"/>
        <v>0.72099999999999997</v>
      </c>
      <c r="H1101" s="109">
        <v>1.45</v>
      </c>
      <c r="I1101" s="109">
        <f t="shared" si="65"/>
        <v>1.04545</v>
      </c>
      <c r="J1101" s="109">
        <v>1</v>
      </c>
      <c r="K1101" s="109">
        <f t="shared" si="66"/>
        <v>0.72099999999999997</v>
      </c>
      <c r="L1101" s="110">
        <f t="shared" si="67"/>
        <v>7840.88</v>
      </c>
      <c r="M1101" s="111" t="s">
        <v>1281</v>
      </c>
      <c r="N1101" s="112" t="s">
        <v>1283</v>
      </c>
    </row>
    <row r="1102" spans="1:14" ht="17.149999999999999" customHeight="1">
      <c r="A1102" s="113" t="s">
        <v>104</v>
      </c>
      <c r="B1102" s="114" t="s">
        <v>2024</v>
      </c>
      <c r="C1102" s="115">
        <v>7.18</v>
      </c>
      <c r="D1102" s="116">
        <v>1.1368</v>
      </c>
      <c r="E1102" s="116">
        <v>1</v>
      </c>
      <c r="F1102" s="116">
        <v>1</v>
      </c>
      <c r="G1102" s="116">
        <f t="shared" si="64"/>
        <v>1.1368</v>
      </c>
      <c r="H1102" s="116">
        <v>1.45</v>
      </c>
      <c r="I1102" s="116">
        <f t="shared" si="65"/>
        <v>1.64836</v>
      </c>
      <c r="J1102" s="116">
        <v>1</v>
      </c>
      <c r="K1102" s="116">
        <f t="shared" si="66"/>
        <v>1.1368</v>
      </c>
      <c r="L1102" s="117">
        <f t="shared" si="67"/>
        <v>12362.7</v>
      </c>
      <c r="M1102" s="118" t="s">
        <v>1281</v>
      </c>
      <c r="N1102" s="119" t="s">
        <v>1283</v>
      </c>
    </row>
    <row r="1103" spans="1:14" ht="17.149999999999999" customHeight="1">
      <c r="A1103" s="120" t="s">
        <v>105</v>
      </c>
      <c r="B1103" s="121" t="s">
        <v>2025</v>
      </c>
      <c r="C1103" s="122">
        <v>2.14</v>
      </c>
      <c r="D1103" s="123">
        <v>0.3377</v>
      </c>
      <c r="E1103" s="124">
        <v>1</v>
      </c>
      <c r="F1103" s="124">
        <v>1</v>
      </c>
      <c r="G1103" s="124">
        <f t="shared" si="64"/>
        <v>0.3377</v>
      </c>
      <c r="H1103" s="124">
        <v>1.45</v>
      </c>
      <c r="I1103" s="124">
        <f t="shared" si="65"/>
        <v>0.48966499999999996</v>
      </c>
      <c r="J1103" s="124">
        <v>1</v>
      </c>
      <c r="K1103" s="124">
        <f t="shared" si="66"/>
        <v>0.3377</v>
      </c>
      <c r="L1103" s="125">
        <f t="shared" si="67"/>
        <v>3672.49</v>
      </c>
      <c r="M1103" s="126" t="s">
        <v>1281</v>
      </c>
      <c r="N1103" s="127" t="s">
        <v>1283</v>
      </c>
    </row>
    <row r="1104" spans="1:14" ht="17.149999999999999" customHeight="1">
      <c r="A1104" s="105" t="s">
        <v>106</v>
      </c>
      <c r="B1104" s="106" t="s">
        <v>2025</v>
      </c>
      <c r="C1104" s="107">
        <v>2.72</v>
      </c>
      <c r="D1104" s="109">
        <v>0.47670000000000001</v>
      </c>
      <c r="E1104" s="109">
        <v>1</v>
      </c>
      <c r="F1104" s="109">
        <v>1</v>
      </c>
      <c r="G1104" s="109">
        <f t="shared" ref="G1104:G1167" si="68">+D1104*E1104*F1104</f>
        <v>0.47670000000000001</v>
      </c>
      <c r="H1104" s="109">
        <v>1.45</v>
      </c>
      <c r="I1104" s="109">
        <f t="shared" ref="I1104:I1167" si="69">G1104*H1104</f>
        <v>0.69121500000000002</v>
      </c>
      <c r="J1104" s="109">
        <v>1</v>
      </c>
      <c r="K1104" s="109">
        <f t="shared" ref="K1104:K1167" si="70">D1104*J1104</f>
        <v>0.47670000000000001</v>
      </c>
      <c r="L1104" s="110">
        <f t="shared" ref="L1104:L1167" si="71">+ROUND(I1104*7500,2)</f>
        <v>5184.1099999999997</v>
      </c>
      <c r="M1104" s="111" t="s">
        <v>1281</v>
      </c>
      <c r="N1104" s="112" t="s">
        <v>1283</v>
      </c>
    </row>
    <row r="1105" spans="1:14" ht="17.149999999999999" customHeight="1">
      <c r="A1105" s="105" t="s">
        <v>107</v>
      </c>
      <c r="B1105" s="106" t="s">
        <v>2025</v>
      </c>
      <c r="C1105" s="107">
        <v>4.57</v>
      </c>
      <c r="D1105" s="109">
        <v>0.74280000000000002</v>
      </c>
      <c r="E1105" s="109">
        <v>1</v>
      </c>
      <c r="F1105" s="109">
        <v>1</v>
      </c>
      <c r="G1105" s="109">
        <f t="shared" si="68"/>
        <v>0.74280000000000002</v>
      </c>
      <c r="H1105" s="109">
        <v>1.45</v>
      </c>
      <c r="I1105" s="109">
        <f t="shared" si="69"/>
        <v>1.0770599999999999</v>
      </c>
      <c r="J1105" s="109">
        <v>1</v>
      </c>
      <c r="K1105" s="109">
        <f t="shared" si="70"/>
        <v>0.74280000000000002</v>
      </c>
      <c r="L1105" s="110">
        <f t="shared" si="71"/>
        <v>8077.95</v>
      </c>
      <c r="M1105" s="111" t="s">
        <v>1281</v>
      </c>
      <c r="N1105" s="112" t="s">
        <v>1283</v>
      </c>
    </row>
    <row r="1106" spans="1:14" ht="17.149999999999999" customHeight="1">
      <c r="A1106" s="113" t="s">
        <v>108</v>
      </c>
      <c r="B1106" s="114" t="s">
        <v>2025</v>
      </c>
      <c r="C1106" s="115">
        <v>10.9</v>
      </c>
      <c r="D1106" s="116">
        <v>1.9291</v>
      </c>
      <c r="E1106" s="116">
        <v>1</v>
      </c>
      <c r="F1106" s="116">
        <v>1</v>
      </c>
      <c r="G1106" s="116">
        <f t="shared" si="68"/>
        <v>1.9291</v>
      </c>
      <c r="H1106" s="116">
        <v>1.45</v>
      </c>
      <c r="I1106" s="116">
        <f t="shared" si="69"/>
        <v>2.7971949999999999</v>
      </c>
      <c r="J1106" s="116">
        <v>1</v>
      </c>
      <c r="K1106" s="116">
        <f t="shared" si="70"/>
        <v>1.9291</v>
      </c>
      <c r="L1106" s="117">
        <f t="shared" si="71"/>
        <v>20978.959999999999</v>
      </c>
      <c r="M1106" s="118" t="s">
        <v>1281</v>
      </c>
      <c r="N1106" s="119" t="s">
        <v>1283</v>
      </c>
    </row>
    <row r="1107" spans="1:14" ht="17.149999999999999" customHeight="1">
      <c r="A1107" s="120" t="s">
        <v>109</v>
      </c>
      <c r="B1107" s="121" t="s">
        <v>2026</v>
      </c>
      <c r="C1107" s="122">
        <v>4.03</v>
      </c>
      <c r="D1107" s="123">
        <v>0.59019999999999995</v>
      </c>
      <c r="E1107" s="124">
        <v>1</v>
      </c>
      <c r="F1107" s="124">
        <v>1</v>
      </c>
      <c r="G1107" s="124">
        <f t="shared" si="68"/>
        <v>0.59019999999999995</v>
      </c>
      <c r="H1107" s="124">
        <v>1.45</v>
      </c>
      <c r="I1107" s="124">
        <f t="shared" si="69"/>
        <v>0.85578999999999994</v>
      </c>
      <c r="J1107" s="124">
        <v>1</v>
      </c>
      <c r="K1107" s="124">
        <f t="shared" si="70"/>
        <v>0.59019999999999995</v>
      </c>
      <c r="L1107" s="125">
        <f t="shared" si="71"/>
        <v>6418.43</v>
      </c>
      <c r="M1107" s="126" t="s">
        <v>1281</v>
      </c>
      <c r="N1107" s="127" t="s">
        <v>1283</v>
      </c>
    </row>
    <row r="1108" spans="1:14" ht="17.149999999999999" customHeight="1">
      <c r="A1108" s="105" t="s">
        <v>110</v>
      </c>
      <c r="B1108" s="106" t="s">
        <v>2026</v>
      </c>
      <c r="C1108" s="107">
        <v>4.71</v>
      </c>
      <c r="D1108" s="109">
        <v>0.71840000000000004</v>
      </c>
      <c r="E1108" s="109">
        <v>1</v>
      </c>
      <c r="F1108" s="109">
        <v>1</v>
      </c>
      <c r="G1108" s="109">
        <f t="shared" si="68"/>
        <v>0.71840000000000004</v>
      </c>
      <c r="H1108" s="109">
        <v>1.45</v>
      </c>
      <c r="I1108" s="109">
        <f t="shared" si="69"/>
        <v>1.0416799999999999</v>
      </c>
      <c r="J1108" s="109">
        <v>1</v>
      </c>
      <c r="K1108" s="109">
        <f t="shared" si="70"/>
        <v>0.71840000000000004</v>
      </c>
      <c r="L1108" s="110">
        <f t="shared" si="71"/>
        <v>7812.6</v>
      </c>
      <c r="M1108" s="111" t="s">
        <v>1281</v>
      </c>
      <c r="N1108" s="112" t="s">
        <v>1283</v>
      </c>
    </row>
    <row r="1109" spans="1:14" ht="17.149999999999999" customHeight="1">
      <c r="A1109" s="105" t="s">
        <v>111</v>
      </c>
      <c r="B1109" s="106" t="s">
        <v>2026</v>
      </c>
      <c r="C1109" s="107">
        <v>6.71</v>
      </c>
      <c r="D1109" s="109">
        <v>1.1131</v>
      </c>
      <c r="E1109" s="109">
        <v>1</v>
      </c>
      <c r="F1109" s="109">
        <v>1</v>
      </c>
      <c r="G1109" s="109">
        <f t="shared" si="68"/>
        <v>1.1131</v>
      </c>
      <c r="H1109" s="109">
        <v>1.45</v>
      </c>
      <c r="I1109" s="109">
        <f t="shared" si="69"/>
        <v>1.6139949999999998</v>
      </c>
      <c r="J1109" s="109">
        <v>1</v>
      </c>
      <c r="K1109" s="109">
        <f t="shared" si="70"/>
        <v>1.1131</v>
      </c>
      <c r="L1109" s="110">
        <f t="shared" si="71"/>
        <v>12104.96</v>
      </c>
      <c r="M1109" s="111" t="s">
        <v>1281</v>
      </c>
      <c r="N1109" s="112" t="s">
        <v>1283</v>
      </c>
    </row>
    <row r="1110" spans="1:14" ht="17.149999999999999" customHeight="1">
      <c r="A1110" s="113" t="s">
        <v>112</v>
      </c>
      <c r="B1110" s="114" t="s">
        <v>2026</v>
      </c>
      <c r="C1110" s="115">
        <v>12.53</v>
      </c>
      <c r="D1110" s="116">
        <v>2.3237999999999999</v>
      </c>
      <c r="E1110" s="116">
        <v>1</v>
      </c>
      <c r="F1110" s="116">
        <v>1</v>
      </c>
      <c r="G1110" s="116">
        <f t="shared" si="68"/>
        <v>2.3237999999999999</v>
      </c>
      <c r="H1110" s="116">
        <v>1.45</v>
      </c>
      <c r="I1110" s="116">
        <f t="shared" si="69"/>
        <v>3.3695099999999996</v>
      </c>
      <c r="J1110" s="116">
        <v>1</v>
      </c>
      <c r="K1110" s="116">
        <f t="shared" si="70"/>
        <v>2.3237999999999999</v>
      </c>
      <c r="L1110" s="117">
        <f t="shared" si="71"/>
        <v>25271.33</v>
      </c>
      <c r="M1110" s="118" t="s">
        <v>1281</v>
      </c>
      <c r="N1110" s="119" t="s">
        <v>1283</v>
      </c>
    </row>
    <row r="1111" spans="1:14" ht="17.149999999999999" customHeight="1">
      <c r="A1111" s="120" t="s">
        <v>113</v>
      </c>
      <c r="B1111" s="121" t="s">
        <v>2027</v>
      </c>
      <c r="C1111" s="122">
        <v>5.4</v>
      </c>
      <c r="D1111" s="123">
        <v>0.99</v>
      </c>
      <c r="E1111" s="124">
        <v>1</v>
      </c>
      <c r="F1111" s="124">
        <v>1</v>
      </c>
      <c r="G1111" s="124">
        <f t="shared" si="68"/>
        <v>0.99</v>
      </c>
      <c r="H1111" s="124">
        <v>1</v>
      </c>
      <c r="I1111" s="124">
        <f t="shared" si="69"/>
        <v>0.99</v>
      </c>
      <c r="J1111" s="124">
        <v>1</v>
      </c>
      <c r="K1111" s="124">
        <f t="shared" si="70"/>
        <v>0.99</v>
      </c>
      <c r="L1111" s="125">
        <f t="shared" si="71"/>
        <v>7425</v>
      </c>
      <c r="M1111" s="126" t="s">
        <v>1287</v>
      </c>
      <c r="N1111" s="127" t="s">
        <v>1287</v>
      </c>
    </row>
    <row r="1112" spans="1:14" ht="17.149999999999999" customHeight="1">
      <c r="A1112" s="105" t="s">
        <v>114</v>
      </c>
      <c r="B1112" s="106" t="s">
        <v>2027</v>
      </c>
      <c r="C1112" s="107">
        <v>14.24</v>
      </c>
      <c r="D1112" s="109">
        <v>1.341</v>
      </c>
      <c r="E1112" s="109">
        <v>1</v>
      </c>
      <c r="F1112" s="109">
        <v>1</v>
      </c>
      <c r="G1112" s="109">
        <f t="shared" si="68"/>
        <v>1.341</v>
      </c>
      <c r="H1112" s="109">
        <v>1</v>
      </c>
      <c r="I1112" s="109">
        <f t="shared" si="69"/>
        <v>1.341</v>
      </c>
      <c r="J1112" s="109">
        <v>1</v>
      </c>
      <c r="K1112" s="109">
        <f t="shared" si="70"/>
        <v>1.341</v>
      </c>
      <c r="L1112" s="110">
        <f t="shared" si="71"/>
        <v>10057.5</v>
      </c>
      <c r="M1112" s="111" t="s">
        <v>1287</v>
      </c>
      <c r="N1112" s="112" t="s">
        <v>1287</v>
      </c>
    </row>
    <row r="1113" spans="1:14" ht="17.149999999999999" customHeight="1">
      <c r="A1113" s="105" t="s">
        <v>115</v>
      </c>
      <c r="B1113" s="106" t="s">
        <v>2027</v>
      </c>
      <c r="C1113" s="107">
        <v>19.079999999999998</v>
      </c>
      <c r="D1113" s="109">
        <v>2.4218000000000002</v>
      </c>
      <c r="E1113" s="109">
        <v>1</v>
      </c>
      <c r="F1113" s="109">
        <v>1</v>
      </c>
      <c r="G1113" s="109">
        <f t="shared" si="68"/>
        <v>2.4218000000000002</v>
      </c>
      <c r="H1113" s="109">
        <v>1</v>
      </c>
      <c r="I1113" s="109">
        <f t="shared" si="69"/>
        <v>2.4218000000000002</v>
      </c>
      <c r="J1113" s="109">
        <v>1</v>
      </c>
      <c r="K1113" s="109">
        <f t="shared" si="70"/>
        <v>2.4218000000000002</v>
      </c>
      <c r="L1113" s="110">
        <f t="shared" si="71"/>
        <v>18163.5</v>
      </c>
      <c r="M1113" s="111" t="s">
        <v>1287</v>
      </c>
      <c r="N1113" s="112" t="s">
        <v>1287</v>
      </c>
    </row>
    <row r="1114" spans="1:14" ht="17.149999999999999" customHeight="1">
      <c r="A1114" s="113" t="s">
        <v>116</v>
      </c>
      <c r="B1114" s="114" t="s">
        <v>2027</v>
      </c>
      <c r="C1114" s="115">
        <v>33.58</v>
      </c>
      <c r="D1114" s="116">
        <v>5.0747</v>
      </c>
      <c r="E1114" s="116">
        <v>1</v>
      </c>
      <c r="F1114" s="116">
        <v>1</v>
      </c>
      <c r="G1114" s="116">
        <f t="shared" si="68"/>
        <v>5.0747</v>
      </c>
      <c r="H1114" s="116">
        <v>1</v>
      </c>
      <c r="I1114" s="116">
        <f t="shared" si="69"/>
        <v>5.0747</v>
      </c>
      <c r="J1114" s="116">
        <v>1</v>
      </c>
      <c r="K1114" s="116">
        <f t="shared" si="70"/>
        <v>5.0747</v>
      </c>
      <c r="L1114" s="117">
        <f t="shared" si="71"/>
        <v>38060.25</v>
      </c>
      <c r="M1114" s="118" t="s">
        <v>1287</v>
      </c>
      <c r="N1114" s="119" t="s">
        <v>1287</v>
      </c>
    </row>
    <row r="1115" spans="1:14" ht="17.149999999999999" customHeight="1">
      <c r="A1115" s="120" t="s">
        <v>117</v>
      </c>
      <c r="B1115" s="121" t="s">
        <v>2028</v>
      </c>
      <c r="C1115" s="122">
        <v>9.36</v>
      </c>
      <c r="D1115" s="123">
        <v>0.51959999999999995</v>
      </c>
      <c r="E1115" s="124">
        <v>1</v>
      </c>
      <c r="F1115" s="124">
        <v>1</v>
      </c>
      <c r="G1115" s="124">
        <f t="shared" si="68"/>
        <v>0.51959999999999995</v>
      </c>
      <c r="H1115" s="124">
        <v>1</v>
      </c>
      <c r="I1115" s="124">
        <f t="shared" si="69"/>
        <v>0.51959999999999995</v>
      </c>
      <c r="J1115" s="124">
        <v>1</v>
      </c>
      <c r="K1115" s="124">
        <f t="shared" si="70"/>
        <v>0.51959999999999995</v>
      </c>
      <c r="L1115" s="125">
        <f t="shared" si="71"/>
        <v>3897</v>
      </c>
      <c r="M1115" s="126" t="s">
        <v>1287</v>
      </c>
      <c r="N1115" s="127" t="s">
        <v>1287</v>
      </c>
    </row>
    <row r="1116" spans="1:14" ht="17.149999999999999" customHeight="1">
      <c r="A1116" s="105" t="s">
        <v>118</v>
      </c>
      <c r="B1116" s="106" t="s">
        <v>2028</v>
      </c>
      <c r="C1116" s="107">
        <v>11.32</v>
      </c>
      <c r="D1116" s="109">
        <v>0.63560000000000005</v>
      </c>
      <c r="E1116" s="109">
        <v>1</v>
      </c>
      <c r="F1116" s="109">
        <v>1</v>
      </c>
      <c r="G1116" s="109">
        <f t="shared" si="68"/>
        <v>0.63560000000000005</v>
      </c>
      <c r="H1116" s="109">
        <v>1</v>
      </c>
      <c r="I1116" s="109">
        <f t="shared" si="69"/>
        <v>0.63560000000000005</v>
      </c>
      <c r="J1116" s="109">
        <v>1</v>
      </c>
      <c r="K1116" s="109">
        <f t="shared" si="70"/>
        <v>0.63560000000000005</v>
      </c>
      <c r="L1116" s="110">
        <f t="shared" si="71"/>
        <v>4767</v>
      </c>
      <c r="M1116" s="111" t="s">
        <v>1287</v>
      </c>
      <c r="N1116" s="112" t="s">
        <v>1287</v>
      </c>
    </row>
    <row r="1117" spans="1:14" ht="17.149999999999999" customHeight="1">
      <c r="A1117" s="105" t="s">
        <v>119</v>
      </c>
      <c r="B1117" s="106" t="s">
        <v>2028</v>
      </c>
      <c r="C1117" s="107">
        <v>15.41</v>
      </c>
      <c r="D1117" s="109">
        <v>0.89249999999999996</v>
      </c>
      <c r="E1117" s="109">
        <v>1</v>
      </c>
      <c r="F1117" s="109">
        <v>1</v>
      </c>
      <c r="G1117" s="109">
        <f t="shared" si="68"/>
        <v>0.89249999999999996</v>
      </c>
      <c r="H1117" s="109">
        <v>1</v>
      </c>
      <c r="I1117" s="109">
        <f t="shared" si="69"/>
        <v>0.89249999999999996</v>
      </c>
      <c r="J1117" s="109">
        <v>1</v>
      </c>
      <c r="K1117" s="109">
        <f t="shared" si="70"/>
        <v>0.89249999999999996</v>
      </c>
      <c r="L1117" s="110">
        <f t="shared" si="71"/>
        <v>6693.75</v>
      </c>
      <c r="M1117" s="111" t="s">
        <v>1287</v>
      </c>
      <c r="N1117" s="112" t="s">
        <v>1287</v>
      </c>
    </row>
    <row r="1118" spans="1:14" ht="17.149999999999999" customHeight="1">
      <c r="A1118" s="113" t="s">
        <v>120</v>
      </c>
      <c r="B1118" s="114" t="s">
        <v>2028</v>
      </c>
      <c r="C1118" s="115">
        <v>27.43</v>
      </c>
      <c r="D1118" s="116">
        <v>1.9811000000000001</v>
      </c>
      <c r="E1118" s="116">
        <v>1</v>
      </c>
      <c r="F1118" s="116">
        <v>1</v>
      </c>
      <c r="G1118" s="116">
        <f t="shared" si="68"/>
        <v>1.9811000000000001</v>
      </c>
      <c r="H1118" s="116">
        <v>1</v>
      </c>
      <c r="I1118" s="116">
        <f t="shared" si="69"/>
        <v>1.9811000000000001</v>
      </c>
      <c r="J1118" s="116">
        <v>1</v>
      </c>
      <c r="K1118" s="116">
        <f t="shared" si="70"/>
        <v>1.9811000000000001</v>
      </c>
      <c r="L1118" s="117">
        <f t="shared" si="71"/>
        <v>14858.25</v>
      </c>
      <c r="M1118" s="118" t="s">
        <v>1287</v>
      </c>
      <c r="N1118" s="119" t="s">
        <v>1287</v>
      </c>
    </row>
    <row r="1119" spans="1:14" ht="17.149999999999999" customHeight="1">
      <c r="A1119" s="120" t="s">
        <v>121</v>
      </c>
      <c r="B1119" s="121" t="s">
        <v>2029</v>
      </c>
      <c r="C1119" s="122">
        <v>5.23</v>
      </c>
      <c r="D1119" s="123">
        <v>0.35620000000000002</v>
      </c>
      <c r="E1119" s="124">
        <v>1</v>
      </c>
      <c r="F1119" s="124">
        <v>1</v>
      </c>
      <c r="G1119" s="124">
        <f t="shared" si="68"/>
        <v>0.35620000000000002</v>
      </c>
      <c r="H1119" s="124">
        <v>1</v>
      </c>
      <c r="I1119" s="124">
        <f t="shared" si="69"/>
        <v>0.35620000000000002</v>
      </c>
      <c r="J1119" s="124">
        <v>1</v>
      </c>
      <c r="K1119" s="124">
        <f t="shared" si="70"/>
        <v>0.35620000000000002</v>
      </c>
      <c r="L1119" s="125">
        <f t="shared" si="71"/>
        <v>2671.5</v>
      </c>
      <c r="M1119" s="126" t="s">
        <v>1287</v>
      </c>
      <c r="N1119" s="127" t="s">
        <v>1287</v>
      </c>
    </row>
    <row r="1120" spans="1:14" ht="17.149999999999999" customHeight="1">
      <c r="A1120" s="105" t="s">
        <v>122</v>
      </c>
      <c r="B1120" s="106" t="s">
        <v>2029</v>
      </c>
      <c r="C1120" s="107">
        <v>7.14</v>
      </c>
      <c r="D1120" s="109">
        <v>0.47939999999999999</v>
      </c>
      <c r="E1120" s="109">
        <v>1</v>
      </c>
      <c r="F1120" s="109">
        <v>1</v>
      </c>
      <c r="G1120" s="109">
        <f t="shared" si="68"/>
        <v>0.47939999999999999</v>
      </c>
      <c r="H1120" s="109">
        <v>1</v>
      </c>
      <c r="I1120" s="109">
        <f t="shared" si="69"/>
        <v>0.47939999999999999</v>
      </c>
      <c r="J1120" s="109">
        <v>1</v>
      </c>
      <c r="K1120" s="109">
        <f t="shared" si="70"/>
        <v>0.47939999999999999</v>
      </c>
      <c r="L1120" s="110">
        <f t="shared" si="71"/>
        <v>3595.5</v>
      </c>
      <c r="M1120" s="111" t="s">
        <v>1287</v>
      </c>
      <c r="N1120" s="112" t="s">
        <v>1287</v>
      </c>
    </row>
    <row r="1121" spans="1:14" ht="17.149999999999999" customHeight="1">
      <c r="A1121" s="105" t="s">
        <v>123</v>
      </c>
      <c r="B1121" s="106" t="s">
        <v>2029</v>
      </c>
      <c r="C1121" s="107">
        <v>10.73</v>
      </c>
      <c r="D1121" s="109">
        <v>0.79859999999999998</v>
      </c>
      <c r="E1121" s="109">
        <v>1</v>
      </c>
      <c r="F1121" s="109">
        <v>1</v>
      </c>
      <c r="G1121" s="109">
        <f t="shared" si="68"/>
        <v>0.79859999999999998</v>
      </c>
      <c r="H1121" s="109">
        <v>1</v>
      </c>
      <c r="I1121" s="109">
        <f t="shared" si="69"/>
        <v>0.79859999999999998</v>
      </c>
      <c r="J1121" s="109">
        <v>1</v>
      </c>
      <c r="K1121" s="109">
        <f t="shared" si="70"/>
        <v>0.79859999999999998</v>
      </c>
      <c r="L1121" s="110">
        <f t="shared" si="71"/>
        <v>5989.5</v>
      </c>
      <c r="M1121" s="111" t="s">
        <v>1287</v>
      </c>
      <c r="N1121" s="112" t="s">
        <v>1287</v>
      </c>
    </row>
    <row r="1122" spans="1:14" ht="17.149999999999999" customHeight="1">
      <c r="A1122" s="113" t="s">
        <v>124</v>
      </c>
      <c r="B1122" s="114" t="s">
        <v>2029</v>
      </c>
      <c r="C1122" s="115">
        <v>20.12</v>
      </c>
      <c r="D1122" s="116">
        <v>1.6644000000000001</v>
      </c>
      <c r="E1122" s="116">
        <v>1</v>
      </c>
      <c r="F1122" s="116">
        <v>1</v>
      </c>
      <c r="G1122" s="116">
        <f t="shared" si="68"/>
        <v>1.6644000000000001</v>
      </c>
      <c r="H1122" s="116">
        <v>1</v>
      </c>
      <c r="I1122" s="116">
        <f t="shared" si="69"/>
        <v>1.6644000000000001</v>
      </c>
      <c r="J1122" s="116">
        <v>1</v>
      </c>
      <c r="K1122" s="116">
        <f t="shared" si="70"/>
        <v>1.6644000000000001</v>
      </c>
      <c r="L1122" s="117">
        <f t="shared" si="71"/>
        <v>12483</v>
      </c>
      <c r="M1122" s="118" t="s">
        <v>1287</v>
      </c>
      <c r="N1122" s="119" t="s">
        <v>1287</v>
      </c>
    </row>
    <row r="1123" spans="1:14" ht="17.149999999999999" customHeight="1">
      <c r="A1123" s="120" t="s">
        <v>125</v>
      </c>
      <c r="B1123" s="121" t="s">
        <v>2030</v>
      </c>
      <c r="C1123" s="122">
        <v>4.87</v>
      </c>
      <c r="D1123" s="123">
        <v>0.318</v>
      </c>
      <c r="E1123" s="124">
        <v>1</v>
      </c>
      <c r="F1123" s="124">
        <v>1</v>
      </c>
      <c r="G1123" s="124">
        <f t="shared" si="68"/>
        <v>0.318</v>
      </c>
      <c r="H1123" s="124">
        <v>1</v>
      </c>
      <c r="I1123" s="124">
        <f t="shared" si="69"/>
        <v>0.318</v>
      </c>
      <c r="J1123" s="124">
        <v>1</v>
      </c>
      <c r="K1123" s="124">
        <f t="shared" si="70"/>
        <v>0.318</v>
      </c>
      <c r="L1123" s="125">
        <f t="shared" si="71"/>
        <v>2385</v>
      </c>
      <c r="M1123" s="126" t="s">
        <v>1287</v>
      </c>
      <c r="N1123" s="127" t="s">
        <v>1287</v>
      </c>
    </row>
    <row r="1124" spans="1:14" ht="17.149999999999999" customHeight="1">
      <c r="A1124" s="105" t="s">
        <v>126</v>
      </c>
      <c r="B1124" s="106" t="s">
        <v>2030</v>
      </c>
      <c r="C1124" s="107">
        <v>6.32</v>
      </c>
      <c r="D1124" s="109">
        <v>0.4209</v>
      </c>
      <c r="E1124" s="109">
        <v>1</v>
      </c>
      <c r="F1124" s="109">
        <v>1</v>
      </c>
      <c r="G1124" s="109">
        <f t="shared" si="68"/>
        <v>0.4209</v>
      </c>
      <c r="H1124" s="109">
        <v>1</v>
      </c>
      <c r="I1124" s="109">
        <f t="shared" si="69"/>
        <v>0.4209</v>
      </c>
      <c r="J1124" s="109">
        <v>1</v>
      </c>
      <c r="K1124" s="109">
        <f t="shared" si="70"/>
        <v>0.4209</v>
      </c>
      <c r="L1124" s="110">
        <f t="shared" si="71"/>
        <v>3156.75</v>
      </c>
      <c r="M1124" s="111" t="s">
        <v>1287</v>
      </c>
      <c r="N1124" s="112" t="s">
        <v>1287</v>
      </c>
    </row>
    <row r="1125" spans="1:14" ht="17.149999999999999" customHeight="1">
      <c r="A1125" s="105" t="s">
        <v>127</v>
      </c>
      <c r="B1125" s="106" t="s">
        <v>2030</v>
      </c>
      <c r="C1125" s="107">
        <v>8.5500000000000007</v>
      </c>
      <c r="D1125" s="109">
        <v>0.72060000000000002</v>
      </c>
      <c r="E1125" s="109">
        <v>1</v>
      </c>
      <c r="F1125" s="109">
        <v>1</v>
      </c>
      <c r="G1125" s="109">
        <f t="shared" si="68"/>
        <v>0.72060000000000002</v>
      </c>
      <c r="H1125" s="109">
        <v>1</v>
      </c>
      <c r="I1125" s="109">
        <f t="shared" si="69"/>
        <v>0.72060000000000002</v>
      </c>
      <c r="J1125" s="109">
        <v>1</v>
      </c>
      <c r="K1125" s="109">
        <f t="shared" si="70"/>
        <v>0.72060000000000002</v>
      </c>
      <c r="L1125" s="110">
        <f t="shared" si="71"/>
        <v>5404.5</v>
      </c>
      <c r="M1125" s="111" t="s">
        <v>1287</v>
      </c>
      <c r="N1125" s="112" t="s">
        <v>1287</v>
      </c>
    </row>
    <row r="1126" spans="1:14" ht="17.149999999999999" customHeight="1">
      <c r="A1126" s="113" t="s">
        <v>128</v>
      </c>
      <c r="B1126" s="114" t="s">
        <v>2030</v>
      </c>
      <c r="C1126" s="115">
        <v>14.25</v>
      </c>
      <c r="D1126" s="116">
        <v>1.1877</v>
      </c>
      <c r="E1126" s="116">
        <v>1</v>
      </c>
      <c r="F1126" s="116">
        <v>1</v>
      </c>
      <c r="G1126" s="116">
        <f t="shared" si="68"/>
        <v>1.1877</v>
      </c>
      <c r="H1126" s="116">
        <v>1</v>
      </c>
      <c r="I1126" s="116">
        <f t="shared" si="69"/>
        <v>1.1877</v>
      </c>
      <c r="J1126" s="116">
        <v>1</v>
      </c>
      <c r="K1126" s="116">
        <f t="shared" si="70"/>
        <v>1.1877</v>
      </c>
      <c r="L1126" s="117">
        <f t="shared" si="71"/>
        <v>8907.75</v>
      </c>
      <c r="M1126" s="118" t="s">
        <v>1287</v>
      </c>
      <c r="N1126" s="119" t="s">
        <v>1287</v>
      </c>
    </row>
    <row r="1127" spans="1:14" ht="17.149999999999999" customHeight="1">
      <c r="A1127" s="120" t="s">
        <v>129</v>
      </c>
      <c r="B1127" s="121" t="s">
        <v>2031</v>
      </c>
      <c r="C1127" s="122">
        <v>5.67</v>
      </c>
      <c r="D1127" s="123">
        <v>0.38550000000000001</v>
      </c>
      <c r="E1127" s="124">
        <v>1</v>
      </c>
      <c r="F1127" s="124">
        <v>1</v>
      </c>
      <c r="G1127" s="124">
        <f t="shared" si="68"/>
        <v>0.38550000000000001</v>
      </c>
      <c r="H1127" s="124">
        <v>1</v>
      </c>
      <c r="I1127" s="124">
        <f t="shared" si="69"/>
        <v>0.38550000000000001</v>
      </c>
      <c r="J1127" s="124">
        <v>1</v>
      </c>
      <c r="K1127" s="124">
        <f t="shared" si="70"/>
        <v>0.38550000000000001</v>
      </c>
      <c r="L1127" s="125">
        <f t="shared" si="71"/>
        <v>2891.25</v>
      </c>
      <c r="M1127" s="126" t="s">
        <v>1287</v>
      </c>
      <c r="N1127" s="127" t="s">
        <v>1287</v>
      </c>
    </row>
    <row r="1128" spans="1:14" ht="17.149999999999999" customHeight="1">
      <c r="A1128" s="105" t="s">
        <v>130</v>
      </c>
      <c r="B1128" s="106" t="s">
        <v>2031</v>
      </c>
      <c r="C1128" s="107">
        <v>7.87</v>
      </c>
      <c r="D1128" s="109">
        <v>0.50939999999999996</v>
      </c>
      <c r="E1128" s="109">
        <v>1</v>
      </c>
      <c r="F1128" s="109">
        <v>1</v>
      </c>
      <c r="G1128" s="109">
        <f t="shared" si="68"/>
        <v>0.50939999999999996</v>
      </c>
      <c r="H1128" s="109">
        <v>1</v>
      </c>
      <c r="I1128" s="109">
        <f t="shared" si="69"/>
        <v>0.50939999999999996</v>
      </c>
      <c r="J1128" s="109">
        <v>1</v>
      </c>
      <c r="K1128" s="109">
        <f t="shared" si="70"/>
        <v>0.50939999999999996</v>
      </c>
      <c r="L1128" s="110">
        <f t="shared" si="71"/>
        <v>3820.5</v>
      </c>
      <c r="M1128" s="111" t="s">
        <v>1287</v>
      </c>
      <c r="N1128" s="112" t="s">
        <v>1287</v>
      </c>
    </row>
    <row r="1129" spans="1:14" ht="17.149999999999999" customHeight="1">
      <c r="A1129" s="105" t="s">
        <v>131</v>
      </c>
      <c r="B1129" s="106" t="s">
        <v>2031</v>
      </c>
      <c r="C1129" s="107">
        <v>11.52</v>
      </c>
      <c r="D1129" s="109">
        <v>0.78149999999999997</v>
      </c>
      <c r="E1129" s="109">
        <v>1</v>
      </c>
      <c r="F1129" s="109">
        <v>1</v>
      </c>
      <c r="G1129" s="109">
        <f t="shared" si="68"/>
        <v>0.78149999999999997</v>
      </c>
      <c r="H1129" s="109">
        <v>1</v>
      </c>
      <c r="I1129" s="109">
        <f t="shared" si="69"/>
        <v>0.78149999999999997</v>
      </c>
      <c r="J1129" s="109">
        <v>1</v>
      </c>
      <c r="K1129" s="109">
        <f t="shared" si="70"/>
        <v>0.78149999999999997</v>
      </c>
      <c r="L1129" s="110">
        <f t="shared" si="71"/>
        <v>5861.25</v>
      </c>
      <c r="M1129" s="111" t="s">
        <v>1287</v>
      </c>
      <c r="N1129" s="112" t="s">
        <v>1287</v>
      </c>
    </row>
    <row r="1130" spans="1:14" ht="17.149999999999999" customHeight="1">
      <c r="A1130" s="113" t="s">
        <v>132</v>
      </c>
      <c r="B1130" s="114" t="s">
        <v>2031</v>
      </c>
      <c r="C1130" s="115">
        <v>20.79</v>
      </c>
      <c r="D1130" s="116">
        <v>1.6809000000000001</v>
      </c>
      <c r="E1130" s="116">
        <v>1</v>
      </c>
      <c r="F1130" s="116">
        <v>1</v>
      </c>
      <c r="G1130" s="116">
        <f t="shared" si="68"/>
        <v>1.6809000000000001</v>
      </c>
      <c r="H1130" s="116">
        <v>1</v>
      </c>
      <c r="I1130" s="116">
        <f t="shared" si="69"/>
        <v>1.6809000000000001</v>
      </c>
      <c r="J1130" s="116">
        <v>1</v>
      </c>
      <c r="K1130" s="116">
        <f t="shared" si="70"/>
        <v>1.6809000000000001</v>
      </c>
      <c r="L1130" s="117">
        <f t="shared" si="71"/>
        <v>12606.75</v>
      </c>
      <c r="M1130" s="118" t="s">
        <v>1287</v>
      </c>
      <c r="N1130" s="119" t="s">
        <v>1287</v>
      </c>
    </row>
    <row r="1131" spans="1:14" ht="17.149999999999999" customHeight="1">
      <c r="A1131" s="120" t="s">
        <v>133</v>
      </c>
      <c r="B1131" s="121" t="s">
        <v>2032</v>
      </c>
      <c r="C1131" s="122">
        <v>4.12</v>
      </c>
      <c r="D1131" s="123">
        <v>0.29160000000000003</v>
      </c>
      <c r="E1131" s="124">
        <v>1</v>
      </c>
      <c r="F1131" s="124">
        <v>1</v>
      </c>
      <c r="G1131" s="124">
        <f t="shared" si="68"/>
        <v>0.29160000000000003</v>
      </c>
      <c r="H1131" s="124">
        <v>1</v>
      </c>
      <c r="I1131" s="124">
        <f t="shared" si="69"/>
        <v>0.29160000000000003</v>
      </c>
      <c r="J1131" s="124">
        <v>1</v>
      </c>
      <c r="K1131" s="124">
        <f t="shared" si="70"/>
        <v>0.29160000000000003</v>
      </c>
      <c r="L1131" s="125">
        <f t="shared" si="71"/>
        <v>2187</v>
      </c>
      <c r="M1131" s="126" t="s">
        <v>1287</v>
      </c>
      <c r="N1131" s="127" t="s">
        <v>1287</v>
      </c>
    </row>
    <row r="1132" spans="1:14" ht="17.149999999999999" customHeight="1">
      <c r="A1132" s="105" t="s">
        <v>134</v>
      </c>
      <c r="B1132" s="106" t="s">
        <v>2032</v>
      </c>
      <c r="C1132" s="107">
        <v>5.5</v>
      </c>
      <c r="D1132" s="109">
        <v>0.38700000000000001</v>
      </c>
      <c r="E1132" s="109">
        <v>1</v>
      </c>
      <c r="F1132" s="109">
        <v>1</v>
      </c>
      <c r="G1132" s="109">
        <f t="shared" si="68"/>
        <v>0.38700000000000001</v>
      </c>
      <c r="H1132" s="109">
        <v>1</v>
      </c>
      <c r="I1132" s="109">
        <f t="shared" si="69"/>
        <v>0.38700000000000001</v>
      </c>
      <c r="J1132" s="109">
        <v>1</v>
      </c>
      <c r="K1132" s="109">
        <f t="shared" si="70"/>
        <v>0.38700000000000001</v>
      </c>
      <c r="L1132" s="110">
        <f t="shared" si="71"/>
        <v>2902.5</v>
      </c>
      <c r="M1132" s="111" t="s">
        <v>1287</v>
      </c>
      <c r="N1132" s="112" t="s">
        <v>1287</v>
      </c>
    </row>
    <row r="1133" spans="1:14" ht="17.149999999999999" customHeight="1">
      <c r="A1133" s="105" t="s">
        <v>135</v>
      </c>
      <c r="B1133" s="106" t="s">
        <v>2032</v>
      </c>
      <c r="C1133" s="107">
        <v>7.58</v>
      </c>
      <c r="D1133" s="109">
        <v>0.59589999999999999</v>
      </c>
      <c r="E1133" s="109">
        <v>1</v>
      </c>
      <c r="F1133" s="109">
        <v>1</v>
      </c>
      <c r="G1133" s="109">
        <f t="shared" si="68"/>
        <v>0.59589999999999999</v>
      </c>
      <c r="H1133" s="109">
        <v>1</v>
      </c>
      <c r="I1133" s="109">
        <f t="shared" si="69"/>
        <v>0.59589999999999999</v>
      </c>
      <c r="J1133" s="109">
        <v>1</v>
      </c>
      <c r="K1133" s="109">
        <f t="shared" si="70"/>
        <v>0.59589999999999999</v>
      </c>
      <c r="L1133" s="110">
        <f t="shared" si="71"/>
        <v>4469.25</v>
      </c>
      <c r="M1133" s="111" t="s">
        <v>1287</v>
      </c>
      <c r="N1133" s="112" t="s">
        <v>1287</v>
      </c>
    </row>
    <row r="1134" spans="1:14" ht="17.149999999999999" customHeight="1">
      <c r="A1134" s="113" t="s">
        <v>136</v>
      </c>
      <c r="B1134" s="114" t="s">
        <v>2032</v>
      </c>
      <c r="C1134" s="115">
        <v>14.84</v>
      </c>
      <c r="D1134" s="116">
        <v>1.1055999999999999</v>
      </c>
      <c r="E1134" s="116">
        <v>1</v>
      </c>
      <c r="F1134" s="116">
        <v>1</v>
      </c>
      <c r="G1134" s="116">
        <f t="shared" si="68"/>
        <v>1.1055999999999999</v>
      </c>
      <c r="H1134" s="116">
        <v>1</v>
      </c>
      <c r="I1134" s="116">
        <f t="shared" si="69"/>
        <v>1.1055999999999999</v>
      </c>
      <c r="J1134" s="116">
        <v>1</v>
      </c>
      <c r="K1134" s="116">
        <f t="shared" si="70"/>
        <v>1.1055999999999999</v>
      </c>
      <c r="L1134" s="117">
        <f t="shared" si="71"/>
        <v>8292</v>
      </c>
      <c r="M1134" s="118" t="s">
        <v>1287</v>
      </c>
      <c r="N1134" s="119" t="s">
        <v>1287</v>
      </c>
    </row>
    <row r="1135" spans="1:14" ht="17.149999999999999" customHeight="1">
      <c r="A1135" s="120" t="s">
        <v>137</v>
      </c>
      <c r="B1135" s="121" t="s">
        <v>2033</v>
      </c>
      <c r="C1135" s="122">
        <v>3.61</v>
      </c>
      <c r="D1135" s="123">
        <v>0.26879999999999998</v>
      </c>
      <c r="E1135" s="124">
        <v>1</v>
      </c>
      <c r="F1135" s="124">
        <v>1</v>
      </c>
      <c r="G1135" s="124">
        <f t="shared" si="68"/>
        <v>0.26879999999999998</v>
      </c>
      <c r="H1135" s="124">
        <v>1</v>
      </c>
      <c r="I1135" s="124">
        <f t="shared" si="69"/>
        <v>0.26879999999999998</v>
      </c>
      <c r="J1135" s="124">
        <v>1</v>
      </c>
      <c r="K1135" s="124">
        <f t="shared" si="70"/>
        <v>0.26879999999999998</v>
      </c>
      <c r="L1135" s="125">
        <f t="shared" si="71"/>
        <v>2016</v>
      </c>
      <c r="M1135" s="126" t="s">
        <v>1287</v>
      </c>
      <c r="N1135" s="127" t="s">
        <v>1287</v>
      </c>
    </row>
    <row r="1136" spans="1:14" ht="17.149999999999999" customHeight="1">
      <c r="A1136" s="105" t="s">
        <v>138</v>
      </c>
      <c r="B1136" s="106" t="s">
        <v>2033</v>
      </c>
      <c r="C1136" s="107">
        <v>5.91</v>
      </c>
      <c r="D1136" s="109">
        <v>0.41699999999999998</v>
      </c>
      <c r="E1136" s="109">
        <v>1</v>
      </c>
      <c r="F1136" s="109">
        <v>1</v>
      </c>
      <c r="G1136" s="109">
        <f t="shared" si="68"/>
        <v>0.41699999999999998</v>
      </c>
      <c r="H1136" s="109">
        <v>1</v>
      </c>
      <c r="I1136" s="109">
        <f t="shared" si="69"/>
        <v>0.41699999999999998</v>
      </c>
      <c r="J1136" s="109">
        <v>1</v>
      </c>
      <c r="K1136" s="109">
        <f t="shared" si="70"/>
        <v>0.41699999999999998</v>
      </c>
      <c r="L1136" s="110">
        <f t="shared" si="71"/>
        <v>3127.5</v>
      </c>
      <c r="M1136" s="111" t="s">
        <v>1287</v>
      </c>
      <c r="N1136" s="112" t="s">
        <v>1287</v>
      </c>
    </row>
    <row r="1137" spans="1:14" ht="17.149999999999999" customHeight="1">
      <c r="A1137" s="105" t="s">
        <v>139</v>
      </c>
      <c r="B1137" s="106" t="s">
        <v>2033</v>
      </c>
      <c r="C1137" s="107">
        <v>9.7200000000000006</v>
      </c>
      <c r="D1137" s="109">
        <v>0.56430000000000002</v>
      </c>
      <c r="E1137" s="109">
        <v>1</v>
      </c>
      <c r="F1137" s="109">
        <v>1</v>
      </c>
      <c r="G1137" s="109">
        <f t="shared" si="68"/>
        <v>0.56430000000000002</v>
      </c>
      <c r="H1137" s="109">
        <v>1</v>
      </c>
      <c r="I1137" s="109">
        <f t="shared" si="69"/>
        <v>0.56430000000000002</v>
      </c>
      <c r="J1137" s="109">
        <v>1</v>
      </c>
      <c r="K1137" s="109">
        <f t="shared" si="70"/>
        <v>0.56430000000000002</v>
      </c>
      <c r="L1137" s="110">
        <f t="shared" si="71"/>
        <v>4232.25</v>
      </c>
      <c r="M1137" s="111" t="s">
        <v>1287</v>
      </c>
      <c r="N1137" s="112" t="s">
        <v>1287</v>
      </c>
    </row>
    <row r="1138" spans="1:14" ht="17.149999999999999" customHeight="1">
      <c r="A1138" s="113" t="s">
        <v>140</v>
      </c>
      <c r="B1138" s="114" t="s">
        <v>2033</v>
      </c>
      <c r="C1138" s="115">
        <v>25</v>
      </c>
      <c r="D1138" s="116">
        <v>0.79459999999999997</v>
      </c>
      <c r="E1138" s="116">
        <v>1</v>
      </c>
      <c r="F1138" s="116">
        <v>1</v>
      </c>
      <c r="G1138" s="116">
        <f t="shared" si="68"/>
        <v>0.79459999999999997</v>
      </c>
      <c r="H1138" s="116">
        <v>1</v>
      </c>
      <c r="I1138" s="116">
        <f t="shared" si="69"/>
        <v>0.79459999999999997</v>
      </c>
      <c r="J1138" s="116">
        <v>1</v>
      </c>
      <c r="K1138" s="116">
        <f t="shared" si="70"/>
        <v>0.79459999999999997</v>
      </c>
      <c r="L1138" s="117">
        <f t="shared" si="71"/>
        <v>5959.5</v>
      </c>
      <c r="M1138" s="118" t="s">
        <v>1287</v>
      </c>
      <c r="N1138" s="119" t="s">
        <v>1287</v>
      </c>
    </row>
    <row r="1139" spans="1:14" ht="17.149999999999999" customHeight="1">
      <c r="A1139" s="120" t="s">
        <v>141</v>
      </c>
      <c r="B1139" s="121" t="s">
        <v>2034</v>
      </c>
      <c r="C1139" s="122">
        <v>3.24</v>
      </c>
      <c r="D1139" s="123">
        <v>0.39739999999999998</v>
      </c>
      <c r="E1139" s="124">
        <v>1</v>
      </c>
      <c r="F1139" s="124">
        <v>1</v>
      </c>
      <c r="G1139" s="124">
        <f t="shared" si="68"/>
        <v>0.39739999999999998</v>
      </c>
      <c r="H1139" s="124">
        <v>1</v>
      </c>
      <c r="I1139" s="124">
        <f t="shared" si="69"/>
        <v>0.39739999999999998</v>
      </c>
      <c r="J1139" s="124">
        <v>1</v>
      </c>
      <c r="K1139" s="124">
        <f t="shared" si="70"/>
        <v>0.39739999999999998</v>
      </c>
      <c r="L1139" s="125">
        <f t="shared" si="71"/>
        <v>2980.5</v>
      </c>
      <c r="M1139" s="126" t="s">
        <v>1287</v>
      </c>
      <c r="N1139" s="127" t="s">
        <v>1287</v>
      </c>
    </row>
    <row r="1140" spans="1:14" ht="17.149999999999999" customHeight="1">
      <c r="A1140" s="105" t="s">
        <v>142</v>
      </c>
      <c r="B1140" s="106" t="s">
        <v>2034</v>
      </c>
      <c r="C1140" s="107">
        <v>3.8</v>
      </c>
      <c r="D1140" s="109">
        <v>0.51290000000000002</v>
      </c>
      <c r="E1140" s="109">
        <v>1</v>
      </c>
      <c r="F1140" s="109">
        <v>1</v>
      </c>
      <c r="G1140" s="109">
        <f t="shared" si="68"/>
        <v>0.51290000000000002</v>
      </c>
      <c r="H1140" s="109">
        <v>1</v>
      </c>
      <c r="I1140" s="109">
        <f t="shared" si="69"/>
        <v>0.51290000000000002</v>
      </c>
      <c r="J1140" s="109">
        <v>1</v>
      </c>
      <c r="K1140" s="109">
        <f t="shared" si="70"/>
        <v>0.51290000000000002</v>
      </c>
      <c r="L1140" s="110">
        <f t="shared" si="71"/>
        <v>3846.75</v>
      </c>
      <c r="M1140" s="111" t="s">
        <v>1287</v>
      </c>
      <c r="N1140" s="112" t="s">
        <v>1287</v>
      </c>
    </row>
    <row r="1141" spans="1:14" ht="17.149999999999999" customHeight="1">
      <c r="A1141" s="105" t="s">
        <v>143</v>
      </c>
      <c r="B1141" s="106" t="s">
        <v>2034</v>
      </c>
      <c r="C1141" s="107">
        <v>4.68</v>
      </c>
      <c r="D1141" s="109">
        <v>0.57740000000000002</v>
      </c>
      <c r="E1141" s="109">
        <v>1</v>
      </c>
      <c r="F1141" s="109">
        <v>1</v>
      </c>
      <c r="G1141" s="109">
        <f t="shared" si="68"/>
        <v>0.57740000000000002</v>
      </c>
      <c r="H1141" s="109">
        <v>1</v>
      </c>
      <c r="I1141" s="109">
        <f t="shared" si="69"/>
        <v>0.57740000000000002</v>
      </c>
      <c r="J1141" s="109">
        <v>1</v>
      </c>
      <c r="K1141" s="109">
        <f t="shared" si="70"/>
        <v>0.57740000000000002</v>
      </c>
      <c r="L1141" s="110">
        <f t="shared" si="71"/>
        <v>4330.5</v>
      </c>
      <c r="M1141" s="111" t="s">
        <v>1287</v>
      </c>
      <c r="N1141" s="112" t="s">
        <v>1287</v>
      </c>
    </row>
    <row r="1142" spans="1:14" ht="17.149999999999999" customHeight="1">
      <c r="A1142" s="113" t="s">
        <v>144</v>
      </c>
      <c r="B1142" s="114" t="s">
        <v>2034</v>
      </c>
      <c r="C1142" s="115">
        <v>6.84</v>
      </c>
      <c r="D1142" s="116">
        <v>1.3179000000000001</v>
      </c>
      <c r="E1142" s="116">
        <v>1</v>
      </c>
      <c r="F1142" s="116">
        <v>1</v>
      </c>
      <c r="G1142" s="116">
        <f t="shared" si="68"/>
        <v>1.3179000000000001</v>
      </c>
      <c r="H1142" s="116">
        <v>1</v>
      </c>
      <c r="I1142" s="116">
        <f t="shared" si="69"/>
        <v>1.3179000000000001</v>
      </c>
      <c r="J1142" s="116">
        <v>1</v>
      </c>
      <c r="K1142" s="116">
        <f t="shared" si="70"/>
        <v>1.3179000000000001</v>
      </c>
      <c r="L1142" s="117">
        <f t="shared" si="71"/>
        <v>9884.25</v>
      </c>
      <c r="M1142" s="118" t="s">
        <v>1287</v>
      </c>
      <c r="N1142" s="119" t="s">
        <v>1287</v>
      </c>
    </row>
    <row r="1143" spans="1:14" ht="17.149999999999999" customHeight="1">
      <c r="A1143" s="120" t="s">
        <v>145</v>
      </c>
      <c r="B1143" s="121" t="s">
        <v>2035</v>
      </c>
      <c r="C1143" s="122">
        <v>8.4700000000000006</v>
      </c>
      <c r="D1143" s="123">
        <v>0.60580000000000001</v>
      </c>
      <c r="E1143" s="124">
        <v>1</v>
      </c>
      <c r="F1143" s="124">
        <v>1</v>
      </c>
      <c r="G1143" s="124">
        <f t="shared" si="68"/>
        <v>0.60580000000000001</v>
      </c>
      <c r="H1143" s="124">
        <v>1</v>
      </c>
      <c r="I1143" s="124">
        <f t="shared" si="69"/>
        <v>0.60580000000000001</v>
      </c>
      <c r="J1143" s="124">
        <v>1</v>
      </c>
      <c r="K1143" s="124">
        <f t="shared" si="70"/>
        <v>0.60580000000000001</v>
      </c>
      <c r="L1143" s="125">
        <f t="shared" si="71"/>
        <v>4543.5</v>
      </c>
      <c r="M1143" s="126" t="s">
        <v>1287</v>
      </c>
      <c r="N1143" s="127" t="s">
        <v>1287</v>
      </c>
    </row>
    <row r="1144" spans="1:14" ht="17.149999999999999" customHeight="1">
      <c r="A1144" s="105" t="s">
        <v>146</v>
      </c>
      <c r="B1144" s="106" t="s">
        <v>2035</v>
      </c>
      <c r="C1144" s="107">
        <v>9.43</v>
      </c>
      <c r="D1144" s="109">
        <v>0.71899999999999997</v>
      </c>
      <c r="E1144" s="109">
        <v>1</v>
      </c>
      <c r="F1144" s="109">
        <v>1</v>
      </c>
      <c r="G1144" s="109">
        <f t="shared" si="68"/>
        <v>0.71899999999999997</v>
      </c>
      <c r="H1144" s="109">
        <v>1</v>
      </c>
      <c r="I1144" s="109">
        <f t="shared" si="69"/>
        <v>0.71899999999999997</v>
      </c>
      <c r="J1144" s="109">
        <v>1</v>
      </c>
      <c r="K1144" s="109">
        <f t="shared" si="70"/>
        <v>0.71899999999999997</v>
      </c>
      <c r="L1144" s="110">
        <f t="shared" si="71"/>
        <v>5392.5</v>
      </c>
      <c r="M1144" s="111" t="s">
        <v>1287</v>
      </c>
      <c r="N1144" s="112" t="s">
        <v>1287</v>
      </c>
    </row>
    <row r="1145" spans="1:14" ht="17.149999999999999" customHeight="1">
      <c r="A1145" s="105" t="s">
        <v>147</v>
      </c>
      <c r="B1145" s="106" t="s">
        <v>2035</v>
      </c>
      <c r="C1145" s="107">
        <v>10.25</v>
      </c>
      <c r="D1145" s="109">
        <v>0.89890000000000003</v>
      </c>
      <c r="E1145" s="109">
        <v>1</v>
      </c>
      <c r="F1145" s="109">
        <v>1</v>
      </c>
      <c r="G1145" s="109">
        <f t="shared" si="68"/>
        <v>0.89890000000000003</v>
      </c>
      <c r="H1145" s="109">
        <v>1</v>
      </c>
      <c r="I1145" s="109">
        <f t="shared" si="69"/>
        <v>0.89890000000000003</v>
      </c>
      <c r="J1145" s="109">
        <v>1</v>
      </c>
      <c r="K1145" s="109">
        <f t="shared" si="70"/>
        <v>0.89890000000000003</v>
      </c>
      <c r="L1145" s="110">
        <f t="shared" si="71"/>
        <v>6741.75</v>
      </c>
      <c r="M1145" s="111" t="s">
        <v>1287</v>
      </c>
      <c r="N1145" s="112" t="s">
        <v>1287</v>
      </c>
    </row>
    <row r="1146" spans="1:14" ht="17.149999999999999" customHeight="1">
      <c r="A1146" s="113" t="s">
        <v>148</v>
      </c>
      <c r="B1146" s="114" t="s">
        <v>2035</v>
      </c>
      <c r="C1146" s="115">
        <v>15.86</v>
      </c>
      <c r="D1146" s="116">
        <v>1.5661</v>
      </c>
      <c r="E1146" s="116">
        <v>1</v>
      </c>
      <c r="F1146" s="116">
        <v>1</v>
      </c>
      <c r="G1146" s="116">
        <f t="shared" si="68"/>
        <v>1.5661</v>
      </c>
      <c r="H1146" s="116">
        <v>1</v>
      </c>
      <c r="I1146" s="116">
        <f t="shared" si="69"/>
        <v>1.5661</v>
      </c>
      <c r="J1146" s="116">
        <v>1</v>
      </c>
      <c r="K1146" s="116">
        <f t="shared" si="70"/>
        <v>1.5661</v>
      </c>
      <c r="L1146" s="117">
        <f t="shared" si="71"/>
        <v>11745.75</v>
      </c>
      <c r="M1146" s="118" t="s">
        <v>1287</v>
      </c>
      <c r="N1146" s="119" t="s">
        <v>1287</v>
      </c>
    </row>
    <row r="1147" spans="1:14" ht="17.149999999999999" customHeight="1">
      <c r="A1147" s="120" t="s">
        <v>149</v>
      </c>
      <c r="B1147" s="121" t="s">
        <v>2094</v>
      </c>
      <c r="C1147" s="122">
        <v>6.23</v>
      </c>
      <c r="D1147" s="123">
        <v>0.3634</v>
      </c>
      <c r="E1147" s="124">
        <v>1</v>
      </c>
      <c r="F1147" s="124">
        <v>1</v>
      </c>
      <c r="G1147" s="124">
        <f t="shared" si="68"/>
        <v>0.3634</v>
      </c>
      <c r="H1147" s="124">
        <v>1</v>
      </c>
      <c r="I1147" s="124">
        <f t="shared" si="69"/>
        <v>0.3634</v>
      </c>
      <c r="J1147" s="124">
        <v>1</v>
      </c>
      <c r="K1147" s="124">
        <f t="shared" si="70"/>
        <v>0.3634</v>
      </c>
      <c r="L1147" s="125">
        <f t="shared" si="71"/>
        <v>2725.5</v>
      </c>
      <c r="M1147" s="126" t="s">
        <v>1287</v>
      </c>
      <c r="N1147" s="127" t="s">
        <v>1287</v>
      </c>
    </row>
    <row r="1148" spans="1:14" ht="17.149999999999999" customHeight="1">
      <c r="A1148" s="105" t="s">
        <v>150</v>
      </c>
      <c r="B1148" s="106" t="s">
        <v>2094</v>
      </c>
      <c r="C1148" s="107">
        <v>7.94</v>
      </c>
      <c r="D1148" s="109">
        <v>0.4536</v>
      </c>
      <c r="E1148" s="109">
        <v>1</v>
      </c>
      <c r="F1148" s="109">
        <v>1</v>
      </c>
      <c r="G1148" s="109">
        <f t="shared" si="68"/>
        <v>0.4536</v>
      </c>
      <c r="H1148" s="109">
        <v>1</v>
      </c>
      <c r="I1148" s="109">
        <f t="shared" si="69"/>
        <v>0.4536</v>
      </c>
      <c r="J1148" s="109">
        <v>1</v>
      </c>
      <c r="K1148" s="109">
        <f t="shared" si="70"/>
        <v>0.4536</v>
      </c>
      <c r="L1148" s="110">
        <f t="shared" si="71"/>
        <v>3402</v>
      </c>
      <c r="M1148" s="111" t="s">
        <v>1287</v>
      </c>
      <c r="N1148" s="112" t="s">
        <v>1287</v>
      </c>
    </row>
    <row r="1149" spans="1:14" ht="17.149999999999999" customHeight="1">
      <c r="A1149" s="105" t="s">
        <v>151</v>
      </c>
      <c r="B1149" s="106" t="s">
        <v>2094</v>
      </c>
      <c r="C1149" s="107">
        <v>12.12</v>
      </c>
      <c r="D1149" s="109">
        <v>0.63719999999999999</v>
      </c>
      <c r="E1149" s="109">
        <v>1</v>
      </c>
      <c r="F1149" s="109">
        <v>1</v>
      </c>
      <c r="G1149" s="109">
        <f t="shared" si="68"/>
        <v>0.63719999999999999</v>
      </c>
      <c r="H1149" s="109">
        <v>1</v>
      </c>
      <c r="I1149" s="109">
        <f t="shared" si="69"/>
        <v>0.63719999999999999</v>
      </c>
      <c r="J1149" s="109">
        <v>1</v>
      </c>
      <c r="K1149" s="109">
        <f t="shared" si="70"/>
        <v>0.63719999999999999</v>
      </c>
      <c r="L1149" s="110">
        <f t="shared" si="71"/>
        <v>4779</v>
      </c>
      <c r="M1149" s="111" t="s">
        <v>1287</v>
      </c>
      <c r="N1149" s="112" t="s">
        <v>1287</v>
      </c>
    </row>
    <row r="1150" spans="1:14" ht="17.149999999999999" customHeight="1">
      <c r="A1150" s="113" t="s">
        <v>152</v>
      </c>
      <c r="B1150" s="114" t="s">
        <v>2094</v>
      </c>
      <c r="C1150" s="115">
        <v>7</v>
      </c>
      <c r="D1150" s="116">
        <v>0.96009999999999995</v>
      </c>
      <c r="E1150" s="116">
        <v>1</v>
      </c>
      <c r="F1150" s="116">
        <v>1</v>
      </c>
      <c r="G1150" s="116">
        <f t="shared" si="68"/>
        <v>0.96009999999999995</v>
      </c>
      <c r="H1150" s="116">
        <v>1</v>
      </c>
      <c r="I1150" s="116">
        <f t="shared" si="69"/>
        <v>0.96009999999999995</v>
      </c>
      <c r="J1150" s="116">
        <v>1</v>
      </c>
      <c r="K1150" s="116">
        <f t="shared" si="70"/>
        <v>0.96009999999999995</v>
      </c>
      <c r="L1150" s="117">
        <f t="shared" si="71"/>
        <v>7200.75</v>
      </c>
      <c r="M1150" s="118" t="s">
        <v>1287</v>
      </c>
      <c r="N1150" s="119" t="s">
        <v>1287</v>
      </c>
    </row>
    <row r="1151" spans="1:14" ht="17.149999999999999" customHeight="1">
      <c r="A1151" s="120" t="s">
        <v>153</v>
      </c>
      <c r="B1151" s="121" t="s">
        <v>2036</v>
      </c>
      <c r="C1151" s="122">
        <v>10.99</v>
      </c>
      <c r="D1151" s="123">
        <v>0.69010000000000005</v>
      </c>
      <c r="E1151" s="124">
        <v>1</v>
      </c>
      <c r="F1151" s="124">
        <v>1</v>
      </c>
      <c r="G1151" s="124">
        <f t="shared" si="68"/>
        <v>0.69010000000000005</v>
      </c>
      <c r="H1151" s="124">
        <v>1</v>
      </c>
      <c r="I1151" s="124">
        <f t="shared" si="69"/>
        <v>0.69010000000000005</v>
      </c>
      <c r="J1151" s="124">
        <v>1</v>
      </c>
      <c r="K1151" s="124">
        <f t="shared" si="70"/>
        <v>0.69010000000000005</v>
      </c>
      <c r="L1151" s="125">
        <f t="shared" si="71"/>
        <v>5175.75</v>
      </c>
      <c r="M1151" s="126" t="s">
        <v>1287</v>
      </c>
      <c r="N1151" s="127" t="s">
        <v>1287</v>
      </c>
    </row>
    <row r="1152" spans="1:14" ht="17.149999999999999" customHeight="1">
      <c r="A1152" s="105" t="s">
        <v>154</v>
      </c>
      <c r="B1152" s="106" t="s">
        <v>2036</v>
      </c>
      <c r="C1152" s="107">
        <v>12.37</v>
      </c>
      <c r="D1152" s="109">
        <v>0.81459999999999999</v>
      </c>
      <c r="E1152" s="109">
        <v>1</v>
      </c>
      <c r="F1152" s="109">
        <v>1</v>
      </c>
      <c r="G1152" s="109">
        <f t="shared" si="68"/>
        <v>0.81459999999999999</v>
      </c>
      <c r="H1152" s="109">
        <v>1</v>
      </c>
      <c r="I1152" s="109">
        <f t="shared" si="69"/>
        <v>0.81459999999999999</v>
      </c>
      <c r="J1152" s="109">
        <v>1</v>
      </c>
      <c r="K1152" s="109">
        <f t="shared" si="70"/>
        <v>0.81459999999999999</v>
      </c>
      <c r="L1152" s="110">
        <f t="shared" si="71"/>
        <v>6109.5</v>
      </c>
      <c r="M1152" s="111" t="s">
        <v>1287</v>
      </c>
      <c r="N1152" s="112" t="s">
        <v>1287</v>
      </c>
    </row>
    <row r="1153" spans="1:14" ht="17.149999999999999" customHeight="1">
      <c r="A1153" s="105" t="s">
        <v>155</v>
      </c>
      <c r="B1153" s="106" t="s">
        <v>2036</v>
      </c>
      <c r="C1153" s="107">
        <v>13.77</v>
      </c>
      <c r="D1153" s="109">
        <v>1.0717000000000001</v>
      </c>
      <c r="E1153" s="109">
        <v>1</v>
      </c>
      <c r="F1153" s="109">
        <v>1</v>
      </c>
      <c r="G1153" s="109">
        <f t="shared" si="68"/>
        <v>1.0717000000000001</v>
      </c>
      <c r="H1153" s="109">
        <v>1</v>
      </c>
      <c r="I1153" s="109">
        <f t="shared" si="69"/>
        <v>1.0717000000000001</v>
      </c>
      <c r="J1153" s="109">
        <v>1</v>
      </c>
      <c r="K1153" s="109">
        <f t="shared" si="70"/>
        <v>1.0717000000000001</v>
      </c>
      <c r="L1153" s="110">
        <f t="shared" si="71"/>
        <v>8037.75</v>
      </c>
      <c r="M1153" s="111" t="s">
        <v>1287</v>
      </c>
      <c r="N1153" s="112" t="s">
        <v>1287</v>
      </c>
    </row>
    <row r="1154" spans="1:14" ht="17.149999999999999" customHeight="1">
      <c r="A1154" s="113" t="s">
        <v>156</v>
      </c>
      <c r="B1154" s="114" t="s">
        <v>2036</v>
      </c>
      <c r="C1154" s="115">
        <v>24.33</v>
      </c>
      <c r="D1154" s="116">
        <v>2.1137000000000001</v>
      </c>
      <c r="E1154" s="116">
        <v>1</v>
      </c>
      <c r="F1154" s="116">
        <v>1</v>
      </c>
      <c r="G1154" s="116">
        <f t="shared" si="68"/>
        <v>2.1137000000000001</v>
      </c>
      <c r="H1154" s="116">
        <v>1</v>
      </c>
      <c r="I1154" s="116">
        <f t="shared" si="69"/>
        <v>2.1137000000000001</v>
      </c>
      <c r="J1154" s="116">
        <v>1</v>
      </c>
      <c r="K1154" s="116">
        <f t="shared" si="70"/>
        <v>2.1137000000000001</v>
      </c>
      <c r="L1154" s="117">
        <f t="shared" si="71"/>
        <v>15852.75</v>
      </c>
      <c r="M1154" s="118" t="s">
        <v>1287</v>
      </c>
      <c r="N1154" s="119" t="s">
        <v>1287</v>
      </c>
    </row>
    <row r="1155" spans="1:14" ht="17.149999999999999" customHeight="1">
      <c r="A1155" s="120" t="s">
        <v>157</v>
      </c>
      <c r="B1155" s="121" t="s">
        <v>2037</v>
      </c>
      <c r="C1155" s="122">
        <v>9.25</v>
      </c>
      <c r="D1155" s="123">
        <v>0.44280000000000003</v>
      </c>
      <c r="E1155" s="124">
        <v>1</v>
      </c>
      <c r="F1155" s="124">
        <v>1</v>
      </c>
      <c r="G1155" s="124">
        <f t="shared" si="68"/>
        <v>0.44280000000000003</v>
      </c>
      <c r="H1155" s="124">
        <v>1</v>
      </c>
      <c r="I1155" s="124">
        <f t="shared" si="69"/>
        <v>0.44280000000000003</v>
      </c>
      <c r="J1155" s="124">
        <v>1</v>
      </c>
      <c r="K1155" s="124">
        <f t="shared" si="70"/>
        <v>0.44280000000000003</v>
      </c>
      <c r="L1155" s="125">
        <f t="shared" si="71"/>
        <v>3321</v>
      </c>
      <c r="M1155" s="126" t="s">
        <v>1287</v>
      </c>
      <c r="N1155" s="127" t="s">
        <v>1287</v>
      </c>
    </row>
    <row r="1156" spans="1:14" ht="17.149999999999999" customHeight="1">
      <c r="A1156" s="105" t="s">
        <v>158</v>
      </c>
      <c r="B1156" s="106" t="s">
        <v>2037</v>
      </c>
      <c r="C1156" s="107">
        <v>7.71</v>
      </c>
      <c r="D1156" s="109">
        <v>0.58789999999999998</v>
      </c>
      <c r="E1156" s="109">
        <v>1</v>
      </c>
      <c r="F1156" s="109">
        <v>1</v>
      </c>
      <c r="G1156" s="109">
        <f t="shared" si="68"/>
        <v>0.58789999999999998</v>
      </c>
      <c r="H1156" s="109">
        <v>1</v>
      </c>
      <c r="I1156" s="109">
        <f t="shared" si="69"/>
        <v>0.58789999999999998</v>
      </c>
      <c r="J1156" s="109">
        <v>1</v>
      </c>
      <c r="K1156" s="109">
        <f t="shared" si="70"/>
        <v>0.58789999999999998</v>
      </c>
      <c r="L1156" s="110">
        <f t="shared" si="71"/>
        <v>4409.25</v>
      </c>
      <c r="M1156" s="111" t="s">
        <v>1287</v>
      </c>
      <c r="N1156" s="112" t="s">
        <v>1287</v>
      </c>
    </row>
    <row r="1157" spans="1:14" ht="17.149999999999999" customHeight="1">
      <c r="A1157" s="105" t="s">
        <v>159</v>
      </c>
      <c r="B1157" s="106" t="s">
        <v>2037</v>
      </c>
      <c r="C1157" s="107">
        <v>9.15</v>
      </c>
      <c r="D1157" s="109">
        <v>0.78700000000000003</v>
      </c>
      <c r="E1157" s="109">
        <v>1</v>
      </c>
      <c r="F1157" s="109">
        <v>1</v>
      </c>
      <c r="G1157" s="109">
        <f t="shared" si="68"/>
        <v>0.78700000000000003</v>
      </c>
      <c r="H1157" s="109">
        <v>1</v>
      </c>
      <c r="I1157" s="109">
        <f t="shared" si="69"/>
        <v>0.78700000000000003</v>
      </c>
      <c r="J1157" s="109">
        <v>1</v>
      </c>
      <c r="K1157" s="109">
        <f t="shared" si="70"/>
        <v>0.78700000000000003</v>
      </c>
      <c r="L1157" s="110">
        <f t="shared" si="71"/>
        <v>5902.5</v>
      </c>
      <c r="M1157" s="111" t="s">
        <v>1287</v>
      </c>
      <c r="N1157" s="112" t="s">
        <v>1287</v>
      </c>
    </row>
    <row r="1158" spans="1:14" ht="17.149999999999999" customHeight="1">
      <c r="A1158" s="113" t="s">
        <v>160</v>
      </c>
      <c r="B1158" s="114" t="s">
        <v>2037</v>
      </c>
      <c r="C1158" s="115">
        <v>15.57</v>
      </c>
      <c r="D1158" s="116">
        <v>1.7634000000000001</v>
      </c>
      <c r="E1158" s="116">
        <v>1</v>
      </c>
      <c r="F1158" s="116">
        <v>1</v>
      </c>
      <c r="G1158" s="116">
        <f t="shared" si="68"/>
        <v>1.7634000000000001</v>
      </c>
      <c r="H1158" s="116">
        <v>1</v>
      </c>
      <c r="I1158" s="116">
        <f t="shared" si="69"/>
        <v>1.7634000000000001</v>
      </c>
      <c r="J1158" s="116">
        <v>1</v>
      </c>
      <c r="K1158" s="116">
        <f t="shared" si="70"/>
        <v>1.7634000000000001</v>
      </c>
      <c r="L1158" s="117">
        <f t="shared" si="71"/>
        <v>13225.5</v>
      </c>
      <c r="M1158" s="118" t="s">
        <v>1287</v>
      </c>
      <c r="N1158" s="119" t="s">
        <v>1287</v>
      </c>
    </row>
    <row r="1159" spans="1:14" ht="17.149999999999999" customHeight="1">
      <c r="A1159" s="120" t="s">
        <v>161</v>
      </c>
      <c r="B1159" s="121" t="s">
        <v>2038</v>
      </c>
      <c r="C1159" s="122">
        <v>2.36</v>
      </c>
      <c r="D1159" s="123">
        <v>0.2266</v>
      </c>
      <c r="E1159" s="124">
        <v>1</v>
      </c>
      <c r="F1159" s="124">
        <v>1</v>
      </c>
      <c r="G1159" s="124">
        <f t="shared" si="68"/>
        <v>0.2266</v>
      </c>
      <c r="H1159" s="124">
        <v>1</v>
      </c>
      <c r="I1159" s="124">
        <f t="shared" si="69"/>
        <v>0.2266</v>
      </c>
      <c r="J1159" s="124">
        <v>1</v>
      </c>
      <c r="K1159" s="124">
        <f t="shared" si="70"/>
        <v>0.2266</v>
      </c>
      <c r="L1159" s="125">
        <f t="shared" si="71"/>
        <v>1699.5</v>
      </c>
      <c r="M1159" s="126" t="s">
        <v>1287</v>
      </c>
      <c r="N1159" s="127" t="s">
        <v>1287</v>
      </c>
    </row>
    <row r="1160" spans="1:14" ht="17.149999999999999" customHeight="1">
      <c r="A1160" s="105" t="s">
        <v>162</v>
      </c>
      <c r="B1160" s="106" t="s">
        <v>2038</v>
      </c>
      <c r="C1160" s="107">
        <v>2.5099999999999998</v>
      </c>
      <c r="D1160" s="109">
        <v>0.28399999999999997</v>
      </c>
      <c r="E1160" s="109">
        <v>1</v>
      </c>
      <c r="F1160" s="109">
        <v>1</v>
      </c>
      <c r="G1160" s="109">
        <f t="shared" si="68"/>
        <v>0.28399999999999997</v>
      </c>
      <c r="H1160" s="109">
        <v>1</v>
      </c>
      <c r="I1160" s="109">
        <f t="shared" si="69"/>
        <v>0.28399999999999997</v>
      </c>
      <c r="J1160" s="109">
        <v>1</v>
      </c>
      <c r="K1160" s="109">
        <f t="shared" si="70"/>
        <v>0.28399999999999997</v>
      </c>
      <c r="L1160" s="110">
        <f t="shared" si="71"/>
        <v>2130</v>
      </c>
      <c r="M1160" s="111" t="s">
        <v>1287</v>
      </c>
      <c r="N1160" s="112" t="s">
        <v>1287</v>
      </c>
    </row>
    <row r="1161" spans="1:14" ht="17.149999999999999" customHeight="1">
      <c r="A1161" s="105" t="s">
        <v>163</v>
      </c>
      <c r="B1161" s="106" t="s">
        <v>2038</v>
      </c>
      <c r="C1161" s="107">
        <v>3.07</v>
      </c>
      <c r="D1161" s="109">
        <v>0.55620000000000003</v>
      </c>
      <c r="E1161" s="109">
        <v>1</v>
      </c>
      <c r="F1161" s="109">
        <v>1</v>
      </c>
      <c r="G1161" s="109">
        <f t="shared" si="68"/>
        <v>0.55620000000000003</v>
      </c>
      <c r="H1161" s="109">
        <v>1</v>
      </c>
      <c r="I1161" s="109">
        <f t="shared" si="69"/>
        <v>0.55620000000000003</v>
      </c>
      <c r="J1161" s="109">
        <v>1</v>
      </c>
      <c r="K1161" s="109">
        <f t="shared" si="70"/>
        <v>0.55620000000000003</v>
      </c>
      <c r="L1161" s="110">
        <f t="shared" si="71"/>
        <v>4171.5</v>
      </c>
      <c r="M1161" s="111" t="s">
        <v>1287</v>
      </c>
      <c r="N1161" s="112" t="s">
        <v>1287</v>
      </c>
    </row>
    <row r="1162" spans="1:14" ht="17.149999999999999" customHeight="1">
      <c r="A1162" s="113" t="s">
        <v>164</v>
      </c>
      <c r="B1162" s="114" t="s">
        <v>2038</v>
      </c>
      <c r="C1162" s="115">
        <v>7.27</v>
      </c>
      <c r="D1162" s="116">
        <v>1.6144000000000001</v>
      </c>
      <c r="E1162" s="116">
        <v>1</v>
      </c>
      <c r="F1162" s="116">
        <v>1</v>
      </c>
      <c r="G1162" s="116">
        <f t="shared" si="68"/>
        <v>1.6144000000000001</v>
      </c>
      <c r="H1162" s="116">
        <v>1</v>
      </c>
      <c r="I1162" s="116">
        <f t="shared" si="69"/>
        <v>1.6144000000000001</v>
      </c>
      <c r="J1162" s="116">
        <v>1</v>
      </c>
      <c r="K1162" s="116">
        <f t="shared" si="70"/>
        <v>1.6144000000000001</v>
      </c>
      <c r="L1162" s="117">
        <f t="shared" si="71"/>
        <v>12108</v>
      </c>
      <c r="M1162" s="118" t="s">
        <v>1287</v>
      </c>
      <c r="N1162" s="119" t="s">
        <v>1287</v>
      </c>
    </row>
    <row r="1163" spans="1:14" ht="17.149999999999999" customHeight="1">
      <c r="A1163" s="120" t="s">
        <v>165</v>
      </c>
      <c r="B1163" s="121" t="s">
        <v>2039</v>
      </c>
      <c r="C1163" s="122">
        <v>13.29</v>
      </c>
      <c r="D1163" s="123">
        <v>0.53520000000000001</v>
      </c>
      <c r="E1163" s="124">
        <v>1</v>
      </c>
      <c r="F1163" s="124">
        <v>1</v>
      </c>
      <c r="G1163" s="124">
        <f t="shared" si="68"/>
        <v>0.53520000000000001</v>
      </c>
      <c r="H1163" s="124">
        <v>1</v>
      </c>
      <c r="I1163" s="124">
        <f t="shared" si="69"/>
        <v>0.53520000000000001</v>
      </c>
      <c r="J1163" s="124">
        <v>1</v>
      </c>
      <c r="K1163" s="124">
        <f t="shared" si="70"/>
        <v>0.53520000000000001</v>
      </c>
      <c r="L1163" s="125">
        <f t="shared" si="71"/>
        <v>4014</v>
      </c>
      <c r="M1163" s="126" t="s">
        <v>1287</v>
      </c>
      <c r="N1163" s="127" t="s">
        <v>1287</v>
      </c>
    </row>
    <row r="1164" spans="1:14" ht="17.149999999999999" customHeight="1">
      <c r="A1164" s="105" t="s">
        <v>166</v>
      </c>
      <c r="B1164" s="106" t="s">
        <v>2039</v>
      </c>
      <c r="C1164" s="107">
        <v>13.96</v>
      </c>
      <c r="D1164" s="109">
        <v>0.61799999999999999</v>
      </c>
      <c r="E1164" s="109">
        <v>1</v>
      </c>
      <c r="F1164" s="109">
        <v>1</v>
      </c>
      <c r="G1164" s="109">
        <f t="shared" si="68"/>
        <v>0.61799999999999999</v>
      </c>
      <c r="H1164" s="109">
        <v>1</v>
      </c>
      <c r="I1164" s="109">
        <f t="shared" si="69"/>
        <v>0.61799999999999999</v>
      </c>
      <c r="J1164" s="109">
        <v>1</v>
      </c>
      <c r="K1164" s="109">
        <f t="shared" si="70"/>
        <v>0.61799999999999999</v>
      </c>
      <c r="L1164" s="110">
        <f t="shared" si="71"/>
        <v>4635</v>
      </c>
      <c r="M1164" s="111" t="s">
        <v>1287</v>
      </c>
      <c r="N1164" s="112" t="s">
        <v>1287</v>
      </c>
    </row>
    <row r="1165" spans="1:14" ht="17.149999999999999" customHeight="1">
      <c r="A1165" s="105" t="s">
        <v>167</v>
      </c>
      <c r="B1165" s="106" t="s">
        <v>2039</v>
      </c>
      <c r="C1165" s="107">
        <v>12.76</v>
      </c>
      <c r="D1165" s="109">
        <v>0.74970000000000003</v>
      </c>
      <c r="E1165" s="109">
        <v>1</v>
      </c>
      <c r="F1165" s="109">
        <v>1</v>
      </c>
      <c r="G1165" s="109">
        <f t="shared" si="68"/>
        <v>0.74970000000000003</v>
      </c>
      <c r="H1165" s="109">
        <v>1</v>
      </c>
      <c r="I1165" s="109">
        <f t="shared" si="69"/>
        <v>0.74970000000000003</v>
      </c>
      <c r="J1165" s="109">
        <v>1</v>
      </c>
      <c r="K1165" s="109">
        <f t="shared" si="70"/>
        <v>0.74970000000000003</v>
      </c>
      <c r="L1165" s="110">
        <f t="shared" si="71"/>
        <v>5622.75</v>
      </c>
      <c r="M1165" s="111" t="s">
        <v>1287</v>
      </c>
      <c r="N1165" s="112" t="s">
        <v>1287</v>
      </c>
    </row>
    <row r="1166" spans="1:14" ht="17.149999999999999" customHeight="1">
      <c r="A1166" s="113" t="s">
        <v>168</v>
      </c>
      <c r="B1166" s="114" t="s">
        <v>2039</v>
      </c>
      <c r="C1166" s="115">
        <v>15</v>
      </c>
      <c r="D1166" s="116">
        <v>2.6238000000000001</v>
      </c>
      <c r="E1166" s="116">
        <v>1</v>
      </c>
      <c r="F1166" s="116">
        <v>1</v>
      </c>
      <c r="G1166" s="116">
        <f t="shared" si="68"/>
        <v>2.6238000000000001</v>
      </c>
      <c r="H1166" s="116">
        <v>1</v>
      </c>
      <c r="I1166" s="116">
        <f t="shared" si="69"/>
        <v>2.6238000000000001</v>
      </c>
      <c r="J1166" s="116">
        <v>1</v>
      </c>
      <c r="K1166" s="116">
        <f t="shared" si="70"/>
        <v>2.6238000000000001</v>
      </c>
      <c r="L1166" s="117">
        <f t="shared" si="71"/>
        <v>19678.5</v>
      </c>
      <c r="M1166" s="118" t="s">
        <v>1287</v>
      </c>
      <c r="N1166" s="119" t="s">
        <v>1287</v>
      </c>
    </row>
    <row r="1167" spans="1:14" ht="17.149999999999999" customHeight="1">
      <c r="A1167" s="120" t="s">
        <v>169</v>
      </c>
      <c r="B1167" s="121" t="s">
        <v>2040</v>
      </c>
      <c r="C1167" s="122">
        <v>3.65</v>
      </c>
      <c r="D1167" s="123">
        <v>0.28420000000000001</v>
      </c>
      <c r="E1167" s="124">
        <v>1</v>
      </c>
      <c r="F1167" s="124">
        <v>1</v>
      </c>
      <c r="G1167" s="124">
        <f t="shared" si="68"/>
        <v>0.28420000000000001</v>
      </c>
      <c r="H1167" s="124">
        <v>1</v>
      </c>
      <c r="I1167" s="124">
        <f t="shared" si="69"/>
        <v>0.28420000000000001</v>
      </c>
      <c r="J1167" s="124">
        <v>1</v>
      </c>
      <c r="K1167" s="124">
        <f t="shared" si="70"/>
        <v>0.28420000000000001</v>
      </c>
      <c r="L1167" s="125">
        <f t="shared" si="71"/>
        <v>2131.5</v>
      </c>
      <c r="M1167" s="126" t="s">
        <v>1287</v>
      </c>
      <c r="N1167" s="127" t="s">
        <v>1287</v>
      </c>
    </row>
    <row r="1168" spans="1:14" ht="17.149999999999999" customHeight="1">
      <c r="A1168" s="105" t="s">
        <v>170</v>
      </c>
      <c r="B1168" s="106" t="s">
        <v>2040</v>
      </c>
      <c r="C1168" s="107">
        <v>4.21</v>
      </c>
      <c r="D1168" s="109">
        <v>0.36309999999999998</v>
      </c>
      <c r="E1168" s="109">
        <v>1</v>
      </c>
      <c r="F1168" s="109">
        <v>1</v>
      </c>
      <c r="G1168" s="109">
        <f t="shared" ref="G1168:G1231" si="72">+D1168*E1168*F1168</f>
        <v>0.36309999999999998</v>
      </c>
      <c r="H1168" s="109">
        <v>1</v>
      </c>
      <c r="I1168" s="109">
        <f t="shared" ref="I1168:I1231" si="73">G1168*H1168</f>
        <v>0.36309999999999998</v>
      </c>
      <c r="J1168" s="109">
        <v>1</v>
      </c>
      <c r="K1168" s="109">
        <f t="shared" ref="K1168:K1231" si="74">D1168*J1168</f>
        <v>0.36309999999999998</v>
      </c>
      <c r="L1168" s="110">
        <f t="shared" ref="L1168:L1231" si="75">+ROUND(I1168*7500,2)</f>
        <v>2723.25</v>
      </c>
      <c r="M1168" s="111" t="s">
        <v>1287</v>
      </c>
      <c r="N1168" s="112" t="s">
        <v>1287</v>
      </c>
    </row>
    <row r="1169" spans="1:14" ht="17.149999999999999" customHeight="1">
      <c r="A1169" s="105" t="s">
        <v>171</v>
      </c>
      <c r="B1169" s="106" t="s">
        <v>2040</v>
      </c>
      <c r="C1169" s="107">
        <v>5.22</v>
      </c>
      <c r="D1169" s="109">
        <v>0.65500000000000003</v>
      </c>
      <c r="E1169" s="109">
        <v>1</v>
      </c>
      <c r="F1169" s="109">
        <v>1</v>
      </c>
      <c r="G1169" s="109">
        <f t="shared" si="72"/>
        <v>0.65500000000000003</v>
      </c>
      <c r="H1169" s="109">
        <v>1</v>
      </c>
      <c r="I1169" s="109">
        <f t="shared" si="73"/>
        <v>0.65500000000000003</v>
      </c>
      <c r="J1169" s="109">
        <v>1</v>
      </c>
      <c r="K1169" s="109">
        <f t="shared" si="74"/>
        <v>0.65500000000000003</v>
      </c>
      <c r="L1169" s="110">
        <f t="shared" si="75"/>
        <v>4912.5</v>
      </c>
      <c r="M1169" s="111" t="s">
        <v>1287</v>
      </c>
      <c r="N1169" s="112" t="s">
        <v>1287</v>
      </c>
    </row>
    <row r="1170" spans="1:14" ht="17.149999999999999" customHeight="1">
      <c r="A1170" s="113" t="s">
        <v>172</v>
      </c>
      <c r="B1170" s="114" t="s">
        <v>2040</v>
      </c>
      <c r="C1170" s="115">
        <v>9.64</v>
      </c>
      <c r="D1170" s="116">
        <v>1.9804999999999999</v>
      </c>
      <c r="E1170" s="116">
        <v>1</v>
      </c>
      <c r="F1170" s="116">
        <v>1</v>
      </c>
      <c r="G1170" s="116">
        <f t="shared" si="72"/>
        <v>1.9804999999999999</v>
      </c>
      <c r="H1170" s="116">
        <v>1</v>
      </c>
      <c r="I1170" s="116">
        <f t="shared" si="73"/>
        <v>1.9804999999999999</v>
      </c>
      <c r="J1170" s="116">
        <v>1</v>
      </c>
      <c r="K1170" s="116">
        <f t="shared" si="74"/>
        <v>1.9804999999999999</v>
      </c>
      <c r="L1170" s="117">
        <f t="shared" si="75"/>
        <v>14853.75</v>
      </c>
      <c r="M1170" s="118" t="s">
        <v>1287</v>
      </c>
      <c r="N1170" s="119" t="s">
        <v>1287</v>
      </c>
    </row>
    <row r="1171" spans="1:14" ht="17.149999999999999" customHeight="1">
      <c r="A1171" s="120" t="s">
        <v>173</v>
      </c>
      <c r="B1171" s="121" t="s">
        <v>2041</v>
      </c>
      <c r="C1171" s="122">
        <v>3.57</v>
      </c>
      <c r="D1171" s="123">
        <v>0.31480000000000002</v>
      </c>
      <c r="E1171" s="124">
        <v>1</v>
      </c>
      <c r="F1171" s="124">
        <v>1</v>
      </c>
      <c r="G1171" s="124">
        <f t="shared" si="72"/>
        <v>0.31480000000000002</v>
      </c>
      <c r="H1171" s="124">
        <v>1</v>
      </c>
      <c r="I1171" s="124">
        <f t="shared" si="73"/>
        <v>0.31480000000000002</v>
      </c>
      <c r="J1171" s="124">
        <v>1</v>
      </c>
      <c r="K1171" s="124">
        <f t="shared" si="74"/>
        <v>0.31480000000000002</v>
      </c>
      <c r="L1171" s="125">
        <f t="shared" si="75"/>
        <v>2361</v>
      </c>
      <c r="M1171" s="126" t="s">
        <v>1287</v>
      </c>
      <c r="N1171" s="127" t="s">
        <v>1287</v>
      </c>
    </row>
    <row r="1172" spans="1:14" ht="17.149999999999999" customHeight="1">
      <c r="A1172" s="105" t="s">
        <v>174</v>
      </c>
      <c r="B1172" s="106" t="s">
        <v>2041</v>
      </c>
      <c r="C1172" s="107">
        <v>4.04</v>
      </c>
      <c r="D1172" s="109">
        <v>0.3594</v>
      </c>
      <c r="E1172" s="109">
        <v>1</v>
      </c>
      <c r="F1172" s="109">
        <v>1</v>
      </c>
      <c r="G1172" s="109">
        <f t="shared" si="72"/>
        <v>0.3594</v>
      </c>
      <c r="H1172" s="109">
        <v>1</v>
      </c>
      <c r="I1172" s="109">
        <f t="shared" si="73"/>
        <v>0.3594</v>
      </c>
      <c r="J1172" s="109">
        <v>1</v>
      </c>
      <c r="K1172" s="109">
        <f t="shared" si="74"/>
        <v>0.3594</v>
      </c>
      <c r="L1172" s="110">
        <f t="shared" si="75"/>
        <v>2695.5</v>
      </c>
      <c r="M1172" s="111" t="s">
        <v>1287</v>
      </c>
      <c r="N1172" s="112" t="s">
        <v>1287</v>
      </c>
    </row>
    <row r="1173" spans="1:14" ht="17.149999999999999" customHeight="1">
      <c r="A1173" s="105" t="s">
        <v>175</v>
      </c>
      <c r="B1173" s="106" t="s">
        <v>2041</v>
      </c>
      <c r="C1173" s="107">
        <v>4.82</v>
      </c>
      <c r="D1173" s="109">
        <v>0.65300000000000002</v>
      </c>
      <c r="E1173" s="109">
        <v>1</v>
      </c>
      <c r="F1173" s="109">
        <v>1</v>
      </c>
      <c r="G1173" s="109">
        <f t="shared" si="72"/>
        <v>0.65300000000000002</v>
      </c>
      <c r="H1173" s="109">
        <v>1</v>
      </c>
      <c r="I1173" s="109">
        <f t="shared" si="73"/>
        <v>0.65300000000000002</v>
      </c>
      <c r="J1173" s="109">
        <v>1</v>
      </c>
      <c r="K1173" s="109">
        <f t="shared" si="74"/>
        <v>0.65300000000000002</v>
      </c>
      <c r="L1173" s="110">
        <f t="shared" si="75"/>
        <v>4897.5</v>
      </c>
      <c r="M1173" s="111" t="s">
        <v>1287</v>
      </c>
      <c r="N1173" s="112" t="s">
        <v>1287</v>
      </c>
    </row>
    <row r="1174" spans="1:14" ht="17.149999999999999" customHeight="1">
      <c r="A1174" s="113" t="s">
        <v>176</v>
      </c>
      <c r="B1174" s="114" t="s">
        <v>2041</v>
      </c>
      <c r="C1174" s="115">
        <v>12</v>
      </c>
      <c r="D1174" s="116">
        <v>2.3388</v>
      </c>
      <c r="E1174" s="116">
        <v>1</v>
      </c>
      <c r="F1174" s="116">
        <v>1</v>
      </c>
      <c r="G1174" s="116">
        <f t="shared" si="72"/>
        <v>2.3388</v>
      </c>
      <c r="H1174" s="116">
        <v>1</v>
      </c>
      <c r="I1174" s="116">
        <f t="shared" si="73"/>
        <v>2.3388</v>
      </c>
      <c r="J1174" s="116">
        <v>1</v>
      </c>
      <c r="K1174" s="116">
        <f t="shared" si="74"/>
        <v>2.3388</v>
      </c>
      <c r="L1174" s="117">
        <f t="shared" si="75"/>
        <v>17541</v>
      </c>
      <c r="M1174" s="118" t="s">
        <v>1287</v>
      </c>
      <c r="N1174" s="119" t="s">
        <v>1287</v>
      </c>
    </row>
    <row r="1175" spans="1:14" ht="17.149999999999999" customHeight="1">
      <c r="A1175" s="120" t="s">
        <v>177</v>
      </c>
      <c r="B1175" s="121" t="s">
        <v>2042</v>
      </c>
      <c r="C1175" s="122">
        <v>3.26</v>
      </c>
      <c r="D1175" s="123">
        <v>0.33489999999999998</v>
      </c>
      <c r="E1175" s="124">
        <v>1</v>
      </c>
      <c r="F1175" s="124">
        <v>1</v>
      </c>
      <c r="G1175" s="124">
        <f t="shared" si="72"/>
        <v>0.33489999999999998</v>
      </c>
      <c r="H1175" s="124">
        <v>1</v>
      </c>
      <c r="I1175" s="124">
        <f t="shared" si="73"/>
        <v>0.33489999999999998</v>
      </c>
      <c r="J1175" s="124">
        <v>1</v>
      </c>
      <c r="K1175" s="124">
        <f t="shared" si="74"/>
        <v>0.33489999999999998</v>
      </c>
      <c r="L1175" s="125">
        <f t="shared" si="75"/>
        <v>2511.75</v>
      </c>
      <c r="M1175" s="126" t="s">
        <v>1287</v>
      </c>
      <c r="N1175" s="127" t="s">
        <v>1287</v>
      </c>
    </row>
    <row r="1176" spans="1:14" ht="17.149999999999999" customHeight="1">
      <c r="A1176" s="105" t="s">
        <v>178</v>
      </c>
      <c r="B1176" s="106" t="s">
        <v>2042</v>
      </c>
      <c r="C1176" s="107">
        <v>3.76</v>
      </c>
      <c r="D1176" s="109">
        <v>0.4637</v>
      </c>
      <c r="E1176" s="109">
        <v>1</v>
      </c>
      <c r="F1176" s="109">
        <v>1</v>
      </c>
      <c r="G1176" s="109">
        <f t="shared" si="72"/>
        <v>0.4637</v>
      </c>
      <c r="H1176" s="109">
        <v>1</v>
      </c>
      <c r="I1176" s="109">
        <f t="shared" si="73"/>
        <v>0.4637</v>
      </c>
      <c r="J1176" s="109">
        <v>1</v>
      </c>
      <c r="K1176" s="109">
        <f t="shared" si="74"/>
        <v>0.4637</v>
      </c>
      <c r="L1176" s="110">
        <f t="shared" si="75"/>
        <v>3477.75</v>
      </c>
      <c r="M1176" s="111" t="s">
        <v>1287</v>
      </c>
      <c r="N1176" s="112" t="s">
        <v>1287</v>
      </c>
    </row>
    <row r="1177" spans="1:14" ht="17.149999999999999" customHeight="1">
      <c r="A1177" s="105" t="s">
        <v>179</v>
      </c>
      <c r="B1177" s="106" t="s">
        <v>2042</v>
      </c>
      <c r="C1177" s="107">
        <v>5.72</v>
      </c>
      <c r="D1177" s="109">
        <v>0.85019999999999996</v>
      </c>
      <c r="E1177" s="109">
        <v>1</v>
      </c>
      <c r="F1177" s="109">
        <v>1</v>
      </c>
      <c r="G1177" s="109">
        <f t="shared" si="72"/>
        <v>0.85019999999999996</v>
      </c>
      <c r="H1177" s="109">
        <v>1</v>
      </c>
      <c r="I1177" s="109">
        <f t="shared" si="73"/>
        <v>0.85019999999999996</v>
      </c>
      <c r="J1177" s="109">
        <v>1</v>
      </c>
      <c r="K1177" s="109">
        <f t="shared" si="74"/>
        <v>0.85019999999999996</v>
      </c>
      <c r="L1177" s="110">
        <f t="shared" si="75"/>
        <v>6376.5</v>
      </c>
      <c r="M1177" s="111" t="s">
        <v>1287</v>
      </c>
      <c r="N1177" s="112" t="s">
        <v>1287</v>
      </c>
    </row>
    <row r="1178" spans="1:14" ht="17.149999999999999" customHeight="1">
      <c r="A1178" s="113" t="s">
        <v>180</v>
      </c>
      <c r="B1178" s="114" t="s">
        <v>2042</v>
      </c>
      <c r="C1178" s="115">
        <v>12.95</v>
      </c>
      <c r="D1178" s="116">
        <v>2.3713000000000002</v>
      </c>
      <c r="E1178" s="116">
        <v>1</v>
      </c>
      <c r="F1178" s="116">
        <v>1</v>
      </c>
      <c r="G1178" s="116">
        <f t="shared" si="72"/>
        <v>2.3713000000000002</v>
      </c>
      <c r="H1178" s="116">
        <v>1</v>
      </c>
      <c r="I1178" s="116">
        <f t="shared" si="73"/>
        <v>2.3713000000000002</v>
      </c>
      <c r="J1178" s="116">
        <v>1</v>
      </c>
      <c r="K1178" s="116">
        <f t="shared" si="74"/>
        <v>2.3713000000000002</v>
      </c>
      <c r="L1178" s="117">
        <f t="shared" si="75"/>
        <v>17784.75</v>
      </c>
      <c r="M1178" s="118" t="s">
        <v>1287</v>
      </c>
      <c r="N1178" s="119" t="s">
        <v>1287</v>
      </c>
    </row>
    <row r="1179" spans="1:14" ht="17.149999999999999" customHeight="1">
      <c r="A1179" s="120" t="s">
        <v>181</v>
      </c>
      <c r="B1179" s="121" t="s">
        <v>2043</v>
      </c>
      <c r="C1179" s="122">
        <v>3.7</v>
      </c>
      <c r="D1179" s="123">
        <v>0.30880000000000002</v>
      </c>
      <c r="E1179" s="124">
        <v>1</v>
      </c>
      <c r="F1179" s="124">
        <v>1</v>
      </c>
      <c r="G1179" s="124">
        <f t="shared" si="72"/>
        <v>0.30880000000000002</v>
      </c>
      <c r="H1179" s="124">
        <v>1</v>
      </c>
      <c r="I1179" s="124">
        <f t="shared" si="73"/>
        <v>0.30880000000000002</v>
      </c>
      <c r="J1179" s="124">
        <v>1</v>
      </c>
      <c r="K1179" s="124">
        <f t="shared" si="74"/>
        <v>0.30880000000000002</v>
      </c>
      <c r="L1179" s="125">
        <f t="shared" si="75"/>
        <v>2316</v>
      </c>
      <c r="M1179" s="126" t="s">
        <v>1287</v>
      </c>
      <c r="N1179" s="127" t="s">
        <v>1287</v>
      </c>
    </row>
    <row r="1180" spans="1:14" ht="17.149999999999999" customHeight="1">
      <c r="A1180" s="105" t="s">
        <v>182</v>
      </c>
      <c r="B1180" s="106" t="s">
        <v>2043</v>
      </c>
      <c r="C1180" s="107">
        <v>3.9</v>
      </c>
      <c r="D1180" s="109">
        <v>0.43059999999999998</v>
      </c>
      <c r="E1180" s="109">
        <v>1</v>
      </c>
      <c r="F1180" s="109">
        <v>1</v>
      </c>
      <c r="G1180" s="109">
        <f t="shared" si="72"/>
        <v>0.43059999999999998</v>
      </c>
      <c r="H1180" s="109">
        <v>1</v>
      </c>
      <c r="I1180" s="109">
        <f t="shared" si="73"/>
        <v>0.43059999999999998</v>
      </c>
      <c r="J1180" s="109">
        <v>1</v>
      </c>
      <c r="K1180" s="109">
        <f t="shared" si="74"/>
        <v>0.43059999999999998</v>
      </c>
      <c r="L1180" s="110">
        <f t="shared" si="75"/>
        <v>3229.5</v>
      </c>
      <c r="M1180" s="111" t="s">
        <v>1287</v>
      </c>
      <c r="N1180" s="112" t="s">
        <v>1287</v>
      </c>
    </row>
    <row r="1181" spans="1:14" ht="17.149999999999999" customHeight="1">
      <c r="A1181" s="105" t="s">
        <v>183</v>
      </c>
      <c r="B1181" s="106" t="s">
        <v>2043</v>
      </c>
      <c r="C1181" s="107">
        <v>4.66</v>
      </c>
      <c r="D1181" s="109">
        <v>0.76259999999999994</v>
      </c>
      <c r="E1181" s="109">
        <v>1</v>
      </c>
      <c r="F1181" s="109">
        <v>1</v>
      </c>
      <c r="G1181" s="109">
        <f t="shared" si="72"/>
        <v>0.76259999999999994</v>
      </c>
      <c r="H1181" s="109">
        <v>1</v>
      </c>
      <c r="I1181" s="109">
        <f t="shared" si="73"/>
        <v>0.76259999999999994</v>
      </c>
      <c r="J1181" s="109">
        <v>1</v>
      </c>
      <c r="K1181" s="109">
        <f t="shared" si="74"/>
        <v>0.76259999999999994</v>
      </c>
      <c r="L1181" s="110">
        <f t="shared" si="75"/>
        <v>5719.5</v>
      </c>
      <c r="M1181" s="111" t="s">
        <v>1287</v>
      </c>
      <c r="N1181" s="112" t="s">
        <v>1287</v>
      </c>
    </row>
    <row r="1182" spans="1:14" ht="17.149999999999999" customHeight="1">
      <c r="A1182" s="113" t="s">
        <v>184</v>
      </c>
      <c r="B1182" s="114" t="s">
        <v>2043</v>
      </c>
      <c r="C1182" s="115">
        <v>8.8699999999999992</v>
      </c>
      <c r="D1182" s="116">
        <v>1.5185</v>
      </c>
      <c r="E1182" s="116">
        <v>1</v>
      </c>
      <c r="F1182" s="116">
        <v>1</v>
      </c>
      <c r="G1182" s="116">
        <f t="shared" si="72"/>
        <v>1.5185</v>
      </c>
      <c r="H1182" s="116">
        <v>1</v>
      </c>
      <c r="I1182" s="116">
        <f t="shared" si="73"/>
        <v>1.5185</v>
      </c>
      <c r="J1182" s="116">
        <v>1</v>
      </c>
      <c r="K1182" s="116">
        <f t="shared" si="74"/>
        <v>1.5185</v>
      </c>
      <c r="L1182" s="117">
        <f t="shared" si="75"/>
        <v>11388.75</v>
      </c>
      <c r="M1182" s="118" t="s">
        <v>1287</v>
      </c>
      <c r="N1182" s="119" t="s">
        <v>1287</v>
      </c>
    </row>
    <row r="1183" spans="1:14" ht="17.149999999999999" customHeight="1">
      <c r="A1183" s="120" t="s">
        <v>185</v>
      </c>
      <c r="B1183" s="121" t="s">
        <v>2044</v>
      </c>
      <c r="C1183" s="122">
        <v>3.07</v>
      </c>
      <c r="D1183" s="123">
        <v>0.86370000000000002</v>
      </c>
      <c r="E1183" s="124">
        <v>1</v>
      </c>
      <c r="F1183" s="124">
        <v>1</v>
      </c>
      <c r="G1183" s="124">
        <f t="shared" si="72"/>
        <v>0.86370000000000002</v>
      </c>
      <c r="H1183" s="124">
        <v>1.45</v>
      </c>
      <c r="I1183" s="124">
        <f t="shared" si="73"/>
        <v>1.252365</v>
      </c>
      <c r="J1183" s="124">
        <v>1</v>
      </c>
      <c r="K1183" s="124">
        <f t="shared" si="74"/>
        <v>0.86370000000000002</v>
      </c>
      <c r="L1183" s="125">
        <f t="shared" si="75"/>
        <v>9392.74</v>
      </c>
      <c r="M1183" s="126" t="s">
        <v>1281</v>
      </c>
      <c r="N1183" s="127" t="s">
        <v>1283</v>
      </c>
    </row>
    <row r="1184" spans="1:14" ht="17.149999999999999" customHeight="1">
      <c r="A1184" s="105" t="s">
        <v>186</v>
      </c>
      <c r="B1184" s="106" t="s">
        <v>2044</v>
      </c>
      <c r="C1184" s="107">
        <v>5.28</v>
      </c>
      <c r="D1184" s="109">
        <v>1.2672000000000001</v>
      </c>
      <c r="E1184" s="109">
        <v>1</v>
      </c>
      <c r="F1184" s="109">
        <v>1</v>
      </c>
      <c r="G1184" s="109">
        <f t="shared" si="72"/>
        <v>1.2672000000000001</v>
      </c>
      <c r="H1184" s="109">
        <v>1.45</v>
      </c>
      <c r="I1184" s="109">
        <f t="shared" si="73"/>
        <v>1.8374400000000002</v>
      </c>
      <c r="J1184" s="109">
        <v>1</v>
      </c>
      <c r="K1184" s="109">
        <f t="shared" si="74"/>
        <v>1.2672000000000001</v>
      </c>
      <c r="L1184" s="110">
        <f t="shared" si="75"/>
        <v>13780.8</v>
      </c>
      <c r="M1184" s="111" t="s">
        <v>1281</v>
      </c>
      <c r="N1184" s="112" t="s">
        <v>1283</v>
      </c>
    </row>
    <row r="1185" spans="1:14" ht="17.149999999999999" customHeight="1">
      <c r="A1185" s="105" t="s">
        <v>187</v>
      </c>
      <c r="B1185" s="106" t="s">
        <v>2044</v>
      </c>
      <c r="C1185" s="107">
        <v>8.89</v>
      </c>
      <c r="D1185" s="109">
        <v>2.0461</v>
      </c>
      <c r="E1185" s="109">
        <v>1</v>
      </c>
      <c r="F1185" s="109">
        <v>1</v>
      </c>
      <c r="G1185" s="109">
        <f t="shared" si="72"/>
        <v>2.0461</v>
      </c>
      <c r="H1185" s="109">
        <v>1.45</v>
      </c>
      <c r="I1185" s="109">
        <f t="shared" si="73"/>
        <v>2.9668449999999997</v>
      </c>
      <c r="J1185" s="109">
        <v>1</v>
      </c>
      <c r="K1185" s="109">
        <f t="shared" si="74"/>
        <v>2.0461</v>
      </c>
      <c r="L1185" s="110">
        <f t="shared" si="75"/>
        <v>22251.34</v>
      </c>
      <c r="M1185" s="111" t="s">
        <v>1281</v>
      </c>
      <c r="N1185" s="112" t="s">
        <v>1283</v>
      </c>
    </row>
    <row r="1186" spans="1:14" ht="17.149999999999999" customHeight="1">
      <c r="A1186" s="113" t="s">
        <v>188</v>
      </c>
      <c r="B1186" s="114" t="s">
        <v>2044</v>
      </c>
      <c r="C1186" s="115">
        <v>18.32</v>
      </c>
      <c r="D1186" s="116">
        <v>4.4255000000000004</v>
      </c>
      <c r="E1186" s="116">
        <v>1</v>
      </c>
      <c r="F1186" s="116">
        <v>1</v>
      </c>
      <c r="G1186" s="116">
        <f t="shared" si="72"/>
        <v>4.4255000000000004</v>
      </c>
      <c r="H1186" s="116">
        <v>1.45</v>
      </c>
      <c r="I1186" s="116">
        <f t="shared" si="73"/>
        <v>6.4169750000000008</v>
      </c>
      <c r="J1186" s="116">
        <v>1</v>
      </c>
      <c r="K1186" s="116">
        <f t="shared" si="74"/>
        <v>4.4255000000000004</v>
      </c>
      <c r="L1186" s="117">
        <f t="shared" si="75"/>
        <v>48127.31</v>
      </c>
      <c r="M1186" s="118" t="s">
        <v>1281</v>
      </c>
      <c r="N1186" s="119" t="s">
        <v>1283</v>
      </c>
    </row>
    <row r="1187" spans="1:14" ht="17.149999999999999" customHeight="1">
      <c r="A1187" s="120" t="s">
        <v>189</v>
      </c>
      <c r="B1187" s="121" t="s">
        <v>2045</v>
      </c>
      <c r="C1187" s="122">
        <v>1.51</v>
      </c>
      <c r="D1187" s="123">
        <v>0.27210000000000001</v>
      </c>
      <c r="E1187" s="124">
        <v>1</v>
      </c>
      <c r="F1187" s="124">
        <v>1</v>
      </c>
      <c r="G1187" s="124">
        <f t="shared" si="72"/>
        <v>0.27210000000000001</v>
      </c>
      <c r="H1187" s="124">
        <v>1.45</v>
      </c>
      <c r="I1187" s="124">
        <f t="shared" si="73"/>
        <v>0.39454499999999998</v>
      </c>
      <c r="J1187" s="124">
        <v>1</v>
      </c>
      <c r="K1187" s="124">
        <f t="shared" si="74"/>
        <v>0.27210000000000001</v>
      </c>
      <c r="L1187" s="125">
        <f t="shared" si="75"/>
        <v>2959.09</v>
      </c>
      <c r="M1187" s="126" t="s">
        <v>1281</v>
      </c>
      <c r="N1187" s="127" t="s">
        <v>1283</v>
      </c>
    </row>
    <row r="1188" spans="1:14" ht="17.149999999999999" customHeight="1">
      <c r="A1188" s="105" t="s">
        <v>190</v>
      </c>
      <c r="B1188" s="106" t="s">
        <v>2045</v>
      </c>
      <c r="C1188" s="107">
        <v>2.08</v>
      </c>
      <c r="D1188" s="109">
        <v>0.39219999999999999</v>
      </c>
      <c r="E1188" s="109">
        <v>1</v>
      </c>
      <c r="F1188" s="109">
        <v>1</v>
      </c>
      <c r="G1188" s="109">
        <f t="shared" si="72"/>
        <v>0.39219999999999999</v>
      </c>
      <c r="H1188" s="109">
        <v>1.45</v>
      </c>
      <c r="I1188" s="109">
        <f t="shared" si="73"/>
        <v>0.56868999999999992</v>
      </c>
      <c r="J1188" s="109">
        <v>1</v>
      </c>
      <c r="K1188" s="109">
        <f t="shared" si="74"/>
        <v>0.39219999999999999</v>
      </c>
      <c r="L1188" s="110">
        <f t="shared" si="75"/>
        <v>4265.18</v>
      </c>
      <c r="M1188" s="111" t="s">
        <v>1281</v>
      </c>
      <c r="N1188" s="112" t="s">
        <v>1283</v>
      </c>
    </row>
    <row r="1189" spans="1:14" ht="17.149999999999999" customHeight="1">
      <c r="A1189" s="105" t="s">
        <v>191</v>
      </c>
      <c r="B1189" s="106" t="s">
        <v>2045</v>
      </c>
      <c r="C1189" s="107">
        <v>4.07</v>
      </c>
      <c r="D1189" s="109">
        <v>0.84789999999999999</v>
      </c>
      <c r="E1189" s="109">
        <v>1</v>
      </c>
      <c r="F1189" s="109">
        <v>1</v>
      </c>
      <c r="G1189" s="109">
        <f t="shared" si="72"/>
        <v>0.84789999999999999</v>
      </c>
      <c r="H1189" s="109">
        <v>1.45</v>
      </c>
      <c r="I1189" s="109">
        <f t="shared" si="73"/>
        <v>1.229455</v>
      </c>
      <c r="J1189" s="109">
        <v>1</v>
      </c>
      <c r="K1189" s="109">
        <f t="shared" si="74"/>
        <v>0.84789999999999999</v>
      </c>
      <c r="L1189" s="110">
        <f t="shared" si="75"/>
        <v>9220.91</v>
      </c>
      <c r="M1189" s="111" t="s">
        <v>1281</v>
      </c>
      <c r="N1189" s="112" t="s">
        <v>1283</v>
      </c>
    </row>
    <row r="1190" spans="1:14" ht="17.149999999999999" customHeight="1">
      <c r="A1190" s="113" t="s">
        <v>192</v>
      </c>
      <c r="B1190" s="114" t="s">
        <v>2045</v>
      </c>
      <c r="C1190" s="115">
        <v>8.6300000000000008</v>
      </c>
      <c r="D1190" s="116">
        <v>1.9060999999999999</v>
      </c>
      <c r="E1190" s="116">
        <v>1</v>
      </c>
      <c r="F1190" s="116">
        <v>1</v>
      </c>
      <c r="G1190" s="116">
        <f t="shared" si="72"/>
        <v>1.9060999999999999</v>
      </c>
      <c r="H1190" s="116">
        <v>1.45</v>
      </c>
      <c r="I1190" s="116">
        <f t="shared" si="73"/>
        <v>2.7638449999999999</v>
      </c>
      <c r="J1190" s="116">
        <v>1</v>
      </c>
      <c r="K1190" s="116">
        <f t="shared" si="74"/>
        <v>1.9060999999999999</v>
      </c>
      <c r="L1190" s="117">
        <f t="shared" si="75"/>
        <v>20728.84</v>
      </c>
      <c r="M1190" s="118" t="s">
        <v>1281</v>
      </c>
      <c r="N1190" s="119" t="s">
        <v>1283</v>
      </c>
    </row>
    <row r="1191" spans="1:14" ht="17.149999999999999" customHeight="1">
      <c r="A1191" s="120" t="s">
        <v>193</v>
      </c>
      <c r="B1191" s="121" t="s">
        <v>2046</v>
      </c>
      <c r="C1191" s="122">
        <v>1.7</v>
      </c>
      <c r="D1191" s="123">
        <v>0.33760000000000001</v>
      </c>
      <c r="E1191" s="124">
        <v>1</v>
      </c>
      <c r="F1191" s="124">
        <v>1</v>
      </c>
      <c r="G1191" s="124">
        <f t="shared" si="72"/>
        <v>0.33760000000000001</v>
      </c>
      <c r="H1191" s="124">
        <v>1.45</v>
      </c>
      <c r="I1191" s="124">
        <f t="shared" si="73"/>
        <v>0.48952000000000001</v>
      </c>
      <c r="J1191" s="124">
        <v>1</v>
      </c>
      <c r="K1191" s="124">
        <f t="shared" si="74"/>
        <v>0.33760000000000001</v>
      </c>
      <c r="L1191" s="125">
        <f t="shared" si="75"/>
        <v>3671.4</v>
      </c>
      <c r="M1191" s="126" t="s">
        <v>1281</v>
      </c>
      <c r="N1191" s="127" t="s">
        <v>1283</v>
      </c>
    </row>
    <row r="1192" spans="1:14" ht="17.149999999999999" customHeight="1">
      <c r="A1192" s="105" t="s">
        <v>194</v>
      </c>
      <c r="B1192" s="106" t="s">
        <v>2046</v>
      </c>
      <c r="C1192" s="107">
        <v>2.4</v>
      </c>
      <c r="D1192" s="109">
        <v>0.4254</v>
      </c>
      <c r="E1192" s="109">
        <v>1</v>
      </c>
      <c r="F1192" s="109">
        <v>1</v>
      </c>
      <c r="G1192" s="109">
        <f t="shared" si="72"/>
        <v>0.4254</v>
      </c>
      <c r="H1192" s="109">
        <v>1.45</v>
      </c>
      <c r="I1192" s="109">
        <f t="shared" si="73"/>
        <v>0.61682999999999999</v>
      </c>
      <c r="J1192" s="109">
        <v>1</v>
      </c>
      <c r="K1192" s="109">
        <f t="shared" si="74"/>
        <v>0.4254</v>
      </c>
      <c r="L1192" s="110">
        <f t="shared" si="75"/>
        <v>4626.2299999999996</v>
      </c>
      <c r="M1192" s="111" t="s">
        <v>1281</v>
      </c>
      <c r="N1192" s="112" t="s">
        <v>1283</v>
      </c>
    </row>
    <row r="1193" spans="1:14" ht="17.149999999999999" customHeight="1">
      <c r="A1193" s="105" t="s">
        <v>195</v>
      </c>
      <c r="B1193" s="106" t="s">
        <v>2046</v>
      </c>
      <c r="C1193" s="107">
        <v>3.6</v>
      </c>
      <c r="D1193" s="109">
        <v>0.7419</v>
      </c>
      <c r="E1193" s="109">
        <v>1</v>
      </c>
      <c r="F1193" s="109">
        <v>1</v>
      </c>
      <c r="G1193" s="109">
        <f t="shared" si="72"/>
        <v>0.7419</v>
      </c>
      <c r="H1193" s="109">
        <v>1.45</v>
      </c>
      <c r="I1193" s="109">
        <f t="shared" si="73"/>
        <v>1.075755</v>
      </c>
      <c r="J1193" s="109">
        <v>1</v>
      </c>
      <c r="K1193" s="109">
        <f t="shared" si="74"/>
        <v>0.7419</v>
      </c>
      <c r="L1193" s="110">
        <f t="shared" si="75"/>
        <v>8068.16</v>
      </c>
      <c r="M1193" s="111" t="s">
        <v>1281</v>
      </c>
      <c r="N1193" s="112" t="s">
        <v>1283</v>
      </c>
    </row>
    <row r="1194" spans="1:14" ht="17.149999999999999" customHeight="1">
      <c r="A1194" s="113" t="s">
        <v>196</v>
      </c>
      <c r="B1194" s="114" t="s">
        <v>2046</v>
      </c>
      <c r="C1194" s="115">
        <v>7.13</v>
      </c>
      <c r="D1194" s="116">
        <v>1.6173</v>
      </c>
      <c r="E1194" s="116">
        <v>1</v>
      </c>
      <c r="F1194" s="116">
        <v>1</v>
      </c>
      <c r="G1194" s="116">
        <f t="shared" si="72"/>
        <v>1.6173</v>
      </c>
      <c r="H1194" s="116">
        <v>1.45</v>
      </c>
      <c r="I1194" s="116">
        <f t="shared" si="73"/>
        <v>2.3450850000000001</v>
      </c>
      <c r="J1194" s="116">
        <v>1</v>
      </c>
      <c r="K1194" s="116">
        <f t="shared" si="74"/>
        <v>1.6173</v>
      </c>
      <c r="L1194" s="117">
        <f t="shared" si="75"/>
        <v>17588.14</v>
      </c>
      <c r="M1194" s="118" t="s">
        <v>1281</v>
      </c>
      <c r="N1194" s="119" t="s">
        <v>1283</v>
      </c>
    </row>
    <row r="1195" spans="1:14" ht="17.149999999999999" customHeight="1">
      <c r="A1195" s="120" t="s">
        <v>197</v>
      </c>
      <c r="B1195" s="121" t="s">
        <v>2047</v>
      </c>
      <c r="C1195" s="122">
        <v>2.5299999999999998</v>
      </c>
      <c r="D1195" s="123">
        <v>0.44690000000000002</v>
      </c>
      <c r="E1195" s="124">
        <v>1</v>
      </c>
      <c r="F1195" s="124">
        <v>1</v>
      </c>
      <c r="G1195" s="124">
        <f t="shared" si="72"/>
        <v>0.44690000000000002</v>
      </c>
      <c r="H1195" s="124">
        <v>1.45</v>
      </c>
      <c r="I1195" s="124">
        <f t="shared" si="73"/>
        <v>0.64800500000000005</v>
      </c>
      <c r="J1195" s="124">
        <v>1</v>
      </c>
      <c r="K1195" s="124">
        <f t="shared" si="74"/>
        <v>0.44690000000000002</v>
      </c>
      <c r="L1195" s="125">
        <f t="shared" si="75"/>
        <v>4860.04</v>
      </c>
      <c r="M1195" s="126" t="s">
        <v>1281</v>
      </c>
      <c r="N1195" s="127" t="s">
        <v>1283</v>
      </c>
    </row>
    <row r="1196" spans="1:14" ht="17.149999999999999" customHeight="1">
      <c r="A1196" s="105" t="s">
        <v>198</v>
      </c>
      <c r="B1196" s="106" t="s">
        <v>2047</v>
      </c>
      <c r="C1196" s="107">
        <v>3.42</v>
      </c>
      <c r="D1196" s="109">
        <v>0.59460000000000002</v>
      </c>
      <c r="E1196" s="109">
        <v>1</v>
      </c>
      <c r="F1196" s="109">
        <v>1</v>
      </c>
      <c r="G1196" s="109">
        <f t="shared" si="72"/>
        <v>0.59460000000000002</v>
      </c>
      <c r="H1196" s="109">
        <v>1.45</v>
      </c>
      <c r="I1196" s="109">
        <f t="shared" si="73"/>
        <v>0.86216999999999999</v>
      </c>
      <c r="J1196" s="109">
        <v>1</v>
      </c>
      <c r="K1196" s="109">
        <f t="shared" si="74"/>
        <v>0.59460000000000002</v>
      </c>
      <c r="L1196" s="110">
        <f t="shared" si="75"/>
        <v>6466.28</v>
      </c>
      <c r="M1196" s="111" t="s">
        <v>1281</v>
      </c>
      <c r="N1196" s="112" t="s">
        <v>1283</v>
      </c>
    </row>
    <row r="1197" spans="1:14" ht="17.149999999999999" customHeight="1">
      <c r="A1197" s="105" t="s">
        <v>199</v>
      </c>
      <c r="B1197" s="106" t="s">
        <v>2047</v>
      </c>
      <c r="C1197" s="107">
        <v>5.12</v>
      </c>
      <c r="D1197" s="109">
        <v>0.90139999999999998</v>
      </c>
      <c r="E1197" s="109">
        <v>1</v>
      </c>
      <c r="F1197" s="109">
        <v>1</v>
      </c>
      <c r="G1197" s="109">
        <f t="shared" si="72"/>
        <v>0.90139999999999998</v>
      </c>
      <c r="H1197" s="109">
        <v>1.45</v>
      </c>
      <c r="I1197" s="109">
        <f t="shared" si="73"/>
        <v>1.3070299999999999</v>
      </c>
      <c r="J1197" s="109">
        <v>1</v>
      </c>
      <c r="K1197" s="109">
        <f t="shared" si="74"/>
        <v>0.90139999999999998</v>
      </c>
      <c r="L1197" s="110">
        <f t="shared" si="75"/>
        <v>9802.73</v>
      </c>
      <c r="M1197" s="111" t="s">
        <v>1281</v>
      </c>
      <c r="N1197" s="112" t="s">
        <v>1283</v>
      </c>
    </row>
    <row r="1198" spans="1:14" ht="17.149999999999999" customHeight="1">
      <c r="A1198" s="113" t="s">
        <v>200</v>
      </c>
      <c r="B1198" s="114" t="s">
        <v>2047</v>
      </c>
      <c r="C1198" s="115">
        <v>10.210000000000001</v>
      </c>
      <c r="D1198" s="116">
        <v>1.8764000000000001</v>
      </c>
      <c r="E1198" s="116">
        <v>1</v>
      </c>
      <c r="F1198" s="116">
        <v>1</v>
      </c>
      <c r="G1198" s="116">
        <f t="shared" si="72"/>
        <v>1.8764000000000001</v>
      </c>
      <c r="H1198" s="116">
        <v>1.45</v>
      </c>
      <c r="I1198" s="116">
        <f t="shared" si="73"/>
        <v>2.72078</v>
      </c>
      <c r="J1198" s="116">
        <v>1</v>
      </c>
      <c r="K1198" s="116">
        <f t="shared" si="74"/>
        <v>1.8764000000000001</v>
      </c>
      <c r="L1198" s="117">
        <f t="shared" si="75"/>
        <v>20405.849999999999</v>
      </c>
      <c r="M1198" s="118" t="s">
        <v>1281</v>
      </c>
      <c r="N1198" s="119" t="s">
        <v>1283</v>
      </c>
    </row>
    <row r="1199" spans="1:14" ht="17.149999999999999" customHeight="1">
      <c r="A1199" s="120" t="s">
        <v>201</v>
      </c>
      <c r="B1199" s="121" t="s">
        <v>2048</v>
      </c>
      <c r="C1199" s="122">
        <v>1.64</v>
      </c>
      <c r="D1199" s="123">
        <v>0.39539999999999997</v>
      </c>
      <c r="E1199" s="124">
        <v>1</v>
      </c>
      <c r="F1199" s="124">
        <v>1</v>
      </c>
      <c r="G1199" s="124">
        <f t="shared" si="72"/>
        <v>0.39539999999999997</v>
      </c>
      <c r="H1199" s="124">
        <v>1.45</v>
      </c>
      <c r="I1199" s="124">
        <f t="shared" si="73"/>
        <v>0.5733299999999999</v>
      </c>
      <c r="J1199" s="124">
        <v>1</v>
      </c>
      <c r="K1199" s="124">
        <f t="shared" si="74"/>
        <v>0.39539999999999997</v>
      </c>
      <c r="L1199" s="125">
        <f t="shared" si="75"/>
        <v>4299.9799999999996</v>
      </c>
      <c r="M1199" s="126" t="s">
        <v>1281</v>
      </c>
      <c r="N1199" s="127" t="s">
        <v>1283</v>
      </c>
    </row>
    <row r="1200" spans="1:14" ht="17.149999999999999" customHeight="1">
      <c r="A1200" s="105" t="s">
        <v>202</v>
      </c>
      <c r="B1200" s="106" t="s">
        <v>2048</v>
      </c>
      <c r="C1200" s="107">
        <v>2.8</v>
      </c>
      <c r="D1200" s="109">
        <v>0.47599999999999998</v>
      </c>
      <c r="E1200" s="109">
        <v>1</v>
      </c>
      <c r="F1200" s="109">
        <v>1</v>
      </c>
      <c r="G1200" s="109">
        <f t="shared" si="72"/>
        <v>0.47599999999999998</v>
      </c>
      <c r="H1200" s="109">
        <v>1.45</v>
      </c>
      <c r="I1200" s="109">
        <f t="shared" si="73"/>
        <v>0.69019999999999992</v>
      </c>
      <c r="J1200" s="109">
        <v>1</v>
      </c>
      <c r="K1200" s="109">
        <f t="shared" si="74"/>
        <v>0.47599999999999998</v>
      </c>
      <c r="L1200" s="110">
        <f t="shared" si="75"/>
        <v>5176.5</v>
      </c>
      <c r="M1200" s="111" t="s">
        <v>1281</v>
      </c>
      <c r="N1200" s="112" t="s">
        <v>1283</v>
      </c>
    </row>
    <row r="1201" spans="1:14" ht="17.149999999999999" customHeight="1">
      <c r="A1201" s="105" t="s">
        <v>203</v>
      </c>
      <c r="B1201" s="106" t="s">
        <v>2048</v>
      </c>
      <c r="C1201" s="107">
        <v>4.24</v>
      </c>
      <c r="D1201" s="109">
        <v>0.77200000000000002</v>
      </c>
      <c r="E1201" s="109">
        <v>1</v>
      </c>
      <c r="F1201" s="109">
        <v>1</v>
      </c>
      <c r="G1201" s="109">
        <f t="shared" si="72"/>
        <v>0.77200000000000002</v>
      </c>
      <c r="H1201" s="109">
        <v>1.45</v>
      </c>
      <c r="I1201" s="109">
        <f t="shared" si="73"/>
        <v>1.1194</v>
      </c>
      <c r="J1201" s="109">
        <v>1</v>
      </c>
      <c r="K1201" s="109">
        <f t="shared" si="74"/>
        <v>0.77200000000000002</v>
      </c>
      <c r="L1201" s="110">
        <f t="shared" si="75"/>
        <v>8395.5</v>
      </c>
      <c r="M1201" s="111" t="s">
        <v>1281</v>
      </c>
      <c r="N1201" s="112" t="s">
        <v>1283</v>
      </c>
    </row>
    <row r="1202" spans="1:14" ht="17.149999999999999" customHeight="1">
      <c r="A1202" s="113" t="s">
        <v>204</v>
      </c>
      <c r="B1202" s="114" t="s">
        <v>2048</v>
      </c>
      <c r="C1202" s="115">
        <v>10.8</v>
      </c>
      <c r="D1202" s="116">
        <v>2.1120000000000001</v>
      </c>
      <c r="E1202" s="116">
        <v>1</v>
      </c>
      <c r="F1202" s="116">
        <v>1</v>
      </c>
      <c r="G1202" s="116">
        <f t="shared" si="72"/>
        <v>2.1120000000000001</v>
      </c>
      <c r="H1202" s="116">
        <v>1.45</v>
      </c>
      <c r="I1202" s="116">
        <f t="shared" si="73"/>
        <v>3.0624000000000002</v>
      </c>
      <c r="J1202" s="116">
        <v>1</v>
      </c>
      <c r="K1202" s="116">
        <f t="shared" si="74"/>
        <v>2.1120000000000001</v>
      </c>
      <c r="L1202" s="117">
        <f t="shared" si="75"/>
        <v>22968</v>
      </c>
      <c r="M1202" s="118" t="s">
        <v>1281</v>
      </c>
      <c r="N1202" s="119" t="s">
        <v>1283</v>
      </c>
    </row>
    <row r="1203" spans="1:14" ht="17.149999999999999" customHeight="1">
      <c r="A1203" s="120" t="s">
        <v>205</v>
      </c>
      <c r="B1203" s="121" t="s">
        <v>2049</v>
      </c>
      <c r="C1203" s="122">
        <v>1.77</v>
      </c>
      <c r="D1203" s="123">
        <v>0.43819999999999998</v>
      </c>
      <c r="E1203" s="124">
        <v>1</v>
      </c>
      <c r="F1203" s="124">
        <v>1</v>
      </c>
      <c r="G1203" s="124">
        <f t="shared" si="72"/>
        <v>0.43819999999999998</v>
      </c>
      <c r="H1203" s="124">
        <v>1.45</v>
      </c>
      <c r="I1203" s="124">
        <f t="shared" si="73"/>
        <v>0.6353899999999999</v>
      </c>
      <c r="J1203" s="124">
        <v>1</v>
      </c>
      <c r="K1203" s="124">
        <f t="shared" si="74"/>
        <v>0.43819999999999998</v>
      </c>
      <c r="L1203" s="125">
        <f t="shared" si="75"/>
        <v>4765.43</v>
      </c>
      <c r="M1203" s="126" t="s">
        <v>1281</v>
      </c>
      <c r="N1203" s="127" t="s">
        <v>1283</v>
      </c>
    </row>
    <row r="1204" spans="1:14" ht="17.149999999999999" customHeight="1">
      <c r="A1204" s="105" t="s">
        <v>206</v>
      </c>
      <c r="B1204" s="106" t="s">
        <v>2049</v>
      </c>
      <c r="C1204" s="107">
        <v>2.42</v>
      </c>
      <c r="D1204" s="109">
        <v>0.49020000000000002</v>
      </c>
      <c r="E1204" s="109">
        <v>1</v>
      </c>
      <c r="F1204" s="109">
        <v>1</v>
      </c>
      <c r="G1204" s="109">
        <f t="shared" si="72"/>
        <v>0.49020000000000002</v>
      </c>
      <c r="H1204" s="109">
        <v>1.45</v>
      </c>
      <c r="I1204" s="109">
        <f t="shared" si="73"/>
        <v>0.71079000000000003</v>
      </c>
      <c r="J1204" s="109">
        <v>1</v>
      </c>
      <c r="K1204" s="109">
        <f t="shared" si="74"/>
        <v>0.49020000000000002</v>
      </c>
      <c r="L1204" s="110">
        <f t="shared" si="75"/>
        <v>5330.93</v>
      </c>
      <c r="M1204" s="111" t="s">
        <v>1281</v>
      </c>
      <c r="N1204" s="112" t="s">
        <v>1283</v>
      </c>
    </row>
    <row r="1205" spans="1:14" ht="17.149999999999999" customHeight="1">
      <c r="A1205" s="105" t="s">
        <v>207</v>
      </c>
      <c r="B1205" s="106" t="s">
        <v>2049</v>
      </c>
      <c r="C1205" s="107">
        <v>3.46</v>
      </c>
      <c r="D1205" s="109">
        <v>0.75790000000000002</v>
      </c>
      <c r="E1205" s="109">
        <v>1</v>
      </c>
      <c r="F1205" s="109">
        <v>1</v>
      </c>
      <c r="G1205" s="109">
        <f t="shared" si="72"/>
        <v>0.75790000000000002</v>
      </c>
      <c r="H1205" s="109">
        <v>1.45</v>
      </c>
      <c r="I1205" s="109">
        <f t="shared" si="73"/>
        <v>1.0989549999999999</v>
      </c>
      <c r="J1205" s="109">
        <v>1</v>
      </c>
      <c r="K1205" s="109">
        <f t="shared" si="74"/>
        <v>0.75790000000000002</v>
      </c>
      <c r="L1205" s="110">
        <f t="shared" si="75"/>
        <v>8242.16</v>
      </c>
      <c r="M1205" s="111" t="s">
        <v>1281</v>
      </c>
      <c r="N1205" s="112" t="s">
        <v>1283</v>
      </c>
    </row>
    <row r="1206" spans="1:14" ht="17.149999999999999" customHeight="1">
      <c r="A1206" s="113" t="s">
        <v>208</v>
      </c>
      <c r="B1206" s="114" t="s">
        <v>2049</v>
      </c>
      <c r="C1206" s="115">
        <v>7.16</v>
      </c>
      <c r="D1206" s="116">
        <v>1.5994999999999999</v>
      </c>
      <c r="E1206" s="116">
        <v>1</v>
      </c>
      <c r="F1206" s="116">
        <v>1</v>
      </c>
      <c r="G1206" s="116">
        <f t="shared" si="72"/>
        <v>1.5994999999999999</v>
      </c>
      <c r="H1206" s="116">
        <v>1.45</v>
      </c>
      <c r="I1206" s="116">
        <f t="shared" si="73"/>
        <v>2.3192749999999998</v>
      </c>
      <c r="J1206" s="116">
        <v>1</v>
      </c>
      <c r="K1206" s="116">
        <f t="shared" si="74"/>
        <v>1.5994999999999999</v>
      </c>
      <c r="L1206" s="117">
        <f t="shared" si="75"/>
        <v>17394.560000000001</v>
      </c>
      <c r="M1206" s="118" t="s">
        <v>1281</v>
      </c>
      <c r="N1206" s="119" t="s">
        <v>1283</v>
      </c>
    </row>
    <row r="1207" spans="1:14" ht="17.149999999999999" customHeight="1">
      <c r="A1207" s="120" t="s">
        <v>209</v>
      </c>
      <c r="B1207" s="121" t="s">
        <v>2050</v>
      </c>
      <c r="C1207" s="122">
        <v>17.899999999999999</v>
      </c>
      <c r="D1207" s="123">
        <v>3.0301</v>
      </c>
      <c r="E1207" s="124">
        <v>1</v>
      </c>
      <c r="F1207" s="124">
        <v>1</v>
      </c>
      <c r="G1207" s="124">
        <f t="shared" si="72"/>
        <v>3.0301</v>
      </c>
      <c r="H1207" s="124">
        <v>1.45</v>
      </c>
      <c r="I1207" s="124">
        <f t="shared" si="73"/>
        <v>4.3936450000000002</v>
      </c>
      <c r="J1207" s="124">
        <v>1</v>
      </c>
      <c r="K1207" s="124">
        <f t="shared" si="74"/>
        <v>3.0301</v>
      </c>
      <c r="L1207" s="125">
        <f t="shared" si="75"/>
        <v>32952.339999999997</v>
      </c>
      <c r="M1207" s="126" t="s">
        <v>1281</v>
      </c>
      <c r="N1207" s="127" t="s">
        <v>1283</v>
      </c>
    </row>
    <row r="1208" spans="1:14" ht="17.149999999999999" customHeight="1">
      <c r="A1208" s="105" t="s">
        <v>210</v>
      </c>
      <c r="B1208" s="106" t="s">
        <v>2050</v>
      </c>
      <c r="C1208" s="107">
        <v>19.89</v>
      </c>
      <c r="D1208" s="109">
        <v>3.3332000000000002</v>
      </c>
      <c r="E1208" s="109">
        <v>1</v>
      </c>
      <c r="F1208" s="109">
        <v>1</v>
      </c>
      <c r="G1208" s="109">
        <f t="shared" si="72"/>
        <v>3.3332000000000002</v>
      </c>
      <c r="H1208" s="109">
        <v>1.45</v>
      </c>
      <c r="I1208" s="109">
        <f t="shared" si="73"/>
        <v>4.8331400000000002</v>
      </c>
      <c r="J1208" s="109">
        <v>1</v>
      </c>
      <c r="K1208" s="109">
        <f t="shared" si="74"/>
        <v>3.3332000000000002</v>
      </c>
      <c r="L1208" s="110">
        <f t="shared" si="75"/>
        <v>36248.550000000003</v>
      </c>
      <c r="M1208" s="111" t="s">
        <v>1281</v>
      </c>
      <c r="N1208" s="112" t="s">
        <v>1283</v>
      </c>
    </row>
    <row r="1209" spans="1:14" ht="17.149999999999999" customHeight="1">
      <c r="A1209" s="105" t="s">
        <v>211</v>
      </c>
      <c r="B1209" s="106" t="s">
        <v>2050</v>
      </c>
      <c r="C1209" s="107">
        <v>22.1</v>
      </c>
      <c r="D1209" s="109">
        <v>6.2325999999999997</v>
      </c>
      <c r="E1209" s="109">
        <v>1</v>
      </c>
      <c r="F1209" s="109">
        <v>1</v>
      </c>
      <c r="G1209" s="109">
        <f t="shared" si="72"/>
        <v>6.2325999999999997</v>
      </c>
      <c r="H1209" s="109">
        <v>1.45</v>
      </c>
      <c r="I1209" s="109">
        <f t="shared" si="73"/>
        <v>9.0372699999999995</v>
      </c>
      <c r="J1209" s="109">
        <v>1</v>
      </c>
      <c r="K1209" s="109">
        <f t="shared" si="74"/>
        <v>6.2325999999999997</v>
      </c>
      <c r="L1209" s="110">
        <f t="shared" si="75"/>
        <v>67779.53</v>
      </c>
      <c r="M1209" s="111" t="s">
        <v>1281</v>
      </c>
      <c r="N1209" s="112" t="s">
        <v>1283</v>
      </c>
    </row>
    <row r="1210" spans="1:14" ht="17.149999999999999" customHeight="1">
      <c r="A1210" s="113" t="s">
        <v>212</v>
      </c>
      <c r="B1210" s="114" t="s">
        <v>2050</v>
      </c>
      <c r="C1210" s="115">
        <v>46.56</v>
      </c>
      <c r="D1210" s="116">
        <v>16.763100000000001</v>
      </c>
      <c r="E1210" s="116">
        <v>1</v>
      </c>
      <c r="F1210" s="116">
        <v>1</v>
      </c>
      <c r="G1210" s="116">
        <f t="shared" si="72"/>
        <v>16.763100000000001</v>
      </c>
      <c r="H1210" s="116">
        <v>1.45</v>
      </c>
      <c r="I1210" s="116">
        <f t="shared" si="73"/>
        <v>24.306495000000002</v>
      </c>
      <c r="J1210" s="116">
        <v>1</v>
      </c>
      <c r="K1210" s="116">
        <f t="shared" si="74"/>
        <v>16.763100000000001</v>
      </c>
      <c r="L1210" s="117">
        <f t="shared" si="75"/>
        <v>182298.71</v>
      </c>
      <c r="M1210" s="118" t="s">
        <v>1281</v>
      </c>
      <c r="N1210" s="119" t="s">
        <v>1283</v>
      </c>
    </row>
    <row r="1211" spans="1:14" ht="17.149999999999999" customHeight="1">
      <c r="A1211" s="120" t="s">
        <v>213</v>
      </c>
      <c r="B1211" s="121" t="s">
        <v>2095</v>
      </c>
      <c r="C1211" s="122">
        <v>5.61</v>
      </c>
      <c r="D1211" s="123">
        <v>1.1825000000000001</v>
      </c>
      <c r="E1211" s="124">
        <v>1</v>
      </c>
      <c r="F1211" s="124">
        <v>1</v>
      </c>
      <c r="G1211" s="124">
        <f t="shared" si="72"/>
        <v>1.1825000000000001</v>
      </c>
      <c r="H1211" s="124">
        <v>1.45</v>
      </c>
      <c r="I1211" s="124">
        <f t="shared" si="73"/>
        <v>1.7146250000000001</v>
      </c>
      <c r="J1211" s="124">
        <v>1</v>
      </c>
      <c r="K1211" s="124">
        <f t="shared" si="74"/>
        <v>1.1825000000000001</v>
      </c>
      <c r="L1211" s="125">
        <f t="shared" si="75"/>
        <v>12859.69</v>
      </c>
      <c r="M1211" s="126" t="s">
        <v>1281</v>
      </c>
      <c r="N1211" s="127" t="s">
        <v>1283</v>
      </c>
    </row>
    <row r="1212" spans="1:14" ht="17.149999999999999" customHeight="1">
      <c r="A1212" s="105" t="s">
        <v>214</v>
      </c>
      <c r="B1212" s="106" t="s">
        <v>2095</v>
      </c>
      <c r="C1212" s="107">
        <v>8.65</v>
      </c>
      <c r="D1212" s="109">
        <v>1.7558</v>
      </c>
      <c r="E1212" s="109">
        <v>1</v>
      </c>
      <c r="F1212" s="109">
        <v>1</v>
      </c>
      <c r="G1212" s="109">
        <f t="shared" si="72"/>
        <v>1.7558</v>
      </c>
      <c r="H1212" s="109">
        <v>1.45</v>
      </c>
      <c r="I1212" s="109">
        <f t="shared" si="73"/>
        <v>2.5459100000000001</v>
      </c>
      <c r="J1212" s="109">
        <v>1</v>
      </c>
      <c r="K1212" s="109">
        <f t="shared" si="74"/>
        <v>1.7558</v>
      </c>
      <c r="L1212" s="110">
        <f t="shared" si="75"/>
        <v>19094.330000000002</v>
      </c>
      <c r="M1212" s="111" t="s">
        <v>1281</v>
      </c>
      <c r="N1212" s="112" t="s">
        <v>1283</v>
      </c>
    </row>
    <row r="1213" spans="1:14" ht="17.149999999999999" customHeight="1">
      <c r="A1213" s="105" t="s">
        <v>215</v>
      </c>
      <c r="B1213" s="106" t="s">
        <v>2095</v>
      </c>
      <c r="C1213" s="107">
        <v>14.99</v>
      </c>
      <c r="D1213" s="109">
        <v>3.2509999999999999</v>
      </c>
      <c r="E1213" s="109">
        <v>1</v>
      </c>
      <c r="F1213" s="109">
        <v>1</v>
      </c>
      <c r="G1213" s="109">
        <f t="shared" si="72"/>
        <v>3.2509999999999999</v>
      </c>
      <c r="H1213" s="109">
        <v>1.45</v>
      </c>
      <c r="I1213" s="109">
        <f t="shared" si="73"/>
        <v>4.7139499999999996</v>
      </c>
      <c r="J1213" s="109">
        <v>1</v>
      </c>
      <c r="K1213" s="109">
        <f t="shared" si="74"/>
        <v>3.2509999999999999</v>
      </c>
      <c r="L1213" s="110">
        <f t="shared" si="75"/>
        <v>35354.629999999997</v>
      </c>
      <c r="M1213" s="111" t="s">
        <v>1281</v>
      </c>
      <c r="N1213" s="112" t="s">
        <v>1283</v>
      </c>
    </row>
    <row r="1214" spans="1:14" ht="17.149999999999999" customHeight="1">
      <c r="A1214" s="113" t="s">
        <v>216</v>
      </c>
      <c r="B1214" s="114" t="s">
        <v>2095</v>
      </c>
      <c r="C1214" s="115">
        <v>28.14</v>
      </c>
      <c r="D1214" s="116">
        <v>8.7027000000000001</v>
      </c>
      <c r="E1214" s="116">
        <v>1</v>
      </c>
      <c r="F1214" s="116">
        <v>1</v>
      </c>
      <c r="G1214" s="116">
        <f t="shared" si="72"/>
        <v>8.7027000000000001</v>
      </c>
      <c r="H1214" s="116">
        <v>1.45</v>
      </c>
      <c r="I1214" s="116">
        <f t="shared" si="73"/>
        <v>12.618914999999999</v>
      </c>
      <c r="J1214" s="116">
        <v>1</v>
      </c>
      <c r="K1214" s="116">
        <f t="shared" si="74"/>
        <v>8.7027000000000001</v>
      </c>
      <c r="L1214" s="117">
        <f t="shared" si="75"/>
        <v>94641.86</v>
      </c>
      <c r="M1214" s="118" t="s">
        <v>1281</v>
      </c>
      <c r="N1214" s="119" t="s">
        <v>1283</v>
      </c>
    </row>
    <row r="1215" spans="1:14" ht="17.149999999999999" customHeight="1">
      <c r="A1215" s="120" t="s">
        <v>217</v>
      </c>
      <c r="B1215" s="121" t="s">
        <v>2051</v>
      </c>
      <c r="C1215" s="122">
        <v>3</v>
      </c>
      <c r="D1215" s="123">
        <v>0.30049999999999999</v>
      </c>
      <c r="E1215" s="124">
        <v>1</v>
      </c>
      <c r="F1215" s="124">
        <v>1</v>
      </c>
      <c r="G1215" s="124">
        <f t="shared" si="72"/>
        <v>0.30049999999999999</v>
      </c>
      <c r="H1215" s="124">
        <v>1.45</v>
      </c>
      <c r="I1215" s="124">
        <f t="shared" si="73"/>
        <v>0.43572499999999997</v>
      </c>
      <c r="J1215" s="124">
        <v>1</v>
      </c>
      <c r="K1215" s="124">
        <f t="shared" si="74"/>
        <v>0.30049999999999999</v>
      </c>
      <c r="L1215" s="125">
        <f t="shared" si="75"/>
        <v>3267.94</v>
      </c>
      <c r="M1215" s="126" t="s">
        <v>1281</v>
      </c>
      <c r="N1215" s="127" t="s">
        <v>1283</v>
      </c>
    </row>
    <row r="1216" spans="1:14" ht="17.149999999999999" customHeight="1">
      <c r="A1216" s="105" t="s">
        <v>218</v>
      </c>
      <c r="B1216" s="106" t="s">
        <v>2051</v>
      </c>
      <c r="C1216" s="107">
        <v>6.07</v>
      </c>
      <c r="D1216" s="109">
        <v>0.55520000000000003</v>
      </c>
      <c r="E1216" s="109">
        <v>1</v>
      </c>
      <c r="F1216" s="109">
        <v>1</v>
      </c>
      <c r="G1216" s="109">
        <f t="shared" si="72"/>
        <v>0.55520000000000003</v>
      </c>
      <c r="H1216" s="109">
        <v>1.45</v>
      </c>
      <c r="I1216" s="109">
        <f t="shared" si="73"/>
        <v>0.80503999999999998</v>
      </c>
      <c r="J1216" s="109">
        <v>1</v>
      </c>
      <c r="K1216" s="109">
        <f t="shared" si="74"/>
        <v>0.55520000000000003</v>
      </c>
      <c r="L1216" s="110">
        <f t="shared" si="75"/>
        <v>6037.8</v>
      </c>
      <c r="M1216" s="111" t="s">
        <v>1281</v>
      </c>
      <c r="N1216" s="112" t="s">
        <v>1283</v>
      </c>
    </row>
    <row r="1217" spans="1:14" ht="17.149999999999999" customHeight="1">
      <c r="A1217" s="105" t="s">
        <v>219</v>
      </c>
      <c r="B1217" s="106" t="s">
        <v>2051</v>
      </c>
      <c r="C1217" s="107">
        <v>11.08</v>
      </c>
      <c r="D1217" s="109">
        <v>0.96850000000000003</v>
      </c>
      <c r="E1217" s="109">
        <v>1</v>
      </c>
      <c r="F1217" s="109">
        <v>1</v>
      </c>
      <c r="G1217" s="109">
        <f t="shared" si="72"/>
        <v>0.96850000000000003</v>
      </c>
      <c r="H1217" s="109">
        <v>1.45</v>
      </c>
      <c r="I1217" s="109">
        <f t="shared" si="73"/>
        <v>1.404325</v>
      </c>
      <c r="J1217" s="109">
        <v>1</v>
      </c>
      <c r="K1217" s="109">
        <f t="shared" si="74"/>
        <v>0.96850000000000003</v>
      </c>
      <c r="L1217" s="110">
        <f t="shared" si="75"/>
        <v>10532.44</v>
      </c>
      <c r="M1217" s="111" t="s">
        <v>1281</v>
      </c>
      <c r="N1217" s="112" t="s">
        <v>1283</v>
      </c>
    </row>
    <row r="1218" spans="1:14" ht="17.149999999999999" customHeight="1">
      <c r="A1218" s="113" t="s">
        <v>220</v>
      </c>
      <c r="B1218" s="114" t="s">
        <v>2051</v>
      </c>
      <c r="C1218" s="115">
        <v>45.29</v>
      </c>
      <c r="D1218" s="116">
        <v>2.7191999999999998</v>
      </c>
      <c r="E1218" s="116">
        <v>1</v>
      </c>
      <c r="F1218" s="116">
        <v>1</v>
      </c>
      <c r="G1218" s="116">
        <f t="shared" si="72"/>
        <v>2.7191999999999998</v>
      </c>
      <c r="H1218" s="116">
        <v>1.45</v>
      </c>
      <c r="I1218" s="116">
        <f t="shared" si="73"/>
        <v>3.9428399999999995</v>
      </c>
      <c r="J1218" s="116">
        <v>1</v>
      </c>
      <c r="K1218" s="116">
        <f t="shared" si="74"/>
        <v>2.7191999999999998</v>
      </c>
      <c r="L1218" s="117">
        <f t="shared" si="75"/>
        <v>29571.3</v>
      </c>
      <c r="M1218" s="118" t="s">
        <v>1281</v>
      </c>
      <c r="N1218" s="119" t="s">
        <v>1283</v>
      </c>
    </row>
    <row r="1219" spans="1:14" ht="17.149999999999999" customHeight="1">
      <c r="A1219" s="120" t="s">
        <v>221</v>
      </c>
      <c r="B1219" s="121" t="s">
        <v>2096</v>
      </c>
      <c r="C1219" s="122">
        <v>2.4700000000000002</v>
      </c>
      <c r="D1219" s="123">
        <v>0.35049999999999998</v>
      </c>
      <c r="E1219" s="124">
        <v>1</v>
      </c>
      <c r="F1219" s="124">
        <v>1</v>
      </c>
      <c r="G1219" s="124">
        <f t="shared" si="72"/>
        <v>0.35049999999999998</v>
      </c>
      <c r="H1219" s="124">
        <v>1.45</v>
      </c>
      <c r="I1219" s="124">
        <f t="shared" si="73"/>
        <v>0.50822499999999993</v>
      </c>
      <c r="J1219" s="124">
        <v>1</v>
      </c>
      <c r="K1219" s="124">
        <f t="shared" si="74"/>
        <v>0.35049999999999998</v>
      </c>
      <c r="L1219" s="125">
        <f t="shared" si="75"/>
        <v>3811.69</v>
      </c>
      <c r="M1219" s="126" t="s">
        <v>1281</v>
      </c>
      <c r="N1219" s="127" t="s">
        <v>1283</v>
      </c>
    </row>
    <row r="1220" spans="1:14" ht="17.149999999999999" customHeight="1">
      <c r="A1220" s="105" t="s">
        <v>222</v>
      </c>
      <c r="B1220" s="106" t="s">
        <v>2096</v>
      </c>
      <c r="C1220" s="107">
        <v>3.95</v>
      </c>
      <c r="D1220" s="109">
        <v>0.57120000000000004</v>
      </c>
      <c r="E1220" s="109">
        <v>1</v>
      </c>
      <c r="F1220" s="109">
        <v>1</v>
      </c>
      <c r="G1220" s="109">
        <f t="shared" si="72"/>
        <v>0.57120000000000004</v>
      </c>
      <c r="H1220" s="109">
        <v>1.45</v>
      </c>
      <c r="I1220" s="109">
        <f t="shared" si="73"/>
        <v>0.82824000000000009</v>
      </c>
      <c r="J1220" s="109">
        <v>1</v>
      </c>
      <c r="K1220" s="109">
        <f t="shared" si="74"/>
        <v>0.57120000000000004</v>
      </c>
      <c r="L1220" s="110">
        <f t="shared" si="75"/>
        <v>6211.8</v>
      </c>
      <c r="M1220" s="111" t="s">
        <v>1281</v>
      </c>
      <c r="N1220" s="112" t="s">
        <v>1283</v>
      </c>
    </row>
    <row r="1221" spans="1:14" ht="17.149999999999999" customHeight="1">
      <c r="A1221" s="105" t="s">
        <v>223</v>
      </c>
      <c r="B1221" s="106" t="s">
        <v>2096</v>
      </c>
      <c r="C1221" s="107">
        <v>6.64</v>
      </c>
      <c r="D1221" s="109">
        <v>1.0779000000000001</v>
      </c>
      <c r="E1221" s="109">
        <v>1</v>
      </c>
      <c r="F1221" s="109">
        <v>1</v>
      </c>
      <c r="G1221" s="109">
        <f t="shared" si="72"/>
        <v>1.0779000000000001</v>
      </c>
      <c r="H1221" s="109">
        <v>1.45</v>
      </c>
      <c r="I1221" s="109">
        <f t="shared" si="73"/>
        <v>1.5629550000000001</v>
      </c>
      <c r="J1221" s="109">
        <v>1</v>
      </c>
      <c r="K1221" s="109">
        <f t="shared" si="74"/>
        <v>1.0779000000000001</v>
      </c>
      <c r="L1221" s="110">
        <f t="shared" si="75"/>
        <v>11722.16</v>
      </c>
      <c r="M1221" s="111" t="s">
        <v>1281</v>
      </c>
      <c r="N1221" s="112" t="s">
        <v>1283</v>
      </c>
    </row>
    <row r="1222" spans="1:14" ht="17.149999999999999" customHeight="1">
      <c r="A1222" s="113" t="s">
        <v>224</v>
      </c>
      <c r="B1222" s="114" t="s">
        <v>2096</v>
      </c>
      <c r="C1222" s="115">
        <v>16.04</v>
      </c>
      <c r="D1222" s="116">
        <v>3.5910000000000002</v>
      </c>
      <c r="E1222" s="116">
        <v>1</v>
      </c>
      <c r="F1222" s="116">
        <v>1</v>
      </c>
      <c r="G1222" s="116">
        <f t="shared" si="72"/>
        <v>3.5910000000000002</v>
      </c>
      <c r="H1222" s="116">
        <v>1.45</v>
      </c>
      <c r="I1222" s="116">
        <f t="shared" si="73"/>
        <v>5.20695</v>
      </c>
      <c r="J1222" s="116">
        <v>1</v>
      </c>
      <c r="K1222" s="116">
        <f t="shared" si="74"/>
        <v>3.5910000000000002</v>
      </c>
      <c r="L1222" s="117">
        <f t="shared" si="75"/>
        <v>39052.129999999997</v>
      </c>
      <c r="M1222" s="118" t="s">
        <v>1281</v>
      </c>
      <c r="N1222" s="119" t="s">
        <v>1283</v>
      </c>
    </row>
    <row r="1223" spans="1:14" ht="17.149999999999999" customHeight="1">
      <c r="A1223" s="120" t="s">
        <v>225</v>
      </c>
      <c r="B1223" s="121" t="s">
        <v>2052</v>
      </c>
      <c r="C1223" s="122">
        <v>2.89</v>
      </c>
      <c r="D1223" s="123">
        <v>1.2968</v>
      </c>
      <c r="E1223" s="124">
        <v>1</v>
      </c>
      <c r="F1223" s="124">
        <v>1</v>
      </c>
      <c r="G1223" s="124">
        <f t="shared" si="72"/>
        <v>1.2968</v>
      </c>
      <c r="H1223" s="124">
        <v>1</v>
      </c>
      <c r="I1223" s="124">
        <f t="shared" si="73"/>
        <v>1.2968</v>
      </c>
      <c r="J1223" s="124">
        <v>1</v>
      </c>
      <c r="K1223" s="124">
        <f t="shared" si="74"/>
        <v>1.2968</v>
      </c>
      <c r="L1223" s="125">
        <f t="shared" si="75"/>
        <v>9726</v>
      </c>
      <c r="M1223" s="126" t="s">
        <v>1281</v>
      </c>
      <c r="N1223" s="127" t="s">
        <v>1283</v>
      </c>
    </row>
    <row r="1224" spans="1:14" ht="17.149999999999999" customHeight="1">
      <c r="A1224" s="105" t="s">
        <v>226</v>
      </c>
      <c r="B1224" s="106" t="s">
        <v>2052</v>
      </c>
      <c r="C1224" s="107">
        <v>5.2</v>
      </c>
      <c r="D1224" s="109">
        <v>1.7132000000000001</v>
      </c>
      <c r="E1224" s="109">
        <v>1</v>
      </c>
      <c r="F1224" s="109">
        <v>1</v>
      </c>
      <c r="G1224" s="109">
        <f t="shared" si="72"/>
        <v>1.7132000000000001</v>
      </c>
      <c r="H1224" s="109">
        <v>1</v>
      </c>
      <c r="I1224" s="109">
        <f t="shared" si="73"/>
        <v>1.7132000000000001</v>
      </c>
      <c r="J1224" s="109">
        <v>1</v>
      </c>
      <c r="K1224" s="109">
        <f t="shared" si="74"/>
        <v>1.7132000000000001</v>
      </c>
      <c r="L1224" s="110">
        <f t="shared" si="75"/>
        <v>12849</v>
      </c>
      <c r="M1224" s="111" t="s">
        <v>1281</v>
      </c>
      <c r="N1224" s="112" t="s">
        <v>1283</v>
      </c>
    </row>
    <row r="1225" spans="1:14" ht="17.149999999999999" customHeight="1">
      <c r="A1225" s="105" t="s">
        <v>227</v>
      </c>
      <c r="B1225" s="106" t="s">
        <v>2052</v>
      </c>
      <c r="C1225" s="107">
        <v>12.63</v>
      </c>
      <c r="D1225" s="109">
        <v>2.4144999999999999</v>
      </c>
      <c r="E1225" s="109">
        <v>1</v>
      </c>
      <c r="F1225" s="109">
        <v>1</v>
      </c>
      <c r="G1225" s="109">
        <f t="shared" si="72"/>
        <v>2.4144999999999999</v>
      </c>
      <c r="H1225" s="109">
        <v>1</v>
      </c>
      <c r="I1225" s="109">
        <f t="shared" si="73"/>
        <v>2.4144999999999999</v>
      </c>
      <c r="J1225" s="109">
        <v>1</v>
      </c>
      <c r="K1225" s="109">
        <f t="shared" si="74"/>
        <v>2.4144999999999999</v>
      </c>
      <c r="L1225" s="110">
        <f t="shared" si="75"/>
        <v>18108.75</v>
      </c>
      <c r="M1225" s="111" t="s">
        <v>1281</v>
      </c>
      <c r="N1225" s="112" t="s">
        <v>1283</v>
      </c>
    </row>
    <row r="1226" spans="1:14" ht="17.149999999999999" customHeight="1">
      <c r="A1226" s="113" t="s">
        <v>228</v>
      </c>
      <c r="B1226" s="114" t="s">
        <v>2052</v>
      </c>
      <c r="C1226" s="115">
        <v>23.88</v>
      </c>
      <c r="D1226" s="116">
        <v>4.2243000000000004</v>
      </c>
      <c r="E1226" s="116">
        <v>1</v>
      </c>
      <c r="F1226" s="116">
        <v>1</v>
      </c>
      <c r="G1226" s="116">
        <f t="shared" si="72"/>
        <v>4.2243000000000004</v>
      </c>
      <c r="H1226" s="116">
        <v>1</v>
      </c>
      <c r="I1226" s="116">
        <f t="shared" si="73"/>
        <v>4.2243000000000004</v>
      </c>
      <c r="J1226" s="116">
        <v>1</v>
      </c>
      <c r="K1226" s="116">
        <f t="shared" si="74"/>
        <v>4.2243000000000004</v>
      </c>
      <c r="L1226" s="117">
        <f t="shared" si="75"/>
        <v>31682.25</v>
      </c>
      <c r="M1226" s="118" t="s">
        <v>1281</v>
      </c>
      <c r="N1226" s="119" t="s">
        <v>1283</v>
      </c>
    </row>
    <row r="1227" spans="1:14" ht="17.149999999999999" customHeight="1">
      <c r="A1227" s="120" t="s">
        <v>229</v>
      </c>
      <c r="B1227" s="121" t="s">
        <v>2053</v>
      </c>
      <c r="C1227" s="122">
        <v>10.1</v>
      </c>
      <c r="D1227" s="123">
        <v>0.81230000000000002</v>
      </c>
      <c r="E1227" s="124">
        <v>1</v>
      </c>
      <c r="F1227" s="124">
        <v>1</v>
      </c>
      <c r="G1227" s="124">
        <f t="shared" si="72"/>
        <v>0.81230000000000002</v>
      </c>
      <c r="H1227" s="124">
        <v>1</v>
      </c>
      <c r="I1227" s="124">
        <f t="shared" si="73"/>
        <v>0.81230000000000002</v>
      </c>
      <c r="J1227" s="124">
        <v>1</v>
      </c>
      <c r="K1227" s="124">
        <f t="shared" si="74"/>
        <v>0.81230000000000002</v>
      </c>
      <c r="L1227" s="125">
        <f t="shared" si="75"/>
        <v>6092.25</v>
      </c>
      <c r="M1227" s="126" t="s">
        <v>1287</v>
      </c>
      <c r="N1227" s="127" t="s">
        <v>1287</v>
      </c>
    </row>
    <row r="1228" spans="1:14" ht="17.149999999999999" customHeight="1">
      <c r="A1228" s="105" t="s">
        <v>230</v>
      </c>
      <c r="B1228" s="106" t="s">
        <v>2053</v>
      </c>
      <c r="C1228" s="107">
        <v>12.46</v>
      </c>
      <c r="D1228" s="109">
        <v>1.1178999999999999</v>
      </c>
      <c r="E1228" s="109">
        <v>1</v>
      </c>
      <c r="F1228" s="109">
        <v>1</v>
      </c>
      <c r="G1228" s="109">
        <f t="shared" si="72"/>
        <v>1.1178999999999999</v>
      </c>
      <c r="H1228" s="109">
        <v>1</v>
      </c>
      <c r="I1228" s="109">
        <f t="shared" si="73"/>
        <v>1.1178999999999999</v>
      </c>
      <c r="J1228" s="109">
        <v>1</v>
      </c>
      <c r="K1228" s="109">
        <f t="shared" si="74"/>
        <v>1.1178999999999999</v>
      </c>
      <c r="L1228" s="110">
        <f t="shared" si="75"/>
        <v>8384.25</v>
      </c>
      <c r="M1228" s="111" t="s">
        <v>1287</v>
      </c>
      <c r="N1228" s="112" t="s">
        <v>1287</v>
      </c>
    </row>
    <row r="1229" spans="1:14" ht="17.149999999999999" customHeight="1">
      <c r="A1229" s="105" t="s">
        <v>231</v>
      </c>
      <c r="B1229" s="106" t="s">
        <v>2053</v>
      </c>
      <c r="C1229" s="107">
        <v>14.97</v>
      </c>
      <c r="D1229" s="109">
        <v>1.4924999999999999</v>
      </c>
      <c r="E1229" s="109">
        <v>1</v>
      </c>
      <c r="F1229" s="109">
        <v>1</v>
      </c>
      <c r="G1229" s="109">
        <f t="shared" si="72"/>
        <v>1.4924999999999999</v>
      </c>
      <c r="H1229" s="109">
        <v>1</v>
      </c>
      <c r="I1229" s="109">
        <f t="shared" si="73"/>
        <v>1.4924999999999999</v>
      </c>
      <c r="J1229" s="109">
        <v>1</v>
      </c>
      <c r="K1229" s="109">
        <f t="shared" si="74"/>
        <v>1.4924999999999999</v>
      </c>
      <c r="L1229" s="110">
        <f t="shared" si="75"/>
        <v>11193.75</v>
      </c>
      <c r="M1229" s="111" t="s">
        <v>1287</v>
      </c>
      <c r="N1229" s="112" t="s">
        <v>1287</v>
      </c>
    </row>
    <row r="1230" spans="1:14" ht="17.149999999999999" customHeight="1">
      <c r="A1230" s="113" t="s">
        <v>232</v>
      </c>
      <c r="B1230" s="114" t="s">
        <v>2053</v>
      </c>
      <c r="C1230" s="115">
        <v>17.54</v>
      </c>
      <c r="D1230" s="116">
        <v>1.8858999999999999</v>
      </c>
      <c r="E1230" s="116">
        <v>1</v>
      </c>
      <c r="F1230" s="116">
        <v>1</v>
      </c>
      <c r="G1230" s="116">
        <f t="shared" si="72"/>
        <v>1.8858999999999999</v>
      </c>
      <c r="H1230" s="116">
        <v>1</v>
      </c>
      <c r="I1230" s="116">
        <f t="shared" si="73"/>
        <v>1.8858999999999999</v>
      </c>
      <c r="J1230" s="116">
        <v>1</v>
      </c>
      <c r="K1230" s="116">
        <f t="shared" si="74"/>
        <v>1.8858999999999999</v>
      </c>
      <c r="L1230" s="117">
        <f t="shared" si="75"/>
        <v>14144.25</v>
      </c>
      <c r="M1230" s="118" t="s">
        <v>1287</v>
      </c>
      <c r="N1230" s="119" t="s">
        <v>1287</v>
      </c>
    </row>
    <row r="1231" spans="1:14" ht="17.149999999999999" customHeight="1">
      <c r="A1231" s="120" t="s">
        <v>233</v>
      </c>
      <c r="B1231" s="121" t="s">
        <v>2054</v>
      </c>
      <c r="C1231" s="122">
        <v>2.73</v>
      </c>
      <c r="D1231" s="123">
        <v>0.31859999999999999</v>
      </c>
      <c r="E1231" s="124">
        <v>1</v>
      </c>
      <c r="F1231" s="124">
        <v>1</v>
      </c>
      <c r="G1231" s="124">
        <f t="shared" si="72"/>
        <v>0.31859999999999999</v>
      </c>
      <c r="H1231" s="124">
        <v>1.45</v>
      </c>
      <c r="I1231" s="124">
        <f t="shared" si="73"/>
        <v>0.46196999999999999</v>
      </c>
      <c r="J1231" s="124">
        <v>1</v>
      </c>
      <c r="K1231" s="124">
        <f t="shared" si="74"/>
        <v>0.31859999999999999</v>
      </c>
      <c r="L1231" s="125">
        <f t="shared" si="75"/>
        <v>3464.78</v>
      </c>
      <c r="M1231" s="126" t="s">
        <v>1281</v>
      </c>
      <c r="N1231" s="127" t="s">
        <v>1283</v>
      </c>
    </row>
    <row r="1232" spans="1:14" ht="17.149999999999999" customHeight="1">
      <c r="A1232" s="105" t="s">
        <v>234</v>
      </c>
      <c r="B1232" s="106" t="s">
        <v>2054</v>
      </c>
      <c r="C1232" s="107">
        <v>3.41</v>
      </c>
      <c r="D1232" s="109">
        <v>0.53380000000000005</v>
      </c>
      <c r="E1232" s="109">
        <v>1</v>
      </c>
      <c r="F1232" s="109">
        <v>1</v>
      </c>
      <c r="G1232" s="109">
        <f t="shared" ref="G1232:G1286" si="76">+D1232*E1232*F1232</f>
        <v>0.53380000000000005</v>
      </c>
      <c r="H1232" s="109">
        <v>1.45</v>
      </c>
      <c r="I1232" s="109">
        <f t="shared" ref="I1232:I1270" si="77">G1232*H1232</f>
        <v>0.77401000000000009</v>
      </c>
      <c r="J1232" s="109">
        <v>1</v>
      </c>
      <c r="K1232" s="109">
        <f t="shared" ref="K1232:K1270" si="78">D1232*J1232</f>
        <v>0.53380000000000005</v>
      </c>
      <c r="L1232" s="110">
        <f t="shared" ref="L1232:L1270" si="79">+ROUND(I1232*7500,2)</f>
        <v>5805.08</v>
      </c>
      <c r="M1232" s="111" t="s">
        <v>1281</v>
      </c>
      <c r="N1232" s="112" t="s">
        <v>1283</v>
      </c>
    </row>
    <row r="1233" spans="1:14" ht="17.149999999999999" customHeight="1">
      <c r="A1233" s="105" t="s">
        <v>235</v>
      </c>
      <c r="B1233" s="106" t="s">
        <v>2054</v>
      </c>
      <c r="C1233" s="107">
        <v>4.8600000000000003</v>
      </c>
      <c r="D1233" s="109">
        <v>0.74670000000000003</v>
      </c>
      <c r="E1233" s="109">
        <v>1</v>
      </c>
      <c r="F1233" s="109">
        <v>1</v>
      </c>
      <c r="G1233" s="109">
        <f t="shared" si="76"/>
        <v>0.74670000000000003</v>
      </c>
      <c r="H1233" s="109">
        <v>1.45</v>
      </c>
      <c r="I1233" s="109">
        <f t="shared" si="77"/>
        <v>1.0827150000000001</v>
      </c>
      <c r="J1233" s="109">
        <v>1</v>
      </c>
      <c r="K1233" s="109">
        <f t="shared" si="78"/>
        <v>0.74670000000000003</v>
      </c>
      <c r="L1233" s="110">
        <f t="shared" si="79"/>
        <v>8120.36</v>
      </c>
      <c r="M1233" s="111" t="s">
        <v>1281</v>
      </c>
      <c r="N1233" s="112" t="s">
        <v>1283</v>
      </c>
    </row>
    <row r="1234" spans="1:14" ht="17.149999999999999" customHeight="1">
      <c r="A1234" s="113" t="s">
        <v>236</v>
      </c>
      <c r="B1234" s="114" t="s">
        <v>2054</v>
      </c>
      <c r="C1234" s="115">
        <v>9.18</v>
      </c>
      <c r="D1234" s="116">
        <v>1.3526</v>
      </c>
      <c r="E1234" s="116">
        <v>1</v>
      </c>
      <c r="F1234" s="116">
        <v>1</v>
      </c>
      <c r="G1234" s="116">
        <f t="shared" si="76"/>
        <v>1.3526</v>
      </c>
      <c r="H1234" s="116">
        <v>1.45</v>
      </c>
      <c r="I1234" s="116">
        <f t="shared" si="77"/>
        <v>1.9612700000000001</v>
      </c>
      <c r="J1234" s="116">
        <v>1</v>
      </c>
      <c r="K1234" s="116">
        <f t="shared" si="78"/>
        <v>1.3526</v>
      </c>
      <c r="L1234" s="117">
        <f t="shared" si="79"/>
        <v>14709.53</v>
      </c>
      <c r="M1234" s="118" t="s">
        <v>1281</v>
      </c>
      <c r="N1234" s="119" t="s">
        <v>1283</v>
      </c>
    </row>
    <row r="1235" spans="1:14" ht="17.149999999999999" customHeight="1">
      <c r="A1235" s="120" t="s">
        <v>237</v>
      </c>
      <c r="B1235" s="121" t="s">
        <v>2055</v>
      </c>
      <c r="C1235" s="122">
        <v>7.08</v>
      </c>
      <c r="D1235" s="123">
        <v>0.35599999999999998</v>
      </c>
      <c r="E1235" s="124">
        <v>1</v>
      </c>
      <c r="F1235" s="124">
        <v>1</v>
      </c>
      <c r="G1235" s="124">
        <f t="shared" si="76"/>
        <v>0.35599999999999998</v>
      </c>
      <c r="H1235" s="124">
        <v>1.45</v>
      </c>
      <c r="I1235" s="124">
        <f t="shared" si="77"/>
        <v>0.51619999999999999</v>
      </c>
      <c r="J1235" s="124">
        <v>1</v>
      </c>
      <c r="K1235" s="124">
        <f t="shared" si="78"/>
        <v>0.35599999999999998</v>
      </c>
      <c r="L1235" s="125">
        <f t="shared" si="79"/>
        <v>3871.5</v>
      </c>
      <c r="M1235" s="126" t="s">
        <v>1281</v>
      </c>
      <c r="N1235" s="127" t="s">
        <v>1283</v>
      </c>
    </row>
    <row r="1236" spans="1:14" ht="17.149999999999999" customHeight="1">
      <c r="A1236" s="105" t="s">
        <v>238</v>
      </c>
      <c r="B1236" s="106" t="s">
        <v>2055</v>
      </c>
      <c r="C1236" s="107">
        <v>9.86</v>
      </c>
      <c r="D1236" s="109">
        <v>0.58320000000000005</v>
      </c>
      <c r="E1236" s="109">
        <v>1</v>
      </c>
      <c r="F1236" s="109">
        <v>1</v>
      </c>
      <c r="G1236" s="109">
        <f t="shared" si="76"/>
        <v>0.58320000000000005</v>
      </c>
      <c r="H1236" s="109">
        <v>1.45</v>
      </c>
      <c r="I1236" s="109">
        <f t="shared" si="77"/>
        <v>0.84564000000000006</v>
      </c>
      <c r="J1236" s="109">
        <v>1</v>
      </c>
      <c r="K1236" s="109">
        <f t="shared" si="78"/>
        <v>0.58320000000000005</v>
      </c>
      <c r="L1236" s="110">
        <f t="shared" si="79"/>
        <v>6342.3</v>
      </c>
      <c r="M1236" s="111" t="s">
        <v>1281</v>
      </c>
      <c r="N1236" s="112" t="s">
        <v>1283</v>
      </c>
    </row>
    <row r="1237" spans="1:14" ht="17.149999999999999" customHeight="1">
      <c r="A1237" s="105" t="s">
        <v>239</v>
      </c>
      <c r="B1237" s="106" t="s">
        <v>2055</v>
      </c>
      <c r="C1237" s="107">
        <v>10.73</v>
      </c>
      <c r="D1237" s="109">
        <v>0.80989999999999995</v>
      </c>
      <c r="E1237" s="109">
        <v>1</v>
      </c>
      <c r="F1237" s="109">
        <v>1</v>
      </c>
      <c r="G1237" s="109">
        <f t="shared" si="76"/>
        <v>0.80989999999999995</v>
      </c>
      <c r="H1237" s="109">
        <v>1.45</v>
      </c>
      <c r="I1237" s="109">
        <f t="shared" si="77"/>
        <v>1.1743549999999998</v>
      </c>
      <c r="J1237" s="109">
        <v>1</v>
      </c>
      <c r="K1237" s="109">
        <f t="shared" si="78"/>
        <v>0.80989999999999995</v>
      </c>
      <c r="L1237" s="110">
        <f t="shared" si="79"/>
        <v>8807.66</v>
      </c>
      <c r="M1237" s="111" t="s">
        <v>1281</v>
      </c>
      <c r="N1237" s="112" t="s">
        <v>1283</v>
      </c>
    </row>
    <row r="1238" spans="1:14" ht="17.149999999999999" customHeight="1">
      <c r="A1238" s="113" t="s">
        <v>240</v>
      </c>
      <c r="B1238" s="114" t="s">
        <v>2055</v>
      </c>
      <c r="C1238" s="115">
        <v>11.94</v>
      </c>
      <c r="D1238" s="116">
        <v>1.1120000000000001</v>
      </c>
      <c r="E1238" s="116">
        <v>1</v>
      </c>
      <c r="F1238" s="116">
        <v>1</v>
      </c>
      <c r="G1238" s="116">
        <f t="shared" si="76"/>
        <v>1.1120000000000001</v>
      </c>
      <c r="H1238" s="116">
        <v>1.45</v>
      </c>
      <c r="I1238" s="116">
        <f t="shared" si="77"/>
        <v>1.6124000000000001</v>
      </c>
      <c r="J1238" s="116">
        <v>1</v>
      </c>
      <c r="K1238" s="116">
        <f t="shared" si="78"/>
        <v>1.1120000000000001</v>
      </c>
      <c r="L1238" s="117">
        <f t="shared" si="79"/>
        <v>12093</v>
      </c>
      <c r="M1238" s="118" t="s">
        <v>1281</v>
      </c>
      <c r="N1238" s="119" t="s">
        <v>1283</v>
      </c>
    </row>
    <row r="1239" spans="1:14" ht="17.149999999999999" customHeight="1">
      <c r="A1239" s="120" t="s">
        <v>241</v>
      </c>
      <c r="B1239" s="121" t="s">
        <v>2056</v>
      </c>
      <c r="C1239" s="122">
        <v>1</v>
      </c>
      <c r="D1239" s="123">
        <v>0.6643</v>
      </c>
      <c r="E1239" s="124">
        <v>1.25</v>
      </c>
      <c r="F1239" s="124">
        <v>1</v>
      </c>
      <c r="G1239" s="124">
        <f t="shared" si="76"/>
        <v>0.83037499999999997</v>
      </c>
      <c r="H1239" s="124">
        <v>1</v>
      </c>
      <c r="I1239" s="124">
        <f t="shared" si="77"/>
        <v>0.83037499999999997</v>
      </c>
      <c r="J1239" s="124">
        <v>1.75</v>
      </c>
      <c r="K1239" s="124">
        <f t="shared" si="78"/>
        <v>1.162525</v>
      </c>
      <c r="L1239" s="125">
        <f t="shared" si="79"/>
        <v>6227.81</v>
      </c>
      <c r="M1239" s="126" t="s">
        <v>60</v>
      </c>
      <c r="N1239" s="127" t="s">
        <v>60</v>
      </c>
    </row>
    <row r="1240" spans="1:14" ht="17.149999999999999" customHeight="1">
      <c r="A1240" s="105" t="s">
        <v>242</v>
      </c>
      <c r="B1240" s="106" t="s">
        <v>2056</v>
      </c>
      <c r="C1240" s="107">
        <v>1</v>
      </c>
      <c r="D1240" s="109">
        <v>1.6409</v>
      </c>
      <c r="E1240" s="109">
        <v>1.25</v>
      </c>
      <c r="F1240" s="109">
        <v>1</v>
      </c>
      <c r="G1240" s="109">
        <f t="shared" si="76"/>
        <v>2.0511249999999999</v>
      </c>
      <c r="H1240" s="109">
        <v>1</v>
      </c>
      <c r="I1240" s="109">
        <f t="shared" si="77"/>
        <v>2.0511249999999999</v>
      </c>
      <c r="J1240" s="109">
        <v>1.75</v>
      </c>
      <c r="K1240" s="109">
        <f t="shared" si="78"/>
        <v>2.871575</v>
      </c>
      <c r="L1240" s="110">
        <f t="shared" si="79"/>
        <v>15383.44</v>
      </c>
      <c r="M1240" s="111" t="s">
        <v>60</v>
      </c>
      <c r="N1240" s="112" t="s">
        <v>60</v>
      </c>
    </row>
    <row r="1241" spans="1:14" ht="17.149999999999999" customHeight="1">
      <c r="A1241" s="105" t="s">
        <v>243</v>
      </c>
      <c r="B1241" s="106" t="s">
        <v>2056</v>
      </c>
      <c r="C1241" s="107">
        <v>1.1000000000000001</v>
      </c>
      <c r="D1241" s="109">
        <v>2.9746999999999999</v>
      </c>
      <c r="E1241" s="109">
        <v>1.25</v>
      </c>
      <c r="F1241" s="109">
        <v>1</v>
      </c>
      <c r="G1241" s="109">
        <f t="shared" si="76"/>
        <v>3.718375</v>
      </c>
      <c r="H1241" s="109">
        <v>1</v>
      </c>
      <c r="I1241" s="109">
        <f t="shared" si="77"/>
        <v>3.718375</v>
      </c>
      <c r="J1241" s="109">
        <v>1.75</v>
      </c>
      <c r="K1241" s="109">
        <f t="shared" si="78"/>
        <v>5.2057250000000002</v>
      </c>
      <c r="L1241" s="110">
        <f t="shared" si="79"/>
        <v>27887.81</v>
      </c>
      <c r="M1241" s="111" t="s">
        <v>60</v>
      </c>
      <c r="N1241" s="112" t="s">
        <v>60</v>
      </c>
    </row>
    <row r="1242" spans="1:14" ht="17.149999999999999" customHeight="1">
      <c r="A1242" s="113" t="s">
        <v>244</v>
      </c>
      <c r="B1242" s="114" t="s">
        <v>2056</v>
      </c>
      <c r="C1242" s="115">
        <v>1.21</v>
      </c>
      <c r="D1242" s="116">
        <v>5.7328000000000001</v>
      </c>
      <c r="E1242" s="116">
        <v>1.25</v>
      </c>
      <c r="F1242" s="116">
        <v>1</v>
      </c>
      <c r="G1242" s="116">
        <f t="shared" si="76"/>
        <v>7.1660000000000004</v>
      </c>
      <c r="H1242" s="116">
        <v>1</v>
      </c>
      <c r="I1242" s="116">
        <f t="shared" si="77"/>
        <v>7.1660000000000004</v>
      </c>
      <c r="J1242" s="116">
        <v>1.75</v>
      </c>
      <c r="K1242" s="116">
        <f t="shared" si="78"/>
        <v>10.032400000000001</v>
      </c>
      <c r="L1242" s="117">
        <f t="shared" si="79"/>
        <v>53745</v>
      </c>
      <c r="M1242" s="118" t="s">
        <v>60</v>
      </c>
      <c r="N1242" s="119" t="s">
        <v>60</v>
      </c>
    </row>
    <row r="1243" spans="1:14" ht="17.149999999999999" customHeight="1">
      <c r="A1243" s="120" t="s">
        <v>245</v>
      </c>
      <c r="B1243" s="121" t="s">
        <v>2057</v>
      </c>
      <c r="C1243" s="122">
        <v>5</v>
      </c>
      <c r="D1243" s="123">
        <v>0.5252</v>
      </c>
      <c r="E1243" s="124">
        <v>1</v>
      </c>
      <c r="F1243" s="124">
        <v>1</v>
      </c>
      <c r="G1243" s="124">
        <f t="shared" si="76"/>
        <v>0.5252</v>
      </c>
      <c r="H1243" s="124">
        <v>1.45</v>
      </c>
      <c r="I1243" s="124">
        <f t="shared" si="77"/>
        <v>0.76153999999999999</v>
      </c>
      <c r="J1243" s="124">
        <v>1</v>
      </c>
      <c r="K1243" s="124">
        <f t="shared" si="78"/>
        <v>0.5252</v>
      </c>
      <c r="L1243" s="125">
        <f t="shared" si="79"/>
        <v>5711.55</v>
      </c>
      <c r="M1243" s="126" t="s">
        <v>1281</v>
      </c>
      <c r="N1243" s="127" t="s">
        <v>1283</v>
      </c>
    </row>
    <row r="1244" spans="1:14" ht="17.149999999999999" customHeight="1">
      <c r="A1244" s="105" t="s">
        <v>246</v>
      </c>
      <c r="B1244" s="106" t="s">
        <v>2057</v>
      </c>
      <c r="C1244" s="107">
        <v>5.78</v>
      </c>
      <c r="D1244" s="109">
        <v>0.8931</v>
      </c>
      <c r="E1244" s="109">
        <v>1</v>
      </c>
      <c r="F1244" s="109">
        <v>1</v>
      </c>
      <c r="G1244" s="109">
        <f t="shared" si="76"/>
        <v>0.8931</v>
      </c>
      <c r="H1244" s="109">
        <v>1.45</v>
      </c>
      <c r="I1244" s="109">
        <f t="shared" si="77"/>
        <v>1.2949949999999999</v>
      </c>
      <c r="J1244" s="109">
        <v>1</v>
      </c>
      <c r="K1244" s="109">
        <f t="shared" si="78"/>
        <v>0.8931</v>
      </c>
      <c r="L1244" s="110">
        <f t="shared" si="79"/>
        <v>9712.4599999999991</v>
      </c>
      <c r="M1244" s="111" t="s">
        <v>1281</v>
      </c>
      <c r="N1244" s="112" t="s">
        <v>1283</v>
      </c>
    </row>
    <row r="1245" spans="1:14" ht="17.149999999999999" customHeight="1">
      <c r="A1245" s="105" t="s">
        <v>247</v>
      </c>
      <c r="B1245" s="106" t="s">
        <v>2057</v>
      </c>
      <c r="C1245" s="107">
        <v>8.8800000000000008</v>
      </c>
      <c r="D1245" s="109">
        <v>1.3622000000000001</v>
      </c>
      <c r="E1245" s="109">
        <v>1</v>
      </c>
      <c r="F1245" s="109">
        <v>1</v>
      </c>
      <c r="G1245" s="109">
        <f t="shared" si="76"/>
        <v>1.3622000000000001</v>
      </c>
      <c r="H1245" s="109">
        <v>1.45</v>
      </c>
      <c r="I1245" s="109">
        <f t="shared" si="77"/>
        <v>1.97519</v>
      </c>
      <c r="J1245" s="109">
        <v>1</v>
      </c>
      <c r="K1245" s="109">
        <f t="shared" si="78"/>
        <v>1.3622000000000001</v>
      </c>
      <c r="L1245" s="110">
        <f t="shared" si="79"/>
        <v>14813.93</v>
      </c>
      <c r="M1245" s="111" t="s">
        <v>1281</v>
      </c>
      <c r="N1245" s="112" t="s">
        <v>1283</v>
      </c>
    </row>
    <row r="1246" spans="1:14" ht="17.149999999999999" customHeight="1">
      <c r="A1246" s="113" t="s">
        <v>248</v>
      </c>
      <c r="B1246" s="114" t="s">
        <v>2057</v>
      </c>
      <c r="C1246" s="115">
        <v>14.88</v>
      </c>
      <c r="D1246" s="116">
        <v>2.7178</v>
      </c>
      <c r="E1246" s="116">
        <v>1</v>
      </c>
      <c r="F1246" s="116">
        <v>1</v>
      </c>
      <c r="G1246" s="116">
        <f t="shared" si="76"/>
        <v>2.7178</v>
      </c>
      <c r="H1246" s="116">
        <v>1.45</v>
      </c>
      <c r="I1246" s="116">
        <f t="shared" si="77"/>
        <v>3.9408099999999999</v>
      </c>
      <c r="J1246" s="116">
        <v>1</v>
      </c>
      <c r="K1246" s="116">
        <f t="shared" si="78"/>
        <v>2.7178</v>
      </c>
      <c r="L1246" s="117">
        <f t="shared" si="79"/>
        <v>29556.080000000002</v>
      </c>
      <c r="M1246" s="118" t="s">
        <v>1281</v>
      </c>
      <c r="N1246" s="119" t="s">
        <v>1283</v>
      </c>
    </row>
    <row r="1247" spans="1:14" ht="17.149999999999999" customHeight="1">
      <c r="A1247" s="120" t="s">
        <v>249</v>
      </c>
      <c r="B1247" s="121" t="s">
        <v>2058</v>
      </c>
      <c r="C1247" s="122">
        <v>10.45</v>
      </c>
      <c r="D1247" s="123">
        <v>0.5978</v>
      </c>
      <c r="E1247" s="124">
        <v>1</v>
      </c>
      <c r="F1247" s="124">
        <v>1</v>
      </c>
      <c r="G1247" s="124">
        <f t="shared" si="76"/>
        <v>0.5978</v>
      </c>
      <c r="H1247" s="124">
        <v>1.45</v>
      </c>
      <c r="I1247" s="124">
        <f t="shared" si="77"/>
        <v>0.86680999999999997</v>
      </c>
      <c r="J1247" s="124">
        <v>1</v>
      </c>
      <c r="K1247" s="124">
        <f t="shared" si="78"/>
        <v>0.5978</v>
      </c>
      <c r="L1247" s="125">
        <f t="shared" si="79"/>
        <v>6501.08</v>
      </c>
      <c r="M1247" s="126" t="s">
        <v>1281</v>
      </c>
      <c r="N1247" s="127" t="s">
        <v>1283</v>
      </c>
    </row>
    <row r="1248" spans="1:14" ht="17.149999999999999" customHeight="1">
      <c r="A1248" s="105" t="s">
        <v>250</v>
      </c>
      <c r="B1248" s="106" t="s">
        <v>2058</v>
      </c>
      <c r="C1248" s="107">
        <v>4.95</v>
      </c>
      <c r="D1248" s="109">
        <v>0.77569999999999995</v>
      </c>
      <c r="E1248" s="109">
        <v>1</v>
      </c>
      <c r="F1248" s="109">
        <v>1</v>
      </c>
      <c r="G1248" s="109">
        <f t="shared" si="76"/>
        <v>0.77569999999999995</v>
      </c>
      <c r="H1248" s="109">
        <v>1.45</v>
      </c>
      <c r="I1248" s="109">
        <f t="shared" si="77"/>
        <v>1.1247649999999998</v>
      </c>
      <c r="J1248" s="109">
        <v>1</v>
      </c>
      <c r="K1248" s="109">
        <f t="shared" si="78"/>
        <v>0.77569999999999995</v>
      </c>
      <c r="L1248" s="110">
        <f t="shared" si="79"/>
        <v>8435.74</v>
      </c>
      <c r="M1248" s="111" t="s">
        <v>1281</v>
      </c>
      <c r="N1248" s="112" t="s">
        <v>1283</v>
      </c>
    </row>
    <row r="1249" spans="1:14" ht="17.149999999999999" customHeight="1">
      <c r="A1249" s="105" t="s">
        <v>251</v>
      </c>
      <c r="B1249" s="106" t="s">
        <v>2058</v>
      </c>
      <c r="C1249" s="107">
        <v>6.39</v>
      </c>
      <c r="D1249" s="109">
        <v>1.0274000000000001</v>
      </c>
      <c r="E1249" s="109">
        <v>1</v>
      </c>
      <c r="F1249" s="109">
        <v>1</v>
      </c>
      <c r="G1249" s="109">
        <f t="shared" si="76"/>
        <v>1.0274000000000001</v>
      </c>
      <c r="H1249" s="109">
        <v>1.45</v>
      </c>
      <c r="I1249" s="109">
        <f t="shared" si="77"/>
        <v>1.48973</v>
      </c>
      <c r="J1249" s="109">
        <v>1</v>
      </c>
      <c r="K1249" s="109">
        <f t="shared" si="78"/>
        <v>1.0274000000000001</v>
      </c>
      <c r="L1249" s="110">
        <f t="shared" si="79"/>
        <v>11172.98</v>
      </c>
      <c r="M1249" s="111" t="s">
        <v>1281</v>
      </c>
      <c r="N1249" s="112" t="s">
        <v>1283</v>
      </c>
    </row>
    <row r="1250" spans="1:14" ht="17.149999999999999" customHeight="1">
      <c r="A1250" s="113" t="s">
        <v>252</v>
      </c>
      <c r="B1250" s="114" t="s">
        <v>2058</v>
      </c>
      <c r="C1250" s="115">
        <v>12.1</v>
      </c>
      <c r="D1250" s="116">
        <v>1.919</v>
      </c>
      <c r="E1250" s="116">
        <v>1</v>
      </c>
      <c r="F1250" s="116">
        <v>1</v>
      </c>
      <c r="G1250" s="116">
        <f t="shared" si="76"/>
        <v>1.919</v>
      </c>
      <c r="H1250" s="116">
        <v>1.45</v>
      </c>
      <c r="I1250" s="116">
        <f t="shared" si="77"/>
        <v>2.7825500000000001</v>
      </c>
      <c r="J1250" s="116">
        <v>1</v>
      </c>
      <c r="K1250" s="116">
        <f t="shared" si="78"/>
        <v>1.919</v>
      </c>
      <c r="L1250" s="117">
        <f t="shared" si="79"/>
        <v>20869.13</v>
      </c>
      <c r="M1250" s="118" t="s">
        <v>1281</v>
      </c>
      <c r="N1250" s="119" t="s">
        <v>1283</v>
      </c>
    </row>
    <row r="1251" spans="1:14" ht="17.149999999999999" customHeight="1">
      <c r="A1251" s="120" t="s">
        <v>253</v>
      </c>
      <c r="B1251" s="121" t="s">
        <v>2059</v>
      </c>
      <c r="C1251" s="122">
        <v>3.72</v>
      </c>
      <c r="D1251" s="123">
        <v>0.62329999999999997</v>
      </c>
      <c r="E1251" s="124">
        <v>1</v>
      </c>
      <c r="F1251" s="124">
        <v>1</v>
      </c>
      <c r="G1251" s="124">
        <f t="shared" si="76"/>
        <v>0.62329999999999997</v>
      </c>
      <c r="H1251" s="124">
        <v>1.45</v>
      </c>
      <c r="I1251" s="124">
        <f t="shared" si="77"/>
        <v>0.90378499999999995</v>
      </c>
      <c r="J1251" s="124">
        <v>1</v>
      </c>
      <c r="K1251" s="124">
        <f t="shared" si="78"/>
        <v>0.62329999999999997</v>
      </c>
      <c r="L1251" s="125">
        <f t="shared" si="79"/>
        <v>6778.39</v>
      </c>
      <c r="M1251" s="126" t="s">
        <v>1281</v>
      </c>
      <c r="N1251" s="127" t="s">
        <v>1283</v>
      </c>
    </row>
    <row r="1252" spans="1:14" ht="17.149999999999999" customHeight="1">
      <c r="A1252" s="105" t="s">
        <v>254</v>
      </c>
      <c r="B1252" s="106" t="s">
        <v>2059</v>
      </c>
      <c r="C1252" s="107">
        <v>5.01</v>
      </c>
      <c r="D1252" s="109">
        <v>0.81950000000000001</v>
      </c>
      <c r="E1252" s="109">
        <v>1</v>
      </c>
      <c r="F1252" s="109">
        <v>1</v>
      </c>
      <c r="G1252" s="109">
        <f t="shared" si="76"/>
        <v>0.81950000000000001</v>
      </c>
      <c r="H1252" s="109">
        <v>1.45</v>
      </c>
      <c r="I1252" s="109">
        <f t="shared" si="77"/>
        <v>1.188275</v>
      </c>
      <c r="J1252" s="109">
        <v>1</v>
      </c>
      <c r="K1252" s="109">
        <f t="shared" si="78"/>
        <v>0.81950000000000001</v>
      </c>
      <c r="L1252" s="110">
        <f t="shared" si="79"/>
        <v>8912.06</v>
      </c>
      <c r="M1252" s="111" t="s">
        <v>1281</v>
      </c>
      <c r="N1252" s="112" t="s">
        <v>1283</v>
      </c>
    </row>
    <row r="1253" spans="1:14" ht="17.149999999999999" customHeight="1">
      <c r="A1253" s="105" t="s">
        <v>255</v>
      </c>
      <c r="B1253" s="106" t="s">
        <v>2059</v>
      </c>
      <c r="C1253" s="107">
        <v>7.19</v>
      </c>
      <c r="D1253" s="109">
        <v>1.1996</v>
      </c>
      <c r="E1253" s="109">
        <v>1</v>
      </c>
      <c r="F1253" s="109">
        <v>1</v>
      </c>
      <c r="G1253" s="109">
        <f t="shared" si="76"/>
        <v>1.1996</v>
      </c>
      <c r="H1253" s="109">
        <v>1.45</v>
      </c>
      <c r="I1253" s="109">
        <f t="shared" si="77"/>
        <v>1.73942</v>
      </c>
      <c r="J1253" s="109">
        <v>1</v>
      </c>
      <c r="K1253" s="109">
        <f t="shared" si="78"/>
        <v>1.1996</v>
      </c>
      <c r="L1253" s="110">
        <f t="shared" si="79"/>
        <v>13045.65</v>
      </c>
      <c r="M1253" s="111" t="s">
        <v>1281</v>
      </c>
      <c r="N1253" s="112" t="s">
        <v>1283</v>
      </c>
    </row>
    <row r="1254" spans="1:14" ht="17.149999999999999" customHeight="1">
      <c r="A1254" s="113" t="s">
        <v>256</v>
      </c>
      <c r="B1254" s="114" t="s">
        <v>2059</v>
      </c>
      <c r="C1254" s="115">
        <v>12.05</v>
      </c>
      <c r="D1254" s="116">
        <v>2.0716000000000001</v>
      </c>
      <c r="E1254" s="116">
        <v>1</v>
      </c>
      <c r="F1254" s="116">
        <v>1</v>
      </c>
      <c r="G1254" s="116">
        <f t="shared" si="76"/>
        <v>2.0716000000000001</v>
      </c>
      <c r="H1254" s="116">
        <v>1.45</v>
      </c>
      <c r="I1254" s="116">
        <f t="shared" si="77"/>
        <v>3.0038200000000002</v>
      </c>
      <c r="J1254" s="116">
        <v>1</v>
      </c>
      <c r="K1254" s="116">
        <f t="shared" si="78"/>
        <v>2.0716000000000001</v>
      </c>
      <c r="L1254" s="117">
        <f t="shared" si="79"/>
        <v>22528.65</v>
      </c>
      <c r="M1254" s="118" t="s">
        <v>1281</v>
      </c>
      <c r="N1254" s="119" t="s">
        <v>1283</v>
      </c>
    </row>
    <row r="1255" spans="1:14" ht="17.149999999999999" customHeight="1">
      <c r="A1255" s="120" t="s">
        <v>257</v>
      </c>
      <c r="B1255" s="121" t="s">
        <v>2060</v>
      </c>
      <c r="C1255" s="122">
        <v>3.33</v>
      </c>
      <c r="D1255" s="123">
        <v>0.53620000000000001</v>
      </c>
      <c r="E1255" s="124">
        <v>1</v>
      </c>
      <c r="F1255" s="124">
        <v>1</v>
      </c>
      <c r="G1255" s="124">
        <f t="shared" si="76"/>
        <v>0.53620000000000001</v>
      </c>
      <c r="H1255" s="124">
        <v>1.45</v>
      </c>
      <c r="I1255" s="124">
        <f t="shared" si="77"/>
        <v>0.77749000000000001</v>
      </c>
      <c r="J1255" s="124">
        <v>1</v>
      </c>
      <c r="K1255" s="124">
        <f t="shared" si="78"/>
        <v>0.53620000000000001</v>
      </c>
      <c r="L1255" s="125">
        <f t="shared" si="79"/>
        <v>5831.18</v>
      </c>
      <c r="M1255" s="126" t="s">
        <v>1281</v>
      </c>
      <c r="N1255" s="127" t="s">
        <v>1283</v>
      </c>
    </row>
    <row r="1256" spans="1:14" ht="17.149999999999999" customHeight="1">
      <c r="A1256" s="105" t="s">
        <v>258</v>
      </c>
      <c r="B1256" s="106" t="s">
        <v>2060</v>
      </c>
      <c r="C1256" s="107">
        <v>3.98</v>
      </c>
      <c r="D1256" s="109">
        <v>0.67</v>
      </c>
      <c r="E1256" s="109">
        <v>1</v>
      </c>
      <c r="F1256" s="109">
        <v>1</v>
      </c>
      <c r="G1256" s="109">
        <f t="shared" si="76"/>
        <v>0.67</v>
      </c>
      <c r="H1256" s="109">
        <v>1.45</v>
      </c>
      <c r="I1256" s="109">
        <f t="shared" si="77"/>
        <v>0.97150000000000003</v>
      </c>
      <c r="J1256" s="109">
        <v>1</v>
      </c>
      <c r="K1256" s="109">
        <f t="shared" si="78"/>
        <v>0.67</v>
      </c>
      <c r="L1256" s="110">
        <f t="shared" si="79"/>
        <v>7286.25</v>
      </c>
      <c r="M1256" s="111" t="s">
        <v>1281</v>
      </c>
      <c r="N1256" s="112" t="s">
        <v>1283</v>
      </c>
    </row>
    <row r="1257" spans="1:14" ht="17.149999999999999" customHeight="1">
      <c r="A1257" s="105" t="s">
        <v>259</v>
      </c>
      <c r="B1257" s="106" t="s">
        <v>2060</v>
      </c>
      <c r="C1257" s="107">
        <v>5.5</v>
      </c>
      <c r="D1257" s="109">
        <v>0.94030000000000002</v>
      </c>
      <c r="E1257" s="109">
        <v>1</v>
      </c>
      <c r="F1257" s="109">
        <v>1</v>
      </c>
      <c r="G1257" s="109">
        <f t="shared" si="76"/>
        <v>0.94030000000000002</v>
      </c>
      <c r="H1257" s="109">
        <v>1.45</v>
      </c>
      <c r="I1257" s="109">
        <f t="shared" si="77"/>
        <v>1.363435</v>
      </c>
      <c r="J1257" s="109">
        <v>1</v>
      </c>
      <c r="K1257" s="109">
        <f t="shared" si="78"/>
        <v>0.94030000000000002</v>
      </c>
      <c r="L1257" s="110">
        <f t="shared" si="79"/>
        <v>10225.76</v>
      </c>
      <c r="M1257" s="111" t="s">
        <v>1281</v>
      </c>
      <c r="N1257" s="112" t="s">
        <v>1283</v>
      </c>
    </row>
    <row r="1258" spans="1:14" ht="17.149999999999999" customHeight="1">
      <c r="A1258" s="113" t="s">
        <v>260</v>
      </c>
      <c r="B1258" s="114" t="s">
        <v>2060</v>
      </c>
      <c r="C1258" s="115">
        <v>8.9</v>
      </c>
      <c r="D1258" s="116">
        <v>1.5948</v>
      </c>
      <c r="E1258" s="116">
        <v>1</v>
      </c>
      <c r="F1258" s="116">
        <v>1</v>
      </c>
      <c r="G1258" s="116">
        <f t="shared" si="76"/>
        <v>1.5948</v>
      </c>
      <c r="H1258" s="116">
        <v>1.45</v>
      </c>
      <c r="I1258" s="116">
        <f t="shared" si="77"/>
        <v>2.3124599999999997</v>
      </c>
      <c r="J1258" s="116">
        <v>1</v>
      </c>
      <c r="K1258" s="116">
        <f t="shared" si="78"/>
        <v>1.5948</v>
      </c>
      <c r="L1258" s="117">
        <f t="shared" si="79"/>
        <v>17343.45</v>
      </c>
      <c r="M1258" s="118" t="s">
        <v>1281</v>
      </c>
      <c r="N1258" s="119" t="s">
        <v>1283</v>
      </c>
    </row>
    <row r="1259" spans="1:14" ht="17.149999999999999" customHeight="1">
      <c r="A1259" s="120" t="s">
        <v>261</v>
      </c>
      <c r="B1259" s="121" t="s">
        <v>2061</v>
      </c>
      <c r="C1259" s="122">
        <v>3.5</v>
      </c>
      <c r="D1259" s="123">
        <v>2.7523</v>
      </c>
      <c r="E1259" s="124">
        <v>1</v>
      </c>
      <c r="F1259" s="124">
        <v>1</v>
      </c>
      <c r="G1259" s="124">
        <f t="shared" si="76"/>
        <v>2.7523</v>
      </c>
      <c r="H1259" s="124">
        <v>1.45</v>
      </c>
      <c r="I1259" s="124">
        <f t="shared" si="77"/>
        <v>3.9908349999999997</v>
      </c>
      <c r="J1259" s="124">
        <v>1</v>
      </c>
      <c r="K1259" s="124">
        <f t="shared" si="78"/>
        <v>2.7523</v>
      </c>
      <c r="L1259" s="125">
        <f t="shared" si="79"/>
        <v>29931.26</v>
      </c>
      <c r="M1259" s="126" t="s">
        <v>1281</v>
      </c>
      <c r="N1259" s="127" t="s">
        <v>1283</v>
      </c>
    </row>
    <row r="1260" spans="1:14" ht="17.149999999999999" customHeight="1">
      <c r="A1260" s="105" t="s">
        <v>262</v>
      </c>
      <c r="B1260" s="106" t="s">
        <v>2061</v>
      </c>
      <c r="C1260" s="107">
        <v>8.44</v>
      </c>
      <c r="D1260" s="109">
        <v>3.2183999999999999</v>
      </c>
      <c r="E1260" s="109">
        <v>1</v>
      </c>
      <c r="F1260" s="109">
        <v>1</v>
      </c>
      <c r="G1260" s="109">
        <f t="shared" si="76"/>
        <v>3.2183999999999999</v>
      </c>
      <c r="H1260" s="109">
        <v>1.45</v>
      </c>
      <c r="I1260" s="109">
        <f t="shared" si="77"/>
        <v>4.6666799999999995</v>
      </c>
      <c r="J1260" s="109">
        <v>1</v>
      </c>
      <c r="K1260" s="109">
        <f t="shared" si="78"/>
        <v>3.2183999999999999</v>
      </c>
      <c r="L1260" s="110">
        <f t="shared" si="79"/>
        <v>35000.1</v>
      </c>
      <c r="M1260" s="111" t="s">
        <v>1281</v>
      </c>
      <c r="N1260" s="112" t="s">
        <v>1283</v>
      </c>
    </row>
    <row r="1261" spans="1:14" ht="17.149999999999999" customHeight="1">
      <c r="A1261" s="105" t="s">
        <v>263</v>
      </c>
      <c r="B1261" s="106" t="s">
        <v>2061</v>
      </c>
      <c r="C1261" s="107">
        <v>11.19</v>
      </c>
      <c r="D1261" s="109">
        <v>4.2473999999999998</v>
      </c>
      <c r="E1261" s="109">
        <v>1</v>
      </c>
      <c r="F1261" s="109">
        <v>1</v>
      </c>
      <c r="G1261" s="109">
        <f t="shared" si="76"/>
        <v>4.2473999999999998</v>
      </c>
      <c r="H1261" s="109">
        <v>1.45</v>
      </c>
      <c r="I1261" s="109">
        <f t="shared" si="77"/>
        <v>6.1587299999999994</v>
      </c>
      <c r="J1261" s="109">
        <v>1</v>
      </c>
      <c r="K1261" s="109">
        <f t="shared" si="78"/>
        <v>4.2473999999999998</v>
      </c>
      <c r="L1261" s="110">
        <f t="shared" si="79"/>
        <v>46190.48</v>
      </c>
      <c r="M1261" s="111" t="s">
        <v>1281</v>
      </c>
      <c r="N1261" s="112" t="s">
        <v>1283</v>
      </c>
    </row>
    <row r="1262" spans="1:14" ht="17.149999999999999" customHeight="1">
      <c r="A1262" s="113" t="s">
        <v>264</v>
      </c>
      <c r="B1262" s="114" t="s">
        <v>2061</v>
      </c>
      <c r="C1262" s="115">
        <v>26.04</v>
      </c>
      <c r="D1262" s="116">
        <v>8.4367000000000001</v>
      </c>
      <c r="E1262" s="116">
        <v>1</v>
      </c>
      <c r="F1262" s="116">
        <v>1</v>
      </c>
      <c r="G1262" s="116">
        <f t="shared" si="76"/>
        <v>8.4367000000000001</v>
      </c>
      <c r="H1262" s="116">
        <v>1.45</v>
      </c>
      <c r="I1262" s="116">
        <f t="shared" si="77"/>
        <v>12.233215</v>
      </c>
      <c r="J1262" s="116">
        <v>1</v>
      </c>
      <c r="K1262" s="116">
        <f t="shared" si="78"/>
        <v>8.4367000000000001</v>
      </c>
      <c r="L1262" s="117">
        <f t="shared" si="79"/>
        <v>91749.11</v>
      </c>
      <c r="M1262" s="118" t="s">
        <v>1281</v>
      </c>
      <c r="N1262" s="119" t="s">
        <v>1283</v>
      </c>
    </row>
    <row r="1263" spans="1:14" ht="17.149999999999999" customHeight="1">
      <c r="A1263" s="120" t="s">
        <v>265</v>
      </c>
      <c r="B1263" s="121" t="s">
        <v>2062</v>
      </c>
      <c r="C1263" s="122">
        <v>6.83</v>
      </c>
      <c r="D1263" s="123">
        <v>1.5621</v>
      </c>
      <c r="E1263" s="124">
        <v>1</v>
      </c>
      <c r="F1263" s="124">
        <v>1</v>
      </c>
      <c r="G1263" s="124">
        <f t="shared" si="76"/>
        <v>1.5621</v>
      </c>
      <c r="H1263" s="124">
        <v>1.45</v>
      </c>
      <c r="I1263" s="124">
        <f t="shared" si="77"/>
        <v>2.2650450000000002</v>
      </c>
      <c r="J1263" s="124">
        <v>1</v>
      </c>
      <c r="K1263" s="124">
        <f t="shared" si="78"/>
        <v>1.5621</v>
      </c>
      <c r="L1263" s="125">
        <f t="shared" si="79"/>
        <v>16987.84</v>
      </c>
      <c r="M1263" s="126" t="s">
        <v>1281</v>
      </c>
      <c r="N1263" s="127" t="s">
        <v>1283</v>
      </c>
    </row>
    <row r="1264" spans="1:14" ht="17.149999999999999" customHeight="1">
      <c r="A1264" s="105" t="s">
        <v>266</v>
      </c>
      <c r="B1264" s="106" t="s">
        <v>2062</v>
      </c>
      <c r="C1264" s="107">
        <v>6.71</v>
      </c>
      <c r="D1264" s="109">
        <v>2.0802999999999998</v>
      </c>
      <c r="E1264" s="109">
        <v>1</v>
      </c>
      <c r="F1264" s="109">
        <v>1</v>
      </c>
      <c r="G1264" s="109">
        <f t="shared" si="76"/>
        <v>2.0802999999999998</v>
      </c>
      <c r="H1264" s="109">
        <v>1.45</v>
      </c>
      <c r="I1264" s="109">
        <f t="shared" si="77"/>
        <v>3.0164349999999995</v>
      </c>
      <c r="J1264" s="109">
        <v>1</v>
      </c>
      <c r="K1264" s="109">
        <f t="shared" si="78"/>
        <v>2.0802999999999998</v>
      </c>
      <c r="L1264" s="110">
        <f t="shared" si="79"/>
        <v>22623.26</v>
      </c>
      <c r="M1264" s="111" t="s">
        <v>1281</v>
      </c>
      <c r="N1264" s="112" t="s">
        <v>1283</v>
      </c>
    </row>
    <row r="1265" spans="1:14" ht="17.149999999999999" customHeight="1">
      <c r="A1265" s="105" t="s">
        <v>267</v>
      </c>
      <c r="B1265" s="106" t="s">
        <v>2062</v>
      </c>
      <c r="C1265" s="107">
        <v>8.5500000000000007</v>
      </c>
      <c r="D1265" s="109">
        <v>2.7429999999999999</v>
      </c>
      <c r="E1265" s="109">
        <v>1</v>
      </c>
      <c r="F1265" s="109">
        <v>1</v>
      </c>
      <c r="G1265" s="109">
        <f t="shared" si="76"/>
        <v>2.7429999999999999</v>
      </c>
      <c r="H1265" s="109">
        <v>1.45</v>
      </c>
      <c r="I1265" s="109">
        <f t="shared" si="77"/>
        <v>3.9773499999999995</v>
      </c>
      <c r="J1265" s="109">
        <v>1</v>
      </c>
      <c r="K1265" s="109">
        <f t="shared" si="78"/>
        <v>2.7429999999999999</v>
      </c>
      <c r="L1265" s="110">
        <f t="shared" si="79"/>
        <v>29830.13</v>
      </c>
      <c r="M1265" s="111" t="s">
        <v>1281</v>
      </c>
      <c r="N1265" s="112" t="s">
        <v>1283</v>
      </c>
    </row>
    <row r="1266" spans="1:14" ht="17.149999999999999" customHeight="1">
      <c r="A1266" s="113" t="s">
        <v>268</v>
      </c>
      <c r="B1266" s="114" t="s">
        <v>2062</v>
      </c>
      <c r="C1266" s="115">
        <v>18.43</v>
      </c>
      <c r="D1266" s="116">
        <v>6.1421999999999999</v>
      </c>
      <c r="E1266" s="116">
        <v>1</v>
      </c>
      <c r="F1266" s="116">
        <v>1</v>
      </c>
      <c r="G1266" s="116">
        <f t="shared" si="76"/>
        <v>6.1421999999999999</v>
      </c>
      <c r="H1266" s="116">
        <v>1.45</v>
      </c>
      <c r="I1266" s="116">
        <f t="shared" si="77"/>
        <v>8.9061899999999987</v>
      </c>
      <c r="J1266" s="116">
        <v>1</v>
      </c>
      <c r="K1266" s="116">
        <f t="shared" si="78"/>
        <v>6.1421999999999999</v>
      </c>
      <c r="L1266" s="117">
        <f t="shared" si="79"/>
        <v>66796.429999999993</v>
      </c>
      <c r="M1266" s="118" t="s">
        <v>1281</v>
      </c>
      <c r="N1266" s="119" t="s">
        <v>1283</v>
      </c>
    </row>
    <row r="1267" spans="1:14" ht="17.149999999999999" customHeight="1">
      <c r="A1267" s="120" t="s">
        <v>269</v>
      </c>
      <c r="B1267" s="121" t="s">
        <v>2063</v>
      </c>
      <c r="C1267" s="122">
        <v>6.08</v>
      </c>
      <c r="D1267" s="123">
        <v>1.998</v>
      </c>
      <c r="E1267" s="124">
        <v>1</v>
      </c>
      <c r="F1267" s="124">
        <v>1</v>
      </c>
      <c r="G1267" s="124">
        <f t="shared" si="76"/>
        <v>1.998</v>
      </c>
      <c r="H1267" s="124">
        <v>1.45</v>
      </c>
      <c r="I1267" s="124">
        <f t="shared" si="77"/>
        <v>2.8971</v>
      </c>
      <c r="J1267" s="124">
        <v>1</v>
      </c>
      <c r="K1267" s="124">
        <f t="shared" si="78"/>
        <v>1.998</v>
      </c>
      <c r="L1267" s="125">
        <f t="shared" si="79"/>
        <v>21728.25</v>
      </c>
      <c r="M1267" s="126" t="s">
        <v>1281</v>
      </c>
      <c r="N1267" s="127" t="s">
        <v>1283</v>
      </c>
    </row>
    <row r="1268" spans="1:14" ht="17.149999999999999" customHeight="1">
      <c r="A1268" s="105" t="s">
        <v>270</v>
      </c>
      <c r="B1268" s="106" t="s">
        <v>2063</v>
      </c>
      <c r="C1268" s="107">
        <v>5.78</v>
      </c>
      <c r="D1268" s="109">
        <v>2.2071999999999998</v>
      </c>
      <c r="E1268" s="109">
        <v>1</v>
      </c>
      <c r="F1268" s="109">
        <v>1</v>
      </c>
      <c r="G1268" s="109">
        <f t="shared" si="76"/>
        <v>2.2071999999999998</v>
      </c>
      <c r="H1268" s="109">
        <v>1.45</v>
      </c>
      <c r="I1268" s="109">
        <f t="shared" si="77"/>
        <v>3.2004399999999995</v>
      </c>
      <c r="J1268" s="109">
        <v>1</v>
      </c>
      <c r="K1268" s="109">
        <f t="shared" si="78"/>
        <v>2.2071999999999998</v>
      </c>
      <c r="L1268" s="110">
        <f t="shared" si="79"/>
        <v>24003.3</v>
      </c>
      <c r="M1268" s="111" t="s">
        <v>1281</v>
      </c>
      <c r="N1268" s="112" t="s">
        <v>1283</v>
      </c>
    </row>
    <row r="1269" spans="1:14" ht="17.149999999999999" customHeight="1">
      <c r="A1269" s="105" t="s">
        <v>271</v>
      </c>
      <c r="B1269" s="106" t="s">
        <v>2063</v>
      </c>
      <c r="C1269" s="107">
        <v>9.1999999999999993</v>
      </c>
      <c r="D1269" s="109">
        <v>3.4963000000000002</v>
      </c>
      <c r="E1269" s="109">
        <v>1</v>
      </c>
      <c r="F1269" s="109">
        <v>1</v>
      </c>
      <c r="G1269" s="109">
        <f t="shared" si="76"/>
        <v>3.4963000000000002</v>
      </c>
      <c r="H1269" s="109">
        <v>1.45</v>
      </c>
      <c r="I1269" s="109">
        <f t="shared" si="77"/>
        <v>5.0696349999999999</v>
      </c>
      <c r="J1269" s="109">
        <v>1</v>
      </c>
      <c r="K1269" s="109">
        <f t="shared" si="78"/>
        <v>3.4963000000000002</v>
      </c>
      <c r="L1269" s="110">
        <f t="shared" si="79"/>
        <v>38022.26</v>
      </c>
      <c r="M1269" s="111" t="s">
        <v>1281</v>
      </c>
      <c r="N1269" s="112" t="s">
        <v>1283</v>
      </c>
    </row>
    <row r="1270" spans="1:14" ht="17.149999999999999" customHeight="1">
      <c r="A1270" s="113" t="s">
        <v>272</v>
      </c>
      <c r="B1270" s="114" t="s">
        <v>2063</v>
      </c>
      <c r="C1270" s="115">
        <v>17.8</v>
      </c>
      <c r="D1270" s="116">
        <v>6.6161000000000003</v>
      </c>
      <c r="E1270" s="116">
        <v>1</v>
      </c>
      <c r="F1270" s="116">
        <v>1</v>
      </c>
      <c r="G1270" s="116">
        <f t="shared" si="76"/>
        <v>6.6161000000000003</v>
      </c>
      <c r="H1270" s="116">
        <v>1.45</v>
      </c>
      <c r="I1270" s="116">
        <f t="shared" si="77"/>
        <v>9.5933449999999993</v>
      </c>
      <c r="J1270" s="116">
        <v>1</v>
      </c>
      <c r="K1270" s="116">
        <f t="shared" si="78"/>
        <v>6.6161000000000003</v>
      </c>
      <c r="L1270" s="117">
        <f t="shared" si="79"/>
        <v>71950.09</v>
      </c>
      <c r="M1270" s="118" t="s">
        <v>1281</v>
      </c>
      <c r="N1270" s="119" t="s">
        <v>1283</v>
      </c>
    </row>
    <row r="1271" spans="1:14" ht="17.149999999999999" customHeight="1">
      <c r="A1271" s="120" t="s">
        <v>273</v>
      </c>
      <c r="B1271" s="121" t="s">
        <v>2064</v>
      </c>
      <c r="C1271" s="122">
        <v>2.99</v>
      </c>
      <c r="D1271" s="123">
        <v>0.72350000000000003</v>
      </c>
      <c r="E1271" s="124">
        <v>1</v>
      </c>
      <c r="F1271" s="124">
        <v>1</v>
      </c>
      <c r="G1271" s="124">
        <f t="shared" si="76"/>
        <v>0.72350000000000003</v>
      </c>
      <c r="H1271" s="124">
        <v>1.45</v>
      </c>
      <c r="I1271" s="124">
        <f t="shared" ref="I1271:I1286" si="80">G1271*H1271</f>
        <v>1.049075</v>
      </c>
      <c r="J1271" s="124">
        <v>1</v>
      </c>
      <c r="K1271" s="124">
        <f t="shared" ref="K1271:K1286" si="81">D1271*J1271</f>
        <v>0.72350000000000003</v>
      </c>
      <c r="L1271" s="125">
        <f>+ROUND(I1271*7500,2)</f>
        <v>7868.06</v>
      </c>
      <c r="M1271" s="126" t="s">
        <v>1281</v>
      </c>
      <c r="N1271" s="127" t="s">
        <v>1283</v>
      </c>
    </row>
    <row r="1272" spans="1:14" ht="17.149999999999999" customHeight="1">
      <c r="A1272" s="105" t="s">
        <v>274</v>
      </c>
      <c r="B1272" s="106" t="s">
        <v>2064</v>
      </c>
      <c r="C1272" s="107">
        <v>3.79</v>
      </c>
      <c r="D1272" s="109">
        <v>0.95550000000000002</v>
      </c>
      <c r="E1272" s="109">
        <v>1</v>
      </c>
      <c r="F1272" s="109">
        <v>1</v>
      </c>
      <c r="G1272" s="109">
        <f t="shared" si="76"/>
        <v>0.95550000000000002</v>
      </c>
      <c r="H1272" s="109">
        <v>1.45</v>
      </c>
      <c r="I1272" s="109">
        <f t="shared" si="80"/>
        <v>1.385475</v>
      </c>
      <c r="J1272" s="109">
        <v>1</v>
      </c>
      <c r="K1272" s="109">
        <f t="shared" si="81"/>
        <v>0.95550000000000002</v>
      </c>
      <c r="L1272" s="110">
        <f t="shared" ref="L1272:L1286" si="82">+ROUND(I1272*7500,2)</f>
        <v>10391.06</v>
      </c>
      <c r="M1272" s="111" t="s">
        <v>1281</v>
      </c>
      <c r="N1272" s="112" t="s">
        <v>1283</v>
      </c>
    </row>
    <row r="1273" spans="1:14" ht="17.149999999999999" customHeight="1">
      <c r="A1273" s="105" t="s">
        <v>275</v>
      </c>
      <c r="B1273" s="106" t="s">
        <v>2064</v>
      </c>
      <c r="C1273" s="107">
        <v>6.38</v>
      </c>
      <c r="D1273" s="109">
        <v>1.5441</v>
      </c>
      <c r="E1273" s="109">
        <v>1</v>
      </c>
      <c r="F1273" s="109">
        <v>1</v>
      </c>
      <c r="G1273" s="109">
        <f t="shared" si="76"/>
        <v>1.5441</v>
      </c>
      <c r="H1273" s="109">
        <v>1.45</v>
      </c>
      <c r="I1273" s="109">
        <f t="shared" si="80"/>
        <v>2.2389450000000002</v>
      </c>
      <c r="J1273" s="109">
        <v>1</v>
      </c>
      <c r="K1273" s="109">
        <f t="shared" si="81"/>
        <v>1.5441</v>
      </c>
      <c r="L1273" s="110">
        <f t="shared" si="82"/>
        <v>16792.09</v>
      </c>
      <c r="M1273" s="111" t="s">
        <v>1281</v>
      </c>
      <c r="N1273" s="112" t="s">
        <v>1283</v>
      </c>
    </row>
    <row r="1274" spans="1:14" ht="17.149999999999999" customHeight="1">
      <c r="A1274" s="113" t="s">
        <v>276</v>
      </c>
      <c r="B1274" s="114" t="s">
        <v>2064</v>
      </c>
      <c r="C1274" s="115">
        <v>15.52</v>
      </c>
      <c r="D1274" s="116">
        <v>3.9451000000000001</v>
      </c>
      <c r="E1274" s="116">
        <v>1</v>
      </c>
      <c r="F1274" s="116">
        <v>1</v>
      </c>
      <c r="G1274" s="116">
        <f t="shared" si="76"/>
        <v>3.9451000000000001</v>
      </c>
      <c r="H1274" s="116">
        <v>1.45</v>
      </c>
      <c r="I1274" s="116">
        <f t="shared" si="80"/>
        <v>5.7203949999999999</v>
      </c>
      <c r="J1274" s="116">
        <v>1</v>
      </c>
      <c r="K1274" s="116">
        <f t="shared" si="81"/>
        <v>3.9451000000000001</v>
      </c>
      <c r="L1274" s="117">
        <f t="shared" si="82"/>
        <v>42902.96</v>
      </c>
      <c r="M1274" s="118" t="s">
        <v>1281</v>
      </c>
      <c r="N1274" s="119" t="s">
        <v>1283</v>
      </c>
    </row>
    <row r="1275" spans="1:14" ht="17.149999999999999" customHeight="1">
      <c r="A1275" s="120" t="s">
        <v>277</v>
      </c>
      <c r="B1275" s="121" t="s">
        <v>2065</v>
      </c>
      <c r="C1275" s="122">
        <v>3.3</v>
      </c>
      <c r="D1275" s="123">
        <v>1.3772</v>
      </c>
      <c r="E1275" s="124">
        <v>1</v>
      </c>
      <c r="F1275" s="124">
        <v>1</v>
      </c>
      <c r="G1275" s="124">
        <f t="shared" si="76"/>
        <v>1.3772</v>
      </c>
      <c r="H1275" s="124">
        <v>1.45</v>
      </c>
      <c r="I1275" s="124">
        <f t="shared" si="80"/>
        <v>1.9969399999999999</v>
      </c>
      <c r="J1275" s="124">
        <v>1</v>
      </c>
      <c r="K1275" s="124">
        <f t="shared" si="81"/>
        <v>1.3772</v>
      </c>
      <c r="L1275" s="125">
        <f t="shared" si="82"/>
        <v>14977.05</v>
      </c>
      <c r="M1275" s="126" t="s">
        <v>1281</v>
      </c>
      <c r="N1275" s="127" t="s">
        <v>1283</v>
      </c>
    </row>
    <row r="1276" spans="1:14" ht="17.149999999999999" customHeight="1">
      <c r="A1276" s="105" t="s">
        <v>278</v>
      </c>
      <c r="B1276" s="106" t="s">
        <v>2065</v>
      </c>
      <c r="C1276" s="107">
        <v>6</v>
      </c>
      <c r="D1276" s="109">
        <v>1.9818</v>
      </c>
      <c r="E1276" s="109">
        <v>1</v>
      </c>
      <c r="F1276" s="109">
        <v>1</v>
      </c>
      <c r="G1276" s="109">
        <f t="shared" si="76"/>
        <v>1.9818</v>
      </c>
      <c r="H1276" s="109">
        <v>1.45</v>
      </c>
      <c r="I1276" s="109">
        <f t="shared" si="80"/>
        <v>2.8736099999999998</v>
      </c>
      <c r="J1276" s="109">
        <v>1</v>
      </c>
      <c r="K1276" s="109">
        <f t="shared" si="81"/>
        <v>1.9818</v>
      </c>
      <c r="L1276" s="110">
        <f t="shared" si="82"/>
        <v>21552.080000000002</v>
      </c>
      <c r="M1276" s="111" t="s">
        <v>1281</v>
      </c>
      <c r="N1276" s="112" t="s">
        <v>1283</v>
      </c>
    </row>
    <row r="1277" spans="1:14" ht="17.149999999999999" customHeight="1">
      <c r="A1277" s="105" t="s">
        <v>279</v>
      </c>
      <c r="B1277" s="106" t="s">
        <v>2065</v>
      </c>
      <c r="C1277" s="107">
        <v>11.2</v>
      </c>
      <c r="D1277" s="109">
        <v>3.1326999999999998</v>
      </c>
      <c r="E1277" s="109">
        <v>1</v>
      </c>
      <c r="F1277" s="109">
        <v>1</v>
      </c>
      <c r="G1277" s="109">
        <f t="shared" si="76"/>
        <v>3.1326999999999998</v>
      </c>
      <c r="H1277" s="109">
        <v>1.45</v>
      </c>
      <c r="I1277" s="109">
        <f t="shared" si="80"/>
        <v>4.5424149999999992</v>
      </c>
      <c r="J1277" s="109">
        <v>1</v>
      </c>
      <c r="K1277" s="109">
        <f t="shared" si="81"/>
        <v>3.1326999999999998</v>
      </c>
      <c r="L1277" s="110">
        <f t="shared" si="82"/>
        <v>34068.11</v>
      </c>
      <c r="M1277" s="111" t="s">
        <v>1281</v>
      </c>
      <c r="N1277" s="112" t="s">
        <v>1283</v>
      </c>
    </row>
    <row r="1278" spans="1:14" ht="17.149999999999999" customHeight="1">
      <c r="A1278" s="113" t="s">
        <v>280</v>
      </c>
      <c r="B1278" s="114" t="s">
        <v>2065</v>
      </c>
      <c r="C1278" s="115">
        <v>21.6</v>
      </c>
      <c r="D1278" s="116">
        <v>5.7256999999999998</v>
      </c>
      <c r="E1278" s="116">
        <v>1</v>
      </c>
      <c r="F1278" s="116">
        <v>1</v>
      </c>
      <c r="G1278" s="116">
        <f t="shared" si="76"/>
        <v>5.7256999999999998</v>
      </c>
      <c r="H1278" s="116">
        <v>1.45</v>
      </c>
      <c r="I1278" s="116">
        <f t="shared" si="80"/>
        <v>8.3022650000000002</v>
      </c>
      <c r="J1278" s="116">
        <v>1</v>
      </c>
      <c r="K1278" s="116">
        <f t="shared" si="81"/>
        <v>5.7256999999999998</v>
      </c>
      <c r="L1278" s="117">
        <f t="shared" si="82"/>
        <v>62266.99</v>
      </c>
      <c r="M1278" s="118" t="s">
        <v>1281</v>
      </c>
      <c r="N1278" s="119" t="s">
        <v>1283</v>
      </c>
    </row>
    <row r="1279" spans="1:14" ht="17.149999999999999" customHeight="1">
      <c r="A1279" s="120" t="s">
        <v>281</v>
      </c>
      <c r="B1279" s="121" t="s">
        <v>2066</v>
      </c>
      <c r="C1279" s="122">
        <v>3.06</v>
      </c>
      <c r="D1279" s="123">
        <v>0.94489999999999996</v>
      </c>
      <c r="E1279" s="124">
        <v>1</v>
      </c>
      <c r="F1279" s="124">
        <v>1</v>
      </c>
      <c r="G1279" s="124">
        <f t="shared" si="76"/>
        <v>0.94489999999999996</v>
      </c>
      <c r="H1279" s="124">
        <v>1.45</v>
      </c>
      <c r="I1279" s="124">
        <f t="shared" si="80"/>
        <v>1.3701049999999999</v>
      </c>
      <c r="J1279" s="124">
        <v>1</v>
      </c>
      <c r="K1279" s="124">
        <f t="shared" si="81"/>
        <v>0.94489999999999996</v>
      </c>
      <c r="L1279" s="125">
        <f t="shared" si="82"/>
        <v>10275.790000000001</v>
      </c>
      <c r="M1279" s="126" t="s">
        <v>1281</v>
      </c>
      <c r="N1279" s="127" t="s">
        <v>1283</v>
      </c>
    </row>
    <row r="1280" spans="1:14" ht="17.149999999999999" customHeight="1">
      <c r="A1280" s="105" t="s">
        <v>282</v>
      </c>
      <c r="B1280" s="106" t="s">
        <v>2066</v>
      </c>
      <c r="C1280" s="107">
        <v>5.0599999999999996</v>
      </c>
      <c r="D1280" s="109">
        <v>1.3711</v>
      </c>
      <c r="E1280" s="109">
        <v>1</v>
      </c>
      <c r="F1280" s="109">
        <v>1</v>
      </c>
      <c r="G1280" s="109">
        <f t="shared" si="76"/>
        <v>1.3711</v>
      </c>
      <c r="H1280" s="109">
        <v>1.45</v>
      </c>
      <c r="I1280" s="109">
        <f t="shared" si="80"/>
        <v>1.9880949999999999</v>
      </c>
      <c r="J1280" s="109">
        <v>1</v>
      </c>
      <c r="K1280" s="109">
        <f t="shared" si="81"/>
        <v>1.3711</v>
      </c>
      <c r="L1280" s="110">
        <f t="shared" si="82"/>
        <v>14910.71</v>
      </c>
      <c r="M1280" s="111" t="s">
        <v>1281</v>
      </c>
      <c r="N1280" s="112" t="s">
        <v>1283</v>
      </c>
    </row>
    <row r="1281" spans="1:14" ht="17.149999999999999" customHeight="1">
      <c r="A1281" s="105" t="s">
        <v>283</v>
      </c>
      <c r="B1281" s="106" t="s">
        <v>2066</v>
      </c>
      <c r="C1281" s="107">
        <v>9.5500000000000007</v>
      </c>
      <c r="D1281" s="109">
        <v>2.2646000000000002</v>
      </c>
      <c r="E1281" s="109">
        <v>1</v>
      </c>
      <c r="F1281" s="109">
        <v>1</v>
      </c>
      <c r="G1281" s="109">
        <f t="shared" si="76"/>
        <v>2.2646000000000002</v>
      </c>
      <c r="H1281" s="109">
        <v>1.45</v>
      </c>
      <c r="I1281" s="109">
        <f t="shared" si="80"/>
        <v>3.2836700000000003</v>
      </c>
      <c r="J1281" s="109">
        <v>1</v>
      </c>
      <c r="K1281" s="109">
        <f t="shared" si="81"/>
        <v>2.2646000000000002</v>
      </c>
      <c r="L1281" s="110">
        <f t="shared" si="82"/>
        <v>24627.53</v>
      </c>
      <c r="M1281" s="111" t="s">
        <v>1281</v>
      </c>
      <c r="N1281" s="112" t="s">
        <v>1283</v>
      </c>
    </row>
    <row r="1282" spans="1:14" ht="17.149999999999999" customHeight="1">
      <c r="A1282" s="113" t="s">
        <v>284</v>
      </c>
      <c r="B1282" s="114" t="s">
        <v>2066</v>
      </c>
      <c r="C1282" s="115">
        <v>17.39</v>
      </c>
      <c r="D1282" s="116">
        <v>4.2153</v>
      </c>
      <c r="E1282" s="116">
        <v>1</v>
      </c>
      <c r="F1282" s="116">
        <v>1</v>
      </c>
      <c r="G1282" s="116">
        <f t="shared" si="76"/>
        <v>4.2153</v>
      </c>
      <c r="H1282" s="116">
        <v>1.45</v>
      </c>
      <c r="I1282" s="116">
        <f t="shared" si="80"/>
        <v>6.1121850000000002</v>
      </c>
      <c r="J1282" s="116">
        <v>1</v>
      </c>
      <c r="K1282" s="116">
        <f t="shared" si="81"/>
        <v>4.2153</v>
      </c>
      <c r="L1282" s="117">
        <f t="shared" si="82"/>
        <v>45841.39</v>
      </c>
      <c r="M1282" s="118" t="s">
        <v>1281</v>
      </c>
      <c r="N1282" s="119" t="s">
        <v>1283</v>
      </c>
    </row>
    <row r="1283" spans="1:14" ht="17.149999999999999" customHeight="1">
      <c r="A1283" s="120" t="s">
        <v>285</v>
      </c>
      <c r="B1283" s="121" t="s">
        <v>2067</v>
      </c>
      <c r="C1283" s="122">
        <v>2.82</v>
      </c>
      <c r="D1283" s="123">
        <v>0.79710000000000003</v>
      </c>
      <c r="E1283" s="124">
        <v>1</v>
      </c>
      <c r="F1283" s="124">
        <v>1</v>
      </c>
      <c r="G1283" s="124">
        <f t="shared" si="76"/>
        <v>0.79710000000000003</v>
      </c>
      <c r="H1283" s="124">
        <v>1.45</v>
      </c>
      <c r="I1283" s="124">
        <f t="shared" si="80"/>
        <v>1.1557949999999999</v>
      </c>
      <c r="J1283" s="124">
        <v>1</v>
      </c>
      <c r="K1283" s="124">
        <f t="shared" si="81"/>
        <v>0.79710000000000003</v>
      </c>
      <c r="L1283" s="125">
        <f t="shared" si="82"/>
        <v>8668.4599999999991</v>
      </c>
      <c r="M1283" s="126" t="s">
        <v>1281</v>
      </c>
      <c r="N1283" s="127" t="s">
        <v>1283</v>
      </c>
    </row>
    <row r="1284" spans="1:14" ht="17.149999999999999" customHeight="1">
      <c r="A1284" s="105" t="s">
        <v>286</v>
      </c>
      <c r="B1284" s="106" t="s">
        <v>2067</v>
      </c>
      <c r="C1284" s="107">
        <v>4.8899999999999997</v>
      </c>
      <c r="D1284" s="109">
        <v>1.1531</v>
      </c>
      <c r="E1284" s="109">
        <v>1</v>
      </c>
      <c r="F1284" s="109">
        <v>1</v>
      </c>
      <c r="G1284" s="109">
        <f t="shared" si="76"/>
        <v>1.1531</v>
      </c>
      <c r="H1284" s="109">
        <v>1.45</v>
      </c>
      <c r="I1284" s="109">
        <f t="shared" si="80"/>
        <v>1.6719949999999999</v>
      </c>
      <c r="J1284" s="109">
        <v>1</v>
      </c>
      <c r="K1284" s="109">
        <f t="shared" si="81"/>
        <v>1.1531</v>
      </c>
      <c r="L1284" s="110">
        <f t="shared" si="82"/>
        <v>12539.96</v>
      </c>
      <c r="M1284" s="111" t="s">
        <v>1281</v>
      </c>
      <c r="N1284" s="112" t="s">
        <v>1283</v>
      </c>
    </row>
    <row r="1285" spans="1:14" ht="17.149999999999999" customHeight="1">
      <c r="A1285" s="105" t="s">
        <v>287</v>
      </c>
      <c r="B1285" s="106" t="s">
        <v>2067</v>
      </c>
      <c r="C1285" s="107">
        <v>9.34</v>
      </c>
      <c r="D1285" s="109">
        <v>1.9349000000000001</v>
      </c>
      <c r="E1285" s="109">
        <v>1</v>
      </c>
      <c r="F1285" s="109">
        <v>1</v>
      </c>
      <c r="G1285" s="109">
        <f t="shared" si="76"/>
        <v>1.9349000000000001</v>
      </c>
      <c r="H1285" s="109">
        <v>1.45</v>
      </c>
      <c r="I1285" s="109">
        <f t="shared" si="80"/>
        <v>2.8056049999999999</v>
      </c>
      <c r="J1285" s="109">
        <v>1</v>
      </c>
      <c r="K1285" s="109">
        <f t="shared" si="81"/>
        <v>1.9349000000000001</v>
      </c>
      <c r="L1285" s="110">
        <f t="shared" si="82"/>
        <v>21042.04</v>
      </c>
      <c r="M1285" s="111" t="s">
        <v>1281</v>
      </c>
      <c r="N1285" s="112" t="s">
        <v>1283</v>
      </c>
    </row>
    <row r="1286" spans="1:14" ht="17.149999999999999" customHeight="1">
      <c r="A1286" s="113" t="s">
        <v>288</v>
      </c>
      <c r="B1286" s="114" t="s">
        <v>2067</v>
      </c>
      <c r="C1286" s="115">
        <v>16.79</v>
      </c>
      <c r="D1286" s="116">
        <v>3.6187999999999998</v>
      </c>
      <c r="E1286" s="116">
        <v>1</v>
      </c>
      <c r="F1286" s="116">
        <v>1</v>
      </c>
      <c r="G1286" s="116">
        <f t="shared" si="76"/>
        <v>3.6187999999999998</v>
      </c>
      <c r="H1286" s="116">
        <v>1.45</v>
      </c>
      <c r="I1286" s="116">
        <f t="shared" si="80"/>
        <v>5.2472599999999998</v>
      </c>
      <c r="J1286" s="116">
        <v>1</v>
      </c>
      <c r="K1286" s="116">
        <f t="shared" si="81"/>
        <v>3.6187999999999998</v>
      </c>
      <c r="L1286" s="117">
        <f t="shared" si="82"/>
        <v>39354.449999999997</v>
      </c>
      <c r="M1286" s="118" t="s">
        <v>1281</v>
      </c>
      <c r="N1286" s="119" t="s">
        <v>1283</v>
      </c>
    </row>
    <row r="1287" spans="1:14" ht="17.149999999999999" customHeight="1">
      <c r="A1287" s="105" t="s">
        <v>289</v>
      </c>
      <c r="B1287" s="106" t="s">
        <v>2097</v>
      </c>
      <c r="C1287" s="128">
        <v>0</v>
      </c>
      <c r="D1287" s="129">
        <v>-1</v>
      </c>
      <c r="E1287" s="259"/>
      <c r="F1287" s="259"/>
      <c r="G1287" s="259"/>
      <c r="H1287" s="259"/>
      <c r="I1287" s="259"/>
      <c r="J1287" s="259"/>
      <c r="K1287" s="259"/>
      <c r="L1287" s="260"/>
      <c r="M1287" s="261"/>
      <c r="N1287" s="262"/>
    </row>
    <row r="1288" spans="1:14" ht="17.149999999999999" customHeight="1">
      <c r="A1288" s="130" t="s">
        <v>290</v>
      </c>
      <c r="B1288" s="131" t="s">
        <v>2068</v>
      </c>
      <c r="C1288" s="132">
        <v>0</v>
      </c>
      <c r="D1288" s="133">
        <v>-1</v>
      </c>
      <c r="E1288" s="263"/>
      <c r="F1288" s="264"/>
      <c r="G1288" s="265"/>
      <c r="H1288" s="265"/>
      <c r="I1288" s="265"/>
      <c r="J1288" s="265"/>
      <c r="K1288" s="265"/>
      <c r="L1288" s="266"/>
      <c r="M1288" s="267"/>
      <c r="N1288" s="268"/>
    </row>
    <row r="1289" spans="1:14" ht="17.149999999999999" hidden="1" customHeight="1">
      <c r="A1289" s="134"/>
      <c r="B1289" s="134"/>
      <c r="C1289" s="135"/>
      <c r="D1289" s="136"/>
      <c r="E1289" s="134"/>
      <c r="F1289" s="14"/>
      <c r="G1289" s="14"/>
      <c r="H1289" s="14"/>
      <c r="I1289" s="14"/>
      <c r="J1289" s="14"/>
      <c r="K1289" s="14"/>
      <c r="L1289" s="14"/>
      <c r="M1289" s="14"/>
      <c r="N1289" s="14"/>
    </row>
  </sheetData>
  <sheetProtection sheet="1" objects="1" scenarios="1" selectLockedCells="1"/>
  <pageMargins left="0.7" right="0.7" top="1.25" bottom="0.75" header="0.3" footer="0.3"/>
  <pageSetup scale="43" fitToHeight="0" orientation="landscape" r:id="rId1"/>
  <headerFooter scaleWithDoc="0">
    <oddHeader>&amp;L&amp;9
Medi-Cal DRG 2017-18 Pricing Calculator</oddHeader>
    <oddFooter>&amp;L&amp;9Tab 3- DRG Table&amp;R&amp;9 2017-04-27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452"/>
  <sheetViews>
    <sheetView showGridLines="0" zoomScaleNormal="100" workbookViewId="0"/>
  </sheetViews>
  <sheetFormatPr defaultColWidth="0" defaultRowHeight="12.5" zeroHeight="1"/>
  <cols>
    <col min="1" max="1" width="12.81640625" style="140" customWidth="1"/>
    <col min="2" max="2" width="42" style="140" customWidth="1"/>
    <col min="3" max="3" width="8.7265625" style="140" customWidth="1"/>
    <col min="4" max="4" width="9" style="140" customWidth="1"/>
    <col min="5" max="5" width="13.81640625" style="140" customWidth="1"/>
    <col min="6" max="6" width="11.453125" style="140" customWidth="1"/>
    <col min="7" max="7" width="13.7265625" style="140" customWidth="1"/>
    <col min="8" max="9" width="12.7265625" style="140" customWidth="1"/>
    <col min="10" max="10" width="18.26953125" style="140" customWidth="1"/>
    <col min="11" max="11" width="14.54296875" style="140" customWidth="1"/>
    <col min="12" max="12" width="13" style="197" customWidth="1"/>
    <col min="13" max="13" width="12.7265625" style="197" customWidth="1"/>
    <col min="14" max="15" width="12.7265625" style="140" customWidth="1"/>
    <col min="16" max="16384" width="0" style="140" hidden="1"/>
  </cols>
  <sheetData>
    <row r="1" spans="1:15" ht="15.5">
      <c r="A1" s="139" t="s">
        <v>2235</v>
      </c>
      <c r="B1" s="278" t="s">
        <v>1312</v>
      </c>
      <c r="C1" s="279"/>
      <c r="D1" s="279"/>
      <c r="E1" s="279"/>
      <c r="F1" s="279"/>
      <c r="G1" s="279"/>
      <c r="H1" s="279"/>
      <c r="I1" s="279"/>
      <c r="J1" s="279"/>
      <c r="K1" s="279"/>
      <c r="L1" s="280"/>
      <c r="M1" s="280"/>
      <c r="N1" s="279"/>
      <c r="O1" s="279"/>
    </row>
    <row r="2" spans="1:15" ht="15.5">
      <c r="A2" s="281" t="s">
        <v>2196</v>
      </c>
      <c r="B2" s="279"/>
      <c r="C2" s="279"/>
      <c r="D2" s="279"/>
      <c r="E2" s="279"/>
      <c r="F2" s="279"/>
      <c r="G2" s="279"/>
      <c r="H2" s="279"/>
      <c r="I2" s="279"/>
      <c r="J2" s="279"/>
      <c r="K2" s="279"/>
      <c r="L2" s="280"/>
      <c r="M2" s="280"/>
      <c r="N2" s="279"/>
      <c r="O2" s="279"/>
    </row>
    <row r="3" spans="1:15" s="142" customFormat="1" ht="15.5">
      <c r="A3" s="141" t="s">
        <v>1334</v>
      </c>
      <c r="B3" s="199"/>
      <c r="C3" s="200"/>
      <c r="D3" s="200"/>
      <c r="E3" s="200"/>
      <c r="F3" s="200"/>
      <c r="G3" s="200"/>
      <c r="H3" s="200"/>
      <c r="I3" s="200"/>
      <c r="J3" s="200"/>
      <c r="K3" s="200"/>
      <c r="L3" s="200"/>
      <c r="M3" s="200"/>
      <c r="N3" s="200"/>
      <c r="O3" s="201"/>
    </row>
    <row r="4" spans="1:15" s="145" customFormat="1" ht="15.5">
      <c r="A4" s="143" t="s">
        <v>1306</v>
      </c>
      <c r="B4" s="143" t="s">
        <v>1313</v>
      </c>
      <c r="C4" s="144" t="s">
        <v>1341</v>
      </c>
      <c r="D4" s="202"/>
      <c r="E4" s="203"/>
      <c r="F4" s="203"/>
      <c r="G4" s="203"/>
      <c r="H4" s="203"/>
      <c r="I4" s="203"/>
      <c r="J4" s="203"/>
      <c r="K4" s="203"/>
      <c r="L4" s="203"/>
      <c r="M4" s="203"/>
      <c r="N4" s="203"/>
      <c r="O4" s="204"/>
    </row>
    <row r="5" spans="1:15" s="145" customFormat="1" ht="15.5">
      <c r="A5" s="143" t="s">
        <v>1307</v>
      </c>
      <c r="B5" s="143" t="s">
        <v>1316</v>
      </c>
      <c r="C5" s="144" t="s">
        <v>1335</v>
      </c>
      <c r="D5" s="202"/>
      <c r="E5" s="203"/>
      <c r="F5" s="203"/>
      <c r="G5" s="203"/>
      <c r="H5" s="203"/>
      <c r="I5" s="203"/>
      <c r="J5" s="203"/>
      <c r="K5" s="203"/>
      <c r="L5" s="203"/>
      <c r="M5" s="203"/>
      <c r="N5" s="203"/>
      <c r="O5" s="204"/>
    </row>
    <row r="6" spans="1:15" s="145" customFormat="1" ht="15.5">
      <c r="A6" s="143" t="s">
        <v>291</v>
      </c>
      <c r="B6" s="143" t="s">
        <v>1314</v>
      </c>
      <c r="C6" s="144" t="s">
        <v>1350</v>
      </c>
      <c r="D6" s="202"/>
      <c r="E6" s="203"/>
      <c r="F6" s="203"/>
      <c r="G6" s="203"/>
      <c r="H6" s="203"/>
      <c r="I6" s="203"/>
      <c r="J6" s="203"/>
      <c r="K6" s="203"/>
      <c r="L6" s="203"/>
      <c r="M6" s="203"/>
      <c r="N6" s="203"/>
      <c r="O6" s="204"/>
    </row>
    <row r="7" spans="1:15" s="145" customFormat="1" ht="15.5">
      <c r="A7" s="143" t="s">
        <v>292</v>
      </c>
      <c r="B7" s="143" t="s">
        <v>1315</v>
      </c>
      <c r="C7" s="144" t="s">
        <v>1343</v>
      </c>
      <c r="D7" s="202"/>
      <c r="E7" s="203"/>
      <c r="F7" s="203"/>
      <c r="G7" s="203"/>
      <c r="H7" s="203"/>
      <c r="I7" s="203"/>
      <c r="J7" s="203"/>
      <c r="K7" s="203"/>
      <c r="L7" s="203"/>
      <c r="M7" s="203"/>
      <c r="N7" s="203"/>
      <c r="O7" s="204"/>
    </row>
    <row r="8" spans="1:15" s="145" customFormat="1" ht="15.5">
      <c r="A8" s="143" t="s">
        <v>1323</v>
      </c>
      <c r="B8" s="143" t="s">
        <v>1333</v>
      </c>
      <c r="C8" s="144" t="s">
        <v>2197</v>
      </c>
      <c r="D8" s="202"/>
      <c r="E8" s="205"/>
      <c r="F8" s="205"/>
      <c r="G8" s="205"/>
      <c r="H8" s="205"/>
      <c r="I8" s="205"/>
      <c r="J8" s="205"/>
      <c r="K8" s="205"/>
      <c r="L8" s="205"/>
      <c r="M8" s="205"/>
      <c r="N8" s="205"/>
      <c r="O8" s="206"/>
    </row>
    <row r="9" spans="1:15" s="145" customFormat="1" ht="15" customHeight="1">
      <c r="A9" s="216"/>
      <c r="B9" s="216"/>
      <c r="C9" s="144" t="s">
        <v>2198</v>
      </c>
      <c r="D9" s="202"/>
      <c r="E9" s="205"/>
      <c r="F9" s="205"/>
      <c r="G9" s="205"/>
      <c r="H9" s="205"/>
      <c r="I9" s="205"/>
      <c r="J9" s="205"/>
      <c r="K9" s="205"/>
      <c r="L9" s="205"/>
      <c r="M9" s="205"/>
      <c r="N9" s="205"/>
      <c r="O9" s="206"/>
    </row>
    <row r="10" spans="1:15" s="145" customFormat="1" ht="15.5">
      <c r="A10" s="143" t="s">
        <v>1324</v>
      </c>
      <c r="B10" s="143" t="s">
        <v>1395</v>
      </c>
      <c r="C10" s="144" t="s">
        <v>1351</v>
      </c>
      <c r="D10" s="202"/>
      <c r="E10" s="203"/>
      <c r="F10" s="203"/>
      <c r="G10" s="203"/>
      <c r="H10" s="203"/>
      <c r="I10" s="203"/>
      <c r="J10" s="203"/>
      <c r="K10" s="203"/>
      <c r="L10" s="203"/>
      <c r="M10" s="203"/>
      <c r="N10" s="203"/>
      <c r="O10" s="204"/>
    </row>
    <row r="11" spans="1:15" s="145" customFormat="1" ht="15.5">
      <c r="A11" s="143" t="s">
        <v>1325</v>
      </c>
      <c r="B11" s="143" t="s">
        <v>1396</v>
      </c>
      <c r="C11" s="144" t="s">
        <v>2199</v>
      </c>
      <c r="D11" s="202"/>
      <c r="E11" s="203"/>
      <c r="F11" s="203"/>
      <c r="G11" s="203"/>
      <c r="H11" s="203"/>
      <c r="I11" s="203"/>
      <c r="J11" s="203"/>
      <c r="K11" s="203"/>
      <c r="L11" s="203"/>
      <c r="M11" s="203"/>
      <c r="N11" s="203"/>
      <c r="O11" s="204"/>
    </row>
    <row r="12" spans="1:15" s="145" customFormat="1" ht="15.5">
      <c r="A12" s="216"/>
      <c r="B12" s="216"/>
      <c r="C12" s="144" t="s">
        <v>2200</v>
      </c>
      <c r="D12" s="202"/>
      <c r="E12" s="203"/>
      <c r="F12" s="203"/>
      <c r="G12" s="203"/>
      <c r="H12" s="203"/>
      <c r="I12" s="203"/>
      <c r="J12" s="203"/>
      <c r="K12" s="203"/>
      <c r="L12" s="203"/>
      <c r="M12" s="203"/>
      <c r="N12" s="203"/>
      <c r="O12" s="204"/>
    </row>
    <row r="13" spans="1:15" s="145" customFormat="1" ht="15.5">
      <c r="A13" s="143" t="s">
        <v>1326</v>
      </c>
      <c r="B13" s="143" t="s">
        <v>2154</v>
      </c>
      <c r="C13" s="144" t="s">
        <v>2158</v>
      </c>
      <c r="D13" s="202"/>
      <c r="E13" s="203"/>
      <c r="F13" s="203"/>
      <c r="G13" s="203"/>
      <c r="H13" s="203"/>
      <c r="I13" s="203"/>
      <c r="J13" s="203"/>
      <c r="K13" s="203"/>
      <c r="L13" s="203"/>
      <c r="M13" s="203"/>
      <c r="N13" s="203"/>
      <c r="O13" s="204"/>
    </row>
    <row r="14" spans="1:15" s="145" customFormat="1" ht="15.5">
      <c r="A14" s="143" t="s">
        <v>1327</v>
      </c>
      <c r="B14" s="143" t="s">
        <v>2152</v>
      </c>
      <c r="C14" s="144" t="s">
        <v>1362</v>
      </c>
      <c r="D14" s="202"/>
      <c r="E14" s="203"/>
      <c r="F14" s="203"/>
      <c r="G14" s="203"/>
      <c r="H14" s="203"/>
      <c r="I14" s="203"/>
      <c r="J14" s="203"/>
      <c r="K14" s="203"/>
      <c r="L14" s="203"/>
      <c r="M14" s="203"/>
      <c r="N14" s="203"/>
      <c r="O14" s="204"/>
    </row>
    <row r="15" spans="1:15" s="145" customFormat="1" ht="31">
      <c r="A15" s="143" t="s">
        <v>1328</v>
      </c>
      <c r="B15" s="143" t="s">
        <v>2217</v>
      </c>
      <c r="C15" s="144" t="s">
        <v>2201</v>
      </c>
      <c r="D15" s="202"/>
      <c r="E15" s="203"/>
      <c r="F15" s="203"/>
      <c r="G15" s="203"/>
      <c r="H15" s="203"/>
      <c r="I15" s="203"/>
      <c r="J15" s="203"/>
      <c r="K15" s="203"/>
      <c r="L15" s="203"/>
      <c r="M15" s="203"/>
      <c r="N15" s="203"/>
      <c r="O15" s="204"/>
    </row>
    <row r="16" spans="1:15" s="145" customFormat="1" ht="15.5">
      <c r="A16" s="216"/>
      <c r="B16" s="216"/>
      <c r="C16" s="144" t="s">
        <v>2202</v>
      </c>
      <c r="D16" s="202"/>
      <c r="E16" s="203"/>
      <c r="F16" s="203"/>
      <c r="G16" s="203"/>
      <c r="H16" s="203"/>
      <c r="I16" s="203"/>
      <c r="J16" s="203"/>
      <c r="K16" s="203"/>
      <c r="L16" s="203"/>
      <c r="M16" s="203"/>
      <c r="N16" s="203"/>
      <c r="O16" s="204"/>
    </row>
    <row r="17" spans="1:15" s="145" customFormat="1" ht="31">
      <c r="A17" s="143" t="s">
        <v>1329</v>
      </c>
      <c r="B17" s="143" t="s">
        <v>2155</v>
      </c>
      <c r="C17" s="144" t="s">
        <v>2159</v>
      </c>
      <c r="D17" s="202"/>
      <c r="E17" s="203"/>
      <c r="F17" s="203"/>
      <c r="G17" s="203"/>
      <c r="H17" s="203"/>
      <c r="I17" s="203"/>
      <c r="J17" s="203"/>
      <c r="K17" s="203"/>
      <c r="L17" s="203"/>
      <c r="M17" s="203"/>
      <c r="N17" s="203"/>
      <c r="O17" s="204"/>
    </row>
    <row r="18" spans="1:15" s="145" customFormat="1" ht="31">
      <c r="A18" s="143" t="s">
        <v>1330</v>
      </c>
      <c r="B18" s="143" t="s">
        <v>2156</v>
      </c>
      <c r="C18" s="144" t="s">
        <v>1775</v>
      </c>
      <c r="D18" s="202"/>
      <c r="E18" s="203"/>
      <c r="F18" s="203"/>
      <c r="G18" s="203"/>
      <c r="H18" s="203"/>
      <c r="I18" s="203"/>
      <c r="J18" s="203"/>
      <c r="K18" s="203"/>
      <c r="L18" s="203"/>
      <c r="M18" s="203"/>
      <c r="N18" s="203"/>
      <c r="O18" s="204"/>
    </row>
    <row r="19" spans="1:15" s="145" customFormat="1" ht="15.5">
      <c r="A19" s="143" t="s">
        <v>1331</v>
      </c>
      <c r="B19" s="143" t="s">
        <v>2157</v>
      </c>
      <c r="C19" s="144" t="s">
        <v>2160</v>
      </c>
      <c r="D19" s="202"/>
      <c r="E19" s="203"/>
      <c r="F19" s="203"/>
      <c r="G19" s="203"/>
      <c r="H19" s="203"/>
      <c r="I19" s="203"/>
      <c r="J19" s="203"/>
      <c r="K19" s="203"/>
      <c r="L19" s="203"/>
      <c r="M19" s="203"/>
      <c r="N19" s="203"/>
      <c r="O19" s="204"/>
    </row>
    <row r="20" spans="1:15" s="145" customFormat="1" ht="15.5">
      <c r="A20" s="143" t="s">
        <v>1332</v>
      </c>
      <c r="B20" s="143" t="s">
        <v>2215</v>
      </c>
      <c r="C20" s="144" t="s">
        <v>2203</v>
      </c>
      <c r="D20" s="202"/>
      <c r="E20" s="203"/>
      <c r="F20" s="203"/>
      <c r="G20" s="203"/>
      <c r="H20" s="203"/>
      <c r="I20" s="203"/>
      <c r="J20" s="203"/>
      <c r="K20" s="203"/>
      <c r="L20" s="203"/>
      <c r="M20" s="203"/>
      <c r="N20" s="203"/>
      <c r="O20" s="204"/>
    </row>
    <row r="21" spans="1:15" s="145" customFormat="1" ht="15.5">
      <c r="A21" s="216"/>
      <c r="B21" s="216"/>
      <c r="C21" s="144" t="s">
        <v>2204</v>
      </c>
      <c r="D21" s="207"/>
      <c r="E21" s="203"/>
      <c r="F21" s="203"/>
      <c r="G21" s="203"/>
      <c r="H21" s="203"/>
      <c r="I21" s="203"/>
      <c r="J21" s="203"/>
      <c r="K21" s="203"/>
      <c r="L21" s="203"/>
      <c r="M21" s="203"/>
      <c r="N21" s="203"/>
      <c r="O21" s="204"/>
    </row>
    <row r="22" spans="1:15" s="145" customFormat="1" ht="15.5">
      <c r="A22" s="143" t="s">
        <v>1352</v>
      </c>
      <c r="B22" s="143" t="s">
        <v>2216</v>
      </c>
      <c r="C22" s="144" t="s">
        <v>2205</v>
      </c>
      <c r="D22" s="207"/>
      <c r="E22" s="203"/>
      <c r="F22" s="203"/>
      <c r="G22" s="203"/>
      <c r="H22" s="203"/>
      <c r="I22" s="203"/>
      <c r="J22" s="203"/>
      <c r="K22" s="203"/>
      <c r="L22" s="203"/>
      <c r="M22" s="203"/>
      <c r="N22" s="203"/>
      <c r="O22" s="204"/>
    </row>
    <row r="23" spans="1:15" s="145" customFormat="1" ht="15.5">
      <c r="A23" s="276"/>
      <c r="B23" s="276"/>
      <c r="C23" s="146" t="s">
        <v>2206</v>
      </c>
      <c r="D23" s="208"/>
      <c r="E23" s="209"/>
      <c r="F23" s="209"/>
      <c r="G23" s="209"/>
      <c r="H23" s="209"/>
      <c r="I23" s="209"/>
      <c r="J23" s="209"/>
      <c r="K23" s="209"/>
      <c r="L23" s="209"/>
      <c r="M23" s="209"/>
      <c r="N23" s="209"/>
      <c r="O23" s="210"/>
    </row>
    <row r="24" spans="1:15" ht="12.75" hidden="1" customHeight="1">
      <c r="A24" s="147"/>
      <c r="B24" s="148"/>
      <c r="C24" s="149"/>
      <c r="D24" s="150"/>
      <c r="E24" s="150"/>
      <c r="F24" s="150"/>
      <c r="G24" s="150"/>
      <c r="H24" s="150"/>
      <c r="I24" s="150"/>
      <c r="J24" s="150"/>
      <c r="K24" s="150"/>
      <c r="L24" s="151"/>
      <c r="M24" s="151"/>
      <c r="N24" s="150"/>
      <c r="O24" s="152"/>
    </row>
    <row r="25" spans="1:15" ht="15.5">
      <c r="A25" s="153" t="s">
        <v>1306</v>
      </c>
      <c r="B25" s="153" t="s">
        <v>1307</v>
      </c>
      <c r="C25" s="154" t="s">
        <v>291</v>
      </c>
      <c r="D25" s="155" t="s">
        <v>292</v>
      </c>
      <c r="E25" s="155" t="s">
        <v>1323</v>
      </c>
      <c r="F25" s="155" t="s">
        <v>1324</v>
      </c>
      <c r="G25" s="155" t="s">
        <v>1325</v>
      </c>
      <c r="H25" s="155" t="s">
        <v>1326</v>
      </c>
      <c r="I25" s="155" t="s">
        <v>1327</v>
      </c>
      <c r="J25" s="155" t="s">
        <v>1328</v>
      </c>
      <c r="K25" s="155" t="s">
        <v>1329</v>
      </c>
      <c r="L25" s="156" t="s">
        <v>1330</v>
      </c>
      <c r="M25" s="156" t="s">
        <v>1331</v>
      </c>
      <c r="N25" s="155" t="s">
        <v>1332</v>
      </c>
      <c r="O25" s="157" t="s">
        <v>1352</v>
      </c>
    </row>
    <row r="26" spans="1:15" s="287" customFormat="1" ht="93.75" customHeight="1">
      <c r="A26" s="282" t="s">
        <v>1313</v>
      </c>
      <c r="B26" s="283" t="s">
        <v>1316</v>
      </c>
      <c r="C26" s="284" t="s">
        <v>1314</v>
      </c>
      <c r="D26" s="284" t="s">
        <v>1315</v>
      </c>
      <c r="E26" s="284" t="s">
        <v>1333</v>
      </c>
      <c r="F26" s="284" t="s">
        <v>1395</v>
      </c>
      <c r="G26" s="284" t="s">
        <v>1396</v>
      </c>
      <c r="H26" s="284" t="s">
        <v>2154</v>
      </c>
      <c r="I26" s="284" t="s">
        <v>2152</v>
      </c>
      <c r="J26" s="284" t="s">
        <v>2217</v>
      </c>
      <c r="K26" s="285" t="s">
        <v>2218</v>
      </c>
      <c r="L26" s="284" t="s">
        <v>2213</v>
      </c>
      <c r="M26" s="284" t="s">
        <v>2214</v>
      </c>
      <c r="N26" s="284" t="s">
        <v>2215</v>
      </c>
      <c r="O26" s="286" t="s">
        <v>2216</v>
      </c>
    </row>
    <row r="27" spans="1:15" ht="15.5">
      <c r="A27" s="277"/>
      <c r="B27" s="159" t="s">
        <v>2069</v>
      </c>
      <c r="C27" s="160" t="s">
        <v>1262</v>
      </c>
      <c r="D27" s="160" t="s">
        <v>1262</v>
      </c>
      <c r="E27" s="160" t="s">
        <v>1262</v>
      </c>
      <c r="F27" s="161" t="s">
        <v>1262</v>
      </c>
      <c r="G27" s="160" t="s">
        <v>1262</v>
      </c>
      <c r="H27" s="162">
        <v>0.21299999999999999</v>
      </c>
      <c r="I27" s="163">
        <v>1</v>
      </c>
      <c r="J27" s="164">
        <v>1</v>
      </c>
      <c r="K27" s="165">
        <v>6760</v>
      </c>
      <c r="L27" s="165">
        <v>6760</v>
      </c>
      <c r="M27" s="166">
        <v>0</v>
      </c>
      <c r="N27" s="167">
        <v>1027.07</v>
      </c>
      <c r="O27" s="168">
        <v>912.9</v>
      </c>
    </row>
    <row r="28" spans="1:15" ht="15.5">
      <c r="A28" s="158">
        <v>106150808</v>
      </c>
      <c r="B28" s="159" t="s">
        <v>2210</v>
      </c>
      <c r="C28" s="160" t="s">
        <v>1262</v>
      </c>
      <c r="D28" s="160" t="s">
        <v>1261</v>
      </c>
      <c r="E28" s="160" t="s">
        <v>1262</v>
      </c>
      <c r="F28" s="161" t="s">
        <v>1261</v>
      </c>
      <c r="G28" s="160" t="s">
        <v>1261</v>
      </c>
      <c r="H28" s="162">
        <v>1</v>
      </c>
      <c r="I28" s="163">
        <v>1.2766</v>
      </c>
      <c r="J28" s="164">
        <v>1.25</v>
      </c>
      <c r="K28" s="165">
        <v>12832</v>
      </c>
      <c r="L28" s="165">
        <v>15065</v>
      </c>
      <c r="M28" s="166">
        <v>0</v>
      </c>
      <c r="N28" s="167">
        <v>1027.07</v>
      </c>
      <c r="O28" s="168">
        <v>912.9</v>
      </c>
    </row>
    <row r="29" spans="1:15" ht="15.5">
      <c r="A29" s="158">
        <v>106164029</v>
      </c>
      <c r="B29" s="159" t="s">
        <v>1373</v>
      </c>
      <c r="C29" s="160" t="s">
        <v>1262</v>
      </c>
      <c r="D29" s="160" t="s">
        <v>1262</v>
      </c>
      <c r="E29" s="160" t="s">
        <v>1262</v>
      </c>
      <c r="F29" s="161" t="s">
        <v>1261</v>
      </c>
      <c r="G29" s="160" t="s">
        <v>1261</v>
      </c>
      <c r="H29" s="162">
        <v>0.31268000000000001</v>
      </c>
      <c r="I29" s="163">
        <v>1.2766</v>
      </c>
      <c r="J29" s="164">
        <v>1.25</v>
      </c>
      <c r="K29" s="165">
        <v>12832</v>
      </c>
      <c r="L29" s="165">
        <v>15065</v>
      </c>
      <c r="M29" s="166">
        <v>0</v>
      </c>
      <c r="N29" s="167">
        <v>1027.07</v>
      </c>
      <c r="O29" s="168">
        <v>912.9</v>
      </c>
    </row>
    <row r="30" spans="1:15" ht="15.5">
      <c r="A30" s="158">
        <v>106100797</v>
      </c>
      <c r="B30" s="159" t="s">
        <v>1374</v>
      </c>
      <c r="C30" s="160" t="s">
        <v>1262</v>
      </c>
      <c r="D30" s="160" t="s">
        <v>1262</v>
      </c>
      <c r="E30" s="160" t="s">
        <v>1262</v>
      </c>
      <c r="F30" s="161" t="s">
        <v>1261</v>
      </c>
      <c r="G30" s="160" t="s">
        <v>1261</v>
      </c>
      <c r="H30" s="162">
        <v>0.38735999999999998</v>
      </c>
      <c r="I30" s="163">
        <v>1.2766</v>
      </c>
      <c r="J30" s="164">
        <v>1.25</v>
      </c>
      <c r="K30" s="165">
        <v>12832</v>
      </c>
      <c r="L30" s="165">
        <v>15065</v>
      </c>
      <c r="M30" s="166">
        <v>0</v>
      </c>
      <c r="N30" s="167">
        <v>1027.07</v>
      </c>
      <c r="O30" s="168">
        <v>912.9</v>
      </c>
    </row>
    <row r="31" spans="1:15" ht="15.5">
      <c r="A31" s="158">
        <v>106100793</v>
      </c>
      <c r="B31" s="159" t="s">
        <v>1397</v>
      </c>
      <c r="C31" s="160" t="s">
        <v>1262</v>
      </c>
      <c r="D31" s="160" t="s">
        <v>1262</v>
      </c>
      <c r="E31" s="160" t="s">
        <v>1262</v>
      </c>
      <c r="F31" s="161" t="s">
        <v>1261</v>
      </c>
      <c r="G31" s="160" t="s">
        <v>1261</v>
      </c>
      <c r="H31" s="162">
        <v>0.31268000000000001</v>
      </c>
      <c r="I31" s="163">
        <v>1.2766</v>
      </c>
      <c r="J31" s="169">
        <v>1.25</v>
      </c>
      <c r="K31" s="165">
        <v>12832</v>
      </c>
      <c r="L31" s="165">
        <v>15065</v>
      </c>
      <c r="M31" s="166">
        <v>0</v>
      </c>
      <c r="N31" s="167">
        <v>1027.07</v>
      </c>
      <c r="O31" s="168">
        <v>912.9</v>
      </c>
    </row>
    <row r="32" spans="1:15" ht="15.5">
      <c r="A32" s="158">
        <v>106301098</v>
      </c>
      <c r="B32" s="170" t="s">
        <v>1398</v>
      </c>
      <c r="C32" s="160" t="s">
        <v>1262</v>
      </c>
      <c r="D32" s="160" t="s">
        <v>1262</v>
      </c>
      <c r="E32" s="160" t="s">
        <v>1262</v>
      </c>
      <c r="F32" s="161" t="s">
        <v>1262</v>
      </c>
      <c r="G32" s="160" t="s">
        <v>1262</v>
      </c>
      <c r="H32" s="162">
        <v>0.21543000000000001</v>
      </c>
      <c r="I32" s="163">
        <v>1.2766</v>
      </c>
      <c r="J32" s="169">
        <v>1.25</v>
      </c>
      <c r="K32" s="165">
        <v>6760</v>
      </c>
      <c r="L32" s="165">
        <v>7936</v>
      </c>
      <c r="M32" s="166">
        <v>0</v>
      </c>
      <c r="N32" s="167">
        <v>1027.07</v>
      </c>
      <c r="O32" s="168">
        <v>912.9</v>
      </c>
    </row>
    <row r="33" spans="1:15" ht="15.5">
      <c r="A33" s="158">
        <v>106010735</v>
      </c>
      <c r="B33" s="159" t="s">
        <v>2219</v>
      </c>
      <c r="C33" s="160" t="s">
        <v>1262</v>
      </c>
      <c r="D33" s="160" t="s">
        <v>1261</v>
      </c>
      <c r="E33" s="160" t="s">
        <v>1262</v>
      </c>
      <c r="F33" s="161" t="s">
        <v>1262</v>
      </c>
      <c r="G33" s="160" t="s">
        <v>1262</v>
      </c>
      <c r="H33" s="162">
        <v>0.32018999999999997</v>
      </c>
      <c r="I33" s="163">
        <v>1.7374000000000001</v>
      </c>
      <c r="J33" s="169">
        <v>1.7013</v>
      </c>
      <c r="K33" s="165">
        <v>6760</v>
      </c>
      <c r="L33" s="165">
        <v>10060</v>
      </c>
      <c r="M33" s="166">
        <v>0</v>
      </c>
      <c r="N33" s="167">
        <v>1027.07</v>
      </c>
      <c r="O33" s="168">
        <v>912.9</v>
      </c>
    </row>
    <row r="34" spans="1:15" ht="15.5">
      <c r="A34" s="158">
        <v>106010735</v>
      </c>
      <c r="B34" s="159" t="s">
        <v>2220</v>
      </c>
      <c r="C34" s="160" t="s">
        <v>1261</v>
      </c>
      <c r="D34" s="160" t="s">
        <v>1262</v>
      </c>
      <c r="E34" s="160" t="s">
        <v>1262</v>
      </c>
      <c r="F34" s="161" t="s">
        <v>1262</v>
      </c>
      <c r="G34" s="160" t="s">
        <v>1262</v>
      </c>
      <c r="H34" s="162">
        <v>0.32018999999999997</v>
      </c>
      <c r="I34" s="163">
        <v>1.7374000000000001</v>
      </c>
      <c r="J34" s="169">
        <v>1.7013</v>
      </c>
      <c r="K34" s="165">
        <v>6760</v>
      </c>
      <c r="L34" s="165">
        <v>10060</v>
      </c>
      <c r="M34" s="166">
        <v>0</v>
      </c>
      <c r="N34" s="167">
        <v>0</v>
      </c>
      <c r="O34" s="168">
        <v>0</v>
      </c>
    </row>
    <row r="35" spans="1:15" ht="15.5">
      <c r="A35" s="158">
        <v>106190017</v>
      </c>
      <c r="B35" s="159" t="s">
        <v>1399</v>
      </c>
      <c r="C35" s="160" t="s">
        <v>1262</v>
      </c>
      <c r="D35" s="160" t="s">
        <v>1262</v>
      </c>
      <c r="E35" s="160" t="s">
        <v>1262</v>
      </c>
      <c r="F35" s="161" t="s">
        <v>1262</v>
      </c>
      <c r="G35" s="160" t="s">
        <v>1262</v>
      </c>
      <c r="H35" s="162">
        <v>0.31502000000000002</v>
      </c>
      <c r="I35" s="163">
        <v>1.2766</v>
      </c>
      <c r="J35" s="169">
        <v>1.25</v>
      </c>
      <c r="K35" s="165">
        <v>6760</v>
      </c>
      <c r="L35" s="165">
        <v>7936</v>
      </c>
      <c r="M35" s="166">
        <v>1211.5999999999999</v>
      </c>
      <c r="N35" s="167">
        <v>1027.07</v>
      </c>
      <c r="O35" s="168">
        <v>912.9</v>
      </c>
    </row>
    <row r="36" spans="1:15" ht="15.5">
      <c r="A36" s="158">
        <v>106010937</v>
      </c>
      <c r="B36" s="159" t="s">
        <v>1400</v>
      </c>
      <c r="C36" s="160" t="s">
        <v>1262</v>
      </c>
      <c r="D36" s="160" t="s">
        <v>1262</v>
      </c>
      <c r="E36" s="160" t="s">
        <v>1262</v>
      </c>
      <c r="F36" s="161" t="s">
        <v>1262</v>
      </c>
      <c r="G36" s="160" t="s">
        <v>1262</v>
      </c>
      <c r="H36" s="162">
        <v>0.22983999999999999</v>
      </c>
      <c r="I36" s="163">
        <v>1.7374000000000001</v>
      </c>
      <c r="J36" s="169">
        <v>1.7013</v>
      </c>
      <c r="K36" s="165">
        <v>6760</v>
      </c>
      <c r="L36" s="165">
        <v>10060</v>
      </c>
      <c r="M36" s="166">
        <v>1535.7</v>
      </c>
      <c r="N36" s="167">
        <v>1027.07</v>
      </c>
      <c r="O36" s="168">
        <v>912.9</v>
      </c>
    </row>
    <row r="37" spans="1:15" ht="15.5">
      <c r="A37" s="158">
        <v>106013626</v>
      </c>
      <c r="B37" s="159" t="s">
        <v>1401</v>
      </c>
      <c r="C37" s="160" t="s">
        <v>1262</v>
      </c>
      <c r="D37" s="160" t="s">
        <v>1262</v>
      </c>
      <c r="E37" s="160" t="s">
        <v>1262</v>
      </c>
      <c r="F37" s="161" t="s">
        <v>1262</v>
      </c>
      <c r="G37" s="160" t="s">
        <v>1262</v>
      </c>
      <c r="H37" s="162">
        <v>0.22983999999999999</v>
      </c>
      <c r="I37" s="163">
        <v>1.7374000000000001</v>
      </c>
      <c r="J37" s="169">
        <v>1.7013</v>
      </c>
      <c r="K37" s="165">
        <v>6760</v>
      </c>
      <c r="L37" s="165">
        <v>10060</v>
      </c>
      <c r="M37" s="166">
        <v>0</v>
      </c>
      <c r="N37" s="167">
        <v>1027.07</v>
      </c>
      <c r="O37" s="168">
        <v>912.9</v>
      </c>
    </row>
    <row r="38" spans="1:15" ht="15.5">
      <c r="A38" s="158">
        <v>106010739</v>
      </c>
      <c r="B38" s="159" t="s">
        <v>1402</v>
      </c>
      <c r="C38" s="160" t="s">
        <v>1262</v>
      </c>
      <c r="D38" s="160" t="s">
        <v>1262</v>
      </c>
      <c r="E38" s="160" t="s">
        <v>1262</v>
      </c>
      <c r="F38" s="161" t="s">
        <v>1262</v>
      </c>
      <c r="G38" s="160" t="s">
        <v>1262</v>
      </c>
      <c r="H38" s="162">
        <v>0.31086000000000003</v>
      </c>
      <c r="I38" s="163">
        <v>1.7374000000000001</v>
      </c>
      <c r="J38" s="169">
        <v>1.7013</v>
      </c>
      <c r="K38" s="165">
        <v>6760</v>
      </c>
      <c r="L38" s="165">
        <v>10060</v>
      </c>
      <c r="M38" s="166">
        <v>1535.7</v>
      </c>
      <c r="N38" s="167">
        <v>1027.07</v>
      </c>
      <c r="O38" s="168">
        <v>912.9</v>
      </c>
    </row>
    <row r="39" spans="1:15" ht="15.5">
      <c r="A39" s="158">
        <v>106010844</v>
      </c>
      <c r="B39" s="159" t="s">
        <v>1403</v>
      </c>
      <c r="C39" s="160" t="s">
        <v>1262</v>
      </c>
      <c r="D39" s="160" t="s">
        <v>1262</v>
      </c>
      <c r="E39" s="160" t="s">
        <v>1262</v>
      </c>
      <c r="F39" s="161" t="s">
        <v>1262</v>
      </c>
      <c r="G39" s="160" t="s">
        <v>1262</v>
      </c>
      <c r="H39" s="162">
        <v>0.31086000000000003</v>
      </c>
      <c r="I39" s="163">
        <v>1.7374000000000001</v>
      </c>
      <c r="J39" s="169">
        <v>1.7013</v>
      </c>
      <c r="K39" s="165">
        <v>6760</v>
      </c>
      <c r="L39" s="165">
        <v>10060</v>
      </c>
      <c r="M39" s="166">
        <v>1535.7</v>
      </c>
      <c r="N39" s="167">
        <v>1027.07</v>
      </c>
      <c r="O39" s="168">
        <v>912.9</v>
      </c>
    </row>
    <row r="40" spans="1:15" ht="15.5">
      <c r="A40" s="158">
        <v>106370652</v>
      </c>
      <c r="B40" s="159" t="s">
        <v>1404</v>
      </c>
      <c r="C40" s="160" t="s">
        <v>1262</v>
      </c>
      <c r="D40" s="160" t="s">
        <v>1262</v>
      </c>
      <c r="E40" s="160" t="s">
        <v>1262</v>
      </c>
      <c r="F40" s="161" t="s">
        <v>1262</v>
      </c>
      <c r="G40" s="160" t="s">
        <v>1262</v>
      </c>
      <c r="H40" s="162">
        <v>0.22631999999999999</v>
      </c>
      <c r="I40" s="163">
        <v>1.2766</v>
      </c>
      <c r="J40" s="169">
        <v>1.25</v>
      </c>
      <c r="K40" s="165">
        <v>6760</v>
      </c>
      <c r="L40" s="165">
        <v>7936</v>
      </c>
      <c r="M40" s="166">
        <v>1211.5999999999999</v>
      </c>
      <c r="N40" s="167">
        <v>1027.07</v>
      </c>
      <c r="O40" s="168">
        <v>912.9</v>
      </c>
    </row>
    <row r="41" spans="1:15" ht="15.5">
      <c r="A41" s="158">
        <v>106374063</v>
      </c>
      <c r="B41" s="159" t="s">
        <v>1404</v>
      </c>
      <c r="C41" s="160" t="s">
        <v>1262</v>
      </c>
      <c r="D41" s="160" t="s">
        <v>1262</v>
      </c>
      <c r="E41" s="160" t="s">
        <v>1262</v>
      </c>
      <c r="F41" s="161" t="s">
        <v>1262</v>
      </c>
      <c r="G41" s="160" t="s">
        <v>1262</v>
      </c>
      <c r="H41" s="162">
        <v>0.22631999999999999</v>
      </c>
      <c r="I41" s="163">
        <v>1.2766</v>
      </c>
      <c r="J41" s="169">
        <v>1.25</v>
      </c>
      <c r="K41" s="165">
        <v>6760</v>
      </c>
      <c r="L41" s="165">
        <v>7936</v>
      </c>
      <c r="M41" s="166">
        <v>1211.5999999999999</v>
      </c>
      <c r="N41" s="167">
        <v>1027.07</v>
      </c>
      <c r="O41" s="168">
        <v>912.9</v>
      </c>
    </row>
    <row r="42" spans="1:15" ht="15.5">
      <c r="A42" s="158">
        <v>106301188</v>
      </c>
      <c r="B42" s="159" t="s">
        <v>1405</v>
      </c>
      <c r="C42" s="160" t="s">
        <v>1262</v>
      </c>
      <c r="D42" s="160" t="s">
        <v>1262</v>
      </c>
      <c r="E42" s="160" t="s">
        <v>1262</v>
      </c>
      <c r="F42" s="161" t="s">
        <v>1262</v>
      </c>
      <c r="G42" s="160" t="s">
        <v>1262</v>
      </c>
      <c r="H42" s="162">
        <v>0.50073000000000001</v>
      </c>
      <c r="I42" s="163">
        <v>1.2766</v>
      </c>
      <c r="J42" s="169">
        <v>1.25</v>
      </c>
      <c r="K42" s="165">
        <v>6760</v>
      </c>
      <c r="L42" s="165">
        <v>7936</v>
      </c>
      <c r="M42" s="166">
        <v>0</v>
      </c>
      <c r="N42" s="167">
        <v>1027.07</v>
      </c>
      <c r="O42" s="168">
        <v>912.9</v>
      </c>
    </row>
    <row r="43" spans="1:15" ht="15.5">
      <c r="A43" s="158">
        <v>106190034</v>
      </c>
      <c r="B43" s="159" t="s">
        <v>1406</v>
      </c>
      <c r="C43" s="160" t="s">
        <v>1262</v>
      </c>
      <c r="D43" s="160" t="s">
        <v>1261</v>
      </c>
      <c r="E43" s="160" t="s">
        <v>1262</v>
      </c>
      <c r="F43" s="161" t="s">
        <v>1262</v>
      </c>
      <c r="G43" s="160" t="s">
        <v>1262</v>
      </c>
      <c r="H43" s="162">
        <v>0.33474999999999999</v>
      </c>
      <c r="I43" s="163">
        <v>1.2766</v>
      </c>
      <c r="J43" s="169">
        <v>1.25</v>
      </c>
      <c r="K43" s="165">
        <v>6760</v>
      </c>
      <c r="L43" s="165">
        <v>7936</v>
      </c>
      <c r="M43" s="166">
        <v>0</v>
      </c>
      <c r="N43" s="167">
        <v>1027.07</v>
      </c>
      <c r="O43" s="168">
        <v>912.9</v>
      </c>
    </row>
    <row r="44" spans="1:15" ht="15.5">
      <c r="A44" s="158">
        <v>106364231</v>
      </c>
      <c r="B44" s="159" t="s">
        <v>1407</v>
      </c>
      <c r="C44" s="160" t="s">
        <v>1261</v>
      </c>
      <c r="D44" s="160" t="s">
        <v>1262</v>
      </c>
      <c r="E44" s="160" t="s">
        <v>1262</v>
      </c>
      <c r="F44" s="161" t="s">
        <v>1262</v>
      </c>
      <c r="G44" s="160" t="s">
        <v>1262</v>
      </c>
      <c r="H44" s="162">
        <v>0.36181000000000002</v>
      </c>
      <c r="I44" s="163">
        <v>1.2766</v>
      </c>
      <c r="J44" s="169">
        <v>1.25</v>
      </c>
      <c r="K44" s="165">
        <v>6760</v>
      </c>
      <c r="L44" s="165">
        <v>7936</v>
      </c>
      <c r="M44" s="166">
        <v>0</v>
      </c>
      <c r="N44" s="167">
        <v>0</v>
      </c>
      <c r="O44" s="168">
        <v>0</v>
      </c>
    </row>
    <row r="45" spans="1:15" ht="15.5">
      <c r="A45" s="158">
        <v>106154101</v>
      </c>
      <c r="B45" s="159" t="s">
        <v>1408</v>
      </c>
      <c r="C45" s="160" t="s">
        <v>1262</v>
      </c>
      <c r="D45" s="160" t="s">
        <v>1262</v>
      </c>
      <c r="E45" s="160" t="s">
        <v>1262</v>
      </c>
      <c r="F45" s="161" t="s">
        <v>1262</v>
      </c>
      <c r="G45" s="160" t="s">
        <v>1262</v>
      </c>
      <c r="H45" s="162">
        <v>0.18443000000000001</v>
      </c>
      <c r="I45" s="163">
        <v>1.2766</v>
      </c>
      <c r="J45" s="169">
        <v>1.25</v>
      </c>
      <c r="K45" s="165">
        <v>6760</v>
      </c>
      <c r="L45" s="165">
        <v>7936</v>
      </c>
      <c r="M45" s="166">
        <v>0</v>
      </c>
      <c r="N45" s="167">
        <v>1027.07</v>
      </c>
      <c r="O45" s="168">
        <v>912.9</v>
      </c>
    </row>
    <row r="46" spans="1:15" ht="15.5">
      <c r="A46" s="158">
        <v>106150722</v>
      </c>
      <c r="B46" s="159" t="s">
        <v>1409</v>
      </c>
      <c r="C46" s="160" t="s">
        <v>1262</v>
      </c>
      <c r="D46" s="160" t="s">
        <v>1262</v>
      </c>
      <c r="E46" s="160" t="s">
        <v>1262</v>
      </c>
      <c r="F46" s="161" t="s">
        <v>1262</v>
      </c>
      <c r="G46" s="160" t="s">
        <v>1262</v>
      </c>
      <c r="H46" s="162">
        <v>0.23064999999999999</v>
      </c>
      <c r="I46" s="163">
        <v>1.2766</v>
      </c>
      <c r="J46" s="169">
        <v>1.25</v>
      </c>
      <c r="K46" s="165">
        <v>6760</v>
      </c>
      <c r="L46" s="165">
        <v>7936</v>
      </c>
      <c r="M46" s="166">
        <v>0</v>
      </c>
      <c r="N46" s="167">
        <v>1027.07</v>
      </c>
      <c r="O46" s="168">
        <v>912.9</v>
      </c>
    </row>
    <row r="47" spans="1:15" ht="15.5">
      <c r="A47" s="158">
        <v>106364121</v>
      </c>
      <c r="B47" s="159" t="s">
        <v>1410</v>
      </c>
      <c r="C47" s="160" t="s">
        <v>1262</v>
      </c>
      <c r="D47" s="160" t="s">
        <v>1262</v>
      </c>
      <c r="E47" s="160" t="s">
        <v>1262</v>
      </c>
      <c r="F47" s="161" t="s">
        <v>1262</v>
      </c>
      <c r="G47" s="160" t="s">
        <v>1262</v>
      </c>
      <c r="H47" s="162">
        <v>0.55423</v>
      </c>
      <c r="I47" s="163">
        <v>1.2766</v>
      </c>
      <c r="J47" s="169">
        <v>1.25</v>
      </c>
      <c r="K47" s="171">
        <v>1</v>
      </c>
      <c r="L47" s="171">
        <v>1</v>
      </c>
      <c r="M47" s="166">
        <v>1417.06</v>
      </c>
      <c r="N47" s="167">
        <v>1027.07</v>
      </c>
      <c r="O47" s="168">
        <v>912.9</v>
      </c>
    </row>
    <row r="48" spans="1:15" ht="15.5">
      <c r="A48" s="158">
        <v>106184008</v>
      </c>
      <c r="B48" s="159" t="s">
        <v>1411</v>
      </c>
      <c r="C48" s="160" t="s">
        <v>1262</v>
      </c>
      <c r="D48" s="160" t="s">
        <v>1262</v>
      </c>
      <c r="E48" s="160" t="s">
        <v>1262</v>
      </c>
      <c r="F48" s="161" t="s">
        <v>1261</v>
      </c>
      <c r="G48" s="160" t="s">
        <v>1261</v>
      </c>
      <c r="H48" s="162">
        <v>0.56164000000000003</v>
      </c>
      <c r="I48" s="163">
        <v>1.2766</v>
      </c>
      <c r="J48" s="169">
        <v>1.25</v>
      </c>
      <c r="K48" s="165">
        <v>12832</v>
      </c>
      <c r="L48" s="165">
        <v>15065</v>
      </c>
      <c r="M48" s="166">
        <v>0</v>
      </c>
      <c r="N48" s="167">
        <v>1027.07</v>
      </c>
      <c r="O48" s="168">
        <v>912.9</v>
      </c>
    </row>
    <row r="49" spans="1:15" ht="15.5">
      <c r="A49" s="158">
        <v>106190052</v>
      </c>
      <c r="B49" s="159" t="s">
        <v>1412</v>
      </c>
      <c r="C49" s="160" t="s">
        <v>1262</v>
      </c>
      <c r="D49" s="160" t="s">
        <v>1262</v>
      </c>
      <c r="E49" s="160" t="s">
        <v>1262</v>
      </c>
      <c r="F49" s="161" t="s">
        <v>1262</v>
      </c>
      <c r="G49" s="160" t="s">
        <v>1262</v>
      </c>
      <c r="H49" s="162">
        <v>0.17183999999999999</v>
      </c>
      <c r="I49" s="163">
        <v>1.2766</v>
      </c>
      <c r="J49" s="169">
        <v>1.25</v>
      </c>
      <c r="K49" s="165">
        <v>6760</v>
      </c>
      <c r="L49" s="165">
        <v>7936</v>
      </c>
      <c r="M49" s="166">
        <v>0</v>
      </c>
      <c r="N49" s="167">
        <v>1027.07</v>
      </c>
      <c r="O49" s="168">
        <v>912.9</v>
      </c>
    </row>
    <row r="50" spans="1:15" ht="15.5">
      <c r="A50" s="158">
        <v>106364430</v>
      </c>
      <c r="B50" s="159" t="s">
        <v>1413</v>
      </c>
      <c r="C50" s="160" t="s">
        <v>1262</v>
      </c>
      <c r="D50" s="160" t="s">
        <v>1262</v>
      </c>
      <c r="E50" s="160" t="s">
        <v>1262</v>
      </c>
      <c r="F50" s="161" t="s">
        <v>1261</v>
      </c>
      <c r="G50" s="160" t="s">
        <v>1261</v>
      </c>
      <c r="H50" s="162">
        <v>0.14759</v>
      </c>
      <c r="I50" s="163">
        <v>1.2766</v>
      </c>
      <c r="J50" s="169">
        <v>1.25</v>
      </c>
      <c r="K50" s="165">
        <v>12832</v>
      </c>
      <c r="L50" s="165">
        <v>15065</v>
      </c>
      <c r="M50" s="166">
        <v>0</v>
      </c>
      <c r="N50" s="167">
        <v>1027.07</v>
      </c>
      <c r="O50" s="168">
        <v>912.9</v>
      </c>
    </row>
    <row r="51" spans="1:15" ht="15.5">
      <c r="A51" s="158">
        <v>106090793</v>
      </c>
      <c r="B51" s="159" t="s">
        <v>1414</v>
      </c>
      <c r="C51" s="160" t="s">
        <v>1262</v>
      </c>
      <c r="D51" s="160" t="s">
        <v>1262</v>
      </c>
      <c r="E51" s="160" t="s">
        <v>1262</v>
      </c>
      <c r="F51" s="161" t="s">
        <v>1261</v>
      </c>
      <c r="G51" s="160" t="s">
        <v>1261</v>
      </c>
      <c r="H51" s="162">
        <v>0.26961000000000002</v>
      </c>
      <c r="I51" s="163">
        <v>1.5956999999999999</v>
      </c>
      <c r="J51" s="169">
        <v>1.5625</v>
      </c>
      <c r="K51" s="165">
        <v>12832</v>
      </c>
      <c r="L51" s="165">
        <v>17856</v>
      </c>
      <c r="M51" s="166">
        <v>0</v>
      </c>
      <c r="N51" s="167">
        <v>1027.07</v>
      </c>
      <c r="O51" s="168">
        <v>912.9</v>
      </c>
    </row>
    <row r="52" spans="1:15" ht="15.5">
      <c r="A52" s="158">
        <v>106361110</v>
      </c>
      <c r="B52" s="159" t="s">
        <v>1415</v>
      </c>
      <c r="C52" s="160" t="s">
        <v>1262</v>
      </c>
      <c r="D52" s="160" t="s">
        <v>1261</v>
      </c>
      <c r="E52" s="160" t="s">
        <v>1262</v>
      </c>
      <c r="F52" s="161" t="s">
        <v>1261</v>
      </c>
      <c r="G52" s="160" t="s">
        <v>1261</v>
      </c>
      <c r="H52" s="162">
        <v>0.81105000000000005</v>
      </c>
      <c r="I52" s="163">
        <v>1.2766</v>
      </c>
      <c r="J52" s="169">
        <v>1.25</v>
      </c>
      <c r="K52" s="165">
        <v>12832</v>
      </c>
      <c r="L52" s="165">
        <v>15065</v>
      </c>
      <c r="M52" s="166">
        <v>0</v>
      </c>
      <c r="N52" s="167">
        <v>1027.07</v>
      </c>
      <c r="O52" s="168">
        <v>912.9</v>
      </c>
    </row>
    <row r="53" spans="1:15" ht="15.5">
      <c r="A53" s="158">
        <v>106190081</v>
      </c>
      <c r="B53" s="159" t="s">
        <v>1416</v>
      </c>
      <c r="C53" s="160" t="s">
        <v>1262</v>
      </c>
      <c r="D53" s="160" t="s">
        <v>1262</v>
      </c>
      <c r="E53" s="160" t="s">
        <v>1262</v>
      </c>
      <c r="F53" s="161" t="s">
        <v>1262</v>
      </c>
      <c r="G53" s="160" t="s">
        <v>1262</v>
      </c>
      <c r="H53" s="162">
        <v>0.35069</v>
      </c>
      <c r="I53" s="163">
        <v>1.2766</v>
      </c>
      <c r="J53" s="169">
        <v>1.25</v>
      </c>
      <c r="K53" s="165">
        <v>6760</v>
      </c>
      <c r="L53" s="165">
        <v>7936</v>
      </c>
      <c r="M53" s="166">
        <v>0</v>
      </c>
      <c r="N53" s="167">
        <v>1027.07</v>
      </c>
      <c r="O53" s="168">
        <v>912.9</v>
      </c>
    </row>
    <row r="54" spans="1:15" ht="15.5">
      <c r="A54" s="158">
        <v>106190125</v>
      </c>
      <c r="B54" s="159" t="s">
        <v>1417</v>
      </c>
      <c r="C54" s="160" t="s">
        <v>1262</v>
      </c>
      <c r="D54" s="160" t="s">
        <v>1262</v>
      </c>
      <c r="E54" s="160" t="s">
        <v>1262</v>
      </c>
      <c r="F54" s="161" t="s">
        <v>1262</v>
      </c>
      <c r="G54" s="160" t="s">
        <v>1262</v>
      </c>
      <c r="H54" s="162">
        <v>0.23849999999999999</v>
      </c>
      <c r="I54" s="163">
        <v>1.2766</v>
      </c>
      <c r="J54" s="169">
        <v>1.25</v>
      </c>
      <c r="K54" s="165">
        <v>6760</v>
      </c>
      <c r="L54" s="165">
        <v>7936</v>
      </c>
      <c r="M54" s="166">
        <v>0</v>
      </c>
      <c r="N54" s="167">
        <v>1027.07</v>
      </c>
      <c r="O54" s="168">
        <v>912.9</v>
      </c>
    </row>
    <row r="55" spans="1:15" ht="15.5">
      <c r="A55" s="158">
        <v>106380929</v>
      </c>
      <c r="B55" s="159" t="s">
        <v>2153</v>
      </c>
      <c r="C55" s="160" t="s">
        <v>1262</v>
      </c>
      <c r="D55" s="160" t="s">
        <v>1262</v>
      </c>
      <c r="E55" s="160" t="s">
        <v>1261</v>
      </c>
      <c r="F55" s="161" t="s">
        <v>1262</v>
      </c>
      <c r="G55" s="160" t="s">
        <v>1262</v>
      </c>
      <c r="H55" s="162">
        <v>0.28122000000000003</v>
      </c>
      <c r="I55" s="163">
        <v>1.7142999999999999</v>
      </c>
      <c r="J55" s="169">
        <v>1.6786000000000001</v>
      </c>
      <c r="K55" s="165">
        <v>6760</v>
      </c>
      <c r="L55" s="165">
        <v>9953</v>
      </c>
      <c r="M55" s="166">
        <v>0</v>
      </c>
      <c r="N55" s="167">
        <v>1027.07</v>
      </c>
      <c r="O55" s="168">
        <v>912.9</v>
      </c>
    </row>
    <row r="56" spans="1:15" ht="15.5">
      <c r="A56" s="158">
        <v>106384176</v>
      </c>
      <c r="B56" s="159" t="s">
        <v>2153</v>
      </c>
      <c r="C56" s="160" t="s">
        <v>1262</v>
      </c>
      <c r="D56" s="160" t="s">
        <v>1262</v>
      </c>
      <c r="E56" s="160" t="s">
        <v>1261</v>
      </c>
      <c r="F56" s="161" t="s">
        <v>1262</v>
      </c>
      <c r="G56" s="160" t="s">
        <v>1262</v>
      </c>
      <c r="H56" s="162">
        <v>0.28122000000000003</v>
      </c>
      <c r="I56" s="163">
        <v>1.7142999999999999</v>
      </c>
      <c r="J56" s="169">
        <v>1.6786000000000001</v>
      </c>
      <c r="K56" s="165">
        <v>6760</v>
      </c>
      <c r="L56" s="165">
        <v>9953</v>
      </c>
      <c r="M56" s="166">
        <v>0</v>
      </c>
      <c r="N56" s="167">
        <v>1027.07</v>
      </c>
      <c r="O56" s="168">
        <v>912.9</v>
      </c>
    </row>
    <row r="57" spans="1:15" ht="15.5">
      <c r="A57" s="158">
        <v>106380777</v>
      </c>
      <c r="B57" s="159" t="s">
        <v>1418</v>
      </c>
      <c r="C57" s="160" t="s">
        <v>1262</v>
      </c>
      <c r="D57" s="160" t="s">
        <v>1262</v>
      </c>
      <c r="E57" s="160" t="s">
        <v>1261</v>
      </c>
      <c r="F57" s="161" t="s">
        <v>1262</v>
      </c>
      <c r="G57" s="160" t="s">
        <v>1262</v>
      </c>
      <c r="H57" s="162">
        <v>0.28122000000000003</v>
      </c>
      <c r="I57" s="163">
        <v>1.7142999999999999</v>
      </c>
      <c r="J57" s="169">
        <v>1.6786000000000001</v>
      </c>
      <c r="K57" s="165">
        <v>6760</v>
      </c>
      <c r="L57" s="165">
        <v>9953</v>
      </c>
      <c r="M57" s="166">
        <v>0</v>
      </c>
      <c r="N57" s="167">
        <v>1027.07</v>
      </c>
      <c r="O57" s="168">
        <v>912.9</v>
      </c>
    </row>
    <row r="58" spans="1:15" ht="15.5">
      <c r="A58" s="158">
        <v>106380933</v>
      </c>
      <c r="B58" s="159" t="s">
        <v>1419</v>
      </c>
      <c r="C58" s="160" t="s">
        <v>1262</v>
      </c>
      <c r="D58" s="160" t="s">
        <v>1262</v>
      </c>
      <c r="E58" s="160" t="s">
        <v>1262</v>
      </c>
      <c r="F58" s="161" t="s">
        <v>1262</v>
      </c>
      <c r="G58" s="160" t="s">
        <v>1262</v>
      </c>
      <c r="H58" s="162">
        <v>0.23501</v>
      </c>
      <c r="I58" s="163">
        <v>1.7142999999999999</v>
      </c>
      <c r="J58" s="172">
        <v>1.6786000000000001</v>
      </c>
      <c r="K58" s="165">
        <v>6760</v>
      </c>
      <c r="L58" s="165">
        <v>9953</v>
      </c>
      <c r="M58" s="166">
        <v>1519.45</v>
      </c>
      <c r="N58" s="167">
        <v>1027.07</v>
      </c>
      <c r="O58" s="168">
        <v>912.9</v>
      </c>
    </row>
    <row r="59" spans="1:15" ht="15.5">
      <c r="A59" s="158">
        <v>106380964</v>
      </c>
      <c r="B59" s="159" t="s">
        <v>1420</v>
      </c>
      <c r="C59" s="160" t="s">
        <v>1262</v>
      </c>
      <c r="D59" s="160" t="s">
        <v>1262</v>
      </c>
      <c r="E59" s="160" t="s">
        <v>1262</v>
      </c>
      <c r="F59" s="161" t="s">
        <v>1262</v>
      </c>
      <c r="G59" s="160" t="s">
        <v>1262</v>
      </c>
      <c r="H59" s="162">
        <v>0.33162000000000003</v>
      </c>
      <c r="I59" s="163">
        <v>1.7142999999999999</v>
      </c>
      <c r="J59" s="172">
        <v>1.6786000000000001</v>
      </c>
      <c r="K59" s="165">
        <v>6760</v>
      </c>
      <c r="L59" s="165">
        <v>9953</v>
      </c>
      <c r="M59" s="166">
        <v>0</v>
      </c>
      <c r="N59" s="167">
        <v>1027.07</v>
      </c>
      <c r="O59" s="168">
        <v>912.9</v>
      </c>
    </row>
    <row r="60" spans="1:15" ht="15.5">
      <c r="A60" s="158">
        <v>106190155</v>
      </c>
      <c r="B60" s="159" t="s">
        <v>2207</v>
      </c>
      <c r="C60" s="160" t="s">
        <v>1262</v>
      </c>
      <c r="D60" s="160" t="s">
        <v>1262</v>
      </c>
      <c r="E60" s="160" t="s">
        <v>1262</v>
      </c>
      <c r="F60" s="161" t="s">
        <v>1262</v>
      </c>
      <c r="G60" s="160" t="s">
        <v>1262</v>
      </c>
      <c r="H60" s="162">
        <v>0.21299999999999999</v>
      </c>
      <c r="I60" s="163">
        <v>1.2766</v>
      </c>
      <c r="J60" s="172">
        <v>1.25</v>
      </c>
      <c r="K60" s="171">
        <v>1</v>
      </c>
      <c r="L60" s="171">
        <v>1</v>
      </c>
      <c r="M60" s="166">
        <v>1211.5999999999999</v>
      </c>
      <c r="N60" s="167">
        <v>1027.07</v>
      </c>
      <c r="O60" s="168">
        <v>912.9</v>
      </c>
    </row>
    <row r="61" spans="1:15" ht="15.5">
      <c r="A61" s="158">
        <v>106190137</v>
      </c>
      <c r="B61" s="159" t="s">
        <v>2208</v>
      </c>
      <c r="C61" s="160" t="s">
        <v>1262</v>
      </c>
      <c r="D61" s="160" t="s">
        <v>1262</v>
      </c>
      <c r="E61" s="160" t="s">
        <v>1262</v>
      </c>
      <c r="F61" s="161" t="s">
        <v>1262</v>
      </c>
      <c r="G61" s="160" t="s">
        <v>1262</v>
      </c>
      <c r="H61" s="162">
        <v>0.53449999999999998</v>
      </c>
      <c r="I61" s="163">
        <v>1.2766</v>
      </c>
      <c r="J61" s="169">
        <v>1.25</v>
      </c>
      <c r="K61" s="165">
        <v>6760</v>
      </c>
      <c r="L61" s="165">
        <v>7936</v>
      </c>
      <c r="M61" s="166">
        <v>1211.5999999999999</v>
      </c>
      <c r="N61" s="167">
        <v>1027.07</v>
      </c>
      <c r="O61" s="168">
        <v>912.9</v>
      </c>
    </row>
    <row r="62" spans="1:15" ht="15.5">
      <c r="A62" s="158">
        <v>106190045</v>
      </c>
      <c r="B62" s="159" t="s">
        <v>1421</v>
      </c>
      <c r="C62" s="160" t="s">
        <v>1262</v>
      </c>
      <c r="D62" s="160" t="s">
        <v>1262</v>
      </c>
      <c r="E62" s="160" t="s">
        <v>1262</v>
      </c>
      <c r="F62" s="161" t="s">
        <v>1261</v>
      </c>
      <c r="G62" s="160" t="s">
        <v>1261</v>
      </c>
      <c r="H62" s="162">
        <v>1</v>
      </c>
      <c r="I62" s="163">
        <v>1.2766</v>
      </c>
      <c r="J62" s="169">
        <v>1.25</v>
      </c>
      <c r="K62" s="165">
        <v>12832</v>
      </c>
      <c r="L62" s="165">
        <v>15065</v>
      </c>
      <c r="M62" s="166">
        <v>0</v>
      </c>
      <c r="N62" s="167">
        <v>1027.07</v>
      </c>
      <c r="O62" s="168">
        <v>912.9</v>
      </c>
    </row>
    <row r="63" spans="1:15" ht="15.5">
      <c r="A63" s="158">
        <v>106190555</v>
      </c>
      <c r="B63" s="159" t="s">
        <v>1422</v>
      </c>
      <c r="C63" s="160" t="s">
        <v>1262</v>
      </c>
      <c r="D63" s="160" t="s">
        <v>1262</v>
      </c>
      <c r="E63" s="160" t="s">
        <v>1261</v>
      </c>
      <c r="F63" s="161" t="s">
        <v>1262</v>
      </c>
      <c r="G63" s="160" t="s">
        <v>1262</v>
      </c>
      <c r="H63" s="162">
        <v>0.16650999999999999</v>
      </c>
      <c r="I63" s="163">
        <v>1.2766</v>
      </c>
      <c r="J63" s="169">
        <v>1.25</v>
      </c>
      <c r="K63" s="165">
        <v>6760</v>
      </c>
      <c r="L63" s="165">
        <v>7936</v>
      </c>
      <c r="M63" s="166">
        <v>1211.5999999999999</v>
      </c>
      <c r="N63" s="167">
        <v>1027.07</v>
      </c>
      <c r="O63" s="168">
        <v>912.9</v>
      </c>
    </row>
    <row r="64" spans="1:15" ht="15.5">
      <c r="A64" s="158">
        <v>106190148</v>
      </c>
      <c r="B64" s="159" t="s">
        <v>1375</v>
      </c>
      <c r="C64" s="160" t="s">
        <v>1262</v>
      </c>
      <c r="D64" s="160" t="s">
        <v>1262</v>
      </c>
      <c r="E64" s="160" t="s">
        <v>1262</v>
      </c>
      <c r="F64" s="161" t="s">
        <v>1262</v>
      </c>
      <c r="G64" s="160" t="s">
        <v>1262</v>
      </c>
      <c r="H64" s="162">
        <v>0.17584</v>
      </c>
      <c r="I64" s="163">
        <v>1.2766</v>
      </c>
      <c r="J64" s="169">
        <v>1.25</v>
      </c>
      <c r="K64" s="165">
        <v>6760</v>
      </c>
      <c r="L64" s="165">
        <v>7936</v>
      </c>
      <c r="M64" s="166">
        <v>1211.5999999999999</v>
      </c>
      <c r="N64" s="167">
        <v>1027.07</v>
      </c>
      <c r="O64" s="168">
        <v>912.9</v>
      </c>
    </row>
    <row r="65" spans="1:15" ht="15.5">
      <c r="A65" s="158">
        <v>106500954</v>
      </c>
      <c r="B65" s="159" t="s">
        <v>1376</v>
      </c>
      <c r="C65" s="160" t="s">
        <v>1262</v>
      </c>
      <c r="D65" s="160" t="s">
        <v>1262</v>
      </c>
      <c r="E65" s="160" t="s">
        <v>1262</v>
      </c>
      <c r="F65" s="161" t="s">
        <v>1262</v>
      </c>
      <c r="G65" s="160" t="s">
        <v>1262</v>
      </c>
      <c r="H65" s="162">
        <v>0.18492</v>
      </c>
      <c r="I65" s="163">
        <v>1.2766</v>
      </c>
      <c r="J65" s="169">
        <v>1.25</v>
      </c>
      <c r="K65" s="165">
        <v>6760</v>
      </c>
      <c r="L65" s="165">
        <v>7936</v>
      </c>
      <c r="M65" s="166">
        <v>0</v>
      </c>
      <c r="N65" s="167">
        <v>1027.07</v>
      </c>
      <c r="O65" s="168">
        <v>912.9</v>
      </c>
    </row>
    <row r="66" spans="1:15" ht="15.5">
      <c r="A66" s="158">
        <v>106301140</v>
      </c>
      <c r="B66" s="159" t="s">
        <v>1423</v>
      </c>
      <c r="C66" s="160" t="s">
        <v>1262</v>
      </c>
      <c r="D66" s="160" t="s">
        <v>1262</v>
      </c>
      <c r="E66" s="160" t="s">
        <v>1262</v>
      </c>
      <c r="F66" s="161" t="s">
        <v>1262</v>
      </c>
      <c r="G66" s="160" t="s">
        <v>1262</v>
      </c>
      <c r="H66" s="162">
        <v>0.2165</v>
      </c>
      <c r="I66" s="163">
        <v>1.2766</v>
      </c>
      <c r="J66" s="169">
        <v>1.25</v>
      </c>
      <c r="K66" s="165">
        <v>6760</v>
      </c>
      <c r="L66" s="165">
        <v>7936</v>
      </c>
      <c r="M66" s="166">
        <v>0</v>
      </c>
      <c r="N66" s="167">
        <v>1027.07</v>
      </c>
      <c r="O66" s="168">
        <v>912.9</v>
      </c>
    </row>
    <row r="67" spans="1:15" ht="15.5">
      <c r="A67" s="158">
        <v>106010776</v>
      </c>
      <c r="B67" s="159" t="s">
        <v>1424</v>
      </c>
      <c r="C67" s="160" t="s">
        <v>1262</v>
      </c>
      <c r="D67" s="160" t="s">
        <v>1262</v>
      </c>
      <c r="E67" s="160" t="s">
        <v>1261</v>
      </c>
      <c r="F67" s="161" t="s">
        <v>1262</v>
      </c>
      <c r="G67" s="160" t="s">
        <v>1262</v>
      </c>
      <c r="H67" s="162">
        <v>0.31741999999999998</v>
      </c>
      <c r="I67" s="163">
        <v>1.7205999999999999</v>
      </c>
      <c r="J67" s="169">
        <v>1.6848000000000001</v>
      </c>
      <c r="K67" s="165">
        <v>6760</v>
      </c>
      <c r="L67" s="165">
        <v>9982</v>
      </c>
      <c r="M67" s="166">
        <v>2718.47</v>
      </c>
      <c r="N67" s="167">
        <v>1027.07</v>
      </c>
      <c r="O67" s="168">
        <v>912.9</v>
      </c>
    </row>
    <row r="68" spans="1:15" ht="15.5">
      <c r="A68" s="158">
        <v>106304113</v>
      </c>
      <c r="B68" s="159" t="s">
        <v>1425</v>
      </c>
      <c r="C68" s="160" t="s">
        <v>1262</v>
      </c>
      <c r="D68" s="160" t="s">
        <v>1262</v>
      </c>
      <c r="E68" s="160" t="s">
        <v>1262</v>
      </c>
      <c r="F68" s="161" t="s">
        <v>1262</v>
      </c>
      <c r="G68" s="160" t="s">
        <v>1262</v>
      </c>
      <c r="H68" s="162">
        <v>0.31264999999999998</v>
      </c>
      <c r="I68" s="163">
        <v>1.2766</v>
      </c>
      <c r="J68" s="169">
        <v>1.25</v>
      </c>
      <c r="K68" s="165">
        <v>6760</v>
      </c>
      <c r="L68" s="165">
        <v>7936</v>
      </c>
      <c r="M68" s="166">
        <v>0</v>
      </c>
      <c r="N68" s="167">
        <v>1027.07</v>
      </c>
      <c r="O68" s="168">
        <v>912.9</v>
      </c>
    </row>
    <row r="69" spans="1:15" ht="15.5">
      <c r="A69" s="158">
        <v>106190170</v>
      </c>
      <c r="B69" s="159" t="s">
        <v>1426</v>
      </c>
      <c r="C69" s="160" t="s">
        <v>1262</v>
      </c>
      <c r="D69" s="160" t="s">
        <v>1262</v>
      </c>
      <c r="E69" s="160" t="s">
        <v>1261</v>
      </c>
      <c r="F69" s="161" t="s">
        <v>1262</v>
      </c>
      <c r="G69" s="160" t="s">
        <v>1262</v>
      </c>
      <c r="H69" s="162">
        <v>0.33099000000000001</v>
      </c>
      <c r="I69" s="163">
        <v>1.2766</v>
      </c>
      <c r="J69" s="169">
        <v>1.25</v>
      </c>
      <c r="K69" s="165">
        <v>6760</v>
      </c>
      <c r="L69" s="165">
        <v>7936</v>
      </c>
      <c r="M69" s="166">
        <v>2161.39</v>
      </c>
      <c r="N69" s="167">
        <v>1027.07</v>
      </c>
      <c r="O69" s="168">
        <v>912.9</v>
      </c>
    </row>
    <row r="70" spans="1:15" ht="15.5">
      <c r="A70" s="158">
        <v>106300032</v>
      </c>
      <c r="B70" s="159" t="s">
        <v>1427</v>
      </c>
      <c r="C70" s="160" t="s">
        <v>1262</v>
      </c>
      <c r="D70" s="160" t="s">
        <v>1262</v>
      </c>
      <c r="E70" s="160" t="s">
        <v>1261</v>
      </c>
      <c r="F70" s="161" t="s">
        <v>1262</v>
      </c>
      <c r="G70" s="160" t="s">
        <v>1262</v>
      </c>
      <c r="H70" s="162">
        <v>0.22622999999999999</v>
      </c>
      <c r="I70" s="163">
        <v>1.2766</v>
      </c>
      <c r="J70" s="169">
        <v>1.25</v>
      </c>
      <c r="K70" s="165">
        <v>6760</v>
      </c>
      <c r="L70" s="165">
        <v>7936</v>
      </c>
      <c r="M70" s="166">
        <v>0</v>
      </c>
      <c r="N70" s="167">
        <v>1027.07</v>
      </c>
      <c r="O70" s="168">
        <v>912.9</v>
      </c>
    </row>
    <row r="71" spans="1:15" ht="15.5">
      <c r="A71" s="158">
        <v>106434051</v>
      </c>
      <c r="B71" s="159" t="s">
        <v>2211</v>
      </c>
      <c r="C71" s="160" t="s">
        <v>1262</v>
      </c>
      <c r="D71" s="160" t="s">
        <v>1262</v>
      </c>
      <c r="E71" s="160" t="s">
        <v>1262</v>
      </c>
      <c r="F71" s="161" t="s">
        <v>1262</v>
      </c>
      <c r="G71" s="160" t="s">
        <v>1262</v>
      </c>
      <c r="H71" s="162">
        <v>0.55020000000000002</v>
      </c>
      <c r="I71" s="163">
        <v>1.7374000000000001</v>
      </c>
      <c r="J71" s="169">
        <v>1.7013</v>
      </c>
      <c r="K71" s="165">
        <v>6760</v>
      </c>
      <c r="L71" s="165">
        <v>10060</v>
      </c>
      <c r="M71" s="166">
        <v>0</v>
      </c>
      <c r="N71" s="167">
        <v>1027.07</v>
      </c>
      <c r="O71" s="168">
        <v>912.9</v>
      </c>
    </row>
    <row r="72" spans="1:15" ht="15.5">
      <c r="A72" s="158">
        <v>106382715</v>
      </c>
      <c r="B72" s="159" t="s">
        <v>1428</v>
      </c>
      <c r="C72" s="160" t="s">
        <v>1262</v>
      </c>
      <c r="D72" s="160" t="s">
        <v>1262</v>
      </c>
      <c r="E72" s="160" t="s">
        <v>1262</v>
      </c>
      <c r="F72" s="161" t="s">
        <v>1262</v>
      </c>
      <c r="G72" s="160" t="s">
        <v>1262</v>
      </c>
      <c r="H72" s="162">
        <v>0.54205999999999999</v>
      </c>
      <c r="I72" s="163">
        <v>1.7142999999999999</v>
      </c>
      <c r="J72" s="169">
        <v>1.6786000000000001</v>
      </c>
      <c r="K72" s="165">
        <v>6760</v>
      </c>
      <c r="L72" s="165">
        <v>9953</v>
      </c>
      <c r="M72" s="166">
        <v>0</v>
      </c>
      <c r="N72" s="167">
        <v>1027.07</v>
      </c>
      <c r="O72" s="168">
        <v>912.9</v>
      </c>
    </row>
    <row r="73" spans="1:15" ht="15.5">
      <c r="A73" s="158">
        <v>106361144</v>
      </c>
      <c r="B73" s="159" t="s">
        <v>1429</v>
      </c>
      <c r="C73" s="160" t="s">
        <v>1262</v>
      </c>
      <c r="D73" s="160" t="s">
        <v>1262</v>
      </c>
      <c r="E73" s="160" t="s">
        <v>1262</v>
      </c>
      <c r="F73" s="161" t="s">
        <v>1262</v>
      </c>
      <c r="G73" s="160" t="s">
        <v>1262</v>
      </c>
      <c r="H73" s="162">
        <v>0.23635999999999999</v>
      </c>
      <c r="I73" s="163">
        <v>1.2766</v>
      </c>
      <c r="J73" s="169">
        <v>1.25</v>
      </c>
      <c r="K73" s="165">
        <v>6760</v>
      </c>
      <c r="L73" s="165">
        <v>7936</v>
      </c>
      <c r="M73" s="166">
        <v>0</v>
      </c>
      <c r="N73" s="167">
        <v>1027.07</v>
      </c>
      <c r="O73" s="168">
        <v>912.9</v>
      </c>
    </row>
    <row r="74" spans="1:15" ht="15.5">
      <c r="A74" s="158">
        <v>106190413</v>
      </c>
      <c r="B74" s="159" t="s">
        <v>1430</v>
      </c>
      <c r="C74" s="160" t="s">
        <v>1262</v>
      </c>
      <c r="D74" s="160" t="s">
        <v>1262</v>
      </c>
      <c r="E74" s="160" t="s">
        <v>1262</v>
      </c>
      <c r="F74" s="161" t="s">
        <v>1262</v>
      </c>
      <c r="G74" s="160" t="s">
        <v>1262</v>
      </c>
      <c r="H74" s="162">
        <v>0.32501000000000002</v>
      </c>
      <c r="I74" s="163">
        <v>1.2766</v>
      </c>
      <c r="J74" s="169">
        <v>1.25</v>
      </c>
      <c r="K74" s="165">
        <v>6760</v>
      </c>
      <c r="L74" s="165">
        <v>7936</v>
      </c>
      <c r="M74" s="166">
        <v>0</v>
      </c>
      <c r="N74" s="167">
        <v>1027.07</v>
      </c>
      <c r="O74" s="168">
        <v>912.9</v>
      </c>
    </row>
    <row r="75" spans="1:15" ht="15.5">
      <c r="A75" s="158">
        <v>106190636</v>
      </c>
      <c r="B75" s="159" t="s">
        <v>1431</v>
      </c>
      <c r="C75" s="160" t="s">
        <v>1262</v>
      </c>
      <c r="D75" s="160" t="s">
        <v>1262</v>
      </c>
      <c r="E75" s="160" t="s">
        <v>1261</v>
      </c>
      <c r="F75" s="161" t="s">
        <v>1262</v>
      </c>
      <c r="G75" s="160" t="s">
        <v>1262</v>
      </c>
      <c r="H75" s="162">
        <v>0.32501000000000002</v>
      </c>
      <c r="I75" s="163">
        <v>1.2766</v>
      </c>
      <c r="J75" s="169">
        <v>1.25</v>
      </c>
      <c r="K75" s="165">
        <v>6760</v>
      </c>
      <c r="L75" s="165">
        <v>7936</v>
      </c>
      <c r="M75" s="166">
        <v>1211.5999999999999</v>
      </c>
      <c r="N75" s="167">
        <v>1027.07</v>
      </c>
      <c r="O75" s="168">
        <v>912.9</v>
      </c>
    </row>
    <row r="76" spans="1:15" ht="15.5">
      <c r="A76" s="158">
        <v>106190176</v>
      </c>
      <c r="B76" s="159" t="s">
        <v>1432</v>
      </c>
      <c r="C76" s="160" t="s">
        <v>1262</v>
      </c>
      <c r="D76" s="160" t="s">
        <v>1262</v>
      </c>
      <c r="E76" s="160" t="s">
        <v>1262</v>
      </c>
      <c r="F76" s="161" t="s">
        <v>1262</v>
      </c>
      <c r="G76" s="160" t="s">
        <v>1262</v>
      </c>
      <c r="H76" s="162">
        <v>0.24967</v>
      </c>
      <c r="I76" s="163">
        <v>1.2766</v>
      </c>
      <c r="J76" s="172">
        <v>1.25</v>
      </c>
      <c r="K76" s="165">
        <v>6760</v>
      </c>
      <c r="L76" s="165">
        <v>7936</v>
      </c>
      <c r="M76" s="166">
        <v>0</v>
      </c>
      <c r="N76" s="167">
        <v>1027.07</v>
      </c>
      <c r="O76" s="168">
        <v>912.9</v>
      </c>
    </row>
    <row r="77" spans="1:15" ht="15.5">
      <c r="A77" s="158">
        <v>106100005</v>
      </c>
      <c r="B77" s="159" t="s">
        <v>1433</v>
      </c>
      <c r="C77" s="160" t="s">
        <v>1262</v>
      </c>
      <c r="D77" s="160" t="s">
        <v>1262</v>
      </c>
      <c r="E77" s="160" t="s">
        <v>1262</v>
      </c>
      <c r="F77" s="161" t="s">
        <v>1262</v>
      </c>
      <c r="G77" s="160" t="s">
        <v>1262</v>
      </c>
      <c r="H77" s="162">
        <v>0.29426000000000002</v>
      </c>
      <c r="I77" s="163">
        <v>1.2766</v>
      </c>
      <c r="J77" s="169">
        <v>1.25</v>
      </c>
      <c r="K77" s="165">
        <v>6760</v>
      </c>
      <c r="L77" s="165">
        <v>7936</v>
      </c>
      <c r="M77" s="166">
        <v>0</v>
      </c>
      <c r="N77" s="167">
        <v>1027.07</v>
      </c>
      <c r="O77" s="168">
        <v>912.9</v>
      </c>
    </row>
    <row r="78" spans="1:15" ht="15.5">
      <c r="A78" s="158">
        <v>106100697</v>
      </c>
      <c r="B78" s="159" t="s">
        <v>1434</v>
      </c>
      <c r="C78" s="160" t="s">
        <v>1262</v>
      </c>
      <c r="D78" s="160" t="s">
        <v>1261</v>
      </c>
      <c r="E78" s="160" t="s">
        <v>1262</v>
      </c>
      <c r="F78" s="161" t="s">
        <v>1261</v>
      </c>
      <c r="G78" s="160" t="s">
        <v>1261</v>
      </c>
      <c r="H78" s="162">
        <v>1</v>
      </c>
      <c r="I78" s="163">
        <v>1.2766</v>
      </c>
      <c r="J78" s="169">
        <v>1.25</v>
      </c>
      <c r="K78" s="165">
        <v>12832</v>
      </c>
      <c r="L78" s="165">
        <v>15065</v>
      </c>
      <c r="M78" s="166">
        <v>0</v>
      </c>
      <c r="N78" s="167">
        <v>1027.07</v>
      </c>
      <c r="O78" s="168">
        <v>912.9</v>
      </c>
    </row>
    <row r="79" spans="1:15" ht="15.5">
      <c r="A79" s="158">
        <v>106190766</v>
      </c>
      <c r="B79" s="159" t="s">
        <v>1435</v>
      </c>
      <c r="C79" s="160" t="s">
        <v>1262</v>
      </c>
      <c r="D79" s="160" t="s">
        <v>1262</v>
      </c>
      <c r="E79" s="160" t="s">
        <v>1262</v>
      </c>
      <c r="F79" s="161" t="s">
        <v>1262</v>
      </c>
      <c r="G79" s="160" t="s">
        <v>1262</v>
      </c>
      <c r="H79" s="162">
        <v>0.18970999999999999</v>
      </c>
      <c r="I79" s="163">
        <v>1.2766</v>
      </c>
      <c r="J79" s="169">
        <v>1.25</v>
      </c>
      <c r="K79" s="165">
        <v>6760</v>
      </c>
      <c r="L79" s="165">
        <v>7936</v>
      </c>
      <c r="M79" s="166">
        <v>0</v>
      </c>
      <c r="N79" s="167">
        <v>1027.07</v>
      </c>
      <c r="O79" s="168">
        <v>912.9</v>
      </c>
    </row>
    <row r="80" spans="1:15" ht="15.5">
      <c r="A80" s="158">
        <v>106301155</v>
      </c>
      <c r="B80" s="159" t="s">
        <v>1436</v>
      </c>
      <c r="C80" s="160" t="s">
        <v>1262</v>
      </c>
      <c r="D80" s="160" t="s">
        <v>1262</v>
      </c>
      <c r="E80" s="160" t="s">
        <v>1262</v>
      </c>
      <c r="F80" s="161" t="s">
        <v>1262</v>
      </c>
      <c r="G80" s="160" t="s">
        <v>1262</v>
      </c>
      <c r="H80" s="162">
        <v>0.59043999999999996</v>
      </c>
      <c r="I80" s="163">
        <v>1.2766</v>
      </c>
      <c r="J80" s="169">
        <v>1.25</v>
      </c>
      <c r="K80" s="165">
        <v>6760</v>
      </c>
      <c r="L80" s="165">
        <v>7936</v>
      </c>
      <c r="M80" s="166">
        <v>0</v>
      </c>
      <c r="N80" s="167">
        <v>1027.07</v>
      </c>
      <c r="O80" s="168">
        <v>912.9</v>
      </c>
    </row>
    <row r="81" spans="1:15" ht="15.5">
      <c r="A81" s="158">
        <v>106190587</v>
      </c>
      <c r="B81" s="159" t="s">
        <v>1377</v>
      </c>
      <c r="C81" s="160" t="s">
        <v>1262</v>
      </c>
      <c r="D81" s="160" t="s">
        <v>1262</v>
      </c>
      <c r="E81" s="160" t="s">
        <v>1262</v>
      </c>
      <c r="F81" s="161" t="s">
        <v>1262</v>
      </c>
      <c r="G81" s="160" t="s">
        <v>1262</v>
      </c>
      <c r="H81" s="162">
        <v>0.44750000000000001</v>
      </c>
      <c r="I81" s="163">
        <v>1.2766</v>
      </c>
      <c r="J81" s="169">
        <v>1.25</v>
      </c>
      <c r="K81" s="165">
        <v>6760</v>
      </c>
      <c r="L81" s="165">
        <v>7936</v>
      </c>
      <c r="M81" s="166">
        <v>0</v>
      </c>
      <c r="N81" s="167">
        <v>1027.07</v>
      </c>
      <c r="O81" s="168">
        <v>912.9</v>
      </c>
    </row>
    <row r="82" spans="1:15" ht="15.5">
      <c r="A82" s="158">
        <v>106361458</v>
      </c>
      <c r="B82" s="159" t="s">
        <v>1437</v>
      </c>
      <c r="C82" s="160" t="s">
        <v>1262</v>
      </c>
      <c r="D82" s="160" t="s">
        <v>1262</v>
      </c>
      <c r="E82" s="160" t="s">
        <v>1262</v>
      </c>
      <c r="F82" s="161" t="s">
        <v>1261</v>
      </c>
      <c r="G82" s="160" t="s">
        <v>1261</v>
      </c>
      <c r="H82" s="162">
        <v>0.18289</v>
      </c>
      <c r="I82" s="163">
        <v>1.2766</v>
      </c>
      <c r="J82" s="169">
        <v>1.25</v>
      </c>
      <c r="K82" s="165">
        <v>12832</v>
      </c>
      <c r="L82" s="165">
        <v>15065</v>
      </c>
      <c r="M82" s="166">
        <v>0</v>
      </c>
      <c r="N82" s="167">
        <v>1027.07</v>
      </c>
      <c r="O82" s="168">
        <v>912.9</v>
      </c>
    </row>
    <row r="83" spans="1:15" ht="15.5">
      <c r="A83" s="158">
        <v>106060870</v>
      </c>
      <c r="B83" s="159" t="s">
        <v>2221</v>
      </c>
      <c r="C83" s="160" t="s">
        <v>1262</v>
      </c>
      <c r="D83" s="160" t="s">
        <v>1262</v>
      </c>
      <c r="E83" s="160" t="s">
        <v>1262</v>
      </c>
      <c r="F83" s="161" t="s">
        <v>1261</v>
      </c>
      <c r="G83" s="160" t="s">
        <v>1261</v>
      </c>
      <c r="H83" s="162">
        <v>0.21299999999999999</v>
      </c>
      <c r="I83" s="163">
        <v>1.2766</v>
      </c>
      <c r="J83" s="169">
        <v>1.25</v>
      </c>
      <c r="K83" s="165">
        <v>12832</v>
      </c>
      <c r="L83" s="165">
        <v>15065</v>
      </c>
      <c r="M83" s="166">
        <v>0</v>
      </c>
      <c r="N83" s="167">
        <v>1027.07</v>
      </c>
      <c r="O83" s="168">
        <v>912.9</v>
      </c>
    </row>
    <row r="84" spans="1:15" ht="15.5">
      <c r="A84" s="158">
        <v>106190475</v>
      </c>
      <c r="B84" s="159" t="s">
        <v>1438</v>
      </c>
      <c r="C84" s="160" t="s">
        <v>1262</v>
      </c>
      <c r="D84" s="160" t="s">
        <v>1262</v>
      </c>
      <c r="E84" s="160" t="s">
        <v>1262</v>
      </c>
      <c r="F84" s="161" t="s">
        <v>1262</v>
      </c>
      <c r="G84" s="160" t="s">
        <v>1262</v>
      </c>
      <c r="H84" s="162">
        <v>0.21228</v>
      </c>
      <c r="I84" s="163">
        <v>1.2766</v>
      </c>
      <c r="J84" s="169">
        <v>1.25</v>
      </c>
      <c r="K84" s="165">
        <v>6760</v>
      </c>
      <c r="L84" s="165">
        <v>7936</v>
      </c>
      <c r="M84" s="166">
        <v>0</v>
      </c>
      <c r="N84" s="167">
        <v>1027.07</v>
      </c>
      <c r="O84" s="168">
        <v>912.9</v>
      </c>
    </row>
    <row r="85" spans="1:15" ht="15.5">
      <c r="A85" s="158">
        <v>106190197</v>
      </c>
      <c r="B85" s="159" t="s">
        <v>1439</v>
      </c>
      <c r="C85" s="160" t="s">
        <v>1262</v>
      </c>
      <c r="D85" s="160" t="s">
        <v>1262</v>
      </c>
      <c r="E85" s="160" t="s">
        <v>1262</v>
      </c>
      <c r="F85" s="161" t="s">
        <v>1262</v>
      </c>
      <c r="G85" s="160" t="s">
        <v>1262</v>
      </c>
      <c r="H85" s="162">
        <v>0.15276999999999999</v>
      </c>
      <c r="I85" s="163">
        <v>1.2766</v>
      </c>
      <c r="J85" s="169">
        <v>1.25</v>
      </c>
      <c r="K85" s="165">
        <v>6760</v>
      </c>
      <c r="L85" s="165">
        <v>7936</v>
      </c>
      <c r="M85" s="166">
        <v>0</v>
      </c>
      <c r="N85" s="167">
        <v>1027.07</v>
      </c>
      <c r="O85" s="168">
        <v>912.9</v>
      </c>
    </row>
    <row r="86" spans="1:15" ht="15.5">
      <c r="A86" s="158">
        <v>106361323</v>
      </c>
      <c r="B86" s="159" t="s">
        <v>1440</v>
      </c>
      <c r="C86" s="160" t="s">
        <v>1262</v>
      </c>
      <c r="D86" s="160" t="s">
        <v>1262</v>
      </c>
      <c r="E86" s="160" t="s">
        <v>1262</v>
      </c>
      <c r="F86" s="161" t="s">
        <v>1262</v>
      </c>
      <c r="G86" s="160" t="s">
        <v>1262</v>
      </c>
      <c r="H86" s="162">
        <v>0.18404000000000001</v>
      </c>
      <c r="I86" s="163">
        <v>1.2766</v>
      </c>
      <c r="J86" s="169">
        <v>1.25</v>
      </c>
      <c r="K86" s="165">
        <v>6760</v>
      </c>
      <c r="L86" s="165">
        <v>7936</v>
      </c>
      <c r="M86" s="166">
        <v>0</v>
      </c>
      <c r="N86" s="167">
        <v>1027.07</v>
      </c>
      <c r="O86" s="168">
        <v>810.53</v>
      </c>
    </row>
    <row r="87" spans="1:15" ht="15.5">
      <c r="A87" s="158">
        <v>106270744</v>
      </c>
      <c r="B87" s="159" t="s">
        <v>1441</v>
      </c>
      <c r="C87" s="160" t="s">
        <v>1262</v>
      </c>
      <c r="D87" s="160" t="s">
        <v>1262</v>
      </c>
      <c r="E87" s="160" t="s">
        <v>1262</v>
      </c>
      <c r="F87" s="161" t="s">
        <v>1262</v>
      </c>
      <c r="G87" s="160" t="s">
        <v>1262</v>
      </c>
      <c r="H87" s="162">
        <v>0.28827999999999998</v>
      </c>
      <c r="I87" s="163">
        <v>1.6961999999999999</v>
      </c>
      <c r="J87" s="169">
        <v>1.6609</v>
      </c>
      <c r="K87" s="165">
        <v>6760</v>
      </c>
      <c r="L87" s="165">
        <v>9870</v>
      </c>
      <c r="M87" s="166">
        <v>1506.72</v>
      </c>
      <c r="N87" s="167">
        <v>1027.07</v>
      </c>
      <c r="O87" s="168">
        <v>912.9</v>
      </c>
    </row>
    <row r="88" spans="1:15" ht="15.5">
      <c r="A88" s="158">
        <v>106560473</v>
      </c>
      <c r="B88" s="159" t="s">
        <v>2222</v>
      </c>
      <c r="C88" s="160" t="s">
        <v>1262</v>
      </c>
      <c r="D88" s="160" t="s">
        <v>1262</v>
      </c>
      <c r="E88" s="160" t="s">
        <v>1261</v>
      </c>
      <c r="F88" s="161" t="s">
        <v>1262</v>
      </c>
      <c r="G88" s="160" t="s">
        <v>1262</v>
      </c>
      <c r="H88" s="162">
        <v>0.23716999999999999</v>
      </c>
      <c r="I88" s="163">
        <v>1.3279000000000001</v>
      </c>
      <c r="J88" s="169">
        <v>1.3003</v>
      </c>
      <c r="K88" s="165">
        <v>6760</v>
      </c>
      <c r="L88" s="165">
        <v>8173</v>
      </c>
      <c r="M88" s="166">
        <v>0</v>
      </c>
      <c r="N88" s="167">
        <v>1027.07</v>
      </c>
      <c r="O88" s="168">
        <v>912.9</v>
      </c>
    </row>
    <row r="89" spans="1:15" ht="15.5">
      <c r="A89" s="158">
        <v>106560473</v>
      </c>
      <c r="B89" s="159" t="s">
        <v>2223</v>
      </c>
      <c r="C89" s="160" t="s">
        <v>1262</v>
      </c>
      <c r="D89" s="160" t="s">
        <v>1262</v>
      </c>
      <c r="E89" s="160" t="s">
        <v>1262</v>
      </c>
      <c r="F89" s="161" t="s">
        <v>1262</v>
      </c>
      <c r="G89" s="160" t="s">
        <v>1262</v>
      </c>
      <c r="H89" s="162">
        <v>0.23716999999999999</v>
      </c>
      <c r="I89" s="163">
        <v>1.3279000000000001</v>
      </c>
      <c r="J89" s="169">
        <v>1.3003</v>
      </c>
      <c r="K89" s="165">
        <v>6760</v>
      </c>
      <c r="L89" s="165">
        <v>8173</v>
      </c>
      <c r="M89" s="166">
        <v>0</v>
      </c>
      <c r="N89" s="167">
        <v>1027.07</v>
      </c>
      <c r="O89" s="168">
        <v>912.9</v>
      </c>
    </row>
    <row r="90" spans="1:15" ht="15.5">
      <c r="A90" s="158">
        <v>106100717</v>
      </c>
      <c r="B90" s="159" t="s">
        <v>1442</v>
      </c>
      <c r="C90" s="160" t="s">
        <v>1262</v>
      </c>
      <c r="D90" s="160" t="s">
        <v>1262</v>
      </c>
      <c r="E90" s="160" t="s">
        <v>1261</v>
      </c>
      <c r="F90" s="161" t="s">
        <v>1262</v>
      </c>
      <c r="G90" s="160" t="s">
        <v>1262</v>
      </c>
      <c r="H90" s="162">
        <v>0.28694999999999998</v>
      </c>
      <c r="I90" s="163">
        <v>1.2766</v>
      </c>
      <c r="J90" s="169">
        <v>1.25</v>
      </c>
      <c r="K90" s="165">
        <v>6760</v>
      </c>
      <c r="L90" s="165">
        <v>7936</v>
      </c>
      <c r="M90" s="166">
        <v>1643.65</v>
      </c>
      <c r="N90" s="167">
        <v>1027.07</v>
      </c>
      <c r="O90" s="168">
        <v>872.94</v>
      </c>
    </row>
    <row r="91" spans="1:15" ht="15.5">
      <c r="A91" s="158">
        <v>106070924</v>
      </c>
      <c r="B91" s="159" t="s">
        <v>1443</v>
      </c>
      <c r="C91" s="160" t="s">
        <v>1261</v>
      </c>
      <c r="D91" s="160" t="s">
        <v>1262</v>
      </c>
      <c r="E91" s="160" t="s">
        <v>1262</v>
      </c>
      <c r="F91" s="161" t="s">
        <v>1262</v>
      </c>
      <c r="G91" s="160" t="s">
        <v>1262</v>
      </c>
      <c r="H91" s="162">
        <v>0.60321999999999998</v>
      </c>
      <c r="I91" s="163">
        <v>1.7205999999999999</v>
      </c>
      <c r="J91" s="169">
        <v>1.6848000000000001</v>
      </c>
      <c r="K91" s="165">
        <v>6760</v>
      </c>
      <c r="L91" s="165">
        <v>9982</v>
      </c>
      <c r="M91" s="166">
        <v>0</v>
      </c>
      <c r="N91" s="167">
        <v>0</v>
      </c>
      <c r="O91" s="168">
        <v>0</v>
      </c>
    </row>
    <row r="92" spans="1:15" ht="15.5">
      <c r="A92" s="158">
        <v>106331145</v>
      </c>
      <c r="B92" s="159" t="s">
        <v>1444</v>
      </c>
      <c r="C92" s="160" t="s">
        <v>1262</v>
      </c>
      <c r="D92" s="160" t="s">
        <v>1262</v>
      </c>
      <c r="E92" s="160" t="s">
        <v>1262</v>
      </c>
      <c r="F92" s="161" t="s">
        <v>1262</v>
      </c>
      <c r="G92" s="160" t="s">
        <v>1262</v>
      </c>
      <c r="H92" s="162">
        <v>0.35175000000000001</v>
      </c>
      <c r="I92" s="163">
        <v>1.2766</v>
      </c>
      <c r="J92" s="169">
        <v>1.25</v>
      </c>
      <c r="K92" s="165">
        <v>6760</v>
      </c>
      <c r="L92" s="165">
        <v>7936</v>
      </c>
      <c r="M92" s="166">
        <v>0</v>
      </c>
      <c r="N92" s="167">
        <v>1027.07</v>
      </c>
      <c r="O92" s="168">
        <v>840.29</v>
      </c>
    </row>
    <row r="93" spans="1:15" ht="15.5">
      <c r="A93" s="158">
        <v>106331152</v>
      </c>
      <c r="B93" s="159" t="s">
        <v>1445</v>
      </c>
      <c r="C93" s="160" t="s">
        <v>1262</v>
      </c>
      <c r="D93" s="160" t="s">
        <v>1262</v>
      </c>
      <c r="E93" s="160" t="s">
        <v>1262</v>
      </c>
      <c r="F93" s="161" t="s">
        <v>1262</v>
      </c>
      <c r="G93" s="160" t="s">
        <v>1262</v>
      </c>
      <c r="H93" s="162">
        <v>0.35175000000000001</v>
      </c>
      <c r="I93" s="163">
        <v>1.2766</v>
      </c>
      <c r="J93" s="169">
        <v>1.25</v>
      </c>
      <c r="K93" s="165">
        <v>6760</v>
      </c>
      <c r="L93" s="165">
        <v>7936</v>
      </c>
      <c r="M93" s="166">
        <v>0</v>
      </c>
      <c r="N93" s="167">
        <v>1027.07</v>
      </c>
      <c r="O93" s="168">
        <v>840.29</v>
      </c>
    </row>
    <row r="94" spans="1:15" ht="15.5">
      <c r="A94" s="158">
        <v>106390846</v>
      </c>
      <c r="B94" s="159" t="s">
        <v>1446</v>
      </c>
      <c r="C94" s="160" t="s">
        <v>1262</v>
      </c>
      <c r="D94" s="160" t="s">
        <v>1262</v>
      </c>
      <c r="E94" s="160" t="s">
        <v>1262</v>
      </c>
      <c r="F94" s="161" t="s">
        <v>1262</v>
      </c>
      <c r="G94" s="160" t="s">
        <v>1262</v>
      </c>
      <c r="H94" s="162">
        <v>0.20547000000000001</v>
      </c>
      <c r="I94" s="163">
        <v>1.4624999999999999</v>
      </c>
      <c r="J94" s="169">
        <v>1.4320999999999999</v>
      </c>
      <c r="K94" s="165">
        <v>6760</v>
      </c>
      <c r="L94" s="165">
        <v>8793</v>
      </c>
      <c r="M94" s="166">
        <v>0</v>
      </c>
      <c r="N94" s="167">
        <v>1027.07</v>
      </c>
      <c r="O94" s="168">
        <v>912.9</v>
      </c>
    </row>
    <row r="95" spans="1:15" ht="15.5">
      <c r="A95" s="158">
        <v>106150706</v>
      </c>
      <c r="B95" s="159" t="s">
        <v>1447</v>
      </c>
      <c r="C95" s="160" t="s">
        <v>1262</v>
      </c>
      <c r="D95" s="160" t="s">
        <v>1262</v>
      </c>
      <c r="E95" s="160" t="s">
        <v>1262</v>
      </c>
      <c r="F95" s="161" t="s">
        <v>1262</v>
      </c>
      <c r="G95" s="160" t="s">
        <v>1262</v>
      </c>
      <c r="H95" s="162">
        <v>0.43839</v>
      </c>
      <c r="I95" s="163">
        <v>1.2766</v>
      </c>
      <c r="J95" s="169">
        <v>1.25</v>
      </c>
      <c r="K95" s="165">
        <v>6760</v>
      </c>
      <c r="L95" s="165">
        <v>7936</v>
      </c>
      <c r="M95" s="166">
        <v>0</v>
      </c>
      <c r="N95" s="167">
        <v>1027.07</v>
      </c>
      <c r="O95" s="168">
        <v>757.8</v>
      </c>
    </row>
    <row r="96" spans="1:15" ht="15.5">
      <c r="A96" s="158">
        <v>106331164</v>
      </c>
      <c r="B96" s="159" t="s">
        <v>1448</v>
      </c>
      <c r="C96" s="160" t="s">
        <v>1262</v>
      </c>
      <c r="D96" s="160" t="s">
        <v>1262</v>
      </c>
      <c r="E96" s="160" t="s">
        <v>1262</v>
      </c>
      <c r="F96" s="161" t="s">
        <v>1262</v>
      </c>
      <c r="G96" s="160" t="s">
        <v>1262</v>
      </c>
      <c r="H96" s="162">
        <v>0.1336</v>
      </c>
      <c r="I96" s="163">
        <v>1.2766</v>
      </c>
      <c r="J96" s="169">
        <v>1.25</v>
      </c>
      <c r="K96" s="165">
        <v>6760</v>
      </c>
      <c r="L96" s="165">
        <v>7936</v>
      </c>
      <c r="M96" s="166">
        <v>1437.02</v>
      </c>
      <c r="N96" s="167">
        <v>1027.07</v>
      </c>
      <c r="O96" s="168">
        <v>912.9</v>
      </c>
    </row>
    <row r="97" spans="1:15" ht="15.5">
      <c r="A97" s="158">
        <v>106364144</v>
      </c>
      <c r="B97" s="159" t="s">
        <v>1449</v>
      </c>
      <c r="C97" s="160" t="s">
        <v>1262</v>
      </c>
      <c r="D97" s="160" t="s">
        <v>1262</v>
      </c>
      <c r="E97" s="160" t="s">
        <v>1262</v>
      </c>
      <c r="F97" s="161" t="s">
        <v>1262</v>
      </c>
      <c r="G97" s="160" t="s">
        <v>1262</v>
      </c>
      <c r="H97" s="162">
        <v>0.22076000000000001</v>
      </c>
      <c r="I97" s="163">
        <v>1.2766</v>
      </c>
      <c r="J97" s="169">
        <v>1.25</v>
      </c>
      <c r="K97" s="165">
        <v>6760</v>
      </c>
      <c r="L97" s="165">
        <v>7936</v>
      </c>
      <c r="M97" s="166">
        <v>0</v>
      </c>
      <c r="N97" s="167">
        <v>1027.07</v>
      </c>
      <c r="O97" s="168">
        <v>912.9</v>
      </c>
    </row>
    <row r="98" spans="1:15" ht="15.5">
      <c r="A98" s="158">
        <v>106392287</v>
      </c>
      <c r="B98" s="159" t="s">
        <v>1450</v>
      </c>
      <c r="C98" s="160" t="s">
        <v>1262</v>
      </c>
      <c r="D98" s="160" t="s">
        <v>1262</v>
      </c>
      <c r="E98" s="160" t="s">
        <v>1262</v>
      </c>
      <c r="F98" s="161" t="s">
        <v>1262</v>
      </c>
      <c r="G98" s="160" t="s">
        <v>1262</v>
      </c>
      <c r="H98" s="162">
        <v>0.12426</v>
      </c>
      <c r="I98" s="163">
        <v>1.4624999999999999</v>
      </c>
      <c r="J98" s="169">
        <v>1.4320999999999999</v>
      </c>
      <c r="K98" s="165">
        <v>6760</v>
      </c>
      <c r="L98" s="165">
        <v>8793</v>
      </c>
      <c r="M98" s="166">
        <v>0</v>
      </c>
      <c r="N98" s="167">
        <v>1027.07</v>
      </c>
      <c r="O98" s="168">
        <v>912.9</v>
      </c>
    </row>
    <row r="99" spans="1:15" ht="15.5">
      <c r="A99" s="158">
        <v>106190857</v>
      </c>
      <c r="B99" s="159" t="s">
        <v>1451</v>
      </c>
      <c r="C99" s="160" t="s">
        <v>1262</v>
      </c>
      <c r="D99" s="160" t="s">
        <v>1262</v>
      </c>
      <c r="E99" s="160" t="s">
        <v>1262</v>
      </c>
      <c r="F99" s="161" t="s">
        <v>1262</v>
      </c>
      <c r="G99" s="160" t="s">
        <v>1262</v>
      </c>
      <c r="H99" s="162">
        <v>0.17452000000000001</v>
      </c>
      <c r="I99" s="163">
        <v>1.2766</v>
      </c>
      <c r="J99" s="169">
        <v>1.25</v>
      </c>
      <c r="K99" s="165">
        <v>6760</v>
      </c>
      <c r="L99" s="165">
        <v>7936</v>
      </c>
      <c r="M99" s="166">
        <v>0</v>
      </c>
      <c r="N99" s="167">
        <v>1027.07</v>
      </c>
      <c r="O99" s="168">
        <v>679.83</v>
      </c>
    </row>
    <row r="100" spans="1:15" ht="15.5">
      <c r="A100" s="158">
        <v>106500852</v>
      </c>
      <c r="B100" s="159" t="s">
        <v>1452</v>
      </c>
      <c r="C100" s="160" t="s">
        <v>1262</v>
      </c>
      <c r="D100" s="160" t="s">
        <v>1262</v>
      </c>
      <c r="E100" s="160" t="s">
        <v>1262</v>
      </c>
      <c r="F100" s="161" t="s">
        <v>1262</v>
      </c>
      <c r="G100" s="160" t="s">
        <v>1262</v>
      </c>
      <c r="H100" s="162">
        <v>0.11033999999999999</v>
      </c>
      <c r="I100" s="163">
        <v>1.3811</v>
      </c>
      <c r="J100" s="169">
        <v>1.3524</v>
      </c>
      <c r="K100" s="165">
        <v>6760</v>
      </c>
      <c r="L100" s="165">
        <v>8418</v>
      </c>
      <c r="M100" s="166">
        <v>0</v>
      </c>
      <c r="N100" s="167">
        <v>1027.07</v>
      </c>
      <c r="O100" s="168">
        <v>912.9</v>
      </c>
    </row>
    <row r="101" spans="1:15" ht="15.5">
      <c r="A101" s="158">
        <v>106070904</v>
      </c>
      <c r="B101" s="159" t="s">
        <v>1453</v>
      </c>
      <c r="C101" s="160" t="s">
        <v>1262</v>
      </c>
      <c r="D101" s="160" t="s">
        <v>1261</v>
      </c>
      <c r="E101" s="160" t="s">
        <v>1262</v>
      </c>
      <c r="F101" s="161" t="s">
        <v>1262</v>
      </c>
      <c r="G101" s="160" t="s">
        <v>1262</v>
      </c>
      <c r="H101" s="162">
        <v>0.35866999999999999</v>
      </c>
      <c r="I101" s="163">
        <v>1.7205999999999999</v>
      </c>
      <c r="J101" s="169">
        <v>1.6848000000000001</v>
      </c>
      <c r="K101" s="165">
        <v>6760</v>
      </c>
      <c r="L101" s="165">
        <v>9982</v>
      </c>
      <c r="M101" s="166">
        <v>0</v>
      </c>
      <c r="N101" s="167">
        <v>1027.07</v>
      </c>
      <c r="O101" s="168">
        <v>912.9</v>
      </c>
    </row>
    <row r="102" spans="1:15" ht="15.5">
      <c r="A102" s="158">
        <v>106440755</v>
      </c>
      <c r="B102" s="159" t="s">
        <v>1454</v>
      </c>
      <c r="C102" s="160" t="s">
        <v>1262</v>
      </c>
      <c r="D102" s="160" t="s">
        <v>1262</v>
      </c>
      <c r="E102" s="160" t="s">
        <v>1262</v>
      </c>
      <c r="F102" s="161" t="s">
        <v>1262</v>
      </c>
      <c r="G102" s="160" t="s">
        <v>1262</v>
      </c>
      <c r="H102" s="162">
        <v>0.20354</v>
      </c>
      <c r="I102" s="163">
        <v>1.8017000000000001</v>
      </c>
      <c r="J102" s="169">
        <v>1.7642</v>
      </c>
      <c r="K102" s="165">
        <v>6760</v>
      </c>
      <c r="L102" s="165">
        <v>10356</v>
      </c>
      <c r="M102" s="166">
        <v>1580.92</v>
      </c>
      <c r="N102" s="167">
        <v>1027.07</v>
      </c>
      <c r="O102" s="168">
        <v>912.9</v>
      </c>
    </row>
    <row r="103" spans="1:15" ht="15.5">
      <c r="A103" s="158">
        <v>106196168</v>
      </c>
      <c r="B103" s="159" t="s">
        <v>1455</v>
      </c>
      <c r="C103" s="160" t="s">
        <v>1262</v>
      </c>
      <c r="D103" s="160" t="s">
        <v>1262</v>
      </c>
      <c r="E103" s="160" t="s">
        <v>1261</v>
      </c>
      <c r="F103" s="160" t="s">
        <v>1262</v>
      </c>
      <c r="G103" s="160" t="s">
        <v>1262</v>
      </c>
      <c r="H103" s="162">
        <v>0.26551000000000002</v>
      </c>
      <c r="I103" s="163">
        <v>1.2766</v>
      </c>
      <c r="J103" s="169">
        <v>1.25</v>
      </c>
      <c r="K103" s="165">
        <v>6760</v>
      </c>
      <c r="L103" s="165">
        <v>7936</v>
      </c>
      <c r="M103" s="166">
        <v>0</v>
      </c>
      <c r="N103" s="167">
        <v>1027.07</v>
      </c>
      <c r="O103" s="168">
        <v>912.9</v>
      </c>
    </row>
    <row r="104" spans="1:15" ht="15.5">
      <c r="A104" s="158">
        <v>106190256</v>
      </c>
      <c r="B104" s="159" t="s">
        <v>1456</v>
      </c>
      <c r="C104" s="160" t="s">
        <v>1262</v>
      </c>
      <c r="D104" s="160" t="s">
        <v>1262</v>
      </c>
      <c r="E104" s="160" t="s">
        <v>1262</v>
      </c>
      <c r="F104" s="161" t="s">
        <v>1262</v>
      </c>
      <c r="G104" s="160" t="s">
        <v>1262</v>
      </c>
      <c r="H104" s="162">
        <v>0.18418000000000001</v>
      </c>
      <c r="I104" s="163">
        <v>1.2766</v>
      </c>
      <c r="J104" s="169">
        <v>1.25</v>
      </c>
      <c r="K104" s="165">
        <v>6760</v>
      </c>
      <c r="L104" s="165">
        <v>7936</v>
      </c>
      <c r="M104" s="166">
        <v>0</v>
      </c>
      <c r="N104" s="167">
        <v>1027.07</v>
      </c>
      <c r="O104" s="168">
        <v>912.9</v>
      </c>
    </row>
    <row r="105" spans="1:15" ht="15.5">
      <c r="A105" s="158">
        <v>106320859</v>
      </c>
      <c r="B105" s="159" t="s">
        <v>1457</v>
      </c>
      <c r="C105" s="160" t="s">
        <v>1262</v>
      </c>
      <c r="D105" s="160" t="s">
        <v>1261</v>
      </c>
      <c r="E105" s="160" t="s">
        <v>1262</v>
      </c>
      <c r="F105" s="161" t="s">
        <v>1261</v>
      </c>
      <c r="G105" s="160" t="s">
        <v>1261</v>
      </c>
      <c r="H105" s="162">
        <v>0.48860999999999999</v>
      </c>
      <c r="I105" s="163">
        <v>1.2766</v>
      </c>
      <c r="J105" s="169">
        <v>1.25</v>
      </c>
      <c r="K105" s="165">
        <v>12832</v>
      </c>
      <c r="L105" s="165">
        <v>15065</v>
      </c>
      <c r="M105" s="166">
        <v>0</v>
      </c>
      <c r="N105" s="167">
        <v>1027.07</v>
      </c>
      <c r="O105" s="168">
        <v>912.9</v>
      </c>
    </row>
    <row r="106" spans="1:15" ht="15.5">
      <c r="A106" s="158">
        <v>106014233</v>
      </c>
      <c r="B106" s="159" t="s">
        <v>1458</v>
      </c>
      <c r="C106" s="160" t="s">
        <v>1262</v>
      </c>
      <c r="D106" s="160" t="s">
        <v>1262</v>
      </c>
      <c r="E106" s="160" t="s">
        <v>1262</v>
      </c>
      <c r="F106" s="161" t="s">
        <v>1262</v>
      </c>
      <c r="G106" s="160" t="s">
        <v>1262</v>
      </c>
      <c r="H106" s="162">
        <v>0.29100999999999999</v>
      </c>
      <c r="I106" s="163">
        <v>1.7374000000000001</v>
      </c>
      <c r="J106" s="169">
        <v>1.7013</v>
      </c>
      <c r="K106" s="165">
        <v>6760</v>
      </c>
      <c r="L106" s="165">
        <v>10060</v>
      </c>
      <c r="M106" s="166">
        <v>0</v>
      </c>
      <c r="N106" s="167">
        <v>1027.07</v>
      </c>
      <c r="O106" s="168">
        <v>912.9</v>
      </c>
    </row>
    <row r="107" spans="1:15" ht="15.5">
      <c r="A107" s="158">
        <v>106331168</v>
      </c>
      <c r="B107" s="159" t="s">
        <v>1459</v>
      </c>
      <c r="C107" s="160" t="s">
        <v>1262</v>
      </c>
      <c r="D107" s="160" t="s">
        <v>1262</v>
      </c>
      <c r="E107" s="160" t="s">
        <v>1262</v>
      </c>
      <c r="F107" s="161" t="s">
        <v>1262</v>
      </c>
      <c r="G107" s="160" t="s">
        <v>1262</v>
      </c>
      <c r="H107" s="162">
        <v>0.14729</v>
      </c>
      <c r="I107" s="163">
        <v>1.2766</v>
      </c>
      <c r="J107" s="169">
        <v>1.25</v>
      </c>
      <c r="K107" s="165">
        <v>6760</v>
      </c>
      <c r="L107" s="165">
        <v>7936</v>
      </c>
      <c r="M107" s="166">
        <v>0</v>
      </c>
      <c r="N107" s="167">
        <v>1027.07</v>
      </c>
      <c r="O107" s="168">
        <v>912.9</v>
      </c>
    </row>
    <row r="108" spans="1:15" ht="15.5">
      <c r="A108" s="158">
        <v>106430763</v>
      </c>
      <c r="B108" s="159" t="s">
        <v>1460</v>
      </c>
      <c r="C108" s="160" t="s">
        <v>1262</v>
      </c>
      <c r="D108" s="160" t="s">
        <v>1261</v>
      </c>
      <c r="E108" s="160" t="s">
        <v>1262</v>
      </c>
      <c r="F108" s="160" t="s">
        <v>1262</v>
      </c>
      <c r="G108" s="160" t="s">
        <v>1262</v>
      </c>
      <c r="H108" s="162">
        <v>0.29969000000000001</v>
      </c>
      <c r="I108" s="163">
        <v>1.7374000000000001</v>
      </c>
      <c r="J108" s="169">
        <v>1.7013</v>
      </c>
      <c r="K108" s="165">
        <v>6760</v>
      </c>
      <c r="L108" s="165">
        <v>10060</v>
      </c>
      <c r="M108" s="166">
        <v>1535.7</v>
      </c>
      <c r="N108" s="167">
        <v>1027.07</v>
      </c>
      <c r="O108" s="168">
        <v>912.9</v>
      </c>
    </row>
    <row r="109" spans="1:15" ht="15.5">
      <c r="A109" s="158">
        <v>106430743</v>
      </c>
      <c r="B109" s="159" t="s">
        <v>1461</v>
      </c>
      <c r="C109" s="160" t="s">
        <v>1262</v>
      </c>
      <c r="D109" s="160" t="s">
        <v>1261</v>
      </c>
      <c r="E109" s="160" t="s">
        <v>1262</v>
      </c>
      <c r="F109" s="161" t="s">
        <v>1262</v>
      </c>
      <c r="G109" s="160" t="s">
        <v>1262</v>
      </c>
      <c r="H109" s="162">
        <v>0.29969000000000001</v>
      </c>
      <c r="I109" s="163">
        <v>1.7374000000000001</v>
      </c>
      <c r="J109" s="169">
        <v>1.7013</v>
      </c>
      <c r="K109" s="165">
        <v>6760</v>
      </c>
      <c r="L109" s="165">
        <v>10060</v>
      </c>
      <c r="M109" s="166">
        <v>1535.7</v>
      </c>
      <c r="N109" s="167">
        <v>1027.07</v>
      </c>
      <c r="O109" s="168">
        <v>912.9</v>
      </c>
    </row>
    <row r="110" spans="1:15" ht="15.5">
      <c r="A110" s="158">
        <v>106130699</v>
      </c>
      <c r="B110" s="159" t="s">
        <v>1462</v>
      </c>
      <c r="C110" s="160" t="s">
        <v>1262</v>
      </c>
      <c r="D110" s="160" t="s">
        <v>1261</v>
      </c>
      <c r="E110" s="160" t="s">
        <v>1262</v>
      </c>
      <c r="F110" s="161" t="s">
        <v>1262</v>
      </c>
      <c r="G110" s="160" t="s">
        <v>1262</v>
      </c>
      <c r="H110" s="162">
        <v>0.23149</v>
      </c>
      <c r="I110" s="163">
        <v>1.2766</v>
      </c>
      <c r="J110" s="169">
        <v>1.25</v>
      </c>
      <c r="K110" s="165">
        <v>6760</v>
      </c>
      <c r="L110" s="165">
        <v>7936</v>
      </c>
      <c r="M110" s="166">
        <v>0</v>
      </c>
      <c r="N110" s="167">
        <v>1027.07</v>
      </c>
      <c r="O110" s="168">
        <v>912.9</v>
      </c>
    </row>
    <row r="111" spans="1:15" ht="15.5">
      <c r="A111" s="158">
        <v>106500867</v>
      </c>
      <c r="B111" s="159" t="s">
        <v>1463</v>
      </c>
      <c r="C111" s="160" t="s">
        <v>1262</v>
      </c>
      <c r="D111" s="160" t="s">
        <v>1262</v>
      </c>
      <c r="E111" s="160" t="s">
        <v>1262</v>
      </c>
      <c r="F111" s="161" t="s">
        <v>1262</v>
      </c>
      <c r="G111" s="160" t="s">
        <v>1262</v>
      </c>
      <c r="H111" s="162">
        <v>0.14568999999999999</v>
      </c>
      <c r="I111" s="163">
        <v>1.3157000000000001</v>
      </c>
      <c r="J111" s="169">
        <v>1.2883</v>
      </c>
      <c r="K111" s="165">
        <v>6760</v>
      </c>
      <c r="L111" s="165">
        <v>8116</v>
      </c>
      <c r="M111" s="166">
        <v>0</v>
      </c>
      <c r="N111" s="167">
        <v>1027.07</v>
      </c>
      <c r="O111" s="168">
        <v>912.9</v>
      </c>
    </row>
    <row r="112" spans="1:15" ht="15.5">
      <c r="A112" s="158">
        <v>106190280</v>
      </c>
      <c r="B112" s="159" t="s">
        <v>1464</v>
      </c>
      <c r="C112" s="160" t="s">
        <v>1262</v>
      </c>
      <c r="D112" s="160" t="s">
        <v>1262</v>
      </c>
      <c r="E112" s="160" t="s">
        <v>1262</v>
      </c>
      <c r="F112" s="161" t="s">
        <v>1262</v>
      </c>
      <c r="G112" s="160" t="s">
        <v>1262</v>
      </c>
      <c r="H112" s="162">
        <v>0.12709000000000001</v>
      </c>
      <c r="I112" s="163">
        <v>1.2766</v>
      </c>
      <c r="J112" s="169">
        <v>1.25</v>
      </c>
      <c r="K112" s="165">
        <v>6760</v>
      </c>
      <c r="L112" s="165">
        <v>7936</v>
      </c>
      <c r="M112" s="166">
        <v>1211.5999999999999</v>
      </c>
      <c r="N112" s="167">
        <v>1027.07</v>
      </c>
      <c r="O112" s="168">
        <v>898.26</v>
      </c>
    </row>
    <row r="113" spans="1:15" ht="15.5">
      <c r="A113" s="158">
        <v>106040962</v>
      </c>
      <c r="B113" s="159" t="s">
        <v>1465</v>
      </c>
      <c r="C113" s="160" t="s">
        <v>1262</v>
      </c>
      <c r="D113" s="160" t="s">
        <v>1262</v>
      </c>
      <c r="E113" s="160" t="s">
        <v>1262</v>
      </c>
      <c r="F113" s="161" t="s">
        <v>1262</v>
      </c>
      <c r="G113" s="160" t="s">
        <v>1262</v>
      </c>
      <c r="H113" s="162">
        <v>0.21401999999999999</v>
      </c>
      <c r="I113" s="163">
        <v>1.2766</v>
      </c>
      <c r="J113" s="169">
        <v>1.25</v>
      </c>
      <c r="K113" s="165">
        <v>6760</v>
      </c>
      <c r="L113" s="165">
        <v>7936</v>
      </c>
      <c r="M113" s="166">
        <v>1379.49</v>
      </c>
      <c r="N113" s="167">
        <v>1027.07</v>
      </c>
      <c r="O113" s="168">
        <v>912.9</v>
      </c>
    </row>
    <row r="114" spans="1:15" ht="15.5">
      <c r="A114" s="158">
        <v>106044011</v>
      </c>
      <c r="B114" s="159" t="s">
        <v>1466</v>
      </c>
      <c r="C114" s="160" t="s">
        <v>1262</v>
      </c>
      <c r="D114" s="160" t="s">
        <v>1262</v>
      </c>
      <c r="E114" s="160" t="s">
        <v>1262</v>
      </c>
      <c r="F114" s="161" t="s">
        <v>1262</v>
      </c>
      <c r="G114" s="160" t="s">
        <v>1262</v>
      </c>
      <c r="H114" s="162">
        <v>0.21401999999999999</v>
      </c>
      <c r="I114" s="163">
        <v>1.2766</v>
      </c>
      <c r="J114" s="169">
        <v>1.25</v>
      </c>
      <c r="K114" s="165">
        <v>6760</v>
      </c>
      <c r="L114" s="165">
        <v>7936</v>
      </c>
      <c r="M114" s="166">
        <v>1379.49</v>
      </c>
      <c r="N114" s="167">
        <v>1027.07</v>
      </c>
      <c r="O114" s="168">
        <v>912.9</v>
      </c>
    </row>
    <row r="115" spans="1:15" ht="15.5">
      <c r="A115" s="158">
        <v>106474007</v>
      </c>
      <c r="B115" s="159" t="s">
        <v>1467</v>
      </c>
      <c r="C115" s="160" t="s">
        <v>1262</v>
      </c>
      <c r="D115" s="160" t="s">
        <v>1262</v>
      </c>
      <c r="E115" s="160" t="s">
        <v>1262</v>
      </c>
      <c r="F115" s="161" t="s">
        <v>1261</v>
      </c>
      <c r="G115" s="160" t="s">
        <v>1261</v>
      </c>
      <c r="H115" s="162">
        <v>0.45172000000000001</v>
      </c>
      <c r="I115" s="163">
        <v>1.2766</v>
      </c>
      <c r="J115" s="169">
        <v>1.25</v>
      </c>
      <c r="K115" s="165">
        <v>12832</v>
      </c>
      <c r="L115" s="165">
        <v>15065</v>
      </c>
      <c r="M115" s="166">
        <v>0</v>
      </c>
      <c r="N115" s="167">
        <v>1027.07</v>
      </c>
      <c r="O115" s="168">
        <v>912.9</v>
      </c>
    </row>
    <row r="116" spans="1:15" ht="15.5">
      <c r="A116" s="158">
        <v>106010811</v>
      </c>
      <c r="B116" s="159" t="s">
        <v>1468</v>
      </c>
      <c r="C116" s="160" t="s">
        <v>1261</v>
      </c>
      <c r="D116" s="160" t="s">
        <v>1262</v>
      </c>
      <c r="E116" s="160" t="s">
        <v>1262</v>
      </c>
      <c r="F116" s="160" t="s">
        <v>1262</v>
      </c>
      <c r="G116" s="160" t="s">
        <v>1262</v>
      </c>
      <c r="H116" s="162">
        <v>0.31487999999999999</v>
      </c>
      <c r="I116" s="163">
        <v>1.7374000000000001</v>
      </c>
      <c r="J116" s="169">
        <v>1.7013</v>
      </c>
      <c r="K116" s="165">
        <v>6760</v>
      </c>
      <c r="L116" s="165">
        <v>10060</v>
      </c>
      <c r="M116" s="166">
        <v>0</v>
      </c>
      <c r="N116" s="167">
        <v>0</v>
      </c>
      <c r="O116" s="168">
        <v>0</v>
      </c>
    </row>
    <row r="117" spans="1:15" ht="15.5">
      <c r="A117" s="158">
        <v>106040875</v>
      </c>
      <c r="B117" s="159" t="s">
        <v>1469</v>
      </c>
      <c r="C117" s="160" t="s">
        <v>1262</v>
      </c>
      <c r="D117" s="160" t="s">
        <v>1262</v>
      </c>
      <c r="E117" s="160" t="s">
        <v>1262</v>
      </c>
      <c r="F117" s="161" t="s">
        <v>1262</v>
      </c>
      <c r="G117" s="160" t="s">
        <v>1262</v>
      </c>
      <c r="H117" s="162">
        <v>0.16031999999999999</v>
      </c>
      <c r="I117" s="163">
        <v>1.2766</v>
      </c>
      <c r="J117" s="169">
        <v>1.25</v>
      </c>
      <c r="K117" s="165">
        <v>6760</v>
      </c>
      <c r="L117" s="165">
        <v>7936</v>
      </c>
      <c r="M117" s="166">
        <v>0</v>
      </c>
      <c r="N117" s="167">
        <v>1027.07</v>
      </c>
      <c r="O117" s="168">
        <v>912.9</v>
      </c>
    </row>
    <row r="118" spans="1:15" ht="15.5">
      <c r="A118" s="158">
        <v>106190298</v>
      </c>
      <c r="B118" s="159" t="s">
        <v>1470</v>
      </c>
      <c r="C118" s="160" t="s">
        <v>1262</v>
      </c>
      <c r="D118" s="160" t="s">
        <v>1262</v>
      </c>
      <c r="E118" s="160" t="s">
        <v>1262</v>
      </c>
      <c r="F118" s="161" t="s">
        <v>1262</v>
      </c>
      <c r="G118" s="160" t="s">
        <v>1262</v>
      </c>
      <c r="H118" s="162">
        <v>0.30454999999999999</v>
      </c>
      <c r="I118" s="163">
        <v>1.2766</v>
      </c>
      <c r="J118" s="169">
        <v>1.25</v>
      </c>
      <c r="K118" s="165">
        <v>6760</v>
      </c>
      <c r="L118" s="165">
        <v>7936</v>
      </c>
      <c r="M118" s="166">
        <v>0</v>
      </c>
      <c r="N118" s="167">
        <v>1027.07</v>
      </c>
      <c r="O118" s="168">
        <v>912.9</v>
      </c>
    </row>
    <row r="119" spans="1:15" ht="15.5">
      <c r="A119" s="158">
        <v>106301357</v>
      </c>
      <c r="B119" s="159" t="s">
        <v>1471</v>
      </c>
      <c r="C119" s="160" t="s">
        <v>1262</v>
      </c>
      <c r="D119" s="160" t="s">
        <v>1262</v>
      </c>
      <c r="E119" s="160" t="s">
        <v>1262</v>
      </c>
      <c r="F119" s="161" t="s">
        <v>1262</v>
      </c>
      <c r="G119" s="160" t="s">
        <v>1262</v>
      </c>
      <c r="H119" s="162">
        <v>0.76624000000000003</v>
      </c>
      <c r="I119" s="163">
        <v>1.2766</v>
      </c>
      <c r="J119" s="169">
        <v>1.25</v>
      </c>
      <c r="K119" s="165">
        <v>6760</v>
      </c>
      <c r="L119" s="165">
        <v>7936</v>
      </c>
      <c r="M119" s="166">
        <v>0</v>
      </c>
      <c r="N119" s="167">
        <v>1027.07</v>
      </c>
      <c r="O119" s="168">
        <v>912.9</v>
      </c>
    </row>
    <row r="120" spans="1:15" ht="15.5">
      <c r="A120" s="158">
        <v>106301175</v>
      </c>
      <c r="B120" s="159" t="s">
        <v>1472</v>
      </c>
      <c r="C120" s="160" t="s">
        <v>1262</v>
      </c>
      <c r="D120" s="160" t="s">
        <v>1262</v>
      </c>
      <c r="E120" s="160" t="s">
        <v>1262</v>
      </c>
      <c r="F120" s="161" t="s">
        <v>1262</v>
      </c>
      <c r="G120" s="160" t="s">
        <v>1262</v>
      </c>
      <c r="H120" s="162">
        <v>0.19283</v>
      </c>
      <c r="I120" s="163">
        <v>1.2766</v>
      </c>
      <c r="J120" s="169">
        <v>1.25</v>
      </c>
      <c r="K120" s="165">
        <v>6760</v>
      </c>
      <c r="L120" s="165">
        <v>7936</v>
      </c>
      <c r="M120" s="166">
        <v>0</v>
      </c>
      <c r="N120" s="167">
        <v>1027.07</v>
      </c>
      <c r="O120" s="168">
        <v>912.9</v>
      </c>
    </row>
    <row r="121" spans="1:15" ht="15.5">
      <c r="A121" s="158">
        <v>106304039</v>
      </c>
      <c r="B121" s="159" t="s">
        <v>1473</v>
      </c>
      <c r="C121" s="160" t="s">
        <v>1262</v>
      </c>
      <c r="D121" s="160" t="s">
        <v>1262</v>
      </c>
      <c r="E121" s="160" t="s">
        <v>1262</v>
      </c>
      <c r="F121" s="161" t="s">
        <v>1262</v>
      </c>
      <c r="G121" s="160" t="s">
        <v>1262</v>
      </c>
      <c r="H121" s="162">
        <v>0.19283</v>
      </c>
      <c r="I121" s="163">
        <v>1.2766</v>
      </c>
      <c r="J121" s="169">
        <v>1.25</v>
      </c>
      <c r="K121" s="165">
        <v>6760</v>
      </c>
      <c r="L121" s="165">
        <v>7936</v>
      </c>
      <c r="M121" s="166">
        <v>0</v>
      </c>
      <c r="N121" s="167">
        <v>1027.07</v>
      </c>
      <c r="O121" s="168">
        <v>912.9</v>
      </c>
    </row>
    <row r="122" spans="1:15" ht="15.5">
      <c r="A122" s="158">
        <v>106230949</v>
      </c>
      <c r="B122" s="159" t="s">
        <v>1474</v>
      </c>
      <c r="C122" s="160" t="s">
        <v>1262</v>
      </c>
      <c r="D122" s="160" t="s">
        <v>1262</v>
      </c>
      <c r="E122" s="160" t="s">
        <v>1262</v>
      </c>
      <c r="F122" s="161" t="s">
        <v>1261</v>
      </c>
      <c r="G122" s="160" t="s">
        <v>1261</v>
      </c>
      <c r="H122" s="162">
        <v>0.36408000000000001</v>
      </c>
      <c r="I122" s="163">
        <v>1.2766</v>
      </c>
      <c r="J122" s="169">
        <v>1.25</v>
      </c>
      <c r="K122" s="165">
        <v>12832</v>
      </c>
      <c r="L122" s="165">
        <v>15065</v>
      </c>
      <c r="M122" s="166">
        <v>0</v>
      </c>
      <c r="N122" s="167">
        <v>1027.07</v>
      </c>
      <c r="O122" s="168">
        <v>912.9</v>
      </c>
    </row>
    <row r="123" spans="1:15" ht="15.5">
      <c r="A123" s="158">
        <v>106510882</v>
      </c>
      <c r="B123" s="159" t="s">
        <v>1378</v>
      </c>
      <c r="C123" s="160" t="s">
        <v>1262</v>
      </c>
      <c r="D123" s="160" t="s">
        <v>1262</v>
      </c>
      <c r="E123" s="160" t="s">
        <v>1262</v>
      </c>
      <c r="F123" s="161" t="s">
        <v>1262</v>
      </c>
      <c r="G123" s="160" t="s">
        <v>1262</v>
      </c>
      <c r="H123" s="162">
        <v>0.27429999999999999</v>
      </c>
      <c r="I123" s="163">
        <v>1.2766</v>
      </c>
      <c r="J123" s="169">
        <v>1.25</v>
      </c>
      <c r="K123" s="165">
        <v>6760</v>
      </c>
      <c r="L123" s="165">
        <v>7936</v>
      </c>
      <c r="M123" s="166">
        <v>0</v>
      </c>
      <c r="N123" s="167">
        <v>1027.07</v>
      </c>
      <c r="O123" s="168">
        <v>912.9</v>
      </c>
    </row>
    <row r="124" spans="1:15" ht="15.5">
      <c r="A124" s="158">
        <v>106400480</v>
      </c>
      <c r="B124" s="159" t="s">
        <v>1475</v>
      </c>
      <c r="C124" s="160" t="s">
        <v>1262</v>
      </c>
      <c r="D124" s="160" t="s">
        <v>1262</v>
      </c>
      <c r="E124" s="160" t="s">
        <v>1262</v>
      </c>
      <c r="F124" s="161" t="s">
        <v>1262</v>
      </c>
      <c r="G124" s="160" t="s">
        <v>1262</v>
      </c>
      <c r="H124" s="162">
        <v>0.36625999999999997</v>
      </c>
      <c r="I124" s="163">
        <v>1.2766</v>
      </c>
      <c r="J124" s="169">
        <v>1.25</v>
      </c>
      <c r="K124" s="165">
        <v>6760</v>
      </c>
      <c r="L124" s="165">
        <v>7936</v>
      </c>
      <c r="M124" s="166">
        <v>0</v>
      </c>
      <c r="N124" s="167">
        <v>1027.07</v>
      </c>
      <c r="O124" s="168">
        <v>912.9</v>
      </c>
    </row>
    <row r="125" spans="1:15" ht="15.5">
      <c r="A125" s="158">
        <v>106105029</v>
      </c>
      <c r="B125" s="159" t="s">
        <v>1476</v>
      </c>
      <c r="C125" s="160" t="s">
        <v>1262</v>
      </c>
      <c r="D125" s="160" t="s">
        <v>1262</v>
      </c>
      <c r="E125" s="160" t="s">
        <v>1262</v>
      </c>
      <c r="F125" s="161" t="s">
        <v>1262</v>
      </c>
      <c r="G125" s="160" t="s">
        <v>1262</v>
      </c>
      <c r="H125" s="162">
        <v>0.29338999999999998</v>
      </c>
      <c r="I125" s="163">
        <v>1.2766</v>
      </c>
      <c r="J125" s="169">
        <v>1.25</v>
      </c>
      <c r="K125" s="165">
        <v>6760</v>
      </c>
      <c r="L125" s="165">
        <v>7936</v>
      </c>
      <c r="M125" s="166">
        <v>1643.65</v>
      </c>
      <c r="N125" s="167">
        <v>1027.07</v>
      </c>
      <c r="O125" s="168">
        <v>872.94</v>
      </c>
    </row>
    <row r="126" spans="1:15" ht="15.5">
      <c r="A126" s="158">
        <v>106104047</v>
      </c>
      <c r="B126" s="159" t="s">
        <v>1477</v>
      </c>
      <c r="C126" s="160" t="s">
        <v>1262</v>
      </c>
      <c r="D126" s="160" t="s">
        <v>1262</v>
      </c>
      <c r="E126" s="160" t="s">
        <v>1262</v>
      </c>
      <c r="F126" s="161" t="s">
        <v>1262</v>
      </c>
      <c r="G126" s="160" t="s">
        <v>1262</v>
      </c>
      <c r="H126" s="162">
        <v>0.28299999999999997</v>
      </c>
      <c r="I126" s="163">
        <v>1.2766</v>
      </c>
      <c r="J126" s="169">
        <v>1.25</v>
      </c>
      <c r="K126" s="165">
        <v>6760</v>
      </c>
      <c r="L126" s="165">
        <v>7936</v>
      </c>
      <c r="M126" s="166">
        <v>0</v>
      </c>
      <c r="N126" s="167">
        <v>1027.07</v>
      </c>
      <c r="O126" s="168">
        <v>912.9</v>
      </c>
    </row>
    <row r="127" spans="1:15" ht="15.5">
      <c r="A127" s="158">
        <v>106301283</v>
      </c>
      <c r="B127" s="159" t="s">
        <v>1478</v>
      </c>
      <c r="C127" s="160" t="s">
        <v>1262</v>
      </c>
      <c r="D127" s="160" t="s">
        <v>1262</v>
      </c>
      <c r="E127" s="160" t="s">
        <v>1262</v>
      </c>
      <c r="F127" s="161" t="s">
        <v>1262</v>
      </c>
      <c r="G127" s="160" t="s">
        <v>1262</v>
      </c>
      <c r="H127" s="162">
        <v>0.24460000000000001</v>
      </c>
      <c r="I127" s="163">
        <v>1.2766</v>
      </c>
      <c r="J127" s="169">
        <v>1.25</v>
      </c>
      <c r="K127" s="165">
        <v>6760</v>
      </c>
      <c r="L127" s="165">
        <v>7936</v>
      </c>
      <c r="M127" s="166">
        <v>0</v>
      </c>
      <c r="N127" s="167">
        <v>1027.07</v>
      </c>
      <c r="O127" s="168">
        <v>912.9</v>
      </c>
    </row>
    <row r="128" spans="1:15" ht="15.5">
      <c r="A128" s="158">
        <v>106190315</v>
      </c>
      <c r="B128" s="159" t="s">
        <v>1479</v>
      </c>
      <c r="C128" s="160" t="s">
        <v>1262</v>
      </c>
      <c r="D128" s="160" t="s">
        <v>1262</v>
      </c>
      <c r="E128" s="160" t="s">
        <v>1262</v>
      </c>
      <c r="F128" s="161" t="s">
        <v>1262</v>
      </c>
      <c r="G128" s="160" t="s">
        <v>1262</v>
      </c>
      <c r="H128" s="162">
        <v>0.13408</v>
      </c>
      <c r="I128" s="163">
        <v>1.2766</v>
      </c>
      <c r="J128" s="169">
        <v>1.25</v>
      </c>
      <c r="K128" s="165">
        <v>6760</v>
      </c>
      <c r="L128" s="165">
        <v>7936</v>
      </c>
      <c r="M128" s="166">
        <v>1384.18</v>
      </c>
      <c r="N128" s="167">
        <v>1027.07</v>
      </c>
      <c r="O128" s="168">
        <v>912.9</v>
      </c>
    </row>
    <row r="129" spans="1:15" ht="15.5">
      <c r="A129" s="158">
        <v>106270777</v>
      </c>
      <c r="B129" s="159" t="s">
        <v>1480</v>
      </c>
      <c r="C129" s="160" t="s">
        <v>1262</v>
      </c>
      <c r="D129" s="160" t="s">
        <v>1262</v>
      </c>
      <c r="E129" s="160" t="s">
        <v>1262</v>
      </c>
      <c r="F129" s="161" t="s">
        <v>1261</v>
      </c>
      <c r="G129" s="160" t="s">
        <v>1261</v>
      </c>
      <c r="H129" s="162">
        <v>0.39702999999999999</v>
      </c>
      <c r="I129" s="163">
        <v>1.6961999999999999</v>
      </c>
      <c r="J129" s="169">
        <v>1.6609</v>
      </c>
      <c r="K129" s="165">
        <v>12832</v>
      </c>
      <c r="L129" s="165">
        <v>18735</v>
      </c>
      <c r="M129" s="166">
        <v>0</v>
      </c>
      <c r="N129" s="167">
        <v>1027.07</v>
      </c>
      <c r="O129" s="168">
        <v>912.9</v>
      </c>
    </row>
    <row r="130" spans="1:15" ht="15.5">
      <c r="A130" s="158">
        <v>106190323</v>
      </c>
      <c r="B130" s="159" t="s">
        <v>1481</v>
      </c>
      <c r="C130" s="160" t="s">
        <v>1262</v>
      </c>
      <c r="D130" s="160" t="s">
        <v>1262</v>
      </c>
      <c r="E130" s="160" t="s">
        <v>1262</v>
      </c>
      <c r="F130" s="161" t="s">
        <v>1262</v>
      </c>
      <c r="G130" s="160" t="s">
        <v>1262</v>
      </c>
      <c r="H130" s="162">
        <v>0.25081999999999999</v>
      </c>
      <c r="I130" s="163">
        <v>1.2766</v>
      </c>
      <c r="J130" s="169">
        <v>1.25</v>
      </c>
      <c r="K130" s="165">
        <v>6760</v>
      </c>
      <c r="L130" s="165">
        <v>7936</v>
      </c>
      <c r="M130" s="166">
        <v>1211.5999999999999</v>
      </c>
      <c r="N130" s="167">
        <v>1027.07</v>
      </c>
      <c r="O130" s="168">
        <v>912.9</v>
      </c>
    </row>
    <row r="131" spans="1:15" ht="15.5">
      <c r="A131" s="158">
        <v>106190522</v>
      </c>
      <c r="B131" s="159" t="s">
        <v>1482</v>
      </c>
      <c r="C131" s="160" t="s">
        <v>1262</v>
      </c>
      <c r="D131" s="160" t="s">
        <v>1262</v>
      </c>
      <c r="E131" s="160" t="s">
        <v>1262</v>
      </c>
      <c r="F131" s="161" t="s">
        <v>1262</v>
      </c>
      <c r="G131" s="160" t="s">
        <v>1262</v>
      </c>
      <c r="H131" s="162">
        <v>0.23702999999999999</v>
      </c>
      <c r="I131" s="163">
        <v>1.3279000000000001</v>
      </c>
      <c r="J131" s="169">
        <v>1.3003</v>
      </c>
      <c r="K131" s="165">
        <v>6760</v>
      </c>
      <c r="L131" s="165">
        <v>8173</v>
      </c>
      <c r="M131" s="166">
        <v>1247.68</v>
      </c>
      <c r="N131" s="167">
        <v>1027.07</v>
      </c>
      <c r="O131" s="168">
        <v>912.9</v>
      </c>
    </row>
    <row r="132" spans="1:15" ht="15.5">
      <c r="A132" s="158">
        <v>106190328</v>
      </c>
      <c r="B132" s="159" t="s">
        <v>1483</v>
      </c>
      <c r="C132" s="160" t="s">
        <v>1262</v>
      </c>
      <c r="D132" s="160" t="s">
        <v>1262</v>
      </c>
      <c r="E132" s="160" t="s">
        <v>1262</v>
      </c>
      <c r="F132" s="161" t="s">
        <v>1262</v>
      </c>
      <c r="G132" s="160" t="s">
        <v>1262</v>
      </c>
      <c r="H132" s="162">
        <v>0.37977</v>
      </c>
      <c r="I132" s="163">
        <v>1.2766</v>
      </c>
      <c r="J132" s="169">
        <v>1.25</v>
      </c>
      <c r="K132" s="165">
        <v>6760</v>
      </c>
      <c r="L132" s="165">
        <v>7936</v>
      </c>
      <c r="M132" s="166">
        <v>0</v>
      </c>
      <c r="N132" s="167">
        <v>1027.07</v>
      </c>
      <c r="O132" s="168">
        <v>912.9</v>
      </c>
    </row>
    <row r="133" spans="1:15" ht="15.5">
      <c r="A133" s="158">
        <v>106110889</v>
      </c>
      <c r="B133" s="159" t="s">
        <v>1484</v>
      </c>
      <c r="C133" s="160" t="s">
        <v>1262</v>
      </c>
      <c r="D133" s="160" t="s">
        <v>1262</v>
      </c>
      <c r="E133" s="160" t="s">
        <v>1262</v>
      </c>
      <c r="F133" s="161" t="s">
        <v>1261</v>
      </c>
      <c r="G133" s="160" t="s">
        <v>1261</v>
      </c>
      <c r="H133" s="162">
        <v>0.89670000000000005</v>
      </c>
      <c r="I133" s="163">
        <v>1.2766</v>
      </c>
      <c r="J133" s="169">
        <v>1.25</v>
      </c>
      <c r="K133" s="165">
        <v>12832</v>
      </c>
      <c r="L133" s="165">
        <v>15065</v>
      </c>
      <c r="M133" s="166">
        <v>0</v>
      </c>
      <c r="N133" s="167">
        <v>1027.07</v>
      </c>
      <c r="O133" s="168">
        <v>912.9</v>
      </c>
    </row>
    <row r="134" spans="1:15" ht="15.5">
      <c r="A134" s="158">
        <v>106420483</v>
      </c>
      <c r="B134" s="159" t="s">
        <v>1485</v>
      </c>
      <c r="C134" s="160" t="s">
        <v>1262</v>
      </c>
      <c r="D134" s="160" t="s">
        <v>1262</v>
      </c>
      <c r="E134" s="160" t="s">
        <v>1262</v>
      </c>
      <c r="F134" s="161" t="s">
        <v>1262</v>
      </c>
      <c r="G134" s="160" t="s">
        <v>1262</v>
      </c>
      <c r="H134" s="162">
        <v>0.39671000000000001</v>
      </c>
      <c r="I134" s="163">
        <v>1.2766</v>
      </c>
      <c r="J134" s="169">
        <v>1.25</v>
      </c>
      <c r="K134" s="165">
        <v>6760</v>
      </c>
      <c r="L134" s="165">
        <v>7936</v>
      </c>
      <c r="M134" s="166">
        <v>0</v>
      </c>
      <c r="N134" s="167">
        <v>1027.07</v>
      </c>
      <c r="O134" s="168">
        <v>912.9</v>
      </c>
    </row>
    <row r="135" spans="1:15" ht="15.5">
      <c r="A135" s="158">
        <v>106150775</v>
      </c>
      <c r="B135" s="159" t="s">
        <v>1486</v>
      </c>
      <c r="C135" s="160" t="s">
        <v>1262</v>
      </c>
      <c r="D135" s="160" t="s">
        <v>1262</v>
      </c>
      <c r="E135" s="160" t="s">
        <v>1262</v>
      </c>
      <c r="F135" s="161" t="s">
        <v>1262</v>
      </c>
      <c r="G135" s="160" t="s">
        <v>1262</v>
      </c>
      <c r="H135" s="162">
        <v>0.46761000000000003</v>
      </c>
      <c r="I135" s="163">
        <v>1.2766</v>
      </c>
      <c r="J135" s="169">
        <v>1.25</v>
      </c>
      <c r="K135" s="165">
        <v>6760</v>
      </c>
      <c r="L135" s="165">
        <v>7936</v>
      </c>
      <c r="M135" s="166">
        <v>0</v>
      </c>
      <c r="N135" s="167">
        <v>1027.07</v>
      </c>
      <c r="O135" s="168">
        <v>912.9</v>
      </c>
    </row>
    <row r="136" spans="1:15" ht="15.5">
      <c r="A136" s="158">
        <v>106190392</v>
      </c>
      <c r="B136" s="159" t="s">
        <v>1487</v>
      </c>
      <c r="C136" s="160" t="s">
        <v>1262</v>
      </c>
      <c r="D136" s="160" t="s">
        <v>1262</v>
      </c>
      <c r="E136" s="160" t="s">
        <v>1262</v>
      </c>
      <c r="F136" s="161" t="s">
        <v>1262</v>
      </c>
      <c r="G136" s="160" t="s">
        <v>1262</v>
      </c>
      <c r="H136" s="162">
        <v>0.21856999999999999</v>
      </c>
      <c r="I136" s="163">
        <v>1.2766</v>
      </c>
      <c r="J136" s="169">
        <v>1.25</v>
      </c>
      <c r="K136" s="165">
        <v>6760</v>
      </c>
      <c r="L136" s="165">
        <v>7936</v>
      </c>
      <c r="M136" s="166">
        <v>1211.5999999999999</v>
      </c>
      <c r="N136" s="167">
        <v>1027.07</v>
      </c>
      <c r="O136" s="168">
        <v>912.9</v>
      </c>
    </row>
    <row r="137" spans="1:15" ht="15.5">
      <c r="A137" s="158">
        <v>106430779</v>
      </c>
      <c r="B137" s="159" t="s">
        <v>1488</v>
      </c>
      <c r="C137" s="160" t="s">
        <v>1262</v>
      </c>
      <c r="D137" s="160" t="s">
        <v>1262</v>
      </c>
      <c r="E137" s="160" t="s">
        <v>1261</v>
      </c>
      <c r="F137" s="161" t="s">
        <v>1262</v>
      </c>
      <c r="G137" s="160" t="s">
        <v>1262</v>
      </c>
      <c r="H137" s="162">
        <v>0.16044</v>
      </c>
      <c r="I137" s="163">
        <v>1.7374000000000001</v>
      </c>
      <c r="J137" s="169">
        <v>1.7013</v>
      </c>
      <c r="K137" s="165">
        <v>6760</v>
      </c>
      <c r="L137" s="165">
        <v>10060</v>
      </c>
      <c r="M137" s="166">
        <v>1535.7</v>
      </c>
      <c r="N137" s="167">
        <v>1027.07</v>
      </c>
      <c r="O137" s="168">
        <v>912.9</v>
      </c>
    </row>
    <row r="138" spans="1:15" ht="15.5">
      <c r="A138" s="158">
        <v>106190352</v>
      </c>
      <c r="B138" s="159" t="s">
        <v>1489</v>
      </c>
      <c r="C138" s="160" t="s">
        <v>1262</v>
      </c>
      <c r="D138" s="160" t="s">
        <v>1262</v>
      </c>
      <c r="E138" s="160" t="s">
        <v>1262</v>
      </c>
      <c r="F138" s="161" t="s">
        <v>1262</v>
      </c>
      <c r="G138" s="160" t="s">
        <v>1262</v>
      </c>
      <c r="H138" s="162">
        <v>0.18657000000000001</v>
      </c>
      <c r="I138" s="163">
        <v>1.2766</v>
      </c>
      <c r="J138" s="169">
        <v>1.25</v>
      </c>
      <c r="K138" s="165">
        <v>6760</v>
      </c>
      <c r="L138" s="165">
        <v>7936</v>
      </c>
      <c r="M138" s="166">
        <v>0</v>
      </c>
      <c r="N138" s="167">
        <v>1027.07</v>
      </c>
      <c r="O138" s="168">
        <v>912.9</v>
      </c>
    </row>
    <row r="139" spans="1:15" ht="15.5">
      <c r="A139" s="158">
        <v>106370714</v>
      </c>
      <c r="B139" s="159" t="s">
        <v>1490</v>
      </c>
      <c r="C139" s="160" t="s">
        <v>1262</v>
      </c>
      <c r="D139" s="160" t="s">
        <v>1262</v>
      </c>
      <c r="E139" s="160" t="s">
        <v>1262</v>
      </c>
      <c r="F139" s="161" t="s">
        <v>1262</v>
      </c>
      <c r="G139" s="160" t="s">
        <v>1262</v>
      </c>
      <c r="H139" s="162">
        <v>0.20462</v>
      </c>
      <c r="I139" s="163">
        <v>1.2766</v>
      </c>
      <c r="J139" s="169">
        <v>1.25</v>
      </c>
      <c r="K139" s="165">
        <v>6760</v>
      </c>
      <c r="L139" s="165">
        <v>7936</v>
      </c>
      <c r="M139" s="166">
        <v>1211.5999999999999</v>
      </c>
      <c r="N139" s="167">
        <v>1027.07</v>
      </c>
      <c r="O139" s="168">
        <v>912.9</v>
      </c>
    </row>
    <row r="140" spans="1:15" ht="15.5">
      <c r="A140" s="158">
        <v>106350784</v>
      </c>
      <c r="B140" s="159" t="s">
        <v>1491</v>
      </c>
      <c r="C140" s="160" t="s">
        <v>1262</v>
      </c>
      <c r="D140" s="160" t="s">
        <v>1261</v>
      </c>
      <c r="E140" s="160" t="s">
        <v>1262</v>
      </c>
      <c r="F140" s="161" t="s">
        <v>1261</v>
      </c>
      <c r="G140" s="160" t="s">
        <v>1261</v>
      </c>
      <c r="H140" s="162">
        <v>0.33799000000000001</v>
      </c>
      <c r="I140" s="163">
        <v>1.7374000000000001</v>
      </c>
      <c r="J140" s="169">
        <v>1.7013</v>
      </c>
      <c r="K140" s="165">
        <v>12832</v>
      </c>
      <c r="L140" s="165">
        <v>19095</v>
      </c>
      <c r="M140" s="166">
        <v>0</v>
      </c>
      <c r="N140" s="167">
        <v>1027.07</v>
      </c>
      <c r="O140" s="168">
        <v>912.9</v>
      </c>
    </row>
    <row r="141" spans="1:15" ht="15.5">
      <c r="A141" s="158">
        <v>106490964</v>
      </c>
      <c r="B141" s="159" t="s">
        <v>1492</v>
      </c>
      <c r="C141" s="160" t="s">
        <v>1262</v>
      </c>
      <c r="D141" s="160" t="s">
        <v>1261</v>
      </c>
      <c r="E141" s="160" t="s">
        <v>1262</v>
      </c>
      <c r="F141" s="161" t="s">
        <v>1261</v>
      </c>
      <c r="G141" s="160" t="s">
        <v>1261</v>
      </c>
      <c r="H141" s="162">
        <v>0.49419000000000002</v>
      </c>
      <c r="I141" s="163">
        <v>1.5936999999999999</v>
      </c>
      <c r="J141" s="169">
        <v>1.5606</v>
      </c>
      <c r="K141" s="165">
        <v>12832</v>
      </c>
      <c r="L141" s="165">
        <v>17839</v>
      </c>
      <c r="M141" s="166">
        <v>0</v>
      </c>
      <c r="N141" s="167">
        <v>1027.07</v>
      </c>
      <c r="O141" s="168">
        <v>904.76</v>
      </c>
    </row>
    <row r="142" spans="1:15" ht="15.5">
      <c r="A142" s="158">
        <v>106304159</v>
      </c>
      <c r="B142" s="159" t="s">
        <v>1493</v>
      </c>
      <c r="C142" s="160" t="s">
        <v>1262</v>
      </c>
      <c r="D142" s="160" t="s">
        <v>1262</v>
      </c>
      <c r="E142" s="160" t="s">
        <v>1262</v>
      </c>
      <c r="F142" s="161" t="s">
        <v>1262</v>
      </c>
      <c r="G142" s="160" t="s">
        <v>1262</v>
      </c>
      <c r="H142" s="162">
        <v>0.28187000000000001</v>
      </c>
      <c r="I142" s="163">
        <v>1.2766</v>
      </c>
      <c r="J142" s="169">
        <v>1.25</v>
      </c>
      <c r="K142" s="165">
        <v>6760</v>
      </c>
      <c r="L142" s="165">
        <v>7936</v>
      </c>
      <c r="M142" s="166">
        <v>2161.39</v>
      </c>
      <c r="N142" s="167">
        <v>1027.07</v>
      </c>
      <c r="O142" s="168">
        <v>912.9</v>
      </c>
    </row>
    <row r="143" spans="1:15" ht="15.5">
      <c r="A143" s="158">
        <v>106154022</v>
      </c>
      <c r="B143" s="159" t="s">
        <v>1494</v>
      </c>
      <c r="C143" s="160" t="s">
        <v>1262</v>
      </c>
      <c r="D143" s="160" t="s">
        <v>1262</v>
      </c>
      <c r="E143" s="160" t="s">
        <v>1262</v>
      </c>
      <c r="F143" s="161" t="s">
        <v>1262</v>
      </c>
      <c r="G143" s="160" t="s">
        <v>1262</v>
      </c>
      <c r="H143" s="162">
        <v>0.54432000000000003</v>
      </c>
      <c r="I143" s="163">
        <v>1.2766</v>
      </c>
      <c r="J143" s="169">
        <v>1.25</v>
      </c>
      <c r="K143" s="171">
        <v>1</v>
      </c>
      <c r="L143" s="171">
        <v>1</v>
      </c>
      <c r="M143" s="166">
        <v>1372.44</v>
      </c>
      <c r="N143" s="167">
        <v>1027.07</v>
      </c>
      <c r="O143" s="168">
        <v>912.9</v>
      </c>
    </row>
    <row r="144" spans="1:15" ht="15.5">
      <c r="A144" s="158">
        <v>106504079</v>
      </c>
      <c r="B144" s="159" t="s">
        <v>2209</v>
      </c>
      <c r="C144" s="160" t="s">
        <v>1262</v>
      </c>
      <c r="D144" s="160" t="s">
        <v>1262</v>
      </c>
      <c r="E144" s="160" t="s">
        <v>1262</v>
      </c>
      <c r="F144" s="161" t="s">
        <v>1262</v>
      </c>
      <c r="G144" s="160" t="s">
        <v>1262</v>
      </c>
      <c r="H144" s="162">
        <v>0.21299999999999999</v>
      </c>
      <c r="I144" s="163">
        <v>1.2766</v>
      </c>
      <c r="J144" s="169">
        <v>1.25</v>
      </c>
      <c r="K144" s="171">
        <v>1</v>
      </c>
      <c r="L144" s="171">
        <v>1</v>
      </c>
      <c r="M144" s="166">
        <v>1211.57</v>
      </c>
      <c r="N144" s="167">
        <v>1027.07</v>
      </c>
      <c r="O144" s="168">
        <v>912.9</v>
      </c>
    </row>
    <row r="145" spans="1:15" ht="15.5">
      <c r="A145" s="158">
        <v>106304079</v>
      </c>
      <c r="B145" s="159" t="s">
        <v>2237</v>
      </c>
      <c r="C145" s="160" t="s">
        <v>1262</v>
      </c>
      <c r="D145" s="160" t="s">
        <v>1262</v>
      </c>
      <c r="E145" s="160" t="s">
        <v>1262</v>
      </c>
      <c r="F145" s="161" t="s">
        <v>1262</v>
      </c>
      <c r="G145" s="160" t="s">
        <v>1262</v>
      </c>
      <c r="H145" s="162">
        <v>0.60472999999999999</v>
      </c>
      <c r="I145" s="163">
        <v>1.2766</v>
      </c>
      <c r="J145" s="169">
        <v>1.25</v>
      </c>
      <c r="K145" s="171">
        <v>1</v>
      </c>
      <c r="L145" s="171">
        <v>1</v>
      </c>
      <c r="M145" s="166">
        <v>1211.5999999999999</v>
      </c>
      <c r="N145" s="167">
        <v>1027.07</v>
      </c>
      <c r="O145" s="168">
        <v>912.9</v>
      </c>
    </row>
    <row r="146" spans="1:15" ht="15.5">
      <c r="A146" s="158">
        <v>106331194</v>
      </c>
      <c r="B146" s="159" t="s">
        <v>1495</v>
      </c>
      <c r="C146" s="160" t="s">
        <v>1262</v>
      </c>
      <c r="D146" s="160" t="s">
        <v>1262</v>
      </c>
      <c r="E146" s="160" t="s">
        <v>1262</v>
      </c>
      <c r="F146" s="161" t="s">
        <v>1262</v>
      </c>
      <c r="G146" s="160" t="s">
        <v>1262</v>
      </c>
      <c r="H146" s="162">
        <v>0.39900999999999998</v>
      </c>
      <c r="I146" s="163">
        <v>1.2766</v>
      </c>
      <c r="J146" s="169">
        <v>1.25</v>
      </c>
      <c r="K146" s="165">
        <v>6760</v>
      </c>
      <c r="L146" s="165">
        <v>7936</v>
      </c>
      <c r="M146" s="166">
        <v>0</v>
      </c>
      <c r="N146" s="167">
        <v>1027.07</v>
      </c>
      <c r="O146" s="168">
        <v>896.67</v>
      </c>
    </row>
    <row r="147" spans="1:15" ht="15.5">
      <c r="A147" s="158">
        <v>106190949</v>
      </c>
      <c r="B147" s="159" t="s">
        <v>1496</v>
      </c>
      <c r="C147" s="160" t="s">
        <v>1262</v>
      </c>
      <c r="D147" s="160" t="s">
        <v>1262</v>
      </c>
      <c r="E147" s="160" t="s">
        <v>1262</v>
      </c>
      <c r="F147" s="161" t="s">
        <v>1262</v>
      </c>
      <c r="G147" s="160" t="s">
        <v>1262</v>
      </c>
      <c r="H147" s="162">
        <v>0.25413000000000002</v>
      </c>
      <c r="I147" s="163">
        <v>1.2766</v>
      </c>
      <c r="J147" s="169">
        <v>1.25</v>
      </c>
      <c r="K147" s="165">
        <v>6760</v>
      </c>
      <c r="L147" s="165">
        <v>7936</v>
      </c>
      <c r="M147" s="166">
        <v>1211.5999999999999</v>
      </c>
      <c r="N147" s="167">
        <v>1027.07</v>
      </c>
      <c r="O147" s="168">
        <v>912.9</v>
      </c>
    </row>
    <row r="148" spans="1:15" ht="15.5">
      <c r="A148" s="158">
        <v>106362041</v>
      </c>
      <c r="B148" s="159" t="s">
        <v>1497</v>
      </c>
      <c r="C148" s="160" t="s">
        <v>1262</v>
      </c>
      <c r="D148" s="160" t="s">
        <v>1262</v>
      </c>
      <c r="E148" s="160" t="s">
        <v>1262</v>
      </c>
      <c r="F148" s="161" t="s">
        <v>1261</v>
      </c>
      <c r="G148" s="160" t="s">
        <v>1261</v>
      </c>
      <c r="H148" s="162">
        <v>0.37063000000000001</v>
      </c>
      <c r="I148" s="163">
        <v>1.2766</v>
      </c>
      <c r="J148" s="169">
        <v>1.25</v>
      </c>
      <c r="K148" s="165">
        <v>12832</v>
      </c>
      <c r="L148" s="165">
        <v>15065</v>
      </c>
      <c r="M148" s="166">
        <v>0</v>
      </c>
      <c r="N148" s="167">
        <v>1027.07</v>
      </c>
      <c r="O148" s="168">
        <v>688.52</v>
      </c>
    </row>
    <row r="149" spans="1:15" ht="15.5">
      <c r="A149" s="158">
        <v>106010846</v>
      </c>
      <c r="B149" s="159" t="s">
        <v>1498</v>
      </c>
      <c r="C149" s="160" t="s">
        <v>1261</v>
      </c>
      <c r="D149" s="160" t="s">
        <v>1262</v>
      </c>
      <c r="E149" s="160" t="s">
        <v>1262</v>
      </c>
      <c r="F149" s="161" t="s">
        <v>1262</v>
      </c>
      <c r="G149" s="160" t="s">
        <v>1262</v>
      </c>
      <c r="H149" s="162">
        <v>0.31487999999999999</v>
      </c>
      <c r="I149" s="163">
        <v>1.7374000000000001</v>
      </c>
      <c r="J149" s="169">
        <v>1.7013</v>
      </c>
      <c r="K149" s="165">
        <v>6760</v>
      </c>
      <c r="L149" s="165">
        <v>10060</v>
      </c>
      <c r="M149" s="166">
        <v>0</v>
      </c>
      <c r="N149" s="167">
        <v>0</v>
      </c>
      <c r="O149" s="168">
        <v>0</v>
      </c>
    </row>
    <row r="150" spans="1:15" ht="15.5">
      <c r="A150" s="158">
        <v>106301205</v>
      </c>
      <c r="B150" s="159" t="s">
        <v>2229</v>
      </c>
      <c r="C150" s="160" t="s">
        <v>1262</v>
      </c>
      <c r="D150" s="160" t="s">
        <v>1262</v>
      </c>
      <c r="E150" s="160" t="s">
        <v>1262</v>
      </c>
      <c r="F150" s="161" t="s">
        <v>1262</v>
      </c>
      <c r="G150" s="160" t="s">
        <v>1262</v>
      </c>
      <c r="H150" s="162">
        <v>0.34710000000000002</v>
      </c>
      <c r="I150" s="163">
        <v>1.2766</v>
      </c>
      <c r="J150" s="169">
        <v>1.25</v>
      </c>
      <c r="K150" s="165">
        <v>6760</v>
      </c>
      <c r="L150" s="165">
        <v>7936</v>
      </c>
      <c r="M150" s="166">
        <v>1211.5999999999999</v>
      </c>
      <c r="N150" s="167">
        <v>1027.07</v>
      </c>
      <c r="O150" s="168">
        <v>912.9</v>
      </c>
    </row>
    <row r="151" spans="1:15" ht="15.5">
      <c r="A151" s="158">
        <v>106304460</v>
      </c>
      <c r="B151" s="159" t="s">
        <v>1499</v>
      </c>
      <c r="C151" s="160" t="s">
        <v>1262</v>
      </c>
      <c r="D151" s="160" t="s">
        <v>1262</v>
      </c>
      <c r="E151" s="160" t="s">
        <v>1262</v>
      </c>
      <c r="F151" s="161" t="s">
        <v>1262</v>
      </c>
      <c r="G151" s="160" t="s">
        <v>1262</v>
      </c>
      <c r="H151" s="162">
        <v>0.2384</v>
      </c>
      <c r="I151" s="163">
        <v>1.2766</v>
      </c>
      <c r="J151" s="169">
        <v>1.25</v>
      </c>
      <c r="K151" s="165">
        <v>6760</v>
      </c>
      <c r="L151" s="165">
        <v>7936</v>
      </c>
      <c r="M151" s="166">
        <v>0</v>
      </c>
      <c r="N151" s="167">
        <v>1027.07</v>
      </c>
      <c r="O151" s="168">
        <v>912.9</v>
      </c>
    </row>
    <row r="152" spans="1:15" ht="15.5">
      <c r="A152" s="158">
        <v>106190382</v>
      </c>
      <c r="B152" s="159" t="s">
        <v>1500</v>
      </c>
      <c r="C152" s="160" t="s">
        <v>1262</v>
      </c>
      <c r="D152" s="160" t="s">
        <v>1262</v>
      </c>
      <c r="E152" s="160" t="s">
        <v>1262</v>
      </c>
      <c r="F152" s="161" t="s">
        <v>1262</v>
      </c>
      <c r="G152" s="160" t="s">
        <v>1262</v>
      </c>
      <c r="H152" s="162">
        <v>0.28062999999999999</v>
      </c>
      <c r="I152" s="163">
        <v>1.2766</v>
      </c>
      <c r="J152" s="169">
        <v>1.25</v>
      </c>
      <c r="K152" s="165">
        <v>6760</v>
      </c>
      <c r="L152" s="165">
        <v>7936</v>
      </c>
      <c r="M152" s="166">
        <v>1211.5999999999999</v>
      </c>
      <c r="N152" s="167">
        <v>1027.07</v>
      </c>
      <c r="O152" s="168">
        <v>896.67</v>
      </c>
    </row>
    <row r="153" spans="1:15" ht="15.5">
      <c r="A153" s="158">
        <v>106301209</v>
      </c>
      <c r="B153" s="159" t="s">
        <v>1501</v>
      </c>
      <c r="C153" s="160" t="s">
        <v>1262</v>
      </c>
      <c r="D153" s="160" t="s">
        <v>1262</v>
      </c>
      <c r="E153" s="160" t="s">
        <v>1262</v>
      </c>
      <c r="F153" s="161" t="s">
        <v>1262</v>
      </c>
      <c r="G153" s="160" t="s">
        <v>1262</v>
      </c>
      <c r="H153" s="162">
        <v>0.20077999999999999</v>
      </c>
      <c r="I153" s="163">
        <v>1.2766</v>
      </c>
      <c r="J153" s="169">
        <v>1.25</v>
      </c>
      <c r="K153" s="165">
        <v>6760</v>
      </c>
      <c r="L153" s="165">
        <v>7936</v>
      </c>
      <c r="M153" s="166">
        <v>0</v>
      </c>
      <c r="N153" s="167">
        <v>1027.07</v>
      </c>
      <c r="O153" s="168">
        <v>912.9</v>
      </c>
    </row>
    <row r="154" spans="1:15" ht="15.5">
      <c r="A154" s="158">
        <v>106190400</v>
      </c>
      <c r="B154" s="159" t="s">
        <v>1502</v>
      </c>
      <c r="C154" s="160" t="s">
        <v>1262</v>
      </c>
      <c r="D154" s="160" t="s">
        <v>1262</v>
      </c>
      <c r="E154" s="160" t="s">
        <v>1261</v>
      </c>
      <c r="F154" s="161" t="s">
        <v>1262</v>
      </c>
      <c r="G154" s="160" t="s">
        <v>1262</v>
      </c>
      <c r="H154" s="162">
        <v>0.19644</v>
      </c>
      <c r="I154" s="163">
        <v>1.2766</v>
      </c>
      <c r="J154" s="169">
        <v>1.25</v>
      </c>
      <c r="K154" s="165">
        <v>6760</v>
      </c>
      <c r="L154" s="165">
        <v>7936</v>
      </c>
      <c r="M154" s="166">
        <v>1211.5999999999999</v>
      </c>
      <c r="N154" s="167">
        <v>1027.07</v>
      </c>
      <c r="O154" s="168">
        <v>912.9</v>
      </c>
    </row>
    <row r="155" spans="1:15" ht="15.5">
      <c r="A155" s="158">
        <v>106121031</v>
      </c>
      <c r="B155" s="159" t="s">
        <v>1503</v>
      </c>
      <c r="C155" s="160" t="s">
        <v>1262</v>
      </c>
      <c r="D155" s="160" t="s">
        <v>1261</v>
      </c>
      <c r="E155" s="160" t="s">
        <v>1262</v>
      </c>
      <c r="F155" s="161" t="s">
        <v>1261</v>
      </c>
      <c r="G155" s="160" t="s">
        <v>1261</v>
      </c>
      <c r="H155" s="162">
        <v>0.90876000000000001</v>
      </c>
      <c r="I155" s="163">
        <v>1.2766</v>
      </c>
      <c r="J155" s="169">
        <v>1.25</v>
      </c>
      <c r="K155" s="165">
        <v>12832</v>
      </c>
      <c r="L155" s="165">
        <v>15065</v>
      </c>
      <c r="M155" s="166">
        <v>0</v>
      </c>
      <c r="N155" s="167">
        <v>1027.07</v>
      </c>
      <c r="O155" s="168">
        <v>912.9</v>
      </c>
    </row>
    <row r="156" spans="1:15" ht="15.5">
      <c r="A156" s="158">
        <v>106220733</v>
      </c>
      <c r="B156" s="159" t="s">
        <v>1504</v>
      </c>
      <c r="C156" s="160" t="s">
        <v>1262</v>
      </c>
      <c r="D156" s="160" t="s">
        <v>1261</v>
      </c>
      <c r="E156" s="160" t="s">
        <v>1262</v>
      </c>
      <c r="F156" s="161" t="s">
        <v>1261</v>
      </c>
      <c r="G156" s="160" t="s">
        <v>1261</v>
      </c>
      <c r="H156" s="162">
        <v>0.36931999999999998</v>
      </c>
      <c r="I156" s="163">
        <v>1.2766</v>
      </c>
      <c r="J156" s="169">
        <v>1.25</v>
      </c>
      <c r="K156" s="165">
        <v>12832</v>
      </c>
      <c r="L156" s="165">
        <v>15065</v>
      </c>
      <c r="M156" s="166">
        <v>0</v>
      </c>
      <c r="N156" s="167">
        <v>1027.07</v>
      </c>
      <c r="O156" s="168">
        <v>912.9</v>
      </c>
    </row>
    <row r="157" spans="1:15" ht="15.5">
      <c r="A157" s="158">
        <v>106331216</v>
      </c>
      <c r="B157" s="159" t="s">
        <v>1505</v>
      </c>
      <c r="C157" s="160" t="s">
        <v>1262</v>
      </c>
      <c r="D157" s="160" t="s">
        <v>1262</v>
      </c>
      <c r="E157" s="160" t="s">
        <v>1262</v>
      </c>
      <c r="F157" s="161" t="s">
        <v>1262</v>
      </c>
      <c r="G157" s="160" t="s">
        <v>1262</v>
      </c>
      <c r="H157" s="162">
        <v>0.17749999999999999</v>
      </c>
      <c r="I157" s="163">
        <v>1.2766</v>
      </c>
      <c r="J157" s="169">
        <v>1.25</v>
      </c>
      <c r="K157" s="165">
        <v>6760</v>
      </c>
      <c r="L157" s="165">
        <v>7936</v>
      </c>
      <c r="M157" s="166">
        <v>0</v>
      </c>
      <c r="N157" s="167">
        <v>1027.07</v>
      </c>
      <c r="O157" s="168">
        <v>912.9</v>
      </c>
    </row>
    <row r="158" spans="1:15" ht="15.5">
      <c r="A158" s="158">
        <v>106071018</v>
      </c>
      <c r="B158" s="159" t="s">
        <v>1506</v>
      </c>
      <c r="C158" s="160" t="s">
        <v>1262</v>
      </c>
      <c r="D158" s="160" t="s">
        <v>1262</v>
      </c>
      <c r="E158" s="160" t="s">
        <v>1262</v>
      </c>
      <c r="F158" s="161" t="s">
        <v>1262</v>
      </c>
      <c r="G158" s="160" t="s">
        <v>1262</v>
      </c>
      <c r="H158" s="162">
        <v>0.15617</v>
      </c>
      <c r="I158" s="163">
        <v>1.7205999999999999</v>
      </c>
      <c r="J158" s="169">
        <v>1.6848000000000001</v>
      </c>
      <c r="K158" s="165">
        <v>6760</v>
      </c>
      <c r="L158" s="165">
        <v>9982</v>
      </c>
      <c r="M158" s="166">
        <v>0</v>
      </c>
      <c r="N158" s="167">
        <v>1027.07</v>
      </c>
      <c r="O158" s="168">
        <v>912.9</v>
      </c>
    </row>
    <row r="159" spans="1:15" ht="15.5">
      <c r="A159" s="158">
        <v>106070988</v>
      </c>
      <c r="B159" s="159" t="s">
        <v>1507</v>
      </c>
      <c r="C159" s="160" t="s">
        <v>1262</v>
      </c>
      <c r="D159" s="160" t="s">
        <v>1262</v>
      </c>
      <c r="E159" s="160" t="s">
        <v>1262</v>
      </c>
      <c r="F159" s="161" t="s">
        <v>1262</v>
      </c>
      <c r="G159" s="160" t="s">
        <v>1262</v>
      </c>
      <c r="H159" s="162">
        <v>0.16294</v>
      </c>
      <c r="I159" s="163">
        <v>1.7205999999999999</v>
      </c>
      <c r="J159" s="169">
        <v>1.6848000000000001</v>
      </c>
      <c r="K159" s="165">
        <v>6760</v>
      </c>
      <c r="L159" s="165">
        <v>9982</v>
      </c>
      <c r="M159" s="166">
        <v>1523.88</v>
      </c>
      <c r="N159" s="167">
        <v>1027.07</v>
      </c>
      <c r="O159" s="168">
        <v>912.9</v>
      </c>
    </row>
    <row r="160" spans="1:15" ht="15.5">
      <c r="A160" s="158">
        <v>106301132</v>
      </c>
      <c r="B160" s="159" t="s">
        <v>1508</v>
      </c>
      <c r="C160" s="160" t="s">
        <v>1262</v>
      </c>
      <c r="D160" s="160" t="s">
        <v>1262</v>
      </c>
      <c r="E160" s="160" t="s">
        <v>1261</v>
      </c>
      <c r="F160" s="161" t="s">
        <v>1262</v>
      </c>
      <c r="G160" s="160" t="s">
        <v>1262</v>
      </c>
      <c r="H160" s="162">
        <v>0.44706299999999999</v>
      </c>
      <c r="I160" s="163">
        <v>1.2766</v>
      </c>
      <c r="J160" s="169">
        <v>1.25</v>
      </c>
      <c r="K160" s="165">
        <v>6760</v>
      </c>
      <c r="L160" s="165">
        <v>7936</v>
      </c>
      <c r="M160" s="166">
        <v>0</v>
      </c>
      <c r="N160" s="167">
        <v>1027.07</v>
      </c>
      <c r="O160" s="168">
        <v>912.9</v>
      </c>
    </row>
    <row r="161" spans="1:15" ht="15.5">
      <c r="A161" s="158">
        <v>106074097</v>
      </c>
      <c r="B161" s="159" t="s">
        <v>1509</v>
      </c>
      <c r="C161" s="160" t="s">
        <v>1262</v>
      </c>
      <c r="D161" s="160" t="s">
        <v>1262</v>
      </c>
      <c r="E161" s="160" t="s">
        <v>1262</v>
      </c>
      <c r="F161" s="161" t="s">
        <v>1262</v>
      </c>
      <c r="G161" s="160" t="s">
        <v>1262</v>
      </c>
      <c r="H161" s="162">
        <v>0.58321000000000001</v>
      </c>
      <c r="I161" s="163">
        <v>1.7205999999999999</v>
      </c>
      <c r="J161" s="169">
        <v>1.6848000000000001</v>
      </c>
      <c r="K161" s="165">
        <v>6760</v>
      </c>
      <c r="L161" s="165">
        <v>9982</v>
      </c>
      <c r="M161" s="166">
        <v>0</v>
      </c>
      <c r="N161" s="167">
        <v>1027.07</v>
      </c>
      <c r="O161" s="168">
        <v>912.9</v>
      </c>
    </row>
    <row r="162" spans="1:15" ht="15.5">
      <c r="A162" s="158">
        <v>106196035</v>
      </c>
      <c r="B162" s="159" t="s">
        <v>1510</v>
      </c>
      <c r="C162" s="160" t="s">
        <v>1262</v>
      </c>
      <c r="D162" s="160" t="s">
        <v>1262</v>
      </c>
      <c r="E162" s="160" t="s">
        <v>1262</v>
      </c>
      <c r="F162" s="161" t="s">
        <v>1262</v>
      </c>
      <c r="G162" s="160" t="s">
        <v>1262</v>
      </c>
      <c r="H162" s="162">
        <v>0.49819999999999998</v>
      </c>
      <c r="I162" s="163">
        <v>1.2766</v>
      </c>
      <c r="J162" s="169">
        <v>1.25</v>
      </c>
      <c r="K162" s="165">
        <v>6760</v>
      </c>
      <c r="L162" s="165">
        <v>7936</v>
      </c>
      <c r="M162" s="166">
        <v>0</v>
      </c>
      <c r="N162" s="167">
        <v>1027.07</v>
      </c>
      <c r="O162" s="168">
        <v>912.9</v>
      </c>
    </row>
    <row r="163" spans="1:15" ht="15.5">
      <c r="A163" s="158">
        <v>106196403</v>
      </c>
      <c r="B163" s="159" t="s">
        <v>1511</v>
      </c>
      <c r="C163" s="160" t="s">
        <v>1262</v>
      </c>
      <c r="D163" s="160" t="s">
        <v>1262</v>
      </c>
      <c r="E163" s="160" t="s">
        <v>1261</v>
      </c>
      <c r="F163" s="161" t="s">
        <v>1262</v>
      </c>
      <c r="G163" s="160" t="s">
        <v>1262</v>
      </c>
      <c r="H163" s="162">
        <v>0.47302</v>
      </c>
      <c r="I163" s="163">
        <v>1.2766</v>
      </c>
      <c r="J163" s="169">
        <v>1.25</v>
      </c>
      <c r="K163" s="165">
        <v>6760</v>
      </c>
      <c r="L163" s="165">
        <v>7936</v>
      </c>
      <c r="M163" s="166">
        <v>0</v>
      </c>
      <c r="N163" s="167">
        <v>1027.07</v>
      </c>
      <c r="O163" s="168">
        <v>912.9</v>
      </c>
    </row>
    <row r="164" spans="1:15" ht="15.5">
      <c r="A164" s="158">
        <v>106361223</v>
      </c>
      <c r="B164" s="159" t="s">
        <v>1512</v>
      </c>
      <c r="C164" s="160" t="s">
        <v>1262</v>
      </c>
      <c r="D164" s="160" t="s">
        <v>1262</v>
      </c>
      <c r="E164" s="160" t="s">
        <v>1261</v>
      </c>
      <c r="F164" s="161" t="s">
        <v>1262</v>
      </c>
      <c r="G164" s="160" t="s">
        <v>1262</v>
      </c>
      <c r="H164" s="162">
        <v>0.43321999999999999</v>
      </c>
      <c r="I164" s="163">
        <v>1.2766</v>
      </c>
      <c r="J164" s="169">
        <v>1.25</v>
      </c>
      <c r="K164" s="165">
        <v>6760</v>
      </c>
      <c r="L164" s="165">
        <v>7936</v>
      </c>
      <c r="M164" s="166">
        <v>1211.5999999999999</v>
      </c>
      <c r="N164" s="167">
        <v>1027.07</v>
      </c>
      <c r="O164" s="168">
        <v>912.9</v>
      </c>
    </row>
    <row r="165" spans="1:15" ht="15.5">
      <c r="A165" s="158">
        <v>106014132</v>
      </c>
      <c r="B165" s="159" t="s">
        <v>1513</v>
      </c>
      <c r="C165" s="160" t="s">
        <v>1262</v>
      </c>
      <c r="D165" s="160" t="s">
        <v>1262</v>
      </c>
      <c r="E165" s="160" t="s">
        <v>1262</v>
      </c>
      <c r="F165" s="161" t="s">
        <v>1262</v>
      </c>
      <c r="G165" s="160" t="s">
        <v>1262</v>
      </c>
      <c r="H165" s="162">
        <v>0.45324999999999999</v>
      </c>
      <c r="I165" s="163">
        <v>1.7374000000000001</v>
      </c>
      <c r="J165" s="169">
        <v>1.7013</v>
      </c>
      <c r="K165" s="165">
        <v>6760</v>
      </c>
      <c r="L165" s="165">
        <v>10060</v>
      </c>
      <c r="M165" s="166">
        <v>0</v>
      </c>
      <c r="N165" s="167">
        <v>1027.07</v>
      </c>
      <c r="O165" s="168">
        <v>912.9</v>
      </c>
    </row>
    <row r="166" spans="1:15" ht="15.5">
      <c r="A166" s="158">
        <v>106104062</v>
      </c>
      <c r="B166" s="159" t="s">
        <v>1514</v>
      </c>
      <c r="C166" s="160" t="s">
        <v>1262</v>
      </c>
      <c r="D166" s="160" t="s">
        <v>1262</v>
      </c>
      <c r="E166" s="160" t="s">
        <v>1262</v>
      </c>
      <c r="F166" s="161" t="s">
        <v>1262</v>
      </c>
      <c r="G166" s="160" t="s">
        <v>1262</v>
      </c>
      <c r="H166" s="162">
        <v>0.53027999999999997</v>
      </c>
      <c r="I166" s="163">
        <v>1.2766</v>
      </c>
      <c r="J166" s="169">
        <v>1.25</v>
      </c>
      <c r="K166" s="165">
        <v>6760</v>
      </c>
      <c r="L166" s="165">
        <v>7936</v>
      </c>
      <c r="M166" s="166">
        <v>0</v>
      </c>
      <c r="N166" s="167">
        <v>1027.07</v>
      </c>
      <c r="O166" s="168">
        <v>912.9</v>
      </c>
    </row>
    <row r="167" spans="1:15" ht="15.5">
      <c r="A167" s="158">
        <v>106190429</v>
      </c>
      <c r="B167" s="159" t="s">
        <v>1515</v>
      </c>
      <c r="C167" s="160" t="s">
        <v>1262</v>
      </c>
      <c r="D167" s="160" t="s">
        <v>1262</v>
      </c>
      <c r="E167" s="160" t="s">
        <v>1261</v>
      </c>
      <c r="F167" s="161" t="s">
        <v>1262</v>
      </c>
      <c r="G167" s="160" t="s">
        <v>1262</v>
      </c>
      <c r="H167" s="162">
        <v>0.45582</v>
      </c>
      <c r="I167" s="163">
        <v>1.2766</v>
      </c>
      <c r="J167" s="169">
        <v>1.25</v>
      </c>
      <c r="K167" s="165">
        <v>6760</v>
      </c>
      <c r="L167" s="165">
        <v>7936</v>
      </c>
      <c r="M167" s="166">
        <v>0</v>
      </c>
      <c r="N167" s="167">
        <v>1027.07</v>
      </c>
      <c r="O167" s="168">
        <v>912.9</v>
      </c>
    </row>
    <row r="168" spans="1:15" ht="15.5">
      <c r="A168" s="158">
        <v>106394009</v>
      </c>
      <c r="B168" s="159" t="s">
        <v>1516</v>
      </c>
      <c r="C168" s="160" t="s">
        <v>1262</v>
      </c>
      <c r="D168" s="160" t="s">
        <v>1262</v>
      </c>
      <c r="E168" s="160" t="s">
        <v>1262</v>
      </c>
      <c r="F168" s="161" t="s">
        <v>1262</v>
      </c>
      <c r="G168" s="160" t="s">
        <v>1262</v>
      </c>
      <c r="H168" s="162">
        <v>0.48191400000000001</v>
      </c>
      <c r="I168" s="163">
        <v>1.4624999999999999</v>
      </c>
      <c r="J168" s="169">
        <v>1.4320999999999999</v>
      </c>
      <c r="K168" s="165">
        <v>6760</v>
      </c>
      <c r="L168" s="165">
        <v>8793</v>
      </c>
      <c r="M168" s="166">
        <v>0</v>
      </c>
      <c r="N168" s="167">
        <v>1027.07</v>
      </c>
      <c r="O168" s="168">
        <v>912.9</v>
      </c>
    </row>
    <row r="169" spans="1:15" ht="15.5">
      <c r="A169" s="158">
        <v>106504042</v>
      </c>
      <c r="B169" s="159" t="s">
        <v>1517</v>
      </c>
      <c r="C169" s="160" t="s">
        <v>1262</v>
      </c>
      <c r="D169" s="160" t="s">
        <v>1262</v>
      </c>
      <c r="E169" s="160" t="s">
        <v>1262</v>
      </c>
      <c r="F169" s="161" t="s">
        <v>1262</v>
      </c>
      <c r="G169" s="160" t="s">
        <v>1262</v>
      </c>
      <c r="H169" s="162">
        <v>0.48191400000000001</v>
      </c>
      <c r="I169" s="163">
        <v>1.4624999999999999</v>
      </c>
      <c r="J169" s="169">
        <v>1.4320999999999999</v>
      </c>
      <c r="K169" s="165">
        <v>6760</v>
      </c>
      <c r="L169" s="165">
        <v>8793</v>
      </c>
      <c r="M169" s="166">
        <v>0</v>
      </c>
      <c r="N169" s="167">
        <v>1027.07</v>
      </c>
      <c r="O169" s="168">
        <v>912.9</v>
      </c>
    </row>
    <row r="170" spans="1:15" ht="15.5">
      <c r="A170" s="158">
        <v>106334048</v>
      </c>
      <c r="B170" s="159" t="s">
        <v>1518</v>
      </c>
      <c r="C170" s="160" t="s">
        <v>1262</v>
      </c>
      <c r="D170" s="160" t="s">
        <v>1262</v>
      </c>
      <c r="E170" s="160" t="s">
        <v>1262</v>
      </c>
      <c r="F170" s="161" t="s">
        <v>1262</v>
      </c>
      <c r="G170" s="160" t="s">
        <v>1262</v>
      </c>
      <c r="H170" s="162">
        <v>0.61092000000000002</v>
      </c>
      <c r="I170" s="163">
        <v>1.2766</v>
      </c>
      <c r="J170" s="169">
        <v>1.25</v>
      </c>
      <c r="K170" s="165">
        <v>6760</v>
      </c>
      <c r="L170" s="165">
        <v>7936</v>
      </c>
      <c r="M170" s="166">
        <v>0</v>
      </c>
      <c r="N170" s="167">
        <v>1027.07</v>
      </c>
      <c r="O170" s="168">
        <v>912.9</v>
      </c>
    </row>
    <row r="171" spans="1:15" ht="15.5">
      <c r="A171" s="158">
        <v>106014326</v>
      </c>
      <c r="B171" s="159" t="s">
        <v>1519</v>
      </c>
      <c r="C171" s="160" t="s">
        <v>1262</v>
      </c>
      <c r="D171" s="160" t="s">
        <v>1262</v>
      </c>
      <c r="E171" s="160" t="s">
        <v>1261</v>
      </c>
      <c r="F171" s="161" t="s">
        <v>1262</v>
      </c>
      <c r="G171" s="160" t="s">
        <v>1262</v>
      </c>
      <c r="H171" s="162">
        <v>0.49352000000000001</v>
      </c>
      <c r="I171" s="163">
        <v>1.7374000000000001</v>
      </c>
      <c r="J171" s="169">
        <v>1.7013</v>
      </c>
      <c r="K171" s="165">
        <v>6760</v>
      </c>
      <c r="L171" s="165">
        <v>10060</v>
      </c>
      <c r="M171" s="166">
        <v>0</v>
      </c>
      <c r="N171" s="167">
        <v>1027.07</v>
      </c>
      <c r="O171" s="168">
        <v>912.9</v>
      </c>
    </row>
    <row r="172" spans="1:15" ht="15.5">
      <c r="A172" s="158">
        <v>106364265</v>
      </c>
      <c r="B172" s="159" t="s">
        <v>1520</v>
      </c>
      <c r="C172" s="160" t="s">
        <v>1262</v>
      </c>
      <c r="D172" s="160" t="s">
        <v>1262</v>
      </c>
      <c r="E172" s="160" t="s">
        <v>1261</v>
      </c>
      <c r="F172" s="161" t="s">
        <v>1262</v>
      </c>
      <c r="G172" s="160" t="s">
        <v>1262</v>
      </c>
      <c r="H172" s="162">
        <v>0.43321999999999999</v>
      </c>
      <c r="I172" s="163">
        <v>1.2766</v>
      </c>
      <c r="J172" s="169">
        <v>1.25</v>
      </c>
      <c r="K172" s="165">
        <v>6760</v>
      </c>
      <c r="L172" s="165">
        <v>7936</v>
      </c>
      <c r="M172" s="166">
        <v>1211.5999999999999</v>
      </c>
      <c r="N172" s="167">
        <v>1027.07</v>
      </c>
      <c r="O172" s="168">
        <v>912.9</v>
      </c>
    </row>
    <row r="173" spans="1:15" ht="15.5">
      <c r="A173" s="158">
        <v>106304409</v>
      </c>
      <c r="B173" s="159" t="s">
        <v>1521</v>
      </c>
      <c r="C173" s="160" t="s">
        <v>1262</v>
      </c>
      <c r="D173" s="160" t="s">
        <v>1262</v>
      </c>
      <c r="E173" s="160" t="s">
        <v>1261</v>
      </c>
      <c r="F173" s="161" t="s">
        <v>1262</v>
      </c>
      <c r="G173" s="160" t="s">
        <v>1262</v>
      </c>
      <c r="H173" s="162">
        <v>0.44706299999999999</v>
      </c>
      <c r="I173" s="163">
        <v>1.2766</v>
      </c>
      <c r="J173" s="169">
        <v>1.25</v>
      </c>
      <c r="K173" s="165">
        <v>6760</v>
      </c>
      <c r="L173" s="165">
        <v>7936</v>
      </c>
      <c r="M173" s="166">
        <v>0</v>
      </c>
      <c r="N173" s="167">
        <v>1027.07</v>
      </c>
      <c r="O173" s="168">
        <v>912.9</v>
      </c>
    </row>
    <row r="174" spans="1:15" ht="15.5">
      <c r="A174" s="158">
        <v>106190432</v>
      </c>
      <c r="B174" s="159" t="s">
        <v>1522</v>
      </c>
      <c r="C174" s="160" t="s">
        <v>1262</v>
      </c>
      <c r="D174" s="160" t="s">
        <v>1262</v>
      </c>
      <c r="E174" s="160" t="s">
        <v>1262</v>
      </c>
      <c r="F174" s="161" t="s">
        <v>1262</v>
      </c>
      <c r="G174" s="160" t="s">
        <v>1262</v>
      </c>
      <c r="H174" s="162">
        <v>0.53774</v>
      </c>
      <c r="I174" s="163">
        <v>1.2766</v>
      </c>
      <c r="J174" s="169">
        <v>1.25</v>
      </c>
      <c r="K174" s="165">
        <v>6760</v>
      </c>
      <c r="L174" s="165">
        <v>7936</v>
      </c>
      <c r="M174" s="166">
        <v>0</v>
      </c>
      <c r="N174" s="167">
        <v>1027.07</v>
      </c>
      <c r="O174" s="168">
        <v>912.9</v>
      </c>
    </row>
    <row r="175" spans="1:15" ht="15.5">
      <c r="A175" s="158">
        <v>106410804</v>
      </c>
      <c r="B175" s="159" t="s">
        <v>1523</v>
      </c>
      <c r="C175" s="160" t="s">
        <v>1262</v>
      </c>
      <c r="D175" s="160" t="s">
        <v>1262</v>
      </c>
      <c r="E175" s="160" t="s">
        <v>1262</v>
      </c>
      <c r="F175" s="161" t="s">
        <v>1262</v>
      </c>
      <c r="G175" s="160" t="s">
        <v>1262</v>
      </c>
      <c r="H175" s="162">
        <v>0.46360000000000001</v>
      </c>
      <c r="I175" s="163">
        <v>1.7225999999999999</v>
      </c>
      <c r="J175" s="169">
        <v>1.6868000000000001</v>
      </c>
      <c r="K175" s="165">
        <v>6760</v>
      </c>
      <c r="L175" s="165">
        <v>9991</v>
      </c>
      <c r="M175" s="166">
        <v>0</v>
      </c>
      <c r="N175" s="167">
        <v>1027.07</v>
      </c>
      <c r="O175" s="168">
        <v>912.9</v>
      </c>
    </row>
    <row r="176" spans="1:15" ht="15.5">
      <c r="A176" s="158">
        <v>106480989</v>
      </c>
      <c r="B176" s="159" t="s">
        <v>1524</v>
      </c>
      <c r="C176" s="160" t="s">
        <v>1262</v>
      </c>
      <c r="D176" s="160" t="s">
        <v>1262</v>
      </c>
      <c r="E176" s="160" t="s">
        <v>1262</v>
      </c>
      <c r="F176" s="161" t="s">
        <v>1262</v>
      </c>
      <c r="G176" s="160" t="s">
        <v>1262</v>
      </c>
      <c r="H176" s="162">
        <v>0.50944</v>
      </c>
      <c r="I176" s="163">
        <v>1.7041999999999999</v>
      </c>
      <c r="J176" s="172">
        <v>1.6688000000000001</v>
      </c>
      <c r="K176" s="165">
        <v>6760</v>
      </c>
      <c r="L176" s="165">
        <v>9907</v>
      </c>
      <c r="M176" s="166">
        <v>2623.16</v>
      </c>
      <c r="N176" s="167">
        <v>1027.07</v>
      </c>
      <c r="O176" s="168">
        <v>912.9</v>
      </c>
    </row>
    <row r="177" spans="1:15" ht="15.5">
      <c r="A177" s="158">
        <v>106074093</v>
      </c>
      <c r="B177" s="159" t="s">
        <v>1525</v>
      </c>
      <c r="C177" s="160" t="s">
        <v>1262</v>
      </c>
      <c r="D177" s="160" t="s">
        <v>1262</v>
      </c>
      <c r="E177" s="160" t="s">
        <v>1261</v>
      </c>
      <c r="F177" s="161" t="s">
        <v>1262</v>
      </c>
      <c r="G177" s="160" t="s">
        <v>1262</v>
      </c>
      <c r="H177" s="162">
        <v>0.49352000000000001</v>
      </c>
      <c r="I177" s="163">
        <v>1.7374000000000001</v>
      </c>
      <c r="J177" s="169">
        <v>1.7013</v>
      </c>
      <c r="K177" s="165">
        <v>6760</v>
      </c>
      <c r="L177" s="165">
        <v>10060</v>
      </c>
      <c r="M177" s="166">
        <v>0</v>
      </c>
      <c r="N177" s="167">
        <v>1027.07</v>
      </c>
      <c r="O177" s="168">
        <v>912.9</v>
      </c>
    </row>
    <row r="178" spans="1:15" ht="15.5">
      <c r="A178" s="158">
        <v>106334025</v>
      </c>
      <c r="B178" s="159" t="s">
        <v>1526</v>
      </c>
      <c r="C178" s="160" t="s">
        <v>1262</v>
      </c>
      <c r="D178" s="160" t="s">
        <v>1262</v>
      </c>
      <c r="E178" s="160" t="s">
        <v>1262</v>
      </c>
      <c r="F178" s="161" t="s">
        <v>1262</v>
      </c>
      <c r="G178" s="160" t="s">
        <v>1262</v>
      </c>
      <c r="H178" s="162">
        <v>0.63573000000000002</v>
      </c>
      <c r="I178" s="163">
        <v>1.2766</v>
      </c>
      <c r="J178" s="169">
        <v>1.25</v>
      </c>
      <c r="K178" s="165">
        <v>6760</v>
      </c>
      <c r="L178" s="165">
        <v>7936</v>
      </c>
      <c r="M178" s="166">
        <v>0</v>
      </c>
      <c r="N178" s="167">
        <v>1027.07</v>
      </c>
      <c r="O178" s="168">
        <v>912.9</v>
      </c>
    </row>
    <row r="179" spans="1:15" ht="15.5">
      <c r="A179" s="158">
        <v>106314024</v>
      </c>
      <c r="B179" s="159" t="s">
        <v>1527</v>
      </c>
      <c r="C179" s="160" t="s">
        <v>1262</v>
      </c>
      <c r="D179" s="160" t="s">
        <v>1262</v>
      </c>
      <c r="E179" s="160" t="s">
        <v>1261</v>
      </c>
      <c r="F179" s="161" t="s">
        <v>1262</v>
      </c>
      <c r="G179" s="160" t="s">
        <v>1262</v>
      </c>
      <c r="H179" s="162">
        <v>0.39873599999999998</v>
      </c>
      <c r="I179" s="163">
        <v>1.5956999999999999</v>
      </c>
      <c r="J179" s="169">
        <v>1.5625</v>
      </c>
      <c r="K179" s="165">
        <v>6760</v>
      </c>
      <c r="L179" s="165">
        <v>9407</v>
      </c>
      <c r="M179" s="166">
        <v>0</v>
      </c>
      <c r="N179" s="167">
        <v>1027.07</v>
      </c>
      <c r="O179" s="168">
        <v>912.9</v>
      </c>
    </row>
    <row r="180" spans="1:15" ht="15.5">
      <c r="A180" s="158">
        <v>106340913</v>
      </c>
      <c r="B180" s="159" t="s">
        <v>1528</v>
      </c>
      <c r="C180" s="160" t="s">
        <v>1262</v>
      </c>
      <c r="D180" s="160" t="s">
        <v>1262</v>
      </c>
      <c r="E180" s="160" t="s">
        <v>1262</v>
      </c>
      <c r="F180" s="161" t="s">
        <v>1262</v>
      </c>
      <c r="G180" s="160" t="s">
        <v>1262</v>
      </c>
      <c r="H180" s="162">
        <v>0.40268999999999999</v>
      </c>
      <c r="I180" s="163">
        <v>1.5956999999999999</v>
      </c>
      <c r="J180" s="169">
        <v>1.5625</v>
      </c>
      <c r="K180" s="165">
        <v>6760</v>
      </c>
      <c r="L180" s="165">
        <v>9407</v>
      </c>
      <c r="M180" s="166">
        <v>0</v>
      </c>
      <c r="N180" s="167">
        <v>1027.07</v>
      </c>
      <c r="O180" s="168">
        <v>912.9</v>
      </c>
    </row>
    <row r="181" spans="1:15" ht="15.5">
      <c r="A181" s="158">
        <v>106370730</v>
      </c>
      <c r="B181" s="159" t="s">
        <v>1529</v>
      </c>
      <c r="C181" s="160" t="s">
        <v>1262</v>
      </c>
      <c r="D181" s="160" t="s">
        <v>1262</v>
      </c>
      <c r="E181" s="160" t="s">
        <v>1261</v>
      </c>
      <c r="F181" s="161" t="s">
        <v>1262</v>
      </c>
      <c r="G181" s="160" t="s">
        <v>1262</v>
      </c>
      <c r="H181" s="162">
        <v>0.41433999999999999</v>
      </c>
      <c r="I181" s="163">
        <v>1.2766</v>
      </c>
      <c r="J181" s="169">
        <v>1.25</v>
      </c>
      <c r="K181" s="165">
        <v>6760</v>
      </c>
      <c r="L181" s="165">
        <v>7936</v>
      </c>
      <c r="M181" s="166">
        <v>0</v>
      </c>
      <c r="N181" s="167">
        <v>1027.07</v>
      </c>
      <c r="O181" s="168">
        <v>912.9</v>
      </c>
    </row>
    <row r="182" spans="1:15" ht="15.5">
      <c r="A182" s="158">
        <v>106380857</v>
      </c>
      <c r="B182" s="159" t="s">
        <v>1530</v>
      </c>
      <c r="C182" s="160" t="s">
        <v>1262</v>
      </c>
      <c r="D182" s="160" t="s">
        <v>1262</v>
      </c>
      <c r="E182" s="160" t="s">
        <v>1262</v>
      </c>
      <c r="F182" s="161" t="s">
        <v>1262</v>
      </c>
      <c r="G182" s="160" t="s">
        <v>1262</v>
      </c>
      <c r="H182" s="162">
        <v>0.41047</v>
      </c>
      <c r="I182" s="163">
        <v>1.7142999999999999</v>
      </c>
      <c r="J182" s="169">
        <v>1.6786000000000001</v>
      </c>
      <c r="K182" s="165">
        <v>6760</v>
      </c>
      <c r="L182" s="165">
        <v>9953</v>
      </c>
      <c r="M182" s="166">
        <v>0</v>
      </c>
      <c r="N182" s="167">
        <v>1027.07</v>
      </c>
      <c r="O182" s="168">
        <v>912.9</v>
      </c>
    </row>
    <row r="183" spans="1:15" ht="15.5">
      <c r="A183" s="158">
        <v>106431506</v>
      </c>
      <c r="B183" s="159" t="s">
        <v>1531</v>
      </c>
      <c r="C183" s="160" t="s">
        <v>1262</v>
      </c>
      <c r="D183" s="160" t="s">
        <v>1262</v>
      </c>
      <c r="E183" s="160" t="s">
        <v>1262</v>
      </c>
      <c r="F183" s="161" t="s">
        <v>1262</v>
      </c>
      <c r="G183" s="160" t="s">
        <v>1262</v>
      </c>
      <c r="H183" s="162">
        <v>0.51392000000000004</v>
      </c>
      <c r="I183" s="163">
        <v>1.7374000000000001</v>
      </c>
      <c r="J183" s="169">
        <v>1.7013</v>
      </c>
      <c r="K183" s="165">
        <v>6760</v>
      </c>
      <c r="L183" s="165">
        <v>10060</v>
      </c>
      <c r="M183" s="166">
        <v>0</v>
      </c>
      <c r="N183" s="167">
        <v>1027.07</v>
      </c>
      <c r="O183" s="168">
        <v>912.9</v>
      </c>
    </row>
    <row r="184" spans="1:15" ht="15.5">
      <c r="A184" s="158">
        <v>106014337</v>
      </c>
      <c r="B184" s="159" t="s">
        <v>1532</v>
      </c>
      <c r="C184" s="160" t="s">
        <v>1262</v>
      </c>
      <c r="D184" s="160" t="s">
        <v>1262</v>
      </c>
      <c r="E184" s="160" t="s">
        <v>1262</v>
      </c>
      <c r="F184" s="161" t="s">
        <v>1262</v>
      </c>
      <c r="G184" s="160" t="s">
        <v>1262</v>
      </c>
      <c r="H184" s="162">
        <v>0.45479999999999998</v>
      </c>
      <c r="I184" s="163">
        <v>1.7229000000000001</v>
      </c>
      <c r="J184" s="169">
        <v>1.6871</v>
      </c>
      <c r="K184" s="165">
        <v>6760</v>
      </c>
      <c r="L184" s="165">
        <v>9993</v>
      </c>
      <c r="M184" s="166">
        <v>0</v>
      </c>
      <c r="N184" s="167">
        <v>1027.07</v>
      </c>
      <c r="O184" s="168">
        <v>912.9</v>
      </c>
    </row>
    <row r="185" spans="1:15" ht="15.5">
      <c r="A185" s="158">
        <v>106210992</v>
      </c>
      <c r="B185" s="159" t="s">
        <v>1533</v>
      </c>
      <c r="C185" s="160" t="s">
        <v>1262</v>
      </c>
      <c r="D185" s="160" t="s">
        <v>1262</v>
      </c>
      <c r="E185" s="160" t="s">
        <v>1262</v>
      </c>
      <c r="F185" s="161" t="s">
        <v>1262</v>
      </c>
      <c r="G185" s="160" t="s">
        <v>1262</v>
      </c>
      <c r="H185" s="162">
        <v>0.45638000000000001</v>
      </c>
      <c r="I185" s="163">
        <v>1.7555000000000001</v>
      </c>
      <c r="J185" s="169">
        <v>1.7190000000000001</v>
      </c>
      <c r="K185" s="165">
        <v>6760</v>
      </c>
      <c r="L185" s="165">
        <v>10143</v>
      </c>
      <c r="M185" s="166">
        <v>0</v>
      </c>
      <c r="N185" s="167">
        <v>1027.07</v>
      </c>
      <c r="O185" s="168">
        <v>912.9</v>
      </c>
    </row>
    <row r="186" spans="1:15" ht="15.5">
      <c r="A186" s="158">
        <v>106434153</v>
      </c>
      <c r="B186" s="159" t="s">
        <v>1534</v>
      </c>
      <c r="C186" s="160" t="s">
        <v>1262</v>
      </c>
      <c r="D186" s="160" t="s">
        <v>1262</v>
      </c>
      <c r="E186" s="160" t="s">
        <v>1261</v>
      </c>
      <c r="F186" s="161" t="s">
        <v>1262</v>
      </c>
      <c r="G186" s="160" t="s">
        <v>1262</v>
      </c>
      <c r="H186" s="162">
        <v>0.38258999999999999</v>
      </c>
      <c r="I186" s="163">
        <v>1.7374000000000001</v>
      </c>
      <c r="J186" s="169">
        <v>1.7013</v>
      </c>
      <c r="K186" s="165">
        <v>6760</v>
      </c>
      <c r="L186" s="165">
        <v>10060</v>
      </c>
      <c r="M186" s="166">
        <v>0</v>
      </c>
      <c r="N186" s="167">
        <v>1027.07</v>
      </c>
      <c r="O186" s="168">
        <v>912.9</v>
      </c>
    </row>
    <row r="187" spans="1:15" ht="15.5">
      <c r="A187" s="158">
        <v>106494019</v>
      </c>
      <c r="B187" s="159" t="s">
        <v>1535</v>
      </c>
      <c r="C187" s="160" t="s">
        <v>1262</v>
      </c>
      <c r="D187" s="160" t="s">
        <v>1262</v>
      </c>
      <c r="E187" s="160" t="s">
        <v>1262</v>
      </c>
      <c r="F187" s="161" t="s">
        <v>1262</v>
      </c>
      <c r="G187" s="160" t="s">
        <v>1262</v>
      </c>
      <c r="H187" s="162">
        <v>0.59482000000000002</v>
      </c>
      <c r="I187" s="163">
        <v>1.7062999999999999</v>
      </c>
      <c r="J187" s="169">
        <v>1.6708000000000001</v>
      </c>
      <c r="K187" s="165">
        <v>6760</v>
      </c>
      <c r="L187" s="165">
        <v>9916</v>
      </c>
      <c r="M187" s="166">
        <v>0</v>
      </c>
      <c r="N187" s="167">
        <v>1027.07</v>
      </c>
      <c r="O187" s="168">
        <v>912.9</v>
      </c>
    </row>
    <row r="188" spans="1:15" ht="15.5">
      <c r="A188" s="158">
        <v>106190431</v>
      </c>
      <c r="B188" s="159" t="s">
        <v>1536</v>
      </c>
      <c r="C188" s="160" t="s">
        <v>1262</v>
      </c>
      <c r="D188" s="160" t="s">
        <v>1262</v>
      </c>
      <c r="E188" s="160" t="s">
        <v>1262</v>
      </c>
      <c r="F188" s="161" t="s">
        <v>1262</v>
      </c>
      <c r="G188" s="160" t="s">
        <v>1262</v>
      </c>
      <c r="H188" s="162">
        <v>0.50061999999999995</v>
      </c>
      <c r="I188" s="163">
        <v>1.2766</v>
      </c>
      <c r="J188" s="169">
        <v>1.25</v>
      </c>
      <c r="K188" s="165">
        <v>6760</v>
      </c>
      <c r="L188" s="165">
        <v>7936</v>
      </c>
      <c r="M188" s="166">
        <v>0</v>
      </c>
      <c r="N188" s="167">
        <v>1027.07</v>
      </c>
      <c r="O188" s="168">
        <v>912.9</v>
      </c>
    </row>
    <row r="189" spans="1:15" ht="15.5">
      <c r="A189" s="158">
        <v>106342344</v>
      </c>
      <c r="B189" s="159" t="s">
        <v>1537</v>
      </c>
      <c r="C189" s="160" t="s">
        <v>1262</v>
      </c>
      <c r="D189" s="160" t="s">
        <v>1262</v>
      </c>
      <c r="E189" s="160" t="s">
        <v>1262</v>
      </c>
      <c r="F189" s="161" t="s">
        <v>1262</v>
      </c>
      <c r="G189" s="160" t="s">
        <v>1262</v>
      </c>
      <c r="H189" s="162">
        <v>0.38908999999999999</v>
      </c>
      <c r="I189" s="163">
        <v>1.5956999999999999</v>
      </c>
      <c r="J189" s="169">
        <v>1.5625</v>
      </c>
      <c r="K189" s="165">
        <v>6760</v>
      </c>
      <c r="L189" s="165">
        <v>9407</v>
      </c>
      <c r="M189" s="166">
        <v>0</v>
      </c>
      <c r="N189" s="167">
        <v>1027.07</v>
      </c>
      <c r="O189" s="168">
        <v>912.9</v>
      </c>
    </row>
    <row r="190" spans="1:15" ht="15.5">
      <c r="A190" s="158">
        <v>106410806</v>
      </c>
      <c r="B190" s="159" t="s">
        <v>1538</v>
      </c>
      <c r="C190" s="160" t="s">
        <v>1262</v>
      </c>
      <c r="D190" s="160" t="s">
        <v>1262</v>
      </c>
      <c r="E190" s="160" t="s">
        <v>1262</v>
      </c>
      <c r="F190" s="161" t="s">
        <v>1262</v>
      </c>
      <c r="G190" s="160" t="s">
        <v>1262</v>
      </c>
      <c r="H190" s="162">
        <v>0.34339700000000001</v>
      </c>
      <c r="I190" s="163">
        <v>1.7225999999999999</v>
      </c>
      <c r="J190" s="169">
        <v>1.6868000000000001</v>
      </c>
      <c r="K190" s="165">
        <v>6760</v>
      </c>
      <c r="L190" s="165">
        <v>9991</v>
      </c>
      <c r="M190" s="166">
        <v>0</v>
      </c>
      <c r="N190" s="167">
        <v>1027.07</v>
      </c>
      <c r="O190" s="168">
        <v>912.9</v>
      </c>
    </row>
    <row r="191" spans="1:15" ht="15.5">
      <c r="A191" s="158">
        <v>106484044</v>
      </c>
      <c r="B191" s="159" t="s">
        <v>1539</v>
      </c>
      <c r="C191" s="160" t="s">
        <v>1262</v>
      </c>
      <c r="D191" s="160" t="s">
        <v>1262</v>
      </c>
      <c r="E191" s="160" t="s">
        <v>1262</v>
      </c>
      <c r="F191" s="161" t="s">
        <v>1262</v>
      </c>
      <c r="G191" s="160" t="s">
        <v>1262</v>
      </c>
      <c r="H191" s="162">
        <v>0.41143000000000002</v>
      </c>
      <c r="I191" s="163">
        <v>1.7041999999999999</v>
      </c>
      <c r="J191" s="169">
        <v>1.6688000000000001</v>
      </c>
      <c r="K191" s="165">
        <v>6760</v>
      </c>
      <c r="L191" s="165">
        <v>9907</v>
      </c>
      <c r="M191" s="166">
        <v>0</v>
      </c>
      <c r="N191" s="167">
        <v>1027.07</v>
      </c>
      <c r="O191" s="168">
        <v>912.9</v>
      </c>
    </row>
    <row r="192" spans="1:15" ht="15.5">
      <c r="A192" s="158">
        <v>106070990</v>
      </c>
      <c r="B192" s="159" t="s">
        <v>1540</v>
      </c>
      <c r="C192" s="160" t="s">
        <v>1262</v>
      </c>
      <c r="D192" s="160" t="s">
        <v>1262</v>
      </c>
      <c r="E192" s="160" t="s">
        <v>1262</v>
      </c>
      <c r="F192" s="161" t="s">
        <v>1262</v>
      </c>
      <c r="G192" s="160" t="s">
        <v>1262</v>
      </c>
      <c r="H192" s="162">
        <v>0.41336000000000001</v>
      </c>
      <c r="I192" s="163">
        <v>1.7205999999999999</v>
      </c>
      <c r="J192" s="169">
        <v>1.6848000000000001</v>
      </c>
      <c r="K192" s="165">
        <v>6760</v>
      </c>
      <c r="L192" s="165">
        <v>9982</v>
      </c>
      <c r="M192" s="166">
        <v>0</v>
      </c>
      <c r="N192" s="167">
        <v>1027.07</v>
      </c>
      <c r="O192" s="168">
        <v>912.9</v>
      </c>
    </row>
    <row r="193" spans="1:15" ht="15.5">
      <c r="A193" s="158">
        <v>106190434</v>
      </c>
      <c r="B193" s="159" t="s">
        <v>1541</v>
      </c>
      <c r="C193" s="160" t="s">
        <v>1262</v>
      </c>
      <c r="D193" s="160" t="s">
        <v>1262</v>
      </c>
      <c r="E193" s="160" t="s">
        <v>1262</v>
      </c>
      <c r="F193" s="161" t="s">
        <v>1262</v>
      </c>
      <c r="G193" s="160" t="s">
        <v>1262</v>
      </c>
      <c r="H193" s="162">
        <v>0.57826</v>
      </c>
      <c r="I193" s="163">
        <v>1.2766</v>
      </c>
      <c r="J193" s="169">
        <v>1.25</v>
      </c>
      <c r="K193" s="165">
        <v>6760</v>
      </c>
      <c r="L193" s="165">
        <v>7936</v>
      </c>
      <c r="M193" s="166">
        <v>0</v>
      </c>
      <c r="N193" s="167">
        <v>1027.07</v>
      </c>
      <c r="O193" s="168">
        <v>912.9</v>
      </c>
    </row>
    <row r="194" spans="1:15" ht="15.5">
      <c r="A194" s="158">
        <v>106191450</v>
      </c>
      <c r="B194" s="159" t="s">
        <v>1542</v>
      </c>
      <c r="C194" s="160" t="s">
        <v>1262</v>
      </c>
      <c r="D194" s="160" t="s">
        <v>1262</v>
      </c>
      <c r="E194" s="160" t="s">
        <v>1262</v>
      </c>
      <c r="F194" s="161" t="s">
        <v>1262</v>
      </c>
      <c r="G194" s="160" t="s">
        <v>1262</v>
      </c>
      <c r="H194" s="162">
        <v>0.55483000000000005</v>
      </c>
      <c r="I194" s="163">
        <v>1.2766</v>
      </c>
      <c r="J194" s="169">
        <v>1.25</v>
      </c>
      <c r="K194" s="165">
        <v>6760</v>
      </c>
      <c r="L194" s="165">
        <v>7936</v>
      </c>
      <c r="M194" s="166">
        <v>0</v>
      </c>
      <c r="N194" s="167">
        <v>1027.07</v>
      </c>
      <c r="O194" s="168">
        <v>912.9</v>
      </c>
    </row>
    <row r="195" spans="1:15" ht="15.5">
      <c r="A195" s="158">
        <v>106540734</v>
      </c>
      <c r="B195" s="159" t="s">
        <v>1379</v>
      </c>
      <c r="C195" s="160" t="s">
        <v>1262</v>
      </c>
      <c r="D195" s="160" t="s">
        <v>1261</v>
      </c>
      <c r="E195" s="160" t="s">
        <v>1262</v>
      </c>
      <c r="F195" s="161" t="s">
        <v>1262</v>
      </c>
      <c r="G195" s="160" t="s">
        <v>1262</v>
      </c>
      <c r="H195" s="162">
        <v>0.30332999999999999</v>
      </c>
      <c r="I195" s="163">
        <v>1.2766</v>
      </c>
      <c r="J195" s="169">
        <v>1.25</v>
      </c>
      <c r="K195" s="165">
        <v>6760</v>
      </c>
      <c r="L195" s="165">
        <v>7936</v>
      </c>
      <c r="M195" s="166">
        <v>1211.5999999999999</v>
      </c>
      <c r="N195" s="167">
        <v>1027.07</v>
      </c>
      <c r="O195" s="168">
        <v>814.65</v>
      </c>
    </row>
    <row r="196" spans="1:15" ht="15.5">
      <c r="A196" s="158">
        <v>106544075</v>
      </c>
      <c r="B196" s="159" t="s">
        <v>1380</v>
      </c>
      <c r="C196" s="160" t="s">
        <v>1262</v>
      </c>
      <c r="D196" s="160" t="s">
        <v>1261</v>
      </c>
      <c r="E196" s="160" t="s">
        <v>1262</v>
      </c>
      <c r="F196" s="161" t="s">
        <v>1262</v>
      </c>
      <c r="G196" s="160" t="s">
        <v>1262</v>
      </c>
      <c r="H196" s="162">
        <v>0.30332999999999999</v>
      </c>
      <c r="I196" s="163">
        <v>1.2766</v>
      </c>
      <c r="J196" s="169">
        <v>1.25</v>
      </c>
      <c r="K196" s="165">
        <v>6760</v>
      </c>
      <c r="L196" s="165">
        <v>7936</v>
      </c>
      <c r="M196" s="166">
        <v>1211.5999999999999</v>
      </c>
      <c r="N196" s="167">
        <v>1027.07</v>
      </c>
      <c r="O196" s="168">
        <v>814.65</v>
      </c>
    </row>
    <row r="197" spans="1:15" ht="15.5">
      <c r="A197" s="158">
        <v>106194219</v>
      </c>
      <c r="B197" s="159" t="s">
        <v>1381</v>
      </c>
      <c r="C197" s="160" t="s">
        <v>1262</v>
      </c>
      <c r="D197" s="160" t="s">
        <v>1262</v>
      </c>
      <c r="E197" s="160" t="s">
        <v>1262</v>
      </c>
      <c r="F197" s="161" t="s">
        <v>1262</v>
      </c>
      <c r="G197" s="160" t="s">
        <v>1262</v>
      </c>
      <c r="H197" s="162">
        <v>0.20263</v>
      </c>
      <c r="I197" s="163">
        <v>1.2766</v>
      </c>
      <c r="J197" s="169">
        <v>1.25</v>
      </c>
      <c r="K197" s="165">
        <v>6760</v>
      </c>
      <c r="L197" s="165">
        <v>7936</v>
      </c>
      <c r="M197" s="166">
        <v>1211.5999999999999</v>
      </c>
      <c r="N197" s="167">
        <v>1027.07</v>
      </c>
      <c r="O197" s="168">
        <v>912.9</v>
      </c>
    </row>
    <row r="198" spans="1:15" ht="15.5">
      <c r="A198" s="158">
        <v>106384238</v>
      </c>
      <c r="B198" s="159" t="s">
        <v>2212</v>
      </c>
      <c r="C198" s="160" t="s">
        <v>1262</v>
      </c>
      <c r="D198" s="160" t="s">
        <v>1262</v>
      </c>
      <c r="E198" s="160" t="s">
        <v>1262</v>
      </c>
      <c r="F198" s="161" t="s">
        <v>1262</v>
      </c>
      <c r="G198" s="160" t="s">
        <v>1262</v>
      </c>
      <c r="H198" s="162">
        <v>0.36508000000000002</v>
      </c>
      <c r="I198" s="163">
        <v>1.7555000000000001</v>
      </c>
      <c r="J198" s="169">
        <v>1.7190000000000001</v>
      </c>
      <c r="K198" s="165">
        <v>6760</v>
      </c>
      <c r="L198" s="165">
        <v>10143</v>
      </c>
      <c r="M198" s="166">
        <v>0</v>
      </c>
      <c r="N198" s="167">
        <v>1027.07</v>
      </c>
      <c r="O198" s="168">
        <v>912.9</v>
      </c>
    </row>
    <row r="199" spans="1:15" ht="15.5">
      <c r="A199" s="158">
        <v>106210993</v>
      </c>
      <c r="B199" s="159" t="s">
        <v>1543</v>
      </c>
      <c r="C199" s="160" t="s">
        <v>1262</v>
      </c>
      <c r="D199" s="160" t="s">
        <v>1262</v>
      </c>
      <c r="E199" s="160" t="s">
        <v>1262</v>
      </c>
      <c r="F199" s="161" t="s">
        <v>1262</v>
      </c>
      <c r="G199" s="160" t="s">
        <v>1262</v>
      </c>
      <c r="H199" s="162">
        <v>0.36508000000000002</v>
      </c>
      <c r="I199" s="163">
        <v>1.7555000000000001</v>
      </c>
      <c r="J199" s="169">
        <v>1.7190000000000001</v>
      </c>
      <c r="K199" s="165">
        <v>6760</v>
      </c>
      <c r="L199" s="165">
        <v>10143</v>
      </c>
      <c r="M199" s="166">
        <v>1548.43</v>
      </c>
      <c r="N199" s="167">
        <v>1027.07</v>
      </c>
      <c r="O199" s="168">
        <v>912.9</v>
      </c>
    </row>
    <row r="200" spans="1:15" ht="15.5">
      <c r="A200" s="158">
        <v>106150736</v>
      </c>
      <c r="B200" s="159" t="s">
        <v>1544</v>
      </c>
      <c r="C200" s="160" t="s">
        <v>1261</v>
      </c>
      <c r="D200" s="160" t="s">
        <v>1262</v>
      </c>
      <c r="E200" s="160" t="s">
        <v>1262</v>
      </c>
      <c r="F200" s="161" t="s">
        <v>1262</v>
      </c>
      <c r="G200" s="160" t="s">
        <v>1262</v>
      </c>
      <c r="H200" s="162">
        <v>0.34725</v>
      </c>
      <c r="I200" s="163">
        <v>1.2766</v>
      </c>
      <c r="J200" s="169">
        <v>1.25</v>
      </c>
      <c r="K200" s="165">
        <v>6760</v>
      </c>
      <c r="L200" s="165">
        <v>7936</v>
      </c>
      <c r="M200" s="166">
        <v>0</v>
      </c>
      <c r="N200" s="167">
        <v>0</v>
      </c>
      <c r="O200" s="168">
        <v>0</v>
      </c>
    </row>
    <row r="201" spans="1:15" ht="15.5">
      <c r="A201" s="158">
        <v>106150737</v>
      </c>
      <c r="B201" s="159" t="s">
        <v>1545</v>
      </c>
      <c r="C201" s="160" t="s">
        <v>1262</v>
      </c>
      <c r="D201" s="160" t="s">
        <v>1261</v>
      </c>
      <c r="E201" s="160" t="s">
        <v>1262</v>
      </c>
      <c r="F201" s="161" t="s">
        <v>1261</v>
      </c>
      <c r="G201" s="160" t="s">
        <v>1261</v>
      </c>
      <c r="H201" s="162">
        <v>0.27184000000000003</v>
      </c>
      <c r="I201" s="163">
        <v>1.2766</v>
      </c>
      <c r="J201" s="169">
        <v>1.25</v>
      </c>
      <c r="K201" s="165">
        <v>12832</v>
      </c>
      <c r="L201" s="165">
        <v>15065</v>
      </c>
      <c r="M201" s="166">
        <v>0</v>
      </c>
      <c r="N201" s="167">
        <v>1027.07</v>
      </c>
      <c r="O201" s="168">
        <v>912.9</v>
      </c>
    </row>
    <row r="202" spans="1:15" ht="15.5">
      <c r="A202" s="158">
        <v>106190049</v>
      </c>
      <c r="B202" s="159" t="s">
        <v>1546</v>
      </c>
      <c r="C202" s="160" t="s">
        <v>1262</v>
      </c>
      <c r="D202" s="160" t="s">
        <v>1262</v>
      </c>
      <c r="E202" s="160" t="s">
        <v>1262</v>
      </c>
      <c r="F202" s="161" t="s">
        <v>1262</v>
      </c>
      <c r="G202" s="160" t="s">
        <v>1262</v>
      </c>
      <c r="H202" s="162">
        <v>0.17788000000000001</v>
      </c>
      <c r="I202" s="163">
        <v>1.2766</v>
      </c>
      <c r="J202" s="169">
        <v>1.25</v>
      </c>
      <c r="K202" s="165">
        <v>6760</v>
      </c>
      <c r="L202" s="165">
        <v>7936</v>
      </c>
      <c r="M202" s="166">
        <v>0</v>
      </c>
      <c r="N202" s="167">
        <v>1027.07</v>
      </c>
      <c r="O202" s="168">
        <v>912.9</v>
      </c>
    </row>
    <row r="203" spans="1:15" ht="15.5">
      <c r="A203" s="158">
        <v>106301127</v>
      </c>
      <c r="B203" s="159" t="s">
        <v>1547</v>
      </c>
      <c r="C203" s="160" t="s">
        <v>1262</v>
      </c>
      <c r="D203" s="160" t="s">
        <v>1262</v>
      </c>
      <c r="E203" s="160" t="s">
        <v>1262</v>
      </c>
      <c r="F203" s="161" t="s">
        <v>1262</v>
      </c>
      <c r="G203" s="160" t="s">
        <v>1262</v>
      </c>
      <c r="H203" s="162">
        <v>0.25624000000000002</v>
      </c>
      <c r="I203" s="163">
        <v>1.2766</v>
      </c>
      <c r="J203" s="172">
        <v>1.25</v>
      </c>
      <c r="K203" s="165">
        <v>6760</v>
      </c>
      <c r="L203" s="165">
        <v>7936</v>
      </c>
      <c r="M203" s="166">
        <v>0</v>
      </c>
      <c r="N203" s="167">
        <v>1027.07</v>
      </c>
      <c r="O203" s="168">
        <v>912.9</v>
      </c>
    </row>
    <row r="204" spans="1:15" ht="15.5">
      <c r="A204" s="158">
        <v>106190449</v>
      </c>
      <c r="B204" s="159" t="s">
        <v>1548</v>
      </c>
      <c r="C204" s="160" t="s">
        <v>1262</v>
      </c>
      <c r="D204" s="160" t="s">
        <v>1262</v>
      </c>
      <c r="E204" s="160" t="s">
        <v>1262</v>
      </c>
      <c r="F204" s="161" t="s">
        <v>1262</v>
      </c>
      <c r="G204" s="160" t="s">
        <v>1262</v>
      </c>
      <c r="H204" s="162">
        <v>0.22298000000000001</v>
      </c>
      <c r="I204" s="163">
        <v>1.2766</v>
      </c>
      <c r="J204" s="169">
        <v>1.25</v>
      </c>
      <c r="K204" s="165">
        <v>6760</v>
      </c>
      <c r="L204" s="165">
        <v>7936</v>
      </c>
      <c r="M204" s="166">
        <v>1211.5999999999999</v>
      </c>
      <c r="N204" s="167">
        <v>1027.07</v>
      </c>
      <c r="O204" s="168">
        <v>912.9</v>
      </c>
    </row>
    <row r="205" spans="1:15" ht="15.5">
      <c r="A205" s="158">
        <v>106190305</v>
      </c>
      <c r="B205" s="159" t="s">
        <v>1549</v>
      </c>
      <c r="C205" s="160" t="s">
        <v>1262</v>
      </c>
      <c r="D205" s="160" t="s">
        <v>1262</v>
      </c>
      <c r="E205" s="160" t="s">
        <v>1262</v>
      </c>
      <c r="F205" s="161" t="s">
        <v>1262</v>
      </c>
      <c r="G205" s="160" t="s">
        <v>1262</v>
      </c>
      <c r="H205" s="162">
        <v>0.21218999999999999</v>
      </c>
      <c r="I205" s="163">
        <v>1.2766</v>
      </c>
      <c r="J205" s="169">
        <v>1.25</v>
      </c>
      <c r="K205" s="165">
        <v>6760</v>
      </c>
      <c r="L205" s="165">
        <v>7936</v>
      </c>
      <c r="M205" s="166">
        <v>0</v>
      </c>
      <c r="N205" s="167">
        <v>1027.07</v>
      </c>
      <c r="O205" s="168">
        <v>912.9</v>
      </c>
    </row>
    <row r="206" spans="1:15" ht="15.5">
      <c r="A206" s="158">
        <v>106361274</v>
      </c>
      <c r="B206" s="159" t="s">
        <v>1550</v>
      </c>
      <c r="C206" s="160" t="s">
        <v>1262</v>
      </c>
      <c r="D206" s="160" t="s">
        <v>1262</v>
      </c>
      <c r="E206" s="160" t="s">
        <v>1262</v>
      </c>
      <c r="F206" s="161" t="s">
        <v>1262</v>
      </c>
      <c r="G206" s="160" t="s">
        <v>1262</v>
      </c>
      <c r="H206" s="162">
        <v>0.21668999999999999</v>
      </c>
      <c r="I206" s="163">
        <v>1.2766</v>
      </c>
      <c r="J206" s="169">
        <v>1.25</v>
      </c>
      <c r="K206" s="165">
        <v>6760</v>
      </c>
      <c r="L206" s="165">
        <v>7936</v>
      </c>
      <c r="M206" s="166">
        <v>0</v>
      </c>
      <c r="N206" s="167">
        <v>1027.07</v>
      </c>
      <c r="O206" s="168">
        <v>912.9</v>
      </c>
    </row>
    <row r="207" spans="1:15" ht="15.5">
      <c r="A207" s="158">
        <v>106364188</v>
      </c>
      <c r="B207" s="159" t="s">
        <v>1551</v>
      </c>
      <c r="C207" s="160" t="s">
        <v>1262</v>
      </c>
      <c r="D207" s="160" t="s">
        <v>1262</v>
      </c>
      <c r="E207" s="160" t="s">
        <v>1262</v>
      </c>
      <c r="F207" s="161" t="s">
        <v>1262</v>
      </c>
      <c r="G207" s="160" t="s">
        <v>1262</v>
      </c>
      <c r="H207" s="162">
        <v>0.19162999999999999</v>
      </c>
      <c r="I207" s="163">
        <v>1.2766</v>
      </c>
      <c r="J207" s="169">
        <v>1.25</v>
      </c>
      <c r="K207" s="165">
        <v>6760</v>
      </c>
      <c r="L207" s="165">
        <v>7936</v>
      </c>
      <c r="M207" s="166">
        <v>0</v>
      </c>
      <c r="N207" s="167">
        <v>1027.07</v>
      </c>
      <c r="O207" s="168">
        <v>912.9</v>
      </c>
    </row>
    <row r="208" spans="1:15" ht="15.5">
      <c r="A208" s="158">
        <v>106332172</v>
      </c>
      <c r="B208" s="159" t="s">
        <v>1552</v>
      </c>
      <c r="C208" s="160" t="s">
        <v>1262</v>
      </c>
      <c r="D208" s="160" t="s">
        <v>1262</v>
      </c>
      <c r="E208" s="160" t="s">
        <v>1262</v>
      </c>
      <c r="F208" s="161" t="s">
        <v>1262</v>
      </c>
      <c r="G208" s="160" t="s">
        <v>1262</v>
      </c>
      <c r="H208" s="162">
        <v>0.19572999999999999</v>
      </c>
      <c r="I208" s="163">
        <v>1.2766</v>
      </c>
      <c r="J208" s="169">
        <v>1.25</v>
      </c>
      <c r="K208" s="165">
        <v>6760</v>
      </c>
      <c r="L208" s="165">
        <v>7936</v>
      </c>
      <c r="M208" s="166">
        <v>0</v>
      </c>
      <c r="N208" s="167">
        <v>1027.07</v>
      </c>
      <c r="O208" s="168">
        <v>912.9</v>
      </c>
    </row>
    <row r="209" spans="1:15" ht="15.5">
      <c r="A209" s="158">
        <v>106370721</v>
      </c>
      <c r="B209" s="159" t="s">
        <v>1553</v>
      </c>
      <c r="C209" s="160" t="s">
        <v>1262</v>
      </c>
      <c r="D209" s="160" t="s">
        <v>1262</v>
      </c>
      <c r="E209" s="160" t="s">
        <v>1262</v>
      </c>
      <c r="F209" s="161" t="s">
        <v>1262</v>
      </c>
      <c r="G209" s="160" t="s">
        <v>1262</v>
      </c>
      <c r="H209" s="162">
        <v>0.36971999999999999</v>
      </c>
      <c r="I209" s="163">
        <v>1.2766</v>
      </c>
      <c r="J209" s="169">
        <v>1.25</v>
      </c>
      <c r="K209" s="165">
        <v>6760</v>
      </c>
      <c r="L209" s="165">
        <v>7936</v>
      </c>
      <c r="M209" s="166">
        <v>0</v>
      </c>
      <c r="N209" s="167">
        <v>1027.07</v>
      </c>
      <c r="O209" s="168">
        <v>912.9</v>
      </c>
    </row>
    <row r="210" spans="1:15" ht="15.5">
      <c r="A210" s="158">
        <v>106010887</v>
      </c>
      <c r="B210" s="159" t="s">
        <v>1554</v>
      </c>
      <c r="C210" s="160" t="s">
        <v>1262</v>
      </c>
      <c r="D210" s="160" t="s">
        <v>1262</v>
      </c>
      <c r="E210" s="160" t="s">
        <v>1262</v>
      </c>
      <c r="F210" s="161" t="s">
        <v>1262</v>
      </c>
      <c r="G210" s="160" t="s">
        <v>1262</v>
      </c>
      <c r="H210" s="162">
        <v>0.29005999999999998</v>
      </c>
      <c r="I210" s="163">
        <v>1.7205999999999999</v>
      </c>
      <c r="J210" s="169">
        <v>1.6848000000000001</v>
      </c>
      <c r="K210" s="165">
        <v>6760</v>
      </c>
      <c r="L210" s="165">
        <v>9982</v>
      </c>
      <c r="M210" s="166">
        <v>0</v>
      </c>
      <c r="N210" s="167">
        <v>1027.07</v>
      </c>
      <c r="O210" s="168">
        <v>912.9</v>
      </c>
    </row>
    <row r="211" spans="1:15" ht="15.5">
      <c r="A211" s="158">
        <v>106190458</v>
      </c>
      <c r="B211" s="159" t="s">
        <v>1555</v>
      </c>
      <c r="C211" s="160" t="s">
        <v>1262</v>
      </c>
      <c r="D211" s="160" t="s">
        <v>1262</v>
      </c>
      <c r="E211" s="160" t="s">
        <v>1262</v>
      </c>
      <c r="F211" s="161" t="s">
        <v>1262</v>
      </c>
      <c r="G211" s="160" t="s">
        <v>1262</v>
      </c>
      <c r="H211" s="162">
        <v>0.22298000000000001</v>
      </c>
      <c r="I211" s="163">
        <v>1.2766</v>
      </c>
      <c r="J211" s="169">
        <v>1.25</v>
      </c>
      <c r="K211" s="165">
        <v>6760</v>
      </c>
      <c r="L211" s="165">
        <v>7936</v>
      </c>
      <c r="M211" s="166">
        <v>1211.5999999999999</v>
      </c>
      <c r="N211" s="167">
        <v>1027.07</v>
      </c>
      <c r="O211" s="168">
        <v>912.9</v>
      </c>
    </row>
    <row r="212" spans="1:15" ht="15.5">
      <c r="A212" s="158">
        <v>106301167</v>
      </c>
      <c r="B212" s="159" t="s">
        <v>1556</v>
      </c>
      <c r="C212" s="160" t="s">
        <v>1262</v>
      </c>
      <c r="D212" s="160" t="s">
        <v>1262</v>
      </c>
      <c r="E212" s="160" t="s">
        <v>1262</v>
      </c>
      <c r="F212" s="161" t="s">
        <v>1262</v>
      </c>
      <c r="G212" s="160" t="s">
        <v>1262</v>
      </c>
      <c r="H212" s="162">
        <v>0.22298000000000001</v>
      </c>
      <c r="I212" s="163">
        <v>1.2766</v>
      </c>
      <c r="J212" s="169">
        <v>1.25</v>
      </c>
      <c r="K212" s="165">
        <v>6760</v>
      </c>
      <c r="L212" s="165">
        <v>7936</v>
      </c>
      <c r="M212" s="166">
        <v>1211.5999999999999</v>
      </c>
      <c r="N212" s="167">
        <v>1027.07</v>
      </c>
      <c r="O212" s="168">
        <v>912.9</v>
      </c>
    </row>
    <row r="213" spans="1:15" ht="15.5">
      <c r="A213" s="158">
        <v>106190196</v>
      </c>
      <c r="B213" s="159" t="s">
        <v>1557</v>
      </c>
      <c r="C213" s="160" t="s">
        <v>1262</v>
      </c>
      <c r="D213" s="160" t="s">
        <v>1262</v>
      </c>
      <c r="E213" s="160" t="s">
        <v>1262</v>
      </c>
      <c r="F213" s="161" t="s">
        <v>1262</v>
      </c>
      <c r="G213" s="160" t="s">
        <v>1262</v>
      </c>
      <c r="H213" s="162">
        <v>0.20835000000000001</v>
      </c>
      <c r="I213" s="163">
        <v>1.2766</v>
      </c>
      <c r="J213" s="169">
        <v>1.25</v>
      </c>
      <c r="K213" s="165">
        <v>6760</v>
      </c>
      <c r="L213" s="165">
        <v>7936</v>
      </c>
      <c r="M213" s="166">
        <v>0</v>
      </c>
      <c r="N213" s="167">
        <v>1027.07</v>
      </c>
      <c r="O213" s="168">
        <v>912.9</v>
      </c>
    </row>
    <row r="214" spans="1:15" ht="15.5">
      <c r="A214" s="158">
        <v>106301380</v>
      </c>
      <c r="B214" s="159" t="s">
        <v>1558</v>
      </c>
      <c r="C214" s="160" t="s">
        <v>1262</v>
      </c>
      <c r="D214" s="160" t="s">
        <v>1262</v>
      </c>
      <c r="E214" s="160" t="s">
        <v>1262</v>
      </c>
      <c r="F214" s="161" t="s">
        <v>1262</v>
      </c>
      <c r="G214" s="160" t="s">
        <v>1262</v>
      </c>
      <c r="H214" s="162">
        <v>0.17768</v>
      </c>
      <c r="I214" s="163">
        <v>1.2766</v>
      </c>
      <c r="J214" s="169">
        <v>1.25</v>
      </c>
      <c r="K214" s="165">
        <v>6760</v>
      </c>
      <c r="L214" s="165">
        <v>7936</v>
      </c>
      <c r="M214" s="166">
        <v>0</v>
      </c>
      <c r="N214" s="167">
        <v>1027.07</v>
      </c>
      <c r="O214" s="168">
        <v>912.9</v>
      </c>
    </row>
    <row r="215" spans="1:15" ht="15.5">
      <c r="A215" s="158">
        <v>106301234</v>
      </c>
      <c r="B215" s="159" t="s">
        <v>1559</v>
      </c>
      <c r="C215" s="160" t="s">
        <v>1262</v>
      </c>
      <c r="D215" s="160" t="s">
        <v>1262</v>
      </c>
      <c r="E215" s="160" t="s">
        <v>1262</v>
      </c>
      <c r="F215" s="161" t="s">
        <v>1262</v>
      </c>
      <c r="G215" s="160" t="s">
        <v>1262</v>
      </c>
      <c r="H215" s="162">
        <v>0.24978</v>
      </c>
      <c r="I215" s="163">
        <v>1.2766</v>
      </c>
      <c r="J215" s="169">
        <v>1.25</v>
      </c>
      <c r="K215" s="165">
        <v>6760</v>
      </c>
      <c r="L215" s="165">
        <v>7936</v>
      </c>
      <c r="M215" s="166">
        <v>0</v>
      </c>
      <c r="N215" s="167">
        <v>1027.07</v>
      </c>
      <c r="O215" s="168">
        <v>912.9</v>
      </c>
    </row>
    <row r="216" spans="1:15" ht="15.5">
      <c r="A216" s="158">
        <v>106191227</v>
      </c>
      <c r="B216" s="159" t="s">
        <v>1560</v>
      </c>
      <c r="C216" s="160" t="s">
        <v>1261</v>
      </c>
      <c r="D216" s="160" t="s">
        <v>1262</v>
      </c>
      <c r="E216" s="160" t="s">
        <v>1261</v>
      </c>
      <c r="F216" s="161" t="s">
        <v>1262</v>
      </c>
      <c r="G216" s="160" t="s">
        <v>1262</v>
      </c>
      <c r="H216" s="162">
        <v>0.34866999999999998</v>
      </c>
      <c r="I216" s="163">
        <v>1.2766</v>
      </c>
      <c r="J216" s="169">
        <v>1.25</v>
      </c>
      <c r="K216" s="165">
        <v>6760</v>
      </c>
      <c r="L216" s="165">
        <v>7936</v>
      </c>
      <c r="M216" s="166">
        <v>0</v>
      </c>
      <c r="N216" s="167">
        <v>0</v>
      </c>
      <c r="O216" s="168">
        <v>0</v>
      </c>
    </row>
    <row r="217" spans="1:15" ht="15.5">
      <c r="A217" s="158">
        <v>106191306</v>
      </c>
      <c r="B217" s="159" t="s">
        <v>1561</v>
      </c>
      <c r="C217" s="160" t="s">
        <v>1261</v>
      </c>
      <c r="D217" s="160" t="s">
        <v>1262</v>
      </c>
      <c r="E217" s="160" t="s">
        <v>1262</v>
      </c>
      <c r="F217" s="161" t="s">
        <v>1262</v>
      </c>
      <c r="G217" s="160" t="s">
        <v>1262</v>
      </c>
      <c r="H217" s="162">
        <v>0.41288000000000002</v>
      </c>
      <c r="I217" s="163">
        <v>1.2766</v>
      </c>
      <c r="J217" s="169">
        <v>1.25</v>
      </c>
      <c r="K217" s="165">
        <v>6760</v>
      </c>
      <c r="L217" s="165">
        <v>7936</v>
      </c>
      <c r="M217" s="166">
        <v>0</v>
      </c>
      <c r="N217" s="167">
        <v>0</v>
      </c>
      <c r="O217" s="168">
        <v>0</v>
      </c>
    </row>
    <row r="218" spans="1:15" ht="15.5">
      <c r="A218" s="158">
        <v>106191228</v>
      </c>
      <c r="B218" s="159" t="s">
        <v>1562</v>
      </c>
      <c r="C218" s="160" t="s">
        <v>1261</v>
      </c>
      <c r="D218" s="160" t="s">
        <v>1262</v>
      </c>
      <c r="E218" s="160" t="s">
        <v>1261</v>
      </c>
      <c r="F218" s="161" t="s">
        <v>1262</v>
      </c>
      <c r="G218" s="160" t="s">
        <v>1262</v>
      </c>
      <c r="H218" s="162">
        <v>0.45207000000000003</v>
      </c>
      <c r="I218" s="163">
        <v>1.2766</v>
      </c>
      <c r="J218" s="169">
        <v>1.25</v>
      </c>
      <c r="K218" s="165">
        <v>6760</v>
      </c>
      <c r="L218" s="165">
        <v>7936</v>
      </c>
      <c r="M218" s="166">
        <v>0</v>
      </c>
      <c r="N218" s="167">
        <v>0</v>
      </c>
      <c r="O218" s="168">
        <v>0</v>
      </c>
    </row>
    <row r="219" spans="1:15" ht="15.5">
      <c r="A219" s="158">
        <v>106380865</v>
      </c>
      <c r="B219" s="159" t="s">
        <v>1563</v>
      </c>
      <c r="C219" s="160" t="s">
        <v>1261</v>
      </c>
      <c r="D219" s="160" t="s">
        <v>1262</v>
      </c>
      <c r="E219" s="160" t="s">
        <v>1262</v>
      </c>
      <c r="F219" s="161" t="s">
        <v>1262</v>
      </c>
      <c r="G219" s="160" t="s">
        <v>1262</v>
      </c>
      <c r="H219" s="162">
        <v>0.50912000000000002</v>
      </c>
      <c r="I219" s="163">
        <v>1.7142999999999999</v>
      </c>
      <c r="J219" s="169">
        <v>1.6786000000000001</v>
      </c>
      <c r="K219" s="165">
        <v>6760</v>
      </c>
      <c r="L219" s="165">
        <v>9953</v>
      </c>
      <c r="M219" s="166">
        <v>0</v>
      </c>
      <c r="N219" s="167">
        <v>0</v>
      </c>
      <c r="O219" s="168">
        <v>0</v>
      </c>
    </row>
    <row r="220" spans="1:15" ht="15.5">
      <c r="A220" s="158">
        <v>106190240</v>
      </c>
      <c r="B220" s="159" t="s">
        <v>1564</v>
      </c>
      <c r="C220" s="160" t="s">
        <v>1262</v>
      </c>
      <c r="D220" s="160" t="s">
        <v>1262</v>
      </c>
      <c r="E220" s="160" t="s">
        <v>1262</v>
      </c>
      <c r="F220" s="161" t="s">
        <v>1262</v>
      </c>
      <c r="G220" s="160" t="s">
        <v>1262</v>
      </c>
      <c r="H220" s="162">
        <v>0.1542</v>
      </c>
      <c r="I220" s="163">
        <v>1.2766</v>
      </c>
      <c r="J220" s="169">
        <v>1.25</v>
      </c>
      <c r="K220" s="165">
        <v>6760</v>
      </c>
      <c r="L220" s="165">
        <v>7936</v>
      </c>
      <c r="M220" s="166">
        <v>1211.5999999999999</v>
      </c>
      <c r="N220" s="167">
        <v>1027.07</v>
      </c>
      <c r="O220" s="168">
        <v>912.9</v>
      </c>
    </row>
    <row r="221" spans="1:15" ht="15.5">
      <c r="A221" s="158">
        <v>106390923</v>
      </c>
      <c r="B221" s="159" t="s">
        <v>1565</v>
      </c>
      <c r="C221" s="160" t="s">
        <v>1262</v>
      </c>
      <c r="D221" s="160" t="s">
        <v>1262</v>
      </c>
      <c r="E221" s="160" t="s">
        <v>1262</v>
      </c>
      <c r="F221" s="161" t="s">
        <v>1262</v>
      </c>
      <c r="G221" s="160" t="s">
        <v>1262</v>
      </c>
      <c r="H221" s="162">
        <v>0.12087000000000001</v>
      </c>
      <c r="I221" s="163">
        <v>1.4624999999999999</v>
      </c>
      <c r="J221" s="169">
        <v>1.4320999999999999</v>
      </c>
      <c r="K221" s="165">
        <v>6760</v>
      </c>
      <c r="L221" s="165">
        <v>8793</v>
      </c>
      <c r="M221" s="166">
        <v>1342.35</v>
      </c>
      <c r="N221" s="167">
        <v>1027.07</v>
      </c>
      <c r="O221" s="168">
        <v>912.9</v>
      </c>
    </row>
    <row r="222" spans="1:15" ht="15.5">
      <c r="A222" s="158">
        <v>106390922</v>
      </c>
      <c r="B222" s="159" t="s">
        <v>1566</v>
      </c>
      <c r="C222" s="160" t="s">
        <v>1262</v>
      </c>
      <c r="D222" s="160" t="s">
        <v>1262</v>
      </c>
      <c r="E222" s="160" t="s">
        <v>1262</v>
      </c>
      <c r="F222" s="161" t="s">
        <v>1262</v>
      </c>
      <c r="G222" s="160" t="s">
        <v>1262</v>
      </c>
      <c r="H222" s="162">
        <v>0.12087000000000001</v>
      </c>
      <c r="I222" s="163">
        <v>1.4624999999999999</v>
      </c>
      <c r="J222" s="169">
        <v>1.4320999999999999</v>
      </c>
      <c r="K222" s="165">
        <v>6760</v>
      </c>
      <c r="L222" s="165">
        <v>8793</v>
      </c>
      <c r="M222" s="166">
        <v>1342.35</v>
      </c>
      <c r="N222" s="167">
        <v>1027.07</v>
      </c>
      <c r="O222" s="168">
        <v>912.9</v>
      </c>
    </row>
    <row r="223" spans="1:15" ht="15.5">
      <c r="A223" s="158">
        <v>106361245</v>
      </c>
      <c r="B223" s="159" t="s">
        <v>1567</v>
      </c>
      <c r="C223" s="160" t="s">
        <v>1262</v>
      </c>
      <c r="D223" s="160" t="s">
        <v>1262</v>
      </c>
      <c r="E223" s="160" t="s">
        <v>1261</v>
      </c>
      <c r="F223" s="161" t="s">
        <v>1262</v>
      </c>
      <c r="G223" s="160" t="s">
        <v>1262</v>
      </c>
      <c r="H223" s="162">
        <v>0.17279</v>
      </c>
      <c r="I223" s="163">
        <v>1.2766</v>
      </c>
      <c r="J223" s="169">
        <v>1.25</v>
      </c>
      <c r="K223" s="165">
        <v>6760</v>
      </c>
      <c r="L223" s="165">
        <v>7936</v>
      </c>
      <c r="M223" s="166">
        <v>1480.46</v>
      </c>
      <c r="N223" s="167">
        <v>1027.07</v>
      </c>
      <c r="O223" s="168">
        <v>912.9</v>
      </c>
    </row>
    <row r="224" spans="1:15" ht="15.5">
      <c r="A224" s="158">
        <v>106364502</v>
      </c>
      <c r="B224" s="159" t="s">
        <v>1568</v>
      </c>
      <c r="C224" s="160" t="s">
        <v>1262</v>
      </c>
      <c r="D224" s="160" t="s">
        <v>1262</v>
      </c>
      <c r="E224" s="160" t="s">
        <v>1261</v>
      </c>
      <c r="F224" s="161" t="s">
        <v>1262</v>
      </c>
      <c r="G224" s="160" t="s">
        <v>1262</v>
      </c>
      <c r="H224" s="162">
        <v>0.16375000000000001</v>
      </c>
      <c r="I224" s="163">
        <v>1.2766</v>
      </c>
      <c r="J224" s="169">
        <v>1.25</v>
      </c>
      <c r="K224" s="165">
        <v>6760</v>
      </c>
      <c r="L224" s="165">
        <v>7936</v>
      </c>
      <c r="M224" s="166">
        <v>2161.39</v>
      </c>
      <c r="N224" s="167">
        <v>1027.07</v>
      </c>
      <c r="O224" s="168">
        <v>912.9</v>
      </c>
    </row>
    <row r="225" spans="1:15" ht="15.5">
      <c r="A225" s="158">
        <v>106364268</v>
      </c>
      <c r="B225" s="159" t="s">
        <v>1569</v>
      </c>
      <c r="C225" s="160" t="s">
        <v>1262</v>
      </c>
      <c r="D225" s="160" t="s">
        <v>1262</v>
      </c>
      <c r="E225" s="160" t="s">
        <v>1261</v>
      </c>
      <c r="F225" s="161" t="s">
        <v>1262</v>
      </c>
      <c r="G225" s="160" t="s">
        <v>1262</v>
      </c>
      <c r="H225" s="162">
        <v>0.17279</v>
      </c>
      <c r="I225" s="163">
        <v>1.2766</v>
      </c>
      <c r="J225" s="169">
        <v>1.25</v>
      </c>
      <c r="K225" s="165">
        <v>6760</v>
      </c>
      <c r="L225" s="165">
        <v>7936</v>
      </c>
      <c r="M225" s="166">
        <v>1480.46</v>
      </c>
      <c r="N225" s="167">
        <v>1027.07</v>
      </c>
      <c r="O225" s="168">
        <v>912.9</v>
      </c>
    </row>
    <row r="226" spans="1:15" ht="15.5">
      <c r="A226" s="158">
        <v>106361246</v>
      </c>
      <c r="B226" s="159" t="s">
        <v>1570</v>
      </c>
      <c r="C226" s="160" t="s">
        <v>1262</v>
      </c>
      <c r="D226" s="160" t="s">
        <v>1262</v>
      </c>
      <c r="E226" s="160" t="s">
        <v>1261</v>
      </c>
      <c r="F226" s="161" t="s">
        <v>1262</v>
      </c>
      <c r="G226" s="160" t="s">
        <v>1262</v>
      </c>
      <c r="H226" s="162">
        <v>0.17279</v>
      </c>
      <c r="I226" s="163">
        <v>1.2766</v>
      </c>
      <c r="J226" s="172">
        <v>1.25</v>
      </c>
      <c r="K226" s="165">
        <v>6760</v>
      </c>
      <c r="L226" s="165">
        <v>7936</v>
      </c>
      <c r="M226" s="166">
        <v>1480.46</v>
      </c>
      <c r="N226" s="167">
        <v>1027.07</v>
      </c>
      <c r="O226" s="168">
        <v>912.9</v>
      </c>
    </row>
    <row r="227" spans="1:15" ht="15.5">
      <c r="A227" s="158">
        <v>106334589</v>
      </c>
      <c r="B227" s="159" t="s">
        <v>1571</v>
      </c>
      <c r="C227" s="160" t="s">
        <v>1262</v>
      </c>
      <c r="D227" s="160" t="s">
        <v>1262</v>
      </c>
      <c r="E227" s="160" t="s">
        <v>1262</v>
      </c>
      <c r="F227" s="161" t="s">
        <v>1262</v>
      </c>
      <c r="G227" s="160" t="s">
        <v>1262</v>
      </c>
      <c r="H227" s="162">
        <v>0.23565</v>
      </c>
      <c r="I227" s="163">
        <v>1.2766</v>
      </c>
      <c r="J227" s="169">
        <v>1.25</v>
      </c>
      <c r="K227" s="165">
        <v>6760</v>
      </c>
      <c r="L227" s="165">
        <v>7936</v>
      </c>
      <c r="M227" s="166">
        <v>0</v>
      </c>
      <c r="N227" s="167">
        <v>1027.07</v>
      </c>
      <c r="O227" s="168">
        <v>912.9</v>
      </c>
    </row>
    <row r="228" spans="1:15" ht="15.5">
      <c r="A228" s="158">
        <v>106420491</v>
      </c>
      <c r="B228" s="159" t="s">
        <v>1572</v>
      </c>
      <c r="C228" s="160" t="s">
        <v>1262</v>
      </c>
      <c r="D228" s="160" t="s">
        <v>1261</v>
      </c>
      <c r="E228" s="160" t="s">
        <v>1262</v>
      </c>
      <c r="F228" s="160" t="s">
        <v>1261</v>
      </c>
      <c r="G228" s="160" t="s">
        <v>1261</v>
      </c>
      <c r="H228" s="162">
        <v>0.67135</v>
      </c>
      <c r="I228" s="163">
        <v>1.2766</v>
      </c>
      <c r="J228" s="169">
        <v>1.25</v>
      </c>
      <c r="K228" s="165">
        <v>12832</v>
      </c>
      <c r="L228" s="165">
        <v>15065</v>
      </c>
      <c r="M228" s="166">
        <v>0</v>
      </c>
      <c r="N228" s="167">
        <v>1027.07</v>
      </c>
      <c r="O228" s="168">
        <v>912.9</v>
      </c>
    </row>
    <row r="229" spans="1:15" ht="15.5">
      <c r="A229" s="158">
        <v>106190525</v>
      </c>
      <c r="B229" s="159" t="s">
        <v>1573</v>
      </c>
      <c r="C229" s="160" t="s">
        <v>1262</v>
      </c>
      <c r="D229" s="160" t="s">
        <v>1262</v>
      </c>
      <c r="E229" s="160" t="s">
        <v>1262</v>
      </c>
      <c r="F229" s="160" t="s">
        <v>1262</v>
      </c>
      <c r="G229" s="160" t="s">
        <v>1262</v>
      </c>
      <c r="H229" s="162">
        <v>0.15287999999999999</v>
      </c>
      <c r="I229" s="163">
        <v>1.2766</v>
      </c>
      <c r="J229" s="169">
        <v>1.25</v>
      </c>
      <c r="K229" s="165">
        <v>6760</v>
      </c>
      <c r="L229" s="165">
        <v>7936</v>
      </c>
      <c r="M229" s="166">
        <v>1615.47</v>
      </c>
      <c r="N229" s="167">
        <v>1027.07</v>
      </c>
      <c r="O229" s="168">
        <v>912.9</v>
      </c>
    </row>
    <row r="230" spans="1:15" ht="15.5">
      <c r="A230" s="158">
        <v>106301248</v>
      </c>
      <c r="B230" s="159" t="s">
        <v>1574</v>
      </c>
      <c r="C230" s="160" t="s">
        <v>1262</v>
      </c>
      <c r="D230" s="160" t="s">
        <v>1262</v>
      </c>
      <c r="E230" s="160" t="s">
        <v>1262</v>
      </c>
      <c r="F230" s="161" t="s">
        <v>1262</v>
      </c>
      <c r="G230" s="160" t="s">
        <v>1262</v>
      </c>
      <c r="H230" s="162">
        <v>0.16592000000000001</v>
      </c>
      <c r="I230" s="163">
        <v>1.2766</v>
      </c>
      <c r="J230" s="169">
        <v>1.25</v>
      </c>
      <c r="K230" s="165">
        <v>6760</v>
      </c>
      <c r="L230" s="165">
        <v>7936</v>
      </c>
      <c r="M230" s="166">
        <v>0</v>
      </c>
      <c r="N230" s="167">
        <v>1027.07</v>
      </c>
      <c r="O230" s="168">
        <v>912.9</v>
      </c>
    </row>
    <row r="231" spans="1:15" ht="15.5">
      <c r="A231" s="158">
        <v>106190198</v>
      </c>
      <c r="B231" s="159" t="s">
        <v>1575</v>
      </c>
      <c r="C231" s="160" t="s">
        <v>1262</v>
      </c>
      <c r="D231" s="160" t="s">
        <v>1262</v>
      </c>
      <c r="E231" s="160" t="s">
        <v>1262</v>
      </c>
      <c r="F231" s="161" t="s">
        <v>1262</v>
      </c>
      <c r="G231" s="160" t="s">
        <v>1262</v>
      </c>
      <c r="H231" s="162">
        <v>0.22634000000000001</v>
      </c>
      <c r="I231" s="163">
        <v>1.2766</v>
      </c>
      <c r="J231" s="169">
        <v>1.25</v>
      </c>
      <c r="K231" s="165">
        <v>6760</v>
      </c>
      <c r="L231" s="165">
        <v>7936</v>
      </c>
      <c r="M231" s="166">
        <v>0</v>
      </c>
      <c r="N231" s="167">
        <v>1027.07</v>
      </c>
      <c r="O231" s="168">
        <v>862.31</v>
      </c>
    </row>
    <row r="232" spans="1:15" ht="15.5">
      <c r="A232" s="158">
        <v>106191231</v>
      </c>
      <c r="B232" s="159" t="s">
        <v>1576</v>
      </c>
      <c r="C232" s="160" t="s">
        <v>1261</v>
      </c>
      <c r="D232" s="160" t="s">
        <v>1262</v>
      </c>
      <c r="E232" s="160" t="s">
        <v>1262</v>
      </c>
      <c r="F232" s="161" t="s">
        <v>1262</v>
      </c>
      <c r="G232" s="160" t="s">
        <v>1262</v>
      </c>
      <c r="H232" s="162">
        <v>0.39390999999999998</v>
      </c>
      <c r="I232" s="163">
        <v>1.2766</v>
      </c>
      <c r="J232" s="169">
        <v>1.25</v>
      </c>
      <c r="K232" s="165">
        <v>6760</v>
      </c>
      <c r="L232" s="165">
        <v>7936</v>
      </c>
      <c r="M232" s="166">
        <v>0</v>
      </c>
      <c r="N232" s="167">
        <v>0</v>
      </c>
      <c r="O232" s="168">
        <v>0</v>
      </c>
    </row>
    <row r="233" spans="1:15" ht="15.5">
      <c r="A233" s="158">
        <v>106560492</v>
      </c>
      <c r="B233" s="159" t="s">
        <v>1577</v>
      </c>
      <c r="C233" s="160" t="s">
        <v>1262</v>
      </c>
      <c r="D233" s="160" t="s">
        <v>1262</v>
      </c>
      <c r="E233" s="160" t="s">
        <v>1262</v>
      </c>
      <c r="F233" s="161" t="s">
        <v>1262</v>
      </c>
      <c r="G233" s="160" t="s">
        <v>1262</v>
      </c>
      <c r="H233" s="162">
        <v>0.17269000000000001</v>
      </c>
      <c r="I233" s="163">
        <v>1.3279000000000001</v>
      </c>
      <c r="J233" s="169">
        <v>1.3003</v>
      </c>
      <c r="K233" s="165">
        <v>6760</v>
      </c>
      <c r="L233" s="165">
        <v>8173</v>
      </c>
      <c r="M233" s="166">
        <v>0</v>
      </c>
      <c r="N233" s="167">
        <v>1027.07</v>
      </c>
      <c r="O233" s="168">
        <v>912.9</v>
      </c>
    </row>
    <row r="234" spans="1:15" ht="15.5">
      <c r="A234" s="158">
        <v>106434040</v>
      </c>
      <c r="B234" s="159" t="s">
        <v>1578</v>
      </c>
      <c r="C234" s="160" t="s">
        <v>1262</v>
      </c>
      <c r="D234" s="160" t="s">
        <v>1262</v>
      </c>
      <c r="E234" s="160" t="s">
        <v>1261</v>
      </c>
      <c r="F234" s="161" t="s">
        <v>1262</v>
      </c>
      <c r="G234" s="160" t="s">
        <v>1262</v>
      </c>
      <c r="H234" s="162">
        <v>0.19996</v>
      </c>
      <c r="I234" s="163">
        <v>1.7374000000000001</v>
      </c>
      <c r="J234" s="169">
        <v>1.7013</v>
      </c>
      <c r="K234" s="165">
        <v>6760</v>
      </c>
      <c r="L234" s="165">
        <v>10060</v>
      </c>
      <c r="M234" s="166">
        <v>0</v>
      </c>
      <c r="N234" s="167">
        <v>1027.07</v>
      </c>
      <c r="O234" s="168">
        <v>912.9</v>
      </c>
    </row>
    <row r="235" spans="1:15" ht="15.5">
      <c r="A235" s="158">
        <v>106121002</v>
      </c>
      <c r="B235" s="159" t="s">
        <v>1579</v>
      </c>
      <c r="C235" s="160" t="s">
        <v>1262</v>
      </c>
      <c r="D235" s="160" t="s">
        <v>1262</v>
      </c>
      <c r="E235" s="160" t="s">
        <v>1262</v>
      </c>
      <c r="F235" s="161" t="s">
        <v>1262</v>
      </c>
      <c r="G235" s="160" t="s">
        <v>1262</v>
      </c>
      <c r="H235" s="162">
        <v>0.44711000000000001</v>
      </c>
      <c r="I235" s="163">
        <v>1.2766</v>
      </c>
      <c r="J235" s="169">
        <v>1.25</v>
      </c>
      <c r="K235" s="165">
        <v>6760</v>
      </c>
      <c r="L235" s="165">
        <v>7936</v>
      </c>
      <c r="M235" s="166">
        <v>0</v>
      </c>
      <c r="N235" s="167">
        <v>1027.07</v>
      </c>
      <c r="O235" s="168">
        <v>912.9</v>
      </c>
    </row>
    <row r="236" spans="1:15" ht="15.5">
      <c r="A236" s="158">
        <v>106201281</v>
      </c>
      <c r="B236" s="159" t="s">
        <v>1392</v>
      </c>
      <c r="C236" s="160" t="s">
        <v>1262</v>
      </c>
      <c r="D236" s="160" t="s">
        <v>1262</v>
      </c>
      <c r="E236" s="160" t="s">
        <v>1262</v>
      </c>
      <c r="F236" s="161" t="s">
        <v>1262</v>
      </c>
      <c r="G236" s="160" t="s">
        <v>1262</v>
      </c>
      <c r="H236" s="162">
        <v>0.59513000000000005</v>
      </c>
      <c r="I236" s="163">
        <v>1.2766</v>
      </c>
      <c r="J236" s="169">
        <v>1.25</v>
      </c>
      <c r="K236" s="165">
        <v>6760</v>
      </c>
      <c r="L236" s="165">
        <v>7936</v>
      </c>
      <c r="M236" s="166">
        <v>0</v>
      </c>
      <c r="N236" s="167">
        <v>1027.07</v>
      </c>
      <c r="O236" s="168">
        <v>912.9</v>
      </c>
    </row>
    <row r="237" spans="1:15" ht="15.5">
      <c r="A237" s="158">
        <v>106260011</v>
      </c>
      <c r="B237" s="159" t="s">
        <v>1580</v>
      </c>
      <c r="C237" s="160" t="s">
        <v>1262</v>
      </c>
      <c r="D237" s="160" t="s">
        <v>1261</v>
      </c>
      <c r="E237" s="160" t="s">
        <v>1262</v>
      </c>
      <c r="F237" s="161" t="s">
        <v>1261</v>
      </c>
      <c r="G237" s="160" t="s">
        <v>1261</v>
      </c>
      <c r="H237" s="162">
        <v>0.73863000000000001</v>
      </c>
      <c r="I237" s="163">
        <v>1.2766</v>
      </c>
      <c r="J237" s="169">
        <v>1.25</v>
      </c>
      <c r="K237" s="165">
        <v>12832</v>
      </c>
      <c r="L237" s="165">
        <v>15065</v>
      </c>
      <c r="M237" s="166">
        <v>0</v>
      </c>
      <c r="N237" s="167">
        <v>1027.07</v>
      </c>
      <c r="O237" s="168">
        <v>912.9</v>
      </c>
    </row>
    <row r="238" spans="1:15" ht="15.5">
      <c r="A238" s="158">
        <v>106420493</v>
      </c>
      <c r="B238" s="159" t="s">
        <v>1581</v>
      </c>
      <c r="C238" s="160" t="s">
        <v>1262</v>
      </c>
      <c r="D238" s="160" t="s">
        <v>1262</v>
      </c>
      <c r="E238" s="160" t="s">
        <v>1262</v>
      </c>
      <c r="F238" s="161" t="s">
        <v>1262</v>
      </c>
      <c r="G238" s="160" t="s">
        <v>1262</v>
      </c>
      <c r="H238" s="162">
        <v>0.25996999999999998</v>
      </c>
      <c r="I238" s="163">
        <v>1.2766</v>
      </c>
      <c r="J238" s="169">
        <v>1.25</v>
      </c>
      <c r="K238" s="165">
        <v>6760</v>
      </c>
      <c r="L238" s="165">
        <v>7936</v>
      </c>
      <c r="M238" s="166">
        <v>1211.57</v>
      </c>
      <c r="N238" s="167">
        <v>1027.07</v>
      </c>
      <c r="O238" s="168">
        <v>912.9</v>
      </c>
    </row>
    <row r="239" spans="1:15" ht="15.5">
      <c r="A239" s="158">
        <v>106400466</v>
      </c>
      <c r="B239" s="159" t="s">
        <v>1582</v>
      </c>
      <c r="C239" s="160" t="s">
        <v>1262</v>
      </c>
      <c r="D239" s="160" t="s">
        <v>1262</v>
      </c>
      <c r="E239" s="160" t="s">
        <v>1262</v>
      </c>
      <c r="F239" s="161" t="s">
        <v>1262</v>
      </c>
      <c r="G239" s="160" t="s">
        <v>1262</v>
      </c>
      <c r="H239" s="162">
        <v>0.2581</v>
      </c>
      <c r="I239" s="163">
        <v>1.2766</v>
      </c>
      <c r="J239" s="169">
        <v>1.25</v>
      </c>
      <c r="K239" s="165">
        <v>6760</v>
      </c>
      <c r="L239" s="165">
        <v>7936</v>
      </c>
      <c r="M239" s="166">
        <v>1211.5999999999999</v>
      </c>
      <c r="N239" s="167">
        <v>1027.07</v>
      </c>
      <c r="O239" s="168">
        <v>912.9</v>
      </c>
    </row>
    <row r="240" spans="1:15" ht="15.5">
      <c r="A240" s="158">
        <v>106211006</v>
      </c>
      <c r="B240" s="159" t="s">
        <v>1583</v>
      </c>
      <c r="C240" s="160" t="s">
        <v>1262</v>
      </c>
      <c r="D240" s="160" t="s">
        <v>1261</v>
      </c>
      <c r="E240" s="160" t="s">
        <v>1262</v>
      </c>
      <c r="F240" s="161" t="s">
        <v>1262</v>
      </c>
      <c r="G240" s="160" t="s">
        <v>1262</v>
      </c>
      <c r="H240" s="162">
        <v>0.22745000000000001</v>
      </c>
      <c r="I240" s="163">
        <v>1.7555000000000001</v>
      </c>
      <c r="J240" s="169">
        <v>1.7190000000000001</v>
      </c>
      <c r="K240" s="165">
        <v>6760</v>
      </c>
      <c r="L240" s="165">
        <v>10143</v>
      </c>
      <c r="M240" s="166">
        <v>0</v>
      </c>
      <c r="N240" s="167">
        <v>1027.07</v>
      </c>
      <c r="O240" s="168">
        <v>912.9</v>
      </c>
    </row>
    <row r="241" spans="1:15" ht="15.5">
      <c r="A241" s="158">
        <v>106190500</v>
      </c>
      <c r="B241" s="159" t="s">
        <v>1584</v>
      </c>
      <c r="C241" s="160" t="s">
        <v>1262</v>
      </c>
      <c r="D241" s="160" t="s">
        <v>1262</v>
      </c>
      <c r="E241" s="160" t="s">
        <v>1262</v>
      </c>
      <c r="F241" s="161" t="s">
        <v>1262</v>
      </c>
      <c r="G241" s="160" t="s">
        <v>1262</v>
      </c>
      <c r="H241" s="162">
        <v>0.23046</v>
      </c>
      <c r="I241" s="163">
        <v>1.2766</v>
      </c>
      <c r="J241" s="169">
        <v>1.25</v>
      </c>
      <c r="K241" s="165">
        <v>6760</v>
      </c>
      <c r="L241" s="165">
        <v>7936</v>
      </c>
      <c r="M241" s="166">
        <v>0</v>
      </c>
      <c r="N241" s="167">
        <v>1027.07</v>
      </c>
      <c r="O241" s="168">
        <v>912.9</v>
      </c>
    </row>
    <row r="242" spans="1:15" ht="15.5">
      <c r="A242" s="158">
        <v>106050932</v>
      </c>
      <c r="B242" s="159" t="s">
        <v>1585</v>
      </c>
      <c r="C242" s="160" t="s">
        <v>1262</v>
      </c>
      <c r="D242" s="160" t="s">
        <v>1262</v>
      </c>
      <c r="E242" s="160" t="s">
        <v>1262</v>
      </c>
      <c r="F242" s="161" t="s">
        <v>1261</v>
      </c>
      <c r="G242" s="160" t="s">
        <v>1261</v>
      </c>
      <c r="H242" s="162">
        <v>0.32088</v>
      </c>
      <c r="I242" s="163">
        <v>1.2766</v>
      </c>
      <c r="J242" s="169">
        <v>1.25</v>
      </c>
      <c r="K242" s="165">
        <v>12832</v>
      </c>
      <c r="L242" s="165">
        <v>15065</v>
      </c>
      <c r="M242" s="166">
        <v>0</v>
      </c>
      <c r="N242" s="167">
        <v>1027.07</v>
      </c>
      <c r="O242" s="168">
        <v>912.9</v>
      </c>
    </row>
    <row r="243" spans="1:15" ht="15.5">
      <c r="A243" s="158">
        <v>106090933</v>
      </c>
      <c r="B243" s="159" t="s">
        <v>1586</v>
      </c>
      <c r="C243" s="160" t="s">
        <v>1262</v>
      </c>
      <c r="D243" s="160" t="s">
        <v>1262</v>
      </c>
      <c r="E243" s="160" t="s">
        <v>1262</v>
      </c>
      <c r="F243" s="161" t="s">
        <v>1261</v>
      </c>
      <c r="G243" s="160" t="s">
        <v>1261</v>
      </c>
      <c r="H243" s="162">
        <v>0.18865000000000001</v>
      </c>
      <c r="I243" s="163">
        <v>1.5956999999999999</v>
      </c>
      <c r="J243" s="169">
        <v>1.5625</v>
      </c>
      <c r="K243" s="165">
        <v>12832</v>
      </c>
      <c r="L243" s="165">
        <v>17856</v>
      </c>
      <c r="M243" s="166">
        <v>0</v>
      </c>
      <c r="N243" s="167">
        <v>1027.07</v>
      </c>
      <c r="O243" s="168">
        <v>912.9</v>
      </c>
    </row>
    <row r="244" spans="1:15" ht="15.5">
      <c r="A244" s="158">
        <v>106191230</v>
      </c>
      <c r="B244" s="159" t="s">
        <v>1587</v>
      </c>
      <c r="C244" s="160" t="s">
        <v>1262</v>
      </c>
      <c r="D244" s="160" t="s">
        <v>1262</v>
      </c>
      <c r="E244" s="160" t="s">
        <v>1262</v>
      </c>
      <c r="F244" s="161" t="s">
        <v>1262</v>
      </c>
      <c r="G244" s="160" t="s">
        <v>1262</v>
      </c>
      <c r="H244" s="162">
        <v>0.216</v>
      </c>
      <c r="I244" s="163">
        <v>1.2766</v>
      </c>
      <c r="J244" s="169">
        <v>1.25</v>
      </c>
      <c r="K244" s="165">
        <v>6760</v>
      </c>
      <c r="L244" s="165">
        <v>7936</v>
      </c>
      <c r="M244" s="166">
        <v>0</v>
      </c>
      <c r="N244" s="167">
        <v>1027.07</v>
      </c>
      <c r="O244" s="168">
        <v>912.9</v>
      </c>
    </row>
    <row r="245" spans="1:15" ht="15.5">
      <c r="A245" s="158">
        <v>106450936</v>
      </c>
      <c r="B245" s="159" t="s">
        <v>1588</v>
      </c>
      <c r="C245" s="160" t="s">
        <v>1262</v>
      </c>
      <c r="D245" s="160" t="s">
        <v>1261</v>
      </c>
      <c r="E245" s="160" t="s">
        <v>1262</v>
      </c>
      <c r="F245" s="161" t="s">
        <v>1261</v>
      </c>
      <c r="G245" s="160" t="s">
        <v>1261</v>
      </c>
      <c r="H245" s="162">
        <v>0.55062</v>
      </c>
      <c r="I245" s="163">
        <v>1.4484999999999999</v>
      </c>
      <c r="J245" s="169">
        <v>1.4184000000000001</v>
      </c>
      <c r="K245" s="165">
        <v>12832</v>
      </c>
      <c r="L245" s="165">
        <v>16569</v>
      </c>
      <c r="M245" s="166">
        <v>0</v>
      </c>
      <c r="N245" s="167">
        <v>1027.07</v>
      </c>
      <c r="O245" s="168">
        <v>912.9</v>
      </c>
    </row>
    <row r="246" spans="1:15" ht="15.5">
      <c r="A246" s="158">
        <v>106240924</v>
      </c>
      <c r="B246" s="159" t="s">
        <v>1589</v>
      </c>
      <c r="C246" s="160" t="s">
        <v>1262</v>
      </c>
      <c r="D246" s="160" t="s">
        <v>1262</v>
      </c>
      <c r="E246" s="160" t="s">
        <v>1262</v>
      </c>
      <c r="F246" s="161" t="s">
        <v>1261</v>
      </c>
      <c r="G246" s="160" t="s">
        <v>1261</v>
      </c>
      <c r="H246" s="162">
        <v>0.32030999999999998</v>
      </c>
      <c r="I246" s="163">
        <v>1.2766</v>
      </c>
      <c r="J246" s="169">
        <v>1.25</v>
      </c>
      <c r="K246" s="165">
        <v>12832</v>
      </c>
      <c r="L246" s="165">
        <v>15065</v>
      </c>
      <c r="M246" s="166">
        <v>0</v>
      </c>
      <c r="N246" s="167">
        <v>1027.07</v>
      </c>
      <c r="O246" s="168">
        <v>912.9</v>
      </c>
    </row>
    <row r="247" spans="1:15" ht="15.5">
      <c r="A247" s="158">
        <v>106500939</v>
      </c>
      <c r="B247" s="159" t="s">
        <v>1590</v>
      </c>
      <c r="C247" s="160" t="s">
        <v>1262</v>
      </c>
      <c r="D247" s="160" t="s">
        <v>1262</v>
      </c>
      <c r="E247" s="160" t="s">
        <v>1262</v>
      </c>
      <c r="F247" s="161" t="s">
        <v>1262</v>
      </c>
      <c r="G247" s="160" t="s">
        <v>1262</v>
      </c>
      <c r="H247" s="162">
        <v>0.22635</v>
      </c>
      <c r="I247" s="163">
        <v>1.3157000000000001</v>
      </c>
      <c r="J247" s="169">
        <v>1.2883</v>
      </c>
      <c r="K247" s="165">
        <v>6760</v>
      </c>
      <c r="L247" s="165">
        <v>8116</v>
      </c>
      <c r="M247" s="166">
        <v>0</v>
      </c>
      <c r="N247" s="167">
        <v>1027.07</v>
      </c>
      <c r="O247" s="168">
        <v>912.9</v>
      </c>
    </row>
    <row r="248" spans="1:15" ht="15.5">
      <c r="A248" s="158">
        <v>106190521</v>
      </c>
      <c r="B248" s="159" t="s">
        <v>1591</v>
      </c>
      <c r="C248" s="160" t="s">
        <v>1262</v>
      </c>
      <c r="D248" s="160" t="s">
        <v>1262</v>
      </c>
      <c r="E248" s="160" t="s">
        <v>1262</v>
      </c>
      <c r="F248" s="161" t="s">
        <v>1262</v>
      </c>
      <c r="G248" s="160" t="s">
        <v>1262</v>
      </c>
      <c r="H248" s="162">
        <v>0.17802999999999999</v>
      </c>
      <c r="I248" s="163">
        <v>1.2766</v>
      </c>
      <c r="J248" s="169">
        <v>1.25</v>
      </c>
      <c r="K248" s="165">
        <v>6760</v>
      </c>
      <c r="L248" s="165">
        <v>7936</v>
      </c>
      <c r="M248" s="166">
        <v>0</v>
      </c>
      <c r="N248" s="167">
        <v>1027.07</v>
      </c>
      <c r="O248" s="168">
        <v>895.59</v>
      </c>
    </row>
    <row r="249" spans="1:15" ht="15.5">
      <c r="A249" s="158">
        <v>106231013</v>
      </c>
      <c r="B249" s="159" t="s">
        <v>1592</v>
      </c>
      <c r="C249" s="160" t="s">
        <v>1262</v>
      </c>
      <c r="D249" s="160" t="s">
        <v>1261</v>
      </c>
      <c r="E249" s="160" t="s">
        <v>1262</v>
      </c>
      <c r="F249" s="161" t="s">
        <v>1261</v>
      </c>
      <c r="G249" s="160" t="s">
        <v>1261</v>
      </c>
      <c r="H249" s="162">
        <v>0.50168999999999997</v>
      </c>
      <c r="I249" s="163">
        <v>1.2766</v>
      </c>
      <c r="J249" s="169">
        <v>1.25</v>
      </c>
      <c r="K249" s="165">
        <v>12832</v>
      </c>
      <c r="L249" s="165">
        <v>15065</v>
      </c>
      <c r="M249" s="166">
        <v>0</v>
      </c>
      <c r="N249" s="167">
        <v>1027.07</v>
      </c>
      <c r="O249" s="168">
        <v>912.9</v>
      </c>
    </row>
    <row r="250" spans="1:15" ht="15.5">
      <c r="A250" s="158">
        <v>106334018</v>
      </c>
      <c r="B250" s="159" t="s">
        <v>1593</v>
      </c>
      <c r="C250" s="160" t="s">
        <v>1262</v>
      </c>
      <c r="D250" s="160" t="s">
        <v>1262</v>
      </c>
      <c r="E250" s="160" t="s">
        <v>1262</v>
      </c>
      <c r="F250" s="161" t="s">
        <v>1262</v>
      </c>
      <c r="G250" s="160" t="s">
        <v>1262</v>
      </c>
      <c r="H250" s="162">
        <v>0.41905999999999999</v>
      </c>
      <c r="I250" s="163">
        <v>1.2766</v>
      </c>
      <c r="J250" s="169">
        <v>1.25</v>
      </c>
      <c r="K250" s="165">
        <v>6760</v>
      </c>
      <c r="L250" s="165">
        <v>7936</v>
      </c>
      <c r="M250" s="166">
        <v>0</v>
      </c>
      <c r="N250" s="167">
        <v>1027.07</v>
      </c>
      <c r="O250" s="168">
        <v>912.9</v>
      </c>
    </row>
    <row r="251" spans="1:15" ht="15.5">
      <c r="A251" s="158">
        <v>106414018</v>
      </c>
      <c r="B251" s="159" t="s">
        <v>1594</v>
      </c>
      <c r="C251" s="160" t="s">
        <v>1262</v>
      </c>
      <c r="D251" s="160" t="s">
        <v>1262</v>
      </c>
      <c r="E251" s="160" t="s">
        <v>1262</v>
      </c>
      <c r="F251" s="161" t="s">
        <v>1262</v>
      </c>
      <c r="G251" s="160" t="s">
        <v>1262</v>
      </c>
      <c r="H251" s="162">
        <v>0.44966</v>
      </c>
      <c r="I251" s="163">
        <v>1.7225999999999999</v>
      </c>
      <c r="J251" s="169">
        <v>1.6868000000000001</v>
      </c>
      <c r="K251" s="165">
        <v>6760</v>
      </c>
      <c r="L251" s="165">
        <v>9991</v>
      </c>
      <c r="M251" s="166">
        <v>0</v>
      </c>
      <c r="N251" s="167">
        <v>1027.07</v>
      </c>
      <c r="O251" s="168">
        <v>912.9</v>
      </c>
    </row>
    <row r="252" spans="1:15" ht="15.5">
      <c r="A252" s="158">
        <v>106340947</v>
      </c>
      <c r="B252" s="159" t="s">
        <v>1595</v>
      </c>
      <c r="C252" s="160" t="s">
        <v>1262</v>
      </c>
      <c r="D252" s="160" t="s">
        <v>1262</v>
      </c>
      <c r="E252" s="160" t="s">
        <v>1262</v>
      </c>
      <c r="F252" s="161" t="s">
        <v>1262</v>
      </c>
      <c r="G252" s="160" t="s">
        <v>1262</v>
      </c>
      <c r="H252" s="162">
        <v>0.31326999999999999</v>
      </c>
      <c r="I252" s="163">
        <v>1.5956999999999999</v>
      </c>
      <c r="J252" s="169">
        <v>1.5625</v>
      </c>
      <c r="K252" s="165">
        <v>6760</v>
      </c>
      <c r="L252" s="165">
        <v>9407</v>
      </c>
      <c r="M252" s="166">
        <v>1436.03</v>
      </c>
      <c r="N252" s="167">
        <v>1027.07</v>
      </c>
      <c r="O252" s="168">
        <v>912.9</v>
      </c>
    </row>
    <row r="253" spans="1:15" ht="15.5">
      <c r="A253" s="158">
        <v>106150761</v>
      </c>
      <c r="B253" s="159" t="s">
        <v>1596</v>
      </c>
      <c r="C253" s="160" t="s">
        <v>1262</v>
      </c>
      <c r="D253" s="160" t="s">
        <v>1262</v>
      </c>
      <c r="E253" s="160" t="s">
        <v>1262</v>
      </c>
      <c r="F253" s="161" t="s">
        <v>1262</v>
      </c>
      <c r="G253" s="160" t="s">
        <v>1262</v>
      </c>
      <c r="H253" s="162">
        <v>0.20968000000000001</v>
      </c>
      <c r="I253" s="163">
        <v>1.2766</v>
      </c>
      <c r="J253" s="169">
        <v>1.25</v>
      </c>
      <c r="K253" s="165">
        <v>6760</v>
      </c>
      <c r="L253" s="165">
        <v>7936</v>
      </c>
      <c r="M253" s="166">
        <v>0</v>
      </c>
      <c r="N253" s="167">
        <v>1027.07</v>
      </c>
      <c r="O253" s="168">
        <v>912.9</v>
      </c>
    </row>
    <row r="254" spans="1:15" ht="15.5">
      <c r="A254" s="158">
        <v>106344029</v>
      </c>
      <c r="B254" s="159" t="s">
        <v>1597</v>
      </c>
      <c r="C254" s="160" t="s">
        <v>1262</v>
      </c>
      <c r="D254" s="160" t="s">
        <v>1262</v>
      </c>
      <c r="E254" s="160" t="s">
        <v>1262</v>
      </c>
      <c r="F254" s="161" t="s">
        <v>1262</v>
      </c>
      <c r="G254" s="160" t="s">
        <v>1262</v>
      </c>
      <c r="H254" s="162">
        <v>0.21964</v>
      </c>
      <c r="I254" s="163">
        <v>1.5956999999999999</v>
      </c>
      <c r="J254" s="172">
        <v>1.5625</v>
      </c>
      <c r="K254" s="165">
        <v>6760</v>
      </c>
      <c r="L254" s="165">
        <v>9407</v>
      </c>
      <c r="M254" s="166">
        <v>0</v>
      </c>
      <c r="N254" s="167">
        <v>1027.07</v>
      </c>
      <c r="O254" s="168">
        <v>912.9</v>
      </c>
    </row>
    <row r="255" spans="1:15" ht="15.5">
      <c r="A255" s="158">
        <v>106240942</v>
      </c>
      <c r="B255" s="159" t="s">
        <v>1598</v>
      </c>
      <c r="C255" s="160" t="s">
        <v>1262</v>
      </c>
      <c r="D255" s="160" t="s">
        <v>1262</v>
      </c>
      <c r="E255" s="160" t="s">
        <v>1262</v>
      </c>
      <c r="F255" s="161" t="s">
        <v>1262</v>
      </c>
      <c r="G255" s="160" t="s">
        <v>1262</v>
      </c>
      <c r="H255" s="162">
        <v>0.18959999999999999</v>
      </c>
      <c r="I255" s="163">
        <v>1.2869999999999999</v>
      </c>
      <c r="J255" s="169">
        <v>1.2602</v>
      </c>
      <c r="K255" s="165">
        <v>6760</v>
      </c>
      <c r="L255" s="165">
        <v>7984</v>
      </c>
      <c r="M255" s="166">
        <v>0</v>
      </c>
      <c r="N255" s="167">
        <v>1027.07</v>
      </c>
      <c r="O255" s="168">
        <v>912.9</v>
      </c>
    </row>
    <row r="256" spans="1:15" ht="15.5">
      <c r="A256" s="158">
        <v>106450949</v>
      </c>
      <c r="B256" s="159" t="s">
        <v>1599</v>
      </c>
      <c r="C256" s="160" t="s">
        <v>1262</v>
      </c>
      <c r="D256" s="160" t="s">
        <v>1262</v>
      </c>
      <c r="E256" s="160" t="s">
        <v>1262</v>
      </c>
      <c r="F256" s="161" t="s">
        <v>1262</v>
      </c>
      <c r="G256" s="160" t="s">
        <v>1262</v>
      </c>
      <c r="H256" s="162">
        <v>0.24507999999999999</v>
      </c>
      <c r="I256" s="163">
        <v>1.4484999999999999</v>
      </c>
      <c r="J256" s="169">
        <v>1.4184000000000001</v>
      </c>
      <c r="K256" s="165">
        <v>6760</v>
      </c>
      <c r="L256" s="165">
        <v>8729</v>
      </c>
      <c r="M256" s="166">
        <v>0</v>
      </c>
      <c r="N256" s="167">
        <v>1027.07</v>
      </c>
      <c r="O256" s="168">
        <v>912.9</v>
      </c>
    </row>
    <row r="257" spans="1:15" ht="15.5">
      <c r="A257" s="158">
        <v>106470871</v>
      </c>
      <c r="B257" s="159" t="s">
        <v>1600</v>
      </c>
      <c r="C257" s="160" t="s">
        <v>1262</v>
      </c>
      <c r="D257" s="160" t="s">
        <v>1262</v>
      </c>
      <c r="E257" s="160" t="s">
        <v>1262</v>
      </c>
      <c r="F257" s="161" t="s">
        <v>1261</v>
      </c>
      <c r="G257" s="160" t="s">
        <v>1261</v>
      </c>
      <c r="H257" s="162">
        <v>0.55674000000000001</v>
      </c>
      <c r="I257" s="163">
        <v>1.2766</v>
      </c>
      <c r="J257" s="169">
        <v>1.25</v>
      </c>
      <c r="K257" s="165">
        <v>12832</v>
      </c>
      <c r="L257" s="165">
        <v>15065</v>
      </c>
      <c r="M257" s="166">
        <v>0</v>
      </c>
      <c r="N257" s="167">
        <v>1027.07</v>
      </c>
      <c r="O257" s="168">
        <v>912.9</v>
      </c>
    </row>
    <row r="258" spans="1:15" ht="15.5">
      <c r="A258" s="158">
        <v>106340950</v>
      </c>
      <c r="B258" s="159" t="s">
        <v>1601</v>
      </c>
      <c r="C258" s="160" t="s">
        <v>1262</v>
      </c>
      <c r="D258" s="160" t="s">
        <v>1262</v>
      </c>
      <c r="E258" s="160" t="s">
        <v>1262</v>
      </c>
      <c r="F258" s="161" t="s">
        <v>1262</v>
      </c>
      <c r="G258" s="160" t="s">
        <v>1262</v>
      </c>
      <c r="H258" s="162">
        <v>0.20269999999999999</v>
      </c>
      <c r="I258" s="163">
        <v>1.5956999999999999</v>
      </c>
      <c r="J258" s="169">
        <v>1.5625</v>
      </c>
      <c r="K258" s="165">
        <v>6760</v>
      </c>
      <c r="L258" s="165">
        <v>9407</v>
      </c>
      <c r="M258" s="166">
        <v>0</v>
      </c>
      <c r="N258" s="167">
        <v>1027.07</v>
      </c>
      <c r="O258" s="168">
        <v>912.9</v>
      </c>
    </row>
    <row r="259" spans="1:15" ht="15.5">
      <c r="A259" s="158">
        <v>106154108</v>
      </c>
      <c r="B259" s="159" t="s">
        <v>1382</v>
      </c>
      <c r="C259" s="160" t="s">
        <v>1262</v>
      </c>
      <c r="D259" s="160" t="s">
        <v>1262</v>
      </c>
      <c r="E259" s="160" t="s">
        <v>1262</v>
      </c>
      <c r="F259" s="161" t="s">
        <v>1262</v>
      </c>
      <c r="G259" s="160" t="s">
        <v>1262</v>
      </c>
      <c r="H259" s="162">
        <v>0.20968000000000001</v>
      </c>
      <c r="I259" s="163">
        <v>1.2766</v>
      </c>
      <c r="J259" s="169">
        <v>1.25</v>
      </c>
      <c r="K259" s="165">
        <v>6760</v>
      </c>
      <c r="L259" s="165">
        <v>7936</v>
      </c>
      <c r="M259" s="166">
        <v>0</v>
      </c>
      <c r="N259" s="167">
        <v>1027.07</v>
      </c>
      <c r="O259" s="168">
        <v>912.9</v>
      </c>
    </row>
    <row r="260" spans="1:15" ht="15.5">
      <c r="A260" s="158">
        <v>106340951</v>
      </c>
      <c r="B260" s="159" t="s">
        <v>1602</v>
      </c>
      <c r="C260" s="160" t="s">
        <v>1262</v>
      </c>
      <c r="D260" s="160" t="s">
        <v>1262</v>
      </c>
      <c r="E260" s="160" t="s">
        <v>1262</v>
      </c>
      <c r="F260" s="161" t="s">
        <v>1262</v>
      </c>
      <c r="G260" s="160" t="s">
        <v>1262</v>
      </c>
      <c r="H260" s="162">
        <v>0.31192999999999999</v>
      </c>
      <c r="I260" s="163">
        <v>1.5956999999999999</v>
      </c>
      <c r="J260" s="169">
        <v>1.5625</v>
      </c>
      <c r="K260" s="165">
        <v>6760</v>
      </c>
      <c r="L260" s="165">
        <v>9407</v>
      </c>
      <c r="M260" s="166">
        <v>0</v>
      </c>
      <c r="N260" s="167">
        <v>1027.07</v>
      </c>
      <c r="O260" s="168">
        <v>912.9</v>
      </c>
    </row>
    <row r="261" spans="1:15" ht="15.5">
      <c r="A261" s="158">
        <v>106190529</v>
      </c>
      <c r="B261" s="159" t="s">
        <v>1603</v>
      </c>
      <c r="C261" s="160" t="s">
        <v>1262</v>
      </c>
      <c r="D261" s="160" t="s">
        <v>1262</v>
      </c>
      <c r="E261" s="160" t="s">
        <v>1262</v>
      </c>
      <c r="F261" s="161" t="s">
        <v>1262</v>
      </c>
      <c r="G261" s="160" t="s">
        <v>1262</v>
      </c>
      <c r="H261" s="162">
        <v>0.19234000000000001</v>
      </c>
      <c r="I261" s="163">
        <v>1.2766</v>
      </c>
      <c r="J261" s="169">
        <v>1.25</v>
      </c>
      <c r="K261" s="165">
        <v>6760</v>
      </c>
      <c r="L261" s="165">
        <v>7936</v>
      </c>
      <c r="M261" s="166">
        <v>1211.5999999999999</v>
      </c>
      <c r="N261" s="167">
        <v>1027.07</v>
      </c>
      <c r="O261" s="168">
        <v>912.9</v>
      </c>
    </row>
    <row r="262" spans="1:15" ht="15.5">
      <c r="A262" s="158">
        <v>106410852</v>
      </c>
      <c r="B262" s="159" t="s">
        <v>1604</v>
      </c>
      <c r="C262" s="160" t="s">
        <v>1262</v>
      </c>
      <c r="D262" s="160" t="s">
        <v>1262</v>
      </c>
      <c r="E262" s="160" t="s">
        <v>1262</v>
      </c>
      <c r="F262" s="161" t="s">
        <v>1262</v>
      </c>
      <c r="G262" s="160" t="s">
        <v>1262</v>
      </c>
      <c r="H262" s="162">
        <v>0.33363999999999999</v>
      </c>
      <c r="I262" s="163">
        <v>1.7225999999999999</v>
      </c>
      <c r="J262" s="169">
        <v>1.6868000000000001</v>
      </c>
      <c r="K262" s="165">
        <v>6760</v>
      </c>
      <c r="L262" s="165">
        <v>9991</v>
      </c>
      <c r="M262" s="166">
        <v>0</v>
      </c>
      <c r="N262" s="167">
        <v>1027.07</v>
      </c>
      <c r="O262" s="168">
        <v>912.9</v>
      </c>
    </row>
    <row r="263" spans="1:15" ht="15.5">
      <c r="A263" s="158">
        <v>106190524</v>
      </c>
      <c r="B263" s="159" t="s">
        <v>1605</v>
      </c>
      <c r="C263" s="160" t="s">
        <v>1262</v>
      </c>
      <c r="D263" s="160" t="s">
        <v>1262</v>
      </c>
      <c r="E263" s="160" t="s">
        <v>1262</v>
      </c>
      <c r="F263" s="161" t="s">
        <v>1262</v>
      </c>
      <c r="G263" s="160" t="s">
        <v>1262</v>
      </c>
      <c r="H263" s="162">
        <v>0.36553000000000002</v>
      </c>
      <c r="I263" s="163">
        <v>1.2766</v>
      </c>
      <c r="J263" s="169">
        <v>1.25</v>
      </c>
      <c r="K263" s="165">
        <v>6760</v>
      </c>
      <c r="L263" s="165">
        <v>7936</v>
      </c>
      <c r="M263" s="166">
        <v>0</v>
      </c>
      <c r="N263" s="167">
        <v>1027.07</v>
      </c>
      <c r="O263" s="168">
        <v>912.9</v>
      </c>
    </row>
    <row r="264" spans="1:15" ht="15.5">
      <c r="A264" s="158">
        <v>106301337</v>
      </c>
      <c r="B264" s="159" t="s">
        <v>1606</v>
      </c>
      <c r="C264" s="160" t="s">
        <v>1262</v>
      </c>
      <c r="D264" s="160" t="s">
        <v>1262</v>
      </c>
      <c r="E264" s="160" t="s">
        <v>1262</v>
      </c>
      <c r="F264" s="161" t="s">
        <v>1262</v>
      </c>
      <c r="G264" s="160" t="s">
        <v>1262</v>
      </c>
      <c r="H264" s="162">
        <v>0.26762999999999998</v>
      </c>
      <c r="I264" s="163">
        <v>1.2766</v>
      </c>
      <c r="J264" s="169">
        <v>1.25</v>
      </c>
      <c r="K264" s="165">
        <v>6760</v>
      </c>
      <c r="L264" s="165">
        <v>7936</v>
      </c>
      <c r="M264" s="166">
        <v>1211.5999999999999</v>
      </c>
      <c r="N264" s="167">
        <v>1027.07</v>
      </c>
      <c r="O264" s="168">
        <v>912.9</v>
      </c>
    </row>
    <row r="265" spans="1:15" ht="15.5">
      <c r="A265" s="158">
        <v>106301262</v>
      </c>
      <c r="B265" s="159" t="s">
        <v>1607</v>
      </c>
      <c r="C265" s="160" t="s">
        <v>1262</v>
      </c>
      <c r="D265" s="160" t="s">
        <v>1262</v>
      </c>
      <c r="E265" s="160" t="s">
        <v>1262</v>
      </c>
      <c r="F265" s="161" t="s">
        <v>1262</v>
      </c>
      <c r="G265" s="160" t="s">
        <v>1262</v>
      </c>
      <c r="H265" s="162">
        <v>0.26762999999999998</v>
      </c>
      <c r="I265" s="163">
        <v>1.2766</v>
      </c>
      <c r="J265" s="172">
        <v>1.25</v>
      </c>
      <c r="K265" s="165">
        <v>6760</v>
      </c>
      <c r="L265" s="165">
        <v>7936</v>
      </c>
      <c r="M265" s="166">
        <v>1211.5999999999999</v>
      </c>
      <c r="N265" s="167">
        <v>1027.07</v>
      </c>
      <c r="O265" s="168">
        <v>912.9</v>
      </c>
    </row>
    <row r="266" spans="1:15" ht="15.5">
      <c r="A266" s="158">
        <v>106250956</v>
      </c>
      <c r="B266" s="159" t="s">
        <v>1608</v>
      </c>
      <c r="C266" s="160" t="s">
        <v>1262</v>
      </c>
      <c r="D266" s="160" t="s">
        <v>1261</v>
      </c>
      <c r="E266" s="160" t="s">
        <v>1262</v>
      </c>
      <c r="F266" s="161" t="s">
        <v>1261</v>
      </c>
      <c r="G266" s="160" t="s">
        <v>1261</v>
      </c>
      <c r="H266" s="162">
        <v>0.71792</v>
      </c>
      <c r="I266" s="163">
        <v>1.2766</v>
      </c>
      <c r="J266" s="169">
        <v>1.25</v>
      </c>
      <c r="K266" s="165">
        <v>12832</v>
      </c>
      <c r="L266" s="165">
        <v>15065</v>
      </c>
      <c r="M266" s="166">
        <v>0</v>
      </c>
      <c r="N266" s="167">
        <v>1027.07</v>
      </c>
      <c r="O266" s="168">
        <v>912.9</v>
      </c>
    </row>
    <row r="267" spans="1:15" ht="15.5">
      <c r="A267" s="158">
        <v>106190541</v>
      </c>
      <c r="B267" s="159" t="s">
        <v>1609</v>
      </c>
      <c r="C267" s="160" t="s">
        <v>1262</v>
      </c>
      <c r="D267" s="160" t="s">
        <v>1262</v>
      </c>
      <c r="E267" s="160" t="s">
        <v>1262</v>
      </c>
      <c r="F267" s="161" t="s">
        <v>1262</v>
      </c>
      <c r="G267" s="160" t="s">
        <v>1262</v>
      </c>
      <c r="H267" s="162">
        <v>0.17580999999999999</v>
      </c>
      <c r="I267" s="163">
        <v>1.2766</v>
      </c>
      <c r="J267" s="169">
        <v>1.25</v>
      </c>
      <c r="K267" s="165">
        <v>6760</v>
      </c>
      <c r="L267" s="165">
        <v>7936</v>
      </c>
      <c r="M267" s="166">
        <v>0</v>
      </c>
      <c r="N267" s="167">
        <v>1027.07</v>
      </c>
      <c r="O267" s="168">
        <v>912.9</v>
      </c>
    </row>
    <row r="268" spans="1:15" ht="15.5">
      <c r="A268" s="158">
        <v>106361166</v>
      </c>
      <c r="B268" s="159" t="s">
        <v>1610</v>
      </c>
      <c r="C268" s="160" t="s">
        <v>1262</v>
      </c>
      <c r="D268" s="160" t="s">
        <v>1262</v>
      </c>
      <c r="E268" s="160" t="s">
        <v>1262</v>
      </c>
      <c r="F268" s="161" t="s">
        <v>1262</v>
      </c>
      <c r="G268" s="160" t="s">
        <v>1262</v>
      </c>
      <c r="H268" s="162">
        <v>0.32285000000000003</v>
      </c>
      <c r="I268" s="163">
        <v>1.2766</v>
      </c>
      <c r="J268" s="169">
        <v>1.25</v>
      </c>
      <c r="K268" s="165">
        <v>6760</v>
      </c>
      <c r="L268" s="165">
        <v>7936</v>
      </c>
      <c r="M268" s="166">
        <v>0</v>
      </c>
      <c r="N268" s="167">
        <v>1027.07</v>
      </c>
      <c r="O268" s="168">
        <v>912.9</v>
      </c>
    </row>
    <row r="269" spans="1:15" ht="15.5">
      <c r="A269" s="158">
        <v>106190547</v>
      </c>
      <c r="B269" s="159" t="s">
        <v>1611</v>
      </c>
      <c r="C269" s="160" t="s">
        <v>1262</v>
      </c>
      <c r="D269" s="160" t="s">
        <v>1262</v>
      </c>
      <c r="E269" s="160" t="s">
        <v>1262</v>
      </c>
      <c r="F269" s="161" t="s">
        <v>1262</v>
      </c>
      <c r="G269" s="160" t="s">
        <v>1262</v>
      </c>
      <c r="H269" s="162">
        <v>0.18698999999999999</v>
      </c>
      <c r="I269" s="163">
        <v>1.2766</v>
      </c>
      <c r="J269" s="172">
        <v>1.25</v>
      </c>
      <c r="K269" s="165">
        <v>6760</v>
      </c>
      <c r="L269" s="165">
        <v>7936</v>
      </c>
      <c r="M269" s="166">
        <v>0</v>
      </c>
      <c r="N269" s="167">
        <v>1027.07</v>
      </c>
      <c r="O269" s="168">
        <v>912.9</v>
      </c>
    </row>
    <row r="270" spans="1:15" ht="15.5">
      <c r="A270" s="158">
        <v>106361266</v>
      </c>
      <c r="B270" s="159" t="s">
        <v>1612</v>
      </c>
      <c r="C270" s="160" t="s">
        <v>1262</v>
      </c>
      <c r="D270" s="160" t="s">
        <v>1261</v>
      </c>
      <c r="E270" s="160" t="s">
        <v>1262</v>
      </c>
      <c r="F270" s="161" t="s">
        <v>1261</v>
      </c>
      <c r="G270" s="160" t="s">
        <v>1261</v>
      </c>
      <c r="H270" s="162">
        <v>0.45217000000000002</v>
      </c>
      <c r="I270" s="163">
        <v>1.2766</v>
      </c>
      <c r="J270" s="169">
        <v>1.25</v>
      </c>
      <c r="K270" s="165">
        <v>12832</v>
      </c>
      <c r="L270" s="165">
        <v>15065</v>
      </c>
      <c r="M270" s="166">
        <v>0</v>
      </c>
      <c r="N270" s="167">
        <v>1027.07</v>
      </c>
      <c r="O270" s="168">
        <v>912.9</v>
      </c>
    </row>
    <row r="271" spans="1:15" ht="15.5">
      <c r="A271" s="158">
        <v>106274043</v>
      </c>
      <c r="B271" s="159" t="s">
        <v>1613</v>
      </c>
      <c r="C271" s="160" t="s">
        <v>1261</v>
      </c>
      <c r="D271" s="160" t="s">
        <v>1262</v>
      </c>
      <c r="E271" s="160" t="s">
        <v>1262</v>
      </c>
      <c r="F271" s="161" t="s">
        <v>1262</v>
      </c>
      <c r="G271" s="160" t="s">
        <v>1262</v>
      </c>
      <c r="H271" s="162">
        <v>0.20757</v>
      </c>
      <c r="I271" s="163">
        <v>1.6961999999999999</v>
      </c>
      <c r="J271" s="169">
        <v>1.6609</v>
      </c>
      <c r="K271" s="165">
        <v>6760</v>
      </c>
      <c r="L271" s="165">
        <v>9870</v>
      </c>
      <c r="M271" s="166">
        <v>0</v>
      </c>
      <c r="N271" s="167">
        <v>0</v>
      </c>
      <c r="O271" s="168">
        <v>0</v>
      </c>
    </row>
    <row r="272" spans="1:15" ht="15.5">
      <c r="A272" s="158">
        <v>106481357</v>
      </c>
      <c r="B272" s="159" t="s">
        <v>1383</v>
      </c>
      <c r="C272" s="160" t="s">
        <v>1262</v>
      </c>
      <c r="D272" s="160" t="s">
        <v>1262</v>
      </c>
      <c r="E272" s="160" t="s">
        <v>1262</v>
      </c>
      <c r="F272" s="161" t="s">
        <v>1262</v>
      </c>
      <c r="G272" s="160" t="s">
        <v>1262</v>
      </c>
      <c r="H272" s="162">
        <v>0.17706</v>
      </c>
      <c r="I272" s="163">
        <v>1.7041999999999999</v>
      </c>
      <c r="J272" s="169">
        <v>1.6688000000000001</v>
      </c>
      <c r="K272" s="165">
        <v>6760</v>
      </c>
      <c r="L272" s="165">
        <v>9907</v>
      </c>
      <c r="M272" s="166">
        <v>0</v>
      </c>
      <c r="N272" s="167">
        <v>1027.07</v>
      </c>
      <c r="O272" s="168">
        <v>912.9</v>
      </c>
    </row>
    <row r="273" spans="1:15" ht="15.5">
      <c r="A273" s="158">
        <v>106484001</v>
      </c>
      <c r="B273" s="159" t="s">
        <v>1614</v>
      </c>
      <c r="C273" s="160" t="s">
        <v>1262</v>
      </c>
      <c r="D273" s="160" t="s">
        <v>1262</v>
      </c>
      <c r="E273" s="160" t="s">
        <v>1262</v>
      </c>
      <c r="F273" s="161" t="s">
        <v>1262</v>
      </c>
      <c r="G273" s="160" t="s">
        <v>1262</v>
      </c>
      <c r="H273" s="162">
        <v>0.17706</v>
      </c>
      <c r="I273" s="163">
        <v>1.7041999999999999</v>
      </c>
      <c r="J273" s="169">
        <v>1.6688000000000001</v>
      </c>
      <c r="K273" s="165">
        <v>6760</v>
      </c>
      <c r="L273" s="165">
        <v>9907</v>
      </c>
      <c r="M273" s="166">
        <v>0</v>
      </c>
      <c r="N273" s="167">
        <v>1027.07</v>
      </c>
      <c r="O273" s="168">
        <v>912.9</v>
      </c>
    </row>
    <row r="274" spans="1:15" ht="15.5">
      <c r="A274" s="158">
        <v>106141273</v>
      </c>
      <c r="B274" s="159" t="s">
        <v>1615</v>
      </c>
      <c r="C274" s="160" t="s">
        <v>1262</v>
      </c>
      <c r="D274" s="160" t="s">
        <v>1261</v>
      </c>
      <c r="E274" s="160" t="s">
        <v>1262</v>
      </c>
      <c r="F274" s="161" t="s">
        <v>1261</v>
      </c>
      <c r="G274" s="160" t="s">
        <v>1261</v>
      </c>
      <c r="H274" s="162">
        <v>0.64700000000000002</v>
      </c>
      <c r="I274" s="163">
        <v>1.2766</v>
      </c>
      <c r="J274" s="169">
        <v>1.25</v>
      </c>
      <c r="K274" s="165">
        <v>12832</v>
      </c>
      <c r="L274" s="165">
        <v>15065</v>
      </c>
      <c r="M274" s="166">
        <v>0</v>
      </c>
      <c r="N274" s="167">
        <v>1027.07</v>
      </c>
      <c r="O274" s="168">
        <v>912.9</v>
      </c>
    </row>
    <row r="275" spans="1:15" ht="15.5">
      <c r="A275" s="158">
        <v>106190568</v>
      </c>
      <c r="B275" s="159" t="s">
        <v>1616</v>
      </c>
      <c r="C275" s="160" t="s">
        <v>1262</v>
      </c>
      <c r="D275" s="160" t="s">
        <v>1262</v>
      </c>
      <c r="E275" s="160" t="s">
        <v>1262</v>
      </c>
      <c r="F275" s="161" t="s">
        <v>1262</v>
      </c>
      <c r="G275" s="160" t="s">
        <v>1262</v>
      </c>
      <c r="H275" s="162">
        <v>0.19025</v>
      </c>
      <c r="I275" s="163">
        <v>1.3279000000000001</v>
      </c>
      <c r="J275" s="169">
        <v>1.3003</v>
      </c>
      <c r="K275" s="165">
        <v>6760</v>
      </c>
      <c r="L275" s="165">
        <v>8173</v>
      </c>
      <c r="M275" s="166">
        <v>1699.85</v>
      </c>
      <c r="N275" s="167">
        <v>1027.07</v>
      </c>
      <c r="O275" s="168">
        <v>912.9</v>
      </c>
    </row>
    <row r="276" spans="1:15" ht="15.5">
      <c r="A276" s="158">
        <v>106190570</v>
      </c>
      <c r="B276" s="159" t="s">
        <v>1384</v>
      </c>
      <c r="C276" s="160" t="s">
        <v>1262</v>
      </c>
      <c r="D276" s="160" t="s">
        <v>1262</v>
      </c>
      <c r="E276" s="160" t="s">
        <v>1262</v>
      </c>
      <c r="F276" s="161" t="s">
        <v>1262</v>
      </c>
      <c r="G276" s="160" t="s">
        <v>1262</v>
      </c>
      <c r="H276" s="162">
        <v>0.22634000000000001</v>
      </c>
      <c r="I276" s="163">
        <v>1.2766</v>
      </c>
      <c r="J276" s="169">
        <v>1.25</v>
      </c>
      <c r="K276" s="165">
        <v>6760</v>
      </c>
      <c r="L276" s="165">
        <v>7936</v>
      </c>
      <c r="M276" s="166">
        <v>0</v>
      </c>
      <c r="N276" s="167">
        <v>1027.07</v>
      </c>
      <c r="O276" s="168">
        <v>912.9</v>
      </c>
    </row>
    <row r="277" spans="1:15" ht="15.5">
      <c r="A277" s="158">
        <v>106214034</v>
      </c>
      <c r="B277" s="159" t="s">
        <v>1617</v>
      </c>
      <c r="C277" s="160" t="s">
        <v>1262</v>
      </c>
      <c r="D277" s="160" t="s">
        <v>1262</v>
      </c>
      <c r="E277" s="160" t="s">
        <v>1262</v>
      </c>
      <c r="F277" s="161" t="s">
        <v>1262</v>
      </c>
      <c r="G277" s="160" t="s">
        <v>1262</v>
      </c>
      <c r="H277" s="162">
        <v>0.32112000000000002</v>
      </c>
      <c r="I277" s="163">
        <v>1.7555000000000001</v>
      </c>
      <c r="J277" s="169">
        <v>1.7190000000000001</v>
      </c>
      <c r="K277" s="165">
        <v>6760</v>
      </c>
      <c r="L277" s="165">
        <v>10143</v>
      </c>
      <c r="M277" s="166">
        <v>0</v>
      </c>
      <c r="N277" s="167">
        <v>1027.07</v>
      </c>
      <c r="O277" s="168">
        <v>912.9</v>
      </c>
    </row>
    <row r="278" spans="1:15" ht="15.5">
      <c r="A278" s="158">
        <v>106500967</v>
      </c>
      <c r="B278" s="159" t="s">
        <v>1618</v>
      </c>
      <c r="C278" s="160" t="s">
        <v>1262</v>
      </c>
      <c r="D278" s="160" t="s">
        <v>1261</v>
      </c>
      <c r="E278" s="160" t="s">
        <v>1262</v>
      </c>
      <c r="F278" s="161" t="s">
        <v>1261</v>
      </c>
      <c r="G278" s="160" t="s">
        <v>1262</v>
      </c>
      <c r="H278" s="162">
        <v>0.33576</v>
      </c>
      <c r="I278" s="163">
        <v>1.3157000000000001</v>
      </c>
      <c r="J278" s="169">
        <v>1.2883</v>
      </c>
      <c r="K278" s="165">
        <v>6760</v>
      </c>
      <c r="L278" s="165">
        <v>8116</v>
      </c>
      <c r="M278" s="166">
        <v>0</v>
      </c>
      <c r="N278" s="167">
        <v>1027.07</v>
      </c>
      <c r="O278" s="168">
        <v>912.9</v>
      </c>
    </row>
    <row r="279" spans="1:15" ht="15.5">
      <c r="A279" s="158">
        <v>106430837</v>
      </c>
      <c r="B279" s="159" t="s">
        <v>1619</v>
      </c>
      <c r="C279" s="160" t="s">
        <v>1262</v>
      </c>
      <c r="D279" s="160" t="s">
        <v>1262</v>
      </c>
      <c r="E279" s="160" t="s">
        <v>1262</v>
      </c>
      <c r="F279" s="161" t="s">
        <v>1262</v>
      </c>
      <c r="G279" s="160" t="s">
        <v>1262</v>
      </c>
      <c r="H279" s="162">
        <v>0.24776000000000001</v>
      </c>
      <c r="I279" s="163">
        <v>1.7374000000000001</v>
      </c>
      <c r="J279" s="169">
        <v>1.7013</v>
      </c>
      <c r="K279" s="165">
        <v>6760</v>
      </c>
      <c r="L279" s="165">
        <v>10060</v>
      </c>
      <c r="M279" s="166">
        <v>0</v>
      </c>
      <c r="N279" s="167">
        <v>1027.07</v>
      </c>
      <c r="O279" s="168">
        <v>912.9</v>
      </c>
    </row>
    <row r="280" spans="1:15" ht="15.5">
      <c r="A280" s="158">
        <v>106560501</v>
      </c>
      <c r="B280" s="159" t="s">
        <v>1620</v>
      </c>
      <c r="C280" s="160" t="s">
        <v>1262</v>
      </c>
      <c r="D280" s="160" t="s">
        <v>1262</v>
      </c>
      <c r="E280" s="160" t="s">
        <v>1262</v>
      </c>
      <c r="F280" s="161" t="s">
        <v>1261</v>
      </c>
      <c r="G280" s="160" t="s">
        <v>1261</v>
      </c>
      <c r="H280" s="162">
        <v>0.86960000000000004</v>
      </c>
      <c r="I280" s="163">
        <v>1.3279000000000001</v>
      </c>
      <c r="J280" s="169">
        <v>1.3003</v>
      </c>
      <c r="K280" s="165">
        <v>12832</v>
      </c>
      <c r="L280" s="165">
        <v>15514</v>
      </c>
      <c r="M280" s="166">
        <v>0</v>
      </c>
      <c r="N280" s="167">
        <v>1027.07</v>
      </c>
      <c r="O280" s="168">
        <v>912.9</v>
      </c>
    </row>
    <row r="281" spans="1:15" ht="15.5">
      <c r="A281" s="158">
        <v>106190534</v>
      </c>
      <c r="B281" s="159" t="s">
        <v>1621</v>
      </c>
      <c r="C281" s="160" t="s">
        <v>1262</v>
      </c>
      <c r="D281" s="160" t="s">
        <v>1262</v>
      </c>
      <c r="E281" s="160" t="s">
        <v>1262</v>
      </c>
      <c r="F281" s="161" t="s">
        <v>1262</v>
      </c>
      <c r="G281" s="160" t="s">
        <v>1262</v>
      </c>
      <c r="H281" s="162">
        <v>9.4089999999999993E-2</v>
      </c>
      <c r="I281" s="163">
        <v>1.2766</v>
      </c>
      <c r="J281" s="169">
        <v>1.25</v>
      </c>
      <c r="K281" s="165">
        <v>6760</v>
      </c>
      <c r="L281" s="165">
        <v>7936</v>
      </c>
      <c r="M281" s="166">
        <v>0</v>
      </c>
      <c r="N281" s="167">
        <v>1027.07</v>
      </c>
      <c r="O281" s="168">
        <v>912.9</v>
      </c>
    </row>
    <row r="282" spans="1:15" ht="15.5">
      <c r="A282" s="158">
        <v>106300225</v>
      </c>
      <c r="B282" s="159" t="s">
        <v>1622</v>
      </c>
      <c r="C282" s="160" t="s">
        <v>1262</v>
      </c>
      <c r="D282" s="160" t="s">
        <v>1262</v>
      </c>
      <c r="E282" s="160" t="s">
        <v>1262</v>
      </c>
      <c r="F282" s="161" t="s">
        <v>1262</v>
      </c>
      <c r="G282" s="160" t="s">
        <v>1262</v>
      </c>
      <c r="H282" s="162">
        <v>0.21978</v>
      </c>
      <c r="I282" s="163">
        <v>1.2766</v>
      </c>
      <c r="J282" s="169">
        <v>1.25</v>
      </c>
      <c r="K282" s="165">
        <v>6760</v>
      </c>
      <c r="L282" s="165">
        <v>7936</v>
      </c>
      <c r="M282" s="166">
        <v>0</v>
      </c>
      <c r="N282" s="167">
        <v>1027.07</v>
      </c>
      <c r="O282" s="168">
        <v>912.9</v>
      </c>
    </row>
    <row r="283" spans="1:15" ht="15.5">
      <c r="A283" s="158">
        <v>106301566</v>
      </c>
      <c r="B283" s="159" t="s">
        <v>1623</v>
      </c>
      <c r="C283" s="160" t="s">
        <v>1262</v>
      </c>
      <c r="D283" s="160" t="s">
        <v>1262</v>
      </c>
      <c r="E283" s="160" t="s">
        <v>1262</v>
      </c>
      <c r="F283" s="161" t="s">
        <v>1262</v>
      </c>
      <c r="G283" s="160" t="s">
        <v>1262</v>
      </c>
      <c r="H283" s="162">
        <v>0.34462999999999999</v>
      </c>
      <c r="I283" s="163">
        <v>1.2766</v>
      </c>
      <c r="J283" s="169">
        <v>1.25</v>
      </c>
      <c r="K283" s="165">
        <v>6760</v>
      </c>
      <c r="L283" s="165">
        <v>7936</v>
      </c>
      <c r="M283" s="166">
        <v>0</v>
      </c>
      <c r="N283" s="167">
        <v>1027.07</v>
      </c>
      <c r="O283" s="168">
        <v>912.9</v>
      </c>
    </row>
    <row r="284" spans="1:15" ht="15.5">
      <c r="A284" s="158">
        <v>106040802</v>
      </c>
      <c r="B284" s="159" t="s">
        <v>1624</v>
      </c>
      <c r="C284" s="160" t="s">
        <v>1262</v>
      </c>
      <c r="D284" s="160" t="s">
        <v>1262</v>
      </c>
      <c r="E284" s="160" t="s">
        <v>1262</v>
      </c>
      <c r="F284" s="161" t="s">
        <v>1261</v>
      </c>
      <c r="G284" s="160" t="s">
        <v>1261</v>
      </c>
      <c r="H284" s="162">
        <v>0.49553999999999998</v>
      </c>
      <c r="I284" s="163">
        <v>1.2766</v>
      </c>
      <c r="J284" s="169">
        <v>1.25</v>
      </c>
      <c r="K284" s="165">
        <v>12832</v>
      </c>
      <c r="L284" s="165">
        <v>15065</v>
      </c>
      <c r="M284" s="166">
        <v>0</v>
      </c>
      <c r="N284" s="167">
        <v>1027.07</v>
      </c>
      <c r="O284" s="168">
        <v>912.9</v>
      </c>
    </row>
    <row r="285" spans="1:15" ht="15.5">
      <c r="A285" s="158">
        <v>106040937</v>
      </c>
      <c r="B285" s="159" t="s">
        <v>1625</v>
      </c>
      <c r="C285" s="160" t="s">
        <v>1262</v>
      </c>
      <c r="D285" s="160" t="s">
        <v>1262</v>
      </c>
      <c r="E285" s="160" t="s">
        <v>1262</v>
      </c>
      <c r="F285" s="161" t="s">
        <v>1262</v>
      </c>
      <c r="G285" s="160" t="s">
        <v>1262</v>
      </c>
      <c r="H285" s="162">
        <v>0.15254000000000001</v>
      </c>
      <c r="I285" s="163">
        <v>1.2766</v>
      </c>
      <c r="J285" s="169">
        <v>1.25</v>
      </c>
      <c r="K285" s="165">
        <v>6760</v>
      </c>
      <c r="L285" s="165">
        <v>7936</v>
      </c>
      <c r="M285" s="166">
        <v>0</v>
      </c>
      <c r="N285" s="167">
        <v>1027.07</v>
      </c>
      <c r="O285" s="168">
        <v>912.9</v>
      </c>
    </row>
    <row r="286" spans="1:15" ht="15.5">
      <c r="A286" s="158">
        <v>106190307</v>
      </c>
      <c r="B286" s="159" t="s">
        <v>2238</v>
      </c>
      <c r="C286" s="160" t="s">
        <v>1262</v>
      </c>
      <c r="D286" s="160" t="s">
        <v>1262</v>
      </c>
      <c r="E286" s="160" t="s">
        <v>1262</v>
      </c>
      <c r="F286" s="161" t="s">
        <v>1262</v>
      </c>
      <c r="G286" s="160" t="s">
        <v>1262</v>
      </c>
      <c r="H286" s="162">
        <v>0.33771000000000001</v>
      </c>
      <c r="I286" s="163">
        <v>1.2766</v>
      </c>
      <c r="J286" s="169">
        <v>1.25</v>
      </c>
      <c r="K286" s="165">
        <v>6760</v>
      </c>
      <c r="L286" s="165">
        <v>7936</v>
      </c>
      <c r="M286" s="166">
        <v>1211.5999999999999</v>
      </c>
      <c r="N286" s="167">
        <v>1027.07</v>
      </c>
      <c r="O286" s="168">
        <v>912.9</v>
      </c>
    </row>
    <row r="287" spans="1:15" ht="15.5">
      <c r="A287" s="158">
        <v>106190696</v>
      </c>
      <c r="B287" s="159" t="s">
        <v>1626</v>
      </c>
      <c r="C287" s="160" t="s">
        <v>1262</v>
      </c>
      <c r="D287" s="160" t="s">
        <v>1262</v>
      </c>
      <c r="E287" s="160" t="s">
        <v>1262</v>
      </c>
      <c r="F287" s="161" t="s">
        <v>1262</v>
      </c>
      <c r="G287" s="160" t="s">
        <v>1262</v>
      </c>
      <c r="H287" s="162">
        <v>0.54157</v>
      </c>
      <c r="I287" s="163">
        <v>1.2766</v>
      </c>
      <c r="J287" s="169">
        <v>1.25</v>
      </c>
      <c r="K287" s="165">
        <v>6760</v>
      </c>
      <c r="L287" s="165">
        <v>7936</v>
      </c>
      <c r="M287" s="166">
        <v>0</v>
      </c>
      <c r="N287" s="167">
        <v>1027.07</v>
      </c>
      <c r="O287" s="168">
        <v>818.19</v>
      </c>
    </row>
    <row r="288" spans="1:15" ht="15.5">
      <c r="A288" s="158">
        <v>106196405</v>
      </c>
      <c r="B288" s="159" t="s">
        <v>1627</v>
      </c>
      <c r="C288" s="160" t="s">
        <v>1262</v>
      </c>
      <c r="D288" s="160" t="s">
        <v>1262</v>
      </c>
      <c r="E288" s="160" t="s">
        <v>1262</v>
      </c>
      <c r="F288" s="161" t="s">
        <v>1262</v>
      </c>
      <c r="G288" s="160" t="s">
        <v>1262</v>
      </c>
      <c r="H288" s="162">
        <v>0.19531000000000001</v>
      </c>
      <c r="I288" s="163">
        <v>1.2766</v>
      </c>
      <c r="J288" s="169">
        <v>1.25</v>
      </c>
      <c r="K288" s="165">
        <v>6760</v>
      </c>
      <c r="L288" s="165">
        <v>7936</v>
      </c>
      <c r="M288" s="166">
        <v>1211.5999999999999</v>
      </c>
      <c r="N288" s="167">
        <v>1027.07</v>
      </c>
      <c r="O288" s="168">
        <v>912.9</v>
      </c>
    </row>
    <row r="289" spans="1:15" ht="15.5">
      <c r="A289" s="158">
        <v>106331288</v>
      </c>
      <c r="B289" s="159" t="s">
        <v>1628</v>
      </c>
      <c r="C289" s="160" t="s">
        <v>1262</v>
      </c>
      <c r="D289" s="160" t="s">
        <v>1261</v>
      </c>
      <c r="E289" s="160" t="s">
        <v>1262</v>
      </c>
      <c r="F289" s="161" t="s">
        <v>1261</v>
      </c>
      <c r="G289" s="160" t="s">
        <v>1261</v>
      </c>
      <c r="H289" s="162">
        <v>0.35896</v>
      </c>
      <c r="I289" s="163">
        <v>1.2766</v>
      </c>
      <c r="J289" s="169">
        <v>1.25</v>
      </c>
      <c r="K289" s="165">
        <v>12832</v>
      </c>
      <c r="L289" s="165">
        <v>15065</v>
      </c>
      <c r="M289" s="166">
        <v>0</v>
      </c>
      <c r="N289" s="167">
        <v>1027.07</v>
      </c>
      <c r="O289" s="168">
        <v>912.9</v>
      </c>
    </row>
    <row r="290" spans="1:15" ht="15.5">
      <c r="A290" s="158">
        <v>106370755</v>
      </c>
      <c r="B290" s="159" t="s">
        <v>1629</v>
      </c>
      <c r="C290" s="160" t="s">
        <v>1262</v>
      </c>
      <c r="D290" s="160" t="s">
        <v>1261</v>
      </c>
      <c r="E290" s="160" t="s">
        <v>1262</v>
      </c>
      <c r="F290" s="161" t="s">
        <v>1262</v>
      </c>
      <c r="G290" s="160" t="s">
        <v>1262</v>
      </c>
      <c r="H290" s="162">
        <v>0.22789999999999999</v>
      </c>
      <c r="I290" s="163">
        <v>1.2766</v>
      </c>
      <c r="J290" s="169">
        <v>1.25</v>
      </c>
      <c r="K290" s="165">
        <v>6760</v>
      </c>
      <c r="L290" s="165">
        <v>7936</v>
      </c>
      <c r="M290" s="166">
        <v>1211.5999999999999</v>
      </c>
      <c r="N290" s="167">
        <v>1027.07</v>
      </c>
      <c r="O290" s="168">
        <v>912.9</v>
      </c>
    </row>
    <row r="291" spans="1:15" ht="15.5">
      <c r="A291" s="158">
        <v>106374382</v>
      </c>
      <c r="B291" s="159" t="s">
        <v>1630</v>
      </c>
      <c r="C291" s="160" t="s">
        <v>1262</v>
      </c>
      <c r="D291" s="160" t="s">
        <v>1261</v>
      </c>
      <c r="E291" s="160" t="s">
        <v>1262</v>
      </c>
      <c r="F291" s="161" t="s">
        <v>1262</v>
      </c>
      <c r="G291" s="160" t="s">
        <v>1262</v>
      </c>
      <c r="H291" s="162">
        <v>0.22789999999999999</v>
      </c>
      <c r="I291" s="163">
        <v>1.2766</v>
      </c>
      <c r="J291" s="169">
        <v>1.25</v>
      </c>
      <c r="K291" s="165">
        <v>6760</v>
      </c>
      <c r="L291" s="165">
        <v>7936</v>
      </c>
      <c r="M291" s="166">
        <v>1211.5999999999999</v>
      </c>
      <c r="N291" s="167">
        <v>1027.07</v>
      </c>
      <c r="O291" s="168">
        <v>912.9</v>
      </c>
    </row>
    <row r="292" spans="1:15" ht="15.5">
      <c r="A292" s="158">
        <v>106370759</v>
      </c>
      <c r="B292" s="159" t="s">
        <v>1631</v>
      </c>
      <c r="C292" s="160" t="s">
        <v>1262</v>
      </c>
      <c r="D292" s="160" t="s">
        <v>1262</v>
      </c>
      <c r="E292" s="160" t="s">
        <v>1262</v>
      </c>
      <c r="F292" s="161" t="s">
        <v>1262</v>
      </c>
      <c r="G292" s="160" t="s">
        <v>1262</v>
      </c>
      <c r="H292" s="162">
        <v>0.27755999999999997</v>
      </c>
      <c r="I292" s="163">
        <v>1.2766</v>
      </c>
      <c r="J292" s="169">
        <v>1.25</v>
      </c>
      <c r="K292" s="165">
        <v>6760</v>
      </c>
      <c r="L292" s="165">
        <v>7936</v>
      </c>
      <c r="M292" s="166">
        <v>1211.5999999999999</v>
      </c>
      <c r="N292" s="167">
        <v>1027.07</v>
      </c>
      <c r="O292" s="168">
        <v>912.9</v>
      </c>
    </row>
    <row r="293" spans="1:15" ht="15.5">
      <c r="A293" s="158">
        <v>106331293</v>
      </c>
      <c r="B293" s="159" t="s">
        <v>1632</v>
      </c>
      <c r="C293" s="160" t="s">
        <v>1262</v>
      </c>
      <c r="D293" s="160" t="s">
        <v>1262</v>
      </c>
      <c r="E293" s="160" t="s">
        <v>1262</v>
      </c>
      <c r="F293" s="161" t="s">
        <v>1262</v>
      </c>
      <c r="G293" s="160" t="s">
        <v>1262</v>
      </c>
      <c r="H293" s="162">
        <v>0.25674999999999998</v>
      </c>
      <c r="I293" s="163">
        <v>1.2766</v>
      </c>
      <c r="J293" s="169">
        <v>1.25</v>
      </c>
      <c r="K293" s="165">
        <v>6760</v>
      </c>
      <c r="L293" s="165">
        <v>7936</v>
      </c>
      <c r="M293" s="166">
        <v>0</v>
      </c>
      <c r="N293" s="167">
        <v>1027.07</v>
      </c>
      <c r="O293" s="168">
        <v>912.9</v>
      </c>
    </row>
    <row r="294" spans="1:15" ht="15.5">
      <c r="A294" s="158">
        <v>106454013</v>
      </c>
      <c r="B294" s="159" t="s">
        <v>1633</v>
      </c>
      <c r="C294" s="160" t="s">
        <v>1262</v>
      </c>
      <c r="D294" s="160" t="s">
        <v>1262</v>
      </c>
      <c r="E294" s="160" t="s">
        <v>1262</v>
      </c>
      <c r="F294" s="161" t="s">
        <v>1262</v>
      </c>
      <c r="G294" s="160" t="s">
        <v>1262</v>
      </c>
      <c r="H294" s="162">
        <v>0.2261</v>
      </c>
      <c r="I294" s="163">
        <v>1.4484999999999999</v>
      </c>
      <c r="J294" s="169">
        <v>1.4184000000000001</v>
      </c>
      <c r="K294" s="165">
        <v>6760</v>
      </c>
      <c r="L294" s="165">
        <v>8729</v>
      </c>
      <c r="M294" s="166">
        <v>0</v>
      </c>
      <c r="N294" s="167">
        <v>1027.07</v>
      </c>
      <c r="O294" s="168">
        <v>912.9</v>
      </c>
    </row>
    <row r="295" spans="1:15" ht="15.5">
      <c r="A295" s="158">
        <v>106491001</v>
      </c>
      <c r="B295" s="159" t="s">
        <v>1634</v>
      </c>
      <c r="C295" s="160" t="s">
        <v>1262</v>
      </c>
      <c r="D295" s="160" t="s">
        <v>1262</v>
      </c>
      <c r="E295" s="160" t="s">
        <v>1262</v>
      </c>
      <c r="F295" s="161" t="s">
        <v>1262</v>
      </c>
      <c r="G295" s="160" t="s">
        <v>1262</v>
      </c>
      <c r="H295" s="162">
        <v>0.22520000000000001</v>
      </c>
      <c r="I295" s="163">
        <v>1.7062999999999999</v>
      </c>
      <c r="J295" s="169">
        <v>1.6708000000000001</v>
      </c>
      <c r="K295" s="165">
        <v>6760</v>
      </c>
      <c r="L295" s="165">
        <v>9916</v>
      </c>
      <c r="M295" s="166">
        <v>0</v>
      </c>
      <c r="N295" s="167">
        <v>1027.07</v>
      </c>
      <c r="O295" s="168">
        <v>912.9</v>
      </c>
    </row>
    <row r="296" spans="1:15" ht="15.5">
      <c r="A296" s="158">
        <v>106190243</v>
      </c>
      <c r="B296" s="159" t="s">
        <v>1635</v>
      </c>
      <c r="C296" s="160" t="s">
        <v>1262</v>
      </c>
      <c r="D296" s="160" t="s">
        <v>1262</v>
      </c>
      <c r="E296" s="160" t="s">
        <v>1262</v>
      </c>
      <c r="F296" s="161" t="s">
        <v>1262</v>
      </c>
      <c r="G296" s="160" t="s">
        <v>1262</v>
      </c>
      <c r="H296" s="162">
        <v>0.14613000000000001</v>
      </c>
      <c r="I296" s="163">
        <v>1.2766</v>
      </c>
      <c r="J296" s="169">
        <v>1.25</v>
      </c>
      <c r="K296" s="165">
        <v>6760</v>
      </c>
      <c r="L296" s="165">
        <v>7936</v>
      </c>
      <c r="M296" s="166">
        <v>0</v>
      </c>
      <c r="N296" s="167">
        <v>1027.07</v>
      </c>
      <c r="O296" s="168">
        <v>912.9</v>
      </c>
    </row>
    <row r="297" spans="1:15" ht="15.5">
      <c r="A297" s="158">
        <v>106130760</v>
      </c>
      <c r="B297" s="159" t="s">
        <v>1636</v>
      </c>
      <c r="C297" s="160" t="s">
        <v>1262</v>
      </c>
      <c r="D297" s="160" t="s">
        <v>1261</v>
      </c>
      <c r="E297" s="160" t="s">
        <v>1262</v>
      </c>
      <c r="F297" s="161" t="s">
        <v>1261</v>
      </c>
      <c r="G297" s="160" t="s">
        <v>1262</v>
      </c>
      <c r="H297" s="162">
        <v>0.28360999999999997</v>
      </c>
      <c r="I297" s="163">
        <v>1.2766</v>
      </c>
      <c r="J297" s="169">
        <v>1.25</v>
      </c>
      <c r="K297" s="165">
        <v>6760</v>
      </c>
      <c r="L297" s="165">
        <v>7936</v>
      </c>
      <c r="M297" s="166">
        <v>0</v>
      </c>
      <c r="N297" s="167">
        <v>1027.07</v>
      </c>
      <c r="O297" s="168">
        <v>912.9</v>
      </c>
    </row>
    <row r="298" spans="1:15" ht="15.5">
      <c r="A298" s="158">
        <v>106301297</v>
      </c>
      <c r="B298" s="159" t="s">
        <v>1637</v>
      </c>
      <c r="C298" s="160" t="s">
        <v>1262</v>
      </c>
      <c r="D298" s="160" t="s">
        <v>1262</v>
      </c>
      <c r="E298" s="160" t="s">
        <v>1262</v>
      </c>
      <c r="F298" s="161" t="s">
        <v>1262</v>
      </c>
      <c r="G298" s="160" t="s">
        <v>1262</v>
      </c>
      <c r="H298" s="162">
        <v>0.15340999999999999</v>
      </c>
      <c r="I298" s="163">
        <v>1.2766</v>
      </c>
      <c r="J298" s="169">
        <v>1.25</v>
      </c>
      <c r="K298" s="165">
        <v>6760</v>
      </c>
      <c r="L298" s="165">
        <v>7936</v>
      </c>
      <c r="M298" s="166">
        <v>0</v>
      </c>
      <c r="N298" s="167">
        <v>1027.07</v>
      </c>
      <c r="O298" s="168">
        <v>912.9</v>
      </c>
    </row>
    <row r="299" spans="1:15" ht="15.5">
      <c r="A299" s="158">
        <v>106320986</v>
      </c>
      <c r="B299" s="159" t="s">
        <v>1638</v>
      </c>
      <c r="C299" s="160" t="s">
        <v>1262</v>
      </c>
      <c r="D299" s="160" t="s">
        <v>1261</v>
      </c>
      <c r="E299" s="160" t="s">
        <v>1262</v>
      </c>
      <c r="F299" s="161" t="s">
        <v>1261</v>
      </c>
      <c r="G299" s="160" t="s">
        <v>1261</v>
      </c>
      <c r="H299" s="162">
        <v>0.75953000000000004</v>
      </c>
      <c r="I299" s="163">
        <v>1.2766</v>
      </c>
      <c r="J299" s="169">
        <v>1.25</v>
      </c>
      <c r="K299" s="165">
        <v>12832</v>
      </c>
      <c r="L299" s="165">
        <v>15065</v>
      </c>
      <c r="M299" s="166">
        <v>0</v>
      </c>
      <c r="N299" s="167">
        <v>1027.07</v>
      </c>
      <c r="O299" s="168">
        <v>912.9</v>
      </c>
    </row>
    <row r="300" spans="1:15" ht="15.5">
      <c r="A300" s="158">
        <v>106370977</v>
      </c>
      <c r="B300" s="159" t="s">
        <v>1639</v>
      </c>
      <c r="C300" s="160" t="s">
        <v>1262</v>
      </c>
      <c r="D300" s="160" t="s">
        <v>1261</v>
      </c>
      <c r="E300" s="160" t="s">
        <v>1262</v>
      </c>
      <c r="F300" s="161" t="s">
        <v>1262</v>
      </c>
      <c r="G300" s="160" t="s">
        <v>1262</v>
      </c>
      <c r="H300" s="162">
        <v>0.23527999999999999</v>
      </c>
      <c r="I300" s="163">
        <v>1.2766</v>
      </c>
      <c r="J300" s="169">
        <v>1.25</v>
      </c>
      <c r="K300" s="165">
        <v>6760</v>
      </c>
      <c r="L300" s="165">
        <v>7936</v>
      </c>
      <c r="M300" s="166">
        <v>0</v>
      </c>
      <c r="N300" s="167">
        <v>1027.07</v>
      </c>
      <c r="O300" s="168">
        <v>912.9</v>
      </c>
    </row>
    <row r="301" spans="1:15" ht="15.5">
      <c r="A301" s="158">
        <v>106190630</v>
      </c>
      <c r="B301" s="159" t="s">
        <v>1640</v>
      </c>
      <c r="C301" s="160" t="s">
        <v>1262</v>
      </c>
      <c r="D301" s="160" t="s">
        <v>1262</v>
      </c>
      <c r="E301" s="160" t="s">
        <v>1261</v>
      </c>
      <c r="F301" s="161" t="s">
        <v>1262</v>
      </c>
      <c r="G301" s="160" t="s">
        <v>1262</v>
      </c>
      <c r="H301" s="162">
        <v>0.14137</v>
      </c>
      <c r="I301" s="163">
        <v>1.2766</v>
      </c>
      <c r="J301" s="169">
        <v>1.25</v>
      </c>
      <c r="K301" s="165">
        <v>6760</v>
      </c>
      <c r="L301" s="165">
        <v>7936</v>
      </c>
      <c r="M301" s="166">
        <v>0</v>
      </c>
      <c r="N301" s="167">
        <v>1027.07</v>
      </c>
      <c r="O301" s="168">
        <v>912.9</v>
      </c>
    </row>
    <row r="302" spans="1:15" ht="15.5">
      <c r="A302" s="158">
        <v>106190631</v>
      </c>
      <c r="B302" s="159" t="s">
        <v>1641</v>
      </c>
      <c r="C302" s="160" t="s">
        <v>1262</v>
      </c>
      <c r="D302" s="160" t="s">
        <v>1262</v>
      </c>
      <c r="E302" s="160" t="s">
        <v>1262</v>
      </c>
      <c r="F302" s="161" t="s">
        <v>1262</v>
      </c>
      <c r="G302" s="160" t="s">
        <v>1262</v>
      </c>
      <c r="H302" s="162">
        <v>0.13106999999999999</v>
      </c>
      <c r="I302" s="163">
        <v>1.2766</v>
      </c>
      <c r="J302" s="169">
        <v>1.25</v>
      </c>
      <c r="K302" s="165">
        <v>6760</v>
      </c>
      <c r="L302" s="165">
        <v>7936</v>
      </c>
      <c r="M302" s="166">
        <v>1211.5999999999999</v>
      </c>
      <c r="N302" s="167">
        <v>1027.07</v>
      </c>
      <c r="O302" s="168">
        <v>912.9</v>
      </c>
    </row>
    <row r="303" spans="1:15" ht="15.5">
      <c r="A303" s="158">
        <v>106190468</v>
      </c>
      <c r="B303" s="159" t="s">
        <v>1642</v>
      </c>
      <c r="C303" s="160" t="s">
        <v>1262</v>
      </c>
      <c r="D303" s="160" t="s">
        <v>1262</v>
      </c>
      <c r="E303" s="160" t="s">
        <v>1262</v>
      </c>
      <c r="F303" s="161" t="s">
        <v>1262</v>
      </c>
      <c r="G303" s="160" t="s">
        <v>1262</v>
      </c>
      <c r="H303" s="162">
        <v>0.23841999999999999</v>
      </c>
      <c r="I303" s="163">
        <v>1.2766</v>
      </c>
      <c r="J303" s="169">
        <v>1.25</v>
      </c>
      <c r="K303" s="165">
        <v>6760</v>
      </c>
      <c r="L303" s="165">
        <v>7936</v>
      </c>
      <c r="M303" s="166">
        <v>0</v>
      </c>
      <c r="N303" s="167">
        <v>1027.07</v>
      </c>
      <c r="O303" s="168">
        <v>912.9</v>
      </c>
    </row>
    <row r="304" spans="1:15" ht="15.5">
      <c r="A304" s="158">
        <v>106190599</v>
      </c>
      <c r="B304" s="159" t="s">
        <v>1643</v>
      </c>
      <c r="C304" s="160" t="s">
        <v>1262</v>
      </c>
      <c r="D304" s="160" t="s">
        <v>1262</v>
      </c>
      <c r="E304" s="160" t="s">
        <v>1262</v>
      </c>
      <c r="F304" s="161" t="s">
        <v>1262</v>
      </c>
      <c r="G304" s="160" t="s">
        <v>1262</v>
      </c>
      <c r="H304" s="162">
        <v>0.23841999999999999</v>
      </c>
      <c r="I304" s="163">
        <v>1.2766</v>
      </c>
      <c r="J304" s="169">
        <v>1.25</v>
      </c>
      <c r="K304" s="165">
        <v>6760</v>
      </c>
      <c r="L304" s="165">
        <v>7936</v>
      </c>
      <c r="M304" s="166">
        <v>0</v>
      </c>
      <c r="N304" s="167">
        <v>1027.07</v>
      </c>
      <c r="O304" s="168">
        <v>912.9</v>
      </c>
    </row>
    <row r="305" spans="1:15" ht="15.5">
      <c r="A305" s="158">
        <v>106370787</v>
      </c>
      <c r="B305" s="159" t="s">
        <v>1644</v>
      </c>
      <c r="C305" s="160" t="s">
        <v>1262</v>
      </c>
      <c r="D305" s="160" t="s">
        <v>1262</v>
      </c>
      <c r="E305" s="160" t="s">
        <v>1262</v>
      </c>
      <c r="F305" s="161" t="s">
        <v>1262</v>
      </c>
      <c r="G305" s="160" t="s">
        <v>1262</v>
      </c>
      <c r="H305" s="162">
        <v>0.26519999999999999</v>
      </c>
      <c r="I305" s="163">
        <v>1.2766</v>
      </c>
      <c r="J305" s="169">
        <v>1.25</v>
      </c>
      <c r="K305" s="165">
        <v>6760</v>
      </c>
      <c r="L305" s="165">
        <v>7936</v>
      </c>
      <c r="M305" s="166">
        <v>0</v>
      </c>
      <c r="N305" s="167">
        <v>1027.07</v>
      </c>
      <c r="O305" s="168">
        <v>912.9</v>
      </c>
    </row>
    <row r="306" spans="1:15" ht="15.5">
      <c r="A306" s="158">
        <v>106190385</v>
      </c>
      <c r="B306" s="159" t="s">
        <v>1645</v>
      </c>
      <c r="C306" s="160" t="s">
        <v>1262</v>
      </c>
      <c r="D306" s="160" t="s">
        <v>1262</v>
      </c>
      <c r="E306" s="160" t="s">
        <v>1262</v>
      </c>
      <c r="F306" s="161" t="s">
        <v>1262</v>
      </c>
      <c r="G306" s="160" t="s">
        <v>1262</v>
      </c>
      <c r="H306" s="162">
        <v>0.13843</v>
      </c>
      <c r="I306" s="163">
        <v>1.2766</v>
      </c>
      <c r="J306" s="169">
        <v>1.25</v>
      </c>
      <c r="K306" s="165">
        <v>6760</v>
      </c>
      <c r="L306" s="165">
        <v>7936</v>
      </c>
      <c r="M306" s="166">
        <v>1211.5999999999999</v>
      </c>
      <c r="N306" s="167">
        <v>1027.07</v>
      </c>
      <c r="O306" s="168">
        <v>912.9</v>
      </c>
    </row>
    <row r="307" spans="1:15" ht="15.5">
      <c r="A307" s="158">
        <v>106190680</v>
      </c>
      <c r="B307" s="159" t="s">
        <v>1646</v>
      </c>
      <c r="C307" s="160" t="s">
        <v>1262</v>
      </c>
      <c r="D307" s="160" t="s">
        <v>1262</v>
      </c>
      <c r="E307" s="160" t="s">
        <v>1262</v>
      </c>
      <c r="F307" s="161" t="s">
        <v>1262</v>
      </c>
      <c r="G307" s="160" t="s">
        <v>1262</v>
      </c>
      <c r="H307" s="162">
        <v>0.23966999999999999</v>
      </c>
      <c r="I307" s="163">
        <v>1.2766</v>
      </c>
      <c r="J307" s="169">
        <v>1.25</v>
      </c>
      <c r="K307" s="165">
        <v>6760</v>
      </c>
      <c r="L307" s="165">
        <v>7936</v>
      </c>
      <c r="M307" s="166">
        <v>1211.5999999999999</v>
      </c>
      <c r="N307" s="167">
        <v>1027.07</v>
      </c>
      <c r="O307" s="168">
        <v>912.9</v>
      </c>
    </row>
    <row r="308" spans="1:15" ht="15.5">
      <c r="A308" s="158">
        <v>106190470</v>
      </c>
      <c r="B308" s="159" t="s">
        <v>1647</v>
      </c>
      <c r="C308" s="160" t="s">
        <v>1262</v>
      </c>
      <c r="D308" s="160" t="s">
        <v>1262</v>
      </c>
      <c r="E308" s="160" t="s">
        <v>1262</v>
      </c>
      <c r="F308" s="161" t="s">
        <v>1262</v>
      </c>
      <c r="G308" s="160" t="s">
        <v>1262</v>
      </c>
      <c r="H308" s="162">
        <v>0.36105999999999999</v>
      </c>
      <c r="I308" s="163">
        <v>1.2766</v>
      </c>
      <c r="J308" s="169">
        <v>1.25</v>
      </c>
      <c r="K308" s="165">
        <v>6760</v>
      </c>
      <c r="L308" s="165">
        <v>7936</v>
      </c>
      <c r="M308" s="166">
        <v>0</v>
      </c>
      <c r="N308" s="167">
        <v>1027.07</v>
      </c>
      <c r="O308" s="168">
        <v>912.9</v>
      </c>
    </row>
    <row r="309" spans="1:15" ht="15.5">
      <c r="A309" s="158">
        <v>106190756</v>
      </c>
      <c r="B309" s="159" t="s">
        <v>1648</v>
      </c>
      <c r="C309" s="160" t="s">
        <v>1262</v>
      </c>
      <c r="D309" s="160" t="s">
        <v>1262</v>
      </c>
      <c r="E309" s="160" t="s">
        <v>1262</v>
      </c>
      <c r="F309" s="161" t="s">
        <v>1262</v>
      </c>
      <c r="G309" s="160" t="s">
        <v>1262</v>
      </c>
      <c r="H309" s="162">
        <v>0.24959000000000001</v>
      </c>
      <c r="I309" s="163">
        <v>1.2766</v>
      </c>
      <c r="J309" s="169">
        <v>1.25</v>
      </c>
      <c r="K309" s="165">
        <v>6760</v>
      </c>
      <c r="L309" s="165">
        <v>7936</v>
      </c>
      <c r="M309" s="166">
        <v>0</v>
      </c>
      <c r="N309" s="167">
        <v>1027.07</v>
      </c>
      <c r="O309" s="168">
        <v>912.9</v>
      </c>
    </row>
    <row r="310" spans="1:15" ht="15.5">
      <c r="A310" s="158">
        <v>106190758</v>
      </c>
      <c r="B310" s="159" t="s">
        <v>1649</v>
      </c>
      <c r="C310" s="160" t="s">
        <v>1262</v>
      </c>
      <c r="D310" s="160" t="s">
        <v>1262</v>
      </c>
      <c r="E310" s="160" t="s">
        <v>1262</v>
      </c>
      <c r="F310" s="161" t="s">
        <v>1262</v>
      </c>
      <c r="G310" s="160" t="s">
        <v>1262</v>
      </c>
      <c r="H310" s="162">
        <v>0.19384999999999999</v>
      </c>
      <c r="I310" s="163">
        <v>1.2766</v>
      </c>
      <c r="J310" s="169">
        <v>1.25</v>
      </c>
      <c r="K310" s="165">
        <v>6760</v>
      </c>
      <c r="L310" s="165">
        <v>7936</v>
      </c>
      <c r="M310" s="166">
        <v>1211.5999999999999</v>
      </c>
      <c r="N310" s="167">
        <v>1027.07</v>
      </c>
      <c r="O310" s="168">
        <v>912.9</v>
      </c>
    </row>
    <row r="311" spans="1:15" ht="15.5">
      <c r="A311" s="158">
        <v>106190517</v>
      </c>
      <c r="B311" s="159" t="s">
        <v>2228</v>
      </c>
      <c r="C311" s="160" t="s">
        <v>1262</v>
      </c>
      <c r="D311" s="160" t="s">
        <v>1262</v>
      </c>
      <c r="E311" s="160" t="s">
        <v>1261</v>
      </c>
      <c r="F311" s="161" t="s">
        <v>1262</v>
      </c>
      <c r="G311" s="160" t="s">
        <v>1262</v>
      </c>
      <c r="H311" s="162">
        <v>0.17308999999999999</v>
      </c>
      <c r="I311" s="163">
        <v>1.2766</v>
      </c>
      <c r="J311" s="169">
        <v>1.25</v>
      </c>
      <c r="K311" s="165">
        <v>6760</v>
      </c>
      <c r="L311" s="165">
        <v>7936</v>
      </c>
      <c r="M311" s="166">
        <v>0</v>
      </c>
      <c r="N311" s="167">
        <v>1027.07</v>
      </c>
      <c r="O311" s="168">
        <v>912.9</v>
      </c>
    </row>
    <row r="312" spans="1:15" ht="15.5">
      <c r="A312" s="158">
        <v>106281047</v>
      </c>
      <c r="B312" s="159" t="s">
        <v>1650</v>
      </c>
      <c r="C312" s="160" t="s">
        <v>1262</v>
      </c>
      <c r="D312" s="160" t="s">
        <v>1262</v>
      </c>
      <c r="E312" s="160" t="s">
        <v>1262</v>
      </c>
      <c r="F312" s="161" t="s">
        <v>1262</v>
      </c>
      <c r="G312" s="160" t="s">
        <v>1262</v>
      </c>
      <c r="H312" s="162">
        <v>0.2414</v>
      </c>
      <c r="I312" s="163">
        <v>1.5936999999999999</v>
      </c>
      <c r="J312" s="169">
        <v>1.5606</v>
      </c>
      <c r="K312" s="165">
        <v>6760</v>
      </c>
      <c r="L312" s="165">
        <v>9398</v>
      </c>
      <c r="M312" s="166">
        <v>1434.63</v>
      </c>
      <c r="N312" s="167">
        <v>1027.07</v>
      </c>
      <c r="O312" s="168">
        <v>912.9</v>
      </c>
    </row>
    <row r="313" spans="1:15" ht="15.5">
      <c r="A313" s="158">
        <v>106370673</v>
      </c>
      <c r="B313" s="159" t="s">
        <v>1385</v>
      </c>
      <c r="C313" s="160" t="s">
        <v>1262</v>
      </c>
      <c r="D313" s="160" t="s">
        <v>1262</v>
      </c>
      <c r="E313" s="160" t="s">
        <v>1261</v>
      </c>
      <c r="F313" s="161" t="s">
        <v>1262</v>
      </c>
      <c r="G313" s="160" t="s">
        <v>1262</v>
      </c>
      <c r="H313" s="162">
        <v>0.28976000000000002</v>
      </c>
      <c r="I313" s="163">
        <v>1.2766</v>
      </c>
      <c r="J313" s="169">
        <v>1.25</v>
      </c>
      <c r="K313" s="165">
        <v>6760</v>
      </c>
      <c r="L313" s="165">
        <v>7936</v>
      </c>
      <c r="M313" s="166">
        <v>2161.39</v>
      </c>
      <c r="N313" s="167">
        <v>1027.07</v>
      </c>
      <c r="O313" s="168">
        <v>912.9</v>
      </c>
    </row>
    <row r="314" spans="1:15" ht="15.5">
      <c r="A314" s="158">
        <v>106361308</v>
      </c>
      <c r="B314" s="159" t="s">
        <v>1651</v>
      </c>
      <c r="C314" s="160" t="s">
        <v>1262</v>
      </c>
      <c r="D314" s="160" t="s">
        <v>1262</v>
      </c>
      <c r="E314" s="160" t="s">
        <v>1262</v>
      </c>
      <c r="F314" s="161" t="s">
        <v>1262</v>
      </c>
      <c r="G314" s="160" t="s">
        <v>1262</v>
      </c>
      <c r="H314" s="162">
        <v>0.22264</v>
      </c>
      <c r="I314" s="163">
        <v>1.2766</v>
      </c>
      <c r="J314" s="169">
        <v>1.25</v>
      </c>
      <c r="K314" s="165">
        <v>6760</v>
      </c>
      <c r="L314" s="165">
        <v>7936</v>
      </c>
      <c r="M314" s="166">
        <v>0</v>
      </c>
      <c r="N314" s="167">
        <v>1027.07</v>
      </c>
      <c r="O314" s="168">
        <v>912.9</v>
      </c>
    </row>
    <row r="315" spans="1:15" ht="15.5">
      <c r="A315" s="158">
        <v>106121051</v>
      </c>
      <c r="B315" s="159" t="s">
        <v>1652</v>
      </c>
      <c r="C315" s="160" t="s">
        <v>1262</v>
      </c>
      <c r="D315" s="160" t="s">
        <v>1262</v>
      </c>
      <c r="E315" s="160" t="s">
        <v>1262</v>
      </c>
      <c r="F315" s="161" t="s">
        <v>1261</v>
      </c>
      <c r="G315" s="160" t="s">
        <v>1261</v>
      </c>
      <c r="H315" s="162">
        <v>0.27212999999999998</v>
      </c>
      <c r="I315" s="163">
        <v>1.2766</v>
      </c>
      <c r="J315" s="169">
        <v>1.25</v>
      </c>
      <c r="K315" s="165">
        <v>12832</v>
      </c>
      <c r="L315" s="165">
        <v>15065</v>
      </c>
      <c r="M315" s="166">
        <v>0</v>
      </c>
      <c r="N315" s="167">
        <v>1027.07</v>
      </c>
      <c r="O315" s="168">
        <v>912.9</v>
      </c>
    </row>
    <row r="316" spans="1:15" ht="15.5">
      <c r="A316" s="158">
        <v>106430705</v>
      </c>
      <c r="B316" s="159" t="s">
        <v>2236</v>
      </c>
      <c r="C316" s="160" t="s">
        <v>1262</v>
      </c>
      <c r="D316" s="160" t="s">
        <v>1262</v>
      </c>
      <c r="E316" s="160" t="s">
        <v>1262</v>
      </c>
      <c r="F316" s="161" t="s">
        <v>1262</v>
      </c>
      <c r="G316" s="160" t="s">
        <v>1262</v>
      </c>
      <c r="H316" s="162">
        <v>0.10191</v>
      </c>
      <c r="I316" s="163">
        <v>1.7374000000000001</v>
      </c>
      <c r="J316" s="169">
        <v>1.7013</v>
      </c>
      <c r="K316" s="165">
        <v>6760</v>
      </c>
      <c r="L316" s="165">
        <v>10060</v>
      </c>
      <c r="M316" s="166">
        <v>0</v>
      </c>
      <c r="N316" s="167">
        <v>1027.07</v>
      </c>
      <c r="O316" s="168">
        <v>912.9</v>
      </c>
    </row>
    <row r="317" spans="1:15" ht="15.5">
      <c r="A317" s="158">
        <v>106580996</v>
      </c>
      <c r="B317" s="159" t="s">
        <v>1653</v>
      </c>
      <c r="C317" s="160" t="s">
        <v>1262</v>
      </c>
      <c r="D317" s="160" t="s">
        <v>1262</v>
      </c>
      <c r="E317" s="160" t="s">
        <v>1262</v>
      </c>
      <c r="F317" s="161" t="s">
        <v>1262</v>
      </c>
      <c r="G317" s="160" t="s">
        <v>1262</v>
      </c>
      <c r="H317" s="162">
        <v>0.27429999999999999</v>
      </c>
      <c r="I317" s="163">
        <v>1.2766</v>
      </c>
      <c r="J317" s="169">
        <v>1.25</v>
      </c>
      <c r="K317" s="165">
        <v>6760</v>
      </c>
      <c r="L317" s="165">
        <v>7936</v>
      </c>
      <c r="M317" s="166">
        <v>0</v>
      </c>
      <c r="N317" s="167">
        <v>1027.07</v>
      </c>
      <c r="O317" s="168">
        <v>912.9</v>
      </c>
    </row>
    <row r="318" spans="1:15" ht="15.5">
      <c r="A318" s="158">
        <v>106150782</v>
      </c>
      <c r="B318" s="159" t="s">
        <v>1654</v>
      </c>
      <c r="C318" s="160" t="s">
        <v>1262</v>
      </c>
      <c r="D318" s="160" t="s">
        <v>1262</v>
      </c>
      <c r="E318" s="160" t="s">
        <v>1262</v>
      </c>
      <c r="F318" s="161" t="s">
        <v>1261</v>
      </c>
      <c r="G318" s="160" t="s">
        <v>1261</v>
      </c>
      <c r="H318" s="162">
        <v>0.35724</v>
      </c>
      <c r="I318" s="163">
        <v>1.2766</v>
      </c>
      <c r="J318" s="169">
        <v>1.25</v>
      </c>
      <c r="K318" s="165">
        <v>12832</v>
      </c>
      <c r="L318" s="165">
        <v>15065</v>
      </c>
      <c r="M318" s="166">
        <v>0</v>
      </c>
      <c r="N318" s="167">
        <v>1027.07</v>
      </c>
      <c r="O318" s="168">
        <v>912.9</v>
      </c>
    </row>
    <row r="319" spans="1:15" ht="15.5">
      <c r="A319" s="158">
        <v>106331312</v>
      </c>
      <c r="B319" s="159" t="s">
        <v>1655</v>
      </c>
      <c r="C319" s="160" t="s">
        <v>1262</v>
      </c>
      <c r="D319" s="160" t="s">
        <v>1262</v>
      </c>
      <c r="E319" s="160" t="s">
        <v>1262</v>
      </c>
      <c r="F319" s="161" t="s">
        <v>1262</v>
      </c>
      <c r="G319" s="160" t="s">
        <v>1262</v>
      </c>
      <c r="H319" s="162">
        <v>0.14274000000000001</v>
      </c>
      <c r="I319" s="163">
        <v>1.2766</v>
      </c>
      <c r="J319" s="169">
        <v>1.25</v>
      </c>
      <c r="K319" s="165">
        <v>6760</v>
      </c>
      <c r="L319" s="165">
        <v>7936</v>
      </c>
      <c r="M319" s="166">
        <v>0</v>
      </c>
      <c r="N319" s="167">
        <v>1027.07</v>
      </c>
      <c r="O319" s="168">
        <v>912.9</v>
      </c>
    </row>
    <row r="320" spans="1:15" ht="15.5">
      <c r="A320" s="158">
        <v>106334487</v>
      </c>
      <c r="B320" s="159" t="s">
        <v>1656</v>
      </c>
      <c r="C320" s="160" t="s">
        <v>1261</v>
      </c>
      <c r="D320" s="160" t="s">
        <v>1262</v>
      </c>
      <c r="E320" s="160" t="s">
        <v>1262</v>
      </c>
      <c r="F320" s="161" t="s">
        <v>1262</v>
      </c>
      <c r="G320" s="160" t="s">
        <v>1262</v>
      </c>
      <c r="H320" s="162">
        <v>0.29198000000000002</v>
      </c>
      <c r="I320" s="163">
        <v>1.2766</v>
      </c>
      <c r="J320" s="169">
        <v>1.25</v>
      </c>
      <c r="K320" s="165">
        <v>6760</v>
      </c>
      <c r="L320" s="165">
        <v>7936</v>
      </c>
      <c r="M320" s="166">
        <v>0</v>
      </c>
      <c r="N320" s="167">
        <v>0</v>
      </c>
      <c r="O320" s="168">
        <v>0</v>
      </c>
    </row>
    <row r="321" spans="1:15" ht="15.5">
      <c r="A321" s="158">
        <v>106190796</v>
      </c>
      <c r="B321" s="159" t="s">
        <v>1657</v>
      </c>
      <c r="C321" s="160" t="s">
        <v>1261</v>
      </c>
      <c r="D321" s="160" t="s">
        <v>1262</v>
      </c>
      <c r="E321" s="160" t="s">
        <v>1261</v>
      </c>
      <c r="F321" s="161" t="s">
        <v>1262</v>
      </c>
      <c r="G321" s="160" t="s">
        <v>1262</v>
      </c>
      <c r="H321" s="162">
        <v>0.38061</v>
      </c>
      <c r="I321" s="163">
        <v>1.2766</v>
      </c>
      <c r="J321" s="169">
        <v>1.25</v>
      </c>
      <c r="K321" s="165">
        <v>6760</v>
      </c>
      <c r="L321" s="165">
        <v>7936</v>
      </c>
      <c r="M321" s="166">
        <v>0</v>
      </c>
      <c r="N321" s="167">
        <v>0</v>
      </c>
      <c r="O321" s="168">
        <v>0</v>
      </c>
    </row>
    <row r="322" spans="1:15" ht="15.5">
      <c r="A322" s="158">
        <v>106301317</v>
      </c>
      <c r="B322" s="159" t="s">
        <v>1658</v>
      </c>
      <c r="C322" s="160" t="s">
        <v>1262</v>
      </c>
      <c r="D322" s="160" t="s">
        <v>1262</v>
      </c>
      <c r="E322" s="160" t="s">
        <v>1262</v>
      </c>
      <c r="F322" s="161" t="s">
        <v>1262</v>
      </c>
      <c r="G322" s="160" t="s">
        <v>1262</v>
      </c>
      <c r="H322" s="162">
        <v>0.23715</v>
      </c>
      <c r="I322" s="163">
        <v>1.2766</v>
      </c>
      <c r="J322" s="169">
        <v>1.25</v>
      </c>
      <c r="K322" s="165">
        <v>6760</v>
      </c>
      <c r="L322" s="165">
        <v>7936</v>
      </c>
      <c r="M322" s="166">
        <v>1211.5999999999999</v>
      </c>
      <c r="N322" s="167">
        <v>1027.07</v>
      </c>
      <c r="O322" s="168">
        <v>912.9</v>
      </c>
    </row>
    <row r="323" spans="1:15" ht="15.5">
      <c r="A323" s="158">
        <v>106301325</v>
      </c>
      <c r="B323" s="159" t="s">
        <v>1659</v>
      </c>
      <c r="C323" s="160" t="s">
        <v>1262</v>
      </c>
      <c r="D323" s="160" t="s">
        <v>1262</v>
      </c>
      <c r="E323" s="160" t="s">
        <v>1262</v>
      </c>
      <c r="F323" s="161" t="s">
        <v>1262</v>
      </c>
      <c r="G323" s="160" t="s">
        <v>1262</v>
      </c>
      <c r="H323" s="162">
        <v>0.23715</v>
      </c>
      <c r="I323" s="163">
        <v>1.2766</v>
      </c>
      <c r="J323" s="169">
        <v>1.25</v>
      </c>
      <c r="K323" s="165">
        <v>6760</v>
      </c>
      <c r="L323" s="165">
        <v>7936</v>
      </c>
      <c r="M323" s="166">
        <v>1211.5999999999999</v>
      </c>
      <c r="N323" s="167">
        <v>1027.07</v>
      </c>
      <c r="O323" s="168">
        <v>912.9</v>
      </c>
    </row>
    <row r="324" spans="1:15" ht="15.5">
      <c r="A324" s="158">
        <v>106270875</v>
      </c>
      <c r="B324" s="159" t="s">
        <v>1660</v>
      </c>
      <c r="C324" s="160" t="s">
        <v>1262</v>
      </c>
      <c r="D324" s="160" t="s">
        <v>1261</v>
      </c>
      <c r="E324" s="160" t="s">
        <v>1262</v>
      </c>
      <c r="F324" s="161" t="s">
        <v>1262</v>
      </c>
      <c r="G324" s="160" t="s">
        <v>1262</v>
      </c>
      <c r="H324" s="162">
        <v>0.30570000000000003</v>
      </c>
      <c r="I324" s="163">
        <v>1.7374000000000001</v>
      </c>
      <c r="J324" s="169">
        <v>1.7013</v>
      </c>
      <c r="K324" s="165">
        <v>6760</v>
      </c>
      <c r="L324" s="165">
        <v>10060</v>
      </c>
      <c r="M324" s="166">
        <v>0</v>
      </c>
      <c r="N324" s="167">
        <v>1027.07</v>
      </c>
      <c r="O324" s="168">
        <v>912.9</v>
      </c>
    </row>
    <row r="325" spans="1:15" ht="15.5">
      <c r="A325" s="158">
        <v>106361318</v>
      </c>
      <c r="B325" s="159" t="s">
        <v>1661</v>
      </c>
      <c r="C325" s="160" t="s">
        <v>1262</v>
      </c>
      <c r="D325" s="160" t="s">
        <v>1262</v>
      </c>
      <c r="E325" s="160" t="s">
        <v>1262</v>
      </c>
      <c r="F325" s="161" t="s">
        <v>1262</v>
      </c>
      <c r="G325" s="160" t="s">
        <v>1262</v>
      </c>
      <c r="H325" s="162">
        <v>0.18013000000000001</v>
      </c>
      <c r="I325" s="163">
        <v>1.2766</v>
      </c>
      <c r="J325" s="169">
        <v>1.25</v>
      </c>
      <c r="K325" s="165">
        <v>6760</v>
      </c>
      <c r="L325" s="165">
        <v>7936</v>
      </c>
      <c r="M325" s="166">
        <v>0</v>
      </c>
      <c r="N325" s="167">
        <v>1027.07</v>
      </c>
      <c r="O325" s="168">
        <v>912.9</v>
      </c>
    </row>
    <row r="326" spans="1:15" ht="15.5">
      <c r="A326" s="158">
        <v>106190673</v>
      </c>
      <c r="B326" s="159" t="s">
        <v>1662</v>
      </c>
      <c r="C326" s="160" t="s">
        <v>1262</v>
      </c>
      <c r="D326" s="160" t="s">
        <v>1262</v>
      </c>
      <c r="E326" s="160" t="s">
        <v>1262</v>
      </c>
      <c r="F326" s="161" t="s">
        <v>1262</v>
      </c>
      <c r="G326" s="160" t="s">
        <v>1262</v>
      </c>
      <c r="H326" s="162">
        <v>0.26484000000000002</v>
      </c>
      <c r="I326" s="163">
        <v>1.2766</v>
      </c>
      <c r="J326" s="169">
        <v>1.25</v>
      </c>
      <c r="K326" s="165">
        <v>6760</v>
      </c>
      <c r="L326" s="165">
        <v>7936</v>
      </c>
      <c r="M326" s="166">
        <v>0</v>
      </c>
      <c r="N326" s="167">
        <v>1027.07</v>
      </c>
      <c r="O326" s="168">
        <v>912.9</v>
      </c>
    </row>
    <row r="327" spans="1:15" ht="15.5">
      <c r="A327" s="158">
        <v>106380939</v>
      </c>
      <c r="B327" s="159" t="s">
        <v>1663</v>
      </c>
      <c r="C327" s="160" t="s">
        <v>1261</v>
      </c>
      <c r="D327" s="160" t="s">
        <v>1262</v>
      </c>
      <c r="E327" s="160" t="s">
        <v>1262</v>
      </c>
      <c r="F327" s="161" t="s">
        <v>1262</v>
      </c>
      <c r="G327" s="160" t="s">
        <v>1262</v>
      </c>
      <c r="H327" s="162">
        <v>0.29931000000000002</v>
      </c>
      <c r="I327" s="163">
        <v>1.7142999999999999</v>
      </c>
      <c r="J327" s="169">
        <v>1.6786000000000001</v>
      </c>
      <c r="K327" s="165">
        <v>6760</v>
      </c>
      <c r="L327" s="165">
        <v>9953</v>
      </c>
      <c r="M327" s="166">
        <v>0</v>
      </c>
      <c r="N327" s="167">
        <v>0</v>
      </c>
      <c r="O327" s="168">
        <v>0</v>
      </c>
    </row>
    <row r="328" spans="1:15" ht="15.5">
      <c r="A328" s="158">
        <v>106190200</v>
      </c>
      <c r="B328" s="159" t="s">
        <v>1664</v>
      </c>
      <c r="C328" s="160" t="s">
        <v>1262</v>
      </c>
      <c r="D328" s="160" t="s">
        <v>1262</v>
      </c>
      <c r="E328" s="160" t="s">
        <v>1262</v>
      </c>
      <c r="F328" s="161" t="s">
        <v>1262</v>
      </c>
      <c r="G328" s="160" t="s">
        <v>1262</v>
      </c>
      <c r="H328" s="162">
        <v>0.23274</v>
      </c>
      <c r="I328" s="163">
        <v>1.2766</v>
      </c>
      <c r="J328" s="169">
        <v>1.25</v>
      </c>
      <c r="K328" s="165">
        <v>6760</v>
      </c>
      <c r="L328" s="165">
        <v>7936</v>
      </c>
      <c r="M328" s="166">
        <v>0</v>
      </c>
      <c r="N328" s="167">
        <v>1027.07</v>
      </c>
      <c r="O328" s="168">
        <v>912.9</v>
      </c>
    </row>
    <row r="329" spans="1:15" ht="15.5">
      <c r="A329" s="158">
        <v>106331326</v>
      </c>
      <c r="B329" s="159" t="s">
        <v>1665</v>
      </c>
      <c r="C329" s="160" t="s">
        <v>1262</v>
      </c>
      <c r="D329" s="160" t="s">
        <v>1261</v>
      </c>
      <c r="E329" s="160" t="s">
        <v>1262</v>
      </c>
      <c r="F329" s="161" t="s">
        <v>1261</v>
      </c>
      <c r="G329" s="160" t="s">
        <v>1261</v>
      </c>
      <c r="H329" s="162">
        <v>0.42773</v>
      </c>
      <c r="I329" s="163">
        <v>1.2766</v>
      </c>
      <c r="J329" s="169">
        <v>1.25</v>
      </c>
      <c r="K329" s="165">
        <v>12832</v>
      </c>
      <c r="L329" s="165">
        <v>15065</v>
      </c>
      <c r="M329" s="166">
        <v>0</v>
      </c>
      <c r="N329" s="167">
        <v>1027.07</v>
      </c>
      <c r="O329" s="168">
        <v>912.9</v>
      </c>
    </row>
    <row r="330" spans="1:15" ht="15.5">
      <c r="A330" s="158">
        <v>106150788</v>
      </c>
      <c r="B330" s="170" t="s">
        <v>1666</v>
      </c>
      <c r="C330" s="160" t="s">
        <v>1262</v>
      </c>
      <c r="D330" s="160" t="s">
        <v>1262</v>
      </c>
      <c r="E330" s="160" t="s">
        <v>1262</v>
      </c>
      <c r="F330" s="161" t="s">
        <v>1262</v>
      </c>
      <c r="G330" s="160" t="s">
        <v>1262</v>
      </c>
      <c r="H330" s="162">
        <v>0.17677999999999999</v>
      </c>
      <c r="I330" s="163">
        <v>1.2766</v>
      </c>
      <c r="J330" s="169">
        <v>1.25</v>
      </c>
      <c r="K330" s="165">
        <v>6760</v>
      </c>
      <c r="L330" s="165">
        <v>7936</v>
      </c>
      <c r="M330" s="166">
        <v>0</v>
      </c>
      <c r="N330" s="167">
        <v>1027.07</v>
      </c>
      <c r="O330" s="168">
        <v>912.9</v>
      </c>
    </row>
    <row r="331" spans="1:15" ht="15.5">
      <c r="A331" s="158">
        <v>106391010</v>
      </c>
      <c r="B331" s="159" t="s">
        <v>1667</v>
      </c>
      <c r="C331" s="160" t="s">
        <v>1261</v>
      </c>
      <c r="D331" s="160" t="s">
        <v>1262</v>
      </c>
      <c r="E331" s="160" t="s">
        <v>1262</v>
      </c>
      <c r="F331" s="161" t="s">
        <v>1262</v>
      </c>
      <c r="G331" s="160" t="s">
        <v>1262</v>
      </c>
      <c r="H331" s="162">
        <v>0.18601999999999999</v>
      </c>
      <c r="I331" s="163">
        <v>1.4624999999999999</v>
      </c>
      <c r="J331" s="169">
        <v>1.4320999999999999</v>
      </c>
      <c r="K331" s="165">
        <v>6760</v>
      </c>
      <c r="L331" s="165">
        <v>8793</v>
      </c>
      <c r="M331" s="166">
        <v>0</v>
      </c>
      <c r="N331" s="167">
        <v>0</v>
      </c>
      <c r="O331" s="168">
        <v>0</v>
      </c>
    </row>
    <row r="332" spans="1:15" ht="15.5">
      <c r="A332" s="158">
        <v>106104023</v>
      </c>
      <c r="B332" s="159" t="s">
        <v>1668</v>
      </c>
      <c r="C332" s="160" t="s">
        <v>1262</v>
      </c>
      <c r="D332" s="160" t="s">
        <v>1262</v>
      </c>
      <c r="E332" s="160" t="s">
        <v>1262</v>
      </c>
      <c r="F332" s="161" t="s">
        <v>1262</v>
      </c>
      <c r="G332" s="160" t="s">
        <v>1262</v>
      </c>
      <c r="H332" s="162">
        <v>0.45565</v>
      </c>
      <c r="I332" s="163">
        <v>1.2766</v>
      </c>
      <c r="J332" s="169">
        <v>1.25</v>
      </c>
      <c r="K332" s="171">
        <v>1</v>
      </c>
      <c r="L332" s="171">
        <v>1</v>
      </c>
      <c r="M332" s="166">
        <v>1402.97</v>
      </c>
      <c r="N332" s="167">
        <v>1027.07</v>
      </c>
      <c r="O332" s="168">
        <v>912.9</v>
      </c>
    </row>
    <row r="333" spans="1:15" ht="15.5">
      <c r="A333" s="158">
        <v>106013619</v>
      </c>
      <c r="B333" s="159" t="s">
        <v>2224</v>
      </c>
      <c r="C333" s="160" t="s">
        <v>1262</v>
      </c>
      <c r="D333" s="160" t="s">
        <v>1261</v>
      </c>
      <c r="E333" s="160" t="s">
        <v>1262</v>
      </c>
      <c r="F333" s="161" t="s">
        <v>1262</v>
      </c>
      <c r="G333" s="160" t="s">
        <v>1262</v>
      </c>
      <c r="H333" s="162">
        <v>0.22408</v>
      </c>
      <c r="I333" s="163">
        <v>1.7374000000000001</v>
      </c>
      <c r="J333" s="169">
        <v>1.7013</v>
      </c>
      <c r="K333" s="165">
        <v>6760</v>
      </c>
      <c r="L333" s="165">
        <v>10060</v>
      </c>
      <c r="M333" s="166">
        <v>0</v>
      </c>
      <c r="N333" s="167">
        <v>1027.07</v>
      </c>
      <c r="O333" s="168">
        <v>912.9</v>
      </c>
    </row>
    <row r="334" spans="1:15" ht="15.5">
      <c r="A334" s="158">
        <v>106013619</v>
      </c>
      <c r="B334" s="159" t="s">
        <v>2225</v>
      </c>
      <c r="C334" s="160" t="s">
        <v>1261</v>
      </c>
      <c r="D334" s="160" t="s">
        <v>1262</v>
      </c>
      <c r="E334" s="160" t="s">
        <v>1262</v>
      </c>
      <c r="F334" s="161" t="s">
        <v>1262</v>
      </c>
      <c r="G334" s="160" t="s">
        <v>1262</v>
      </c>
      <c r="H334" s="162">
        <v>0.22408</v>
      </c>
      <c r="I334" s="163">
        <v>1.7374000000000001</v>
      </c>
      <c r="J334" s="169">
        <v>1.7013</v>
      </c>
      <c r="K334" s="165">
        <v>6760</v>
      </c>
      <c r="L334" s="165">
        <v>10060</v>
      </c>
      <c r="M334" s="166">
        <v>0</v>
      </c>
      <c r="N334" s="167">
        <v>0</v>
      </c>
      <c r="O334" s="168">
        <v>0</v>
      </c>
    </row>
    <row r="335" spans="1:15" ht="15.5">
      <c r="A335" s="158">
        <v>106410782</v>
      </c>
      <c r="B335" s="159" t="s">
        <v>1669</v>
      </c>
      <c r="C335" s="160" t="s">
        <v>1261</v>
      </c>
      <c r="D335" s="160" t="s">
        <v>1262</v>
      </c>
      <c r="E335" s="160" t="s">
        <v>1262</v>
      </c>
      <c r="F335" s="161" t="s">
        <v>1262</v>
      </c>
      <c r="G335" s="160" t="s">
        <v>1262</v>
      </c>
      <c r="H335" s="162">
        <v>0.62834999999999996</v>
      </c>
      <c r="I335" s="163">
        <v>1.7225999999999999</v>
      </c>
      <c r="J335" s="169">
        <v>1.6868000000000001</v>
      </c>
      <c r="K335" s="165">
        <v>6760</v>
      </c>
      <c r="L335" s="165">
        <v>9991</v>
      </c>
      <c r="M335" s="166">
        <v>0</v>
      </c>
      <c r="N335" s="167">
        <v>0</v>
      </c>
      <c r="O335" s="168">
        <v>0</v>
      </c>
    </row>
    <row r="336" spans="1:15" ht="15.5">
      <c r="A336" s="158">
        <v>106074017</v>
      </c>
      <c r="B336" s="159" t="s">
        <v>1670</v>
      </c>
      <c r="C336" s="160" t="s">
        <v>1262</v>
      </c>
      <c r="D336" s="160" t="s">
        <v>1262</v>
      </c>
      <c r="E336" s="160" t="s">
        <v>1262</v>
      </c>
      <c r="F336" s="161" t="s">
        <v>1262</v>
      </c>
      <c r="G336" s="160" t="s">
        <v>1262</v>
      </c>
      <c r="H336" s="162">
        <v>0.18482999999999999</v>
      </c>
      <c r="I336" s="163">
        <v>1.7205999999999999</v>
      </c>
      <c r="J336" s="169">
        <v>1.6848000000000001</v>
      </c>
      <c r="K336" s="165">
        <v>6760</v>
      </c>
      <c r="L336" s="165">
        <v>9982</v>
      </c>
      <c r="M336" s="166">
        <v>1523.88</v>
      </c>
      <c r="N336" s="167">
        <v>1027.07</v>
      </c>
      <c r="O336" s="168">
        <v>912.9</v>
      </c>
    </row>
    <row r="337" spans="1:15" ht="15.5">
      <c r="A337" s="158">
        <v>106074011</v>
      </c>
      <c r="B337" s="159" t="s">
        <v>1671</v>
      </c>
      <c r="C337" s="160" t="s">
        <v>1262</v>
      </c>
      <c r="D337" s="160" t="s">
        <v>1262</v>
      </c>
      <c r="E337" s="160" t="s">
        <v>1262</v>
      </c>
      <c r="F337" s="161" t="s">
        <v>1262</v>
      </c>
      <c r="G337" s="160" t="s">
        <v>1262</v>
      </c>
      <c r="H337" s="162">
        <v>0.18482999999999999</v>
      </c>
      <c r="I337" s="163">
        <v>1.7205999999999999</v>
      </c>
      <c r="J337" s="169">
        <v>1.6848000000000001</v>
      </c>
      <c r="K337" s="165">
        <v>6760</v>
      </c>
      <c r="L337" s="165">
        <v>9982</v>
      </c>
      <c r="M337" s="166">
        <v>1523.88</v>
      </c>
      <c r="N337" s="167">
        <v>1027.07</v>
      </c>
      <c r="O337" s="168">
        <v>912.9</v>
      </c>
    </row>
    <row r="338" spans="1:15" ht="15.5">
      <c r="A338" s="158">
        <v>106420514</v>
      </c>
      <c r="B338" s="159" t="s">
        <v>1672</v>
      </c>
      <c r="C338" s="160" t="s">
        <v>1262</v>
      </c>
      <c r="D338" s="160" t="s">
        <v>1262</v>
      </c>
      <c r="E338" s="160" t="s">
        <v>1261</v>
      </c>
      <c r="F338" s="161" t="s">
        <v>1262</v>
      </c>
      <c r="G338" s="160" t="s">
        <v>1262</v>
      </c>
      <c r="H338" s="162">
        <v>0.35665000000000002</v>
      </c>
      <c r="I338" s="163">
        <v>1.2766</v>
      </c>
      <c r="J338" s="169">
        <v>1.25</v>
      </c>
      <c r="K338" s="165">
        <v>6760</v>
      </c>
      <c r="L338" s="165">
        <v>7936</v>
      </c>
      <c r="M338" s="166">
        <v>2109.7399999999998</v>
      </c>
      <c r="N338" s="167">
        <v>1027.07</v>
      </c>
      <c r="O338" s="168">
        <v>912.9</v>
      </c>
    </row>
    <row r="339" spans="1:15" ht="15.5">
      <c r="A339" s="158">
        <v>106430883</v>
      </c>
      <c r="B339" s="159" t="s">
        <v>1673</v>
      </c>
      <c r="C339" s="160" t="s">
        <v>1261</v>
      </c>
      <c r="D339" s="160" t="s">
        <v>1262</v>
      </c>
      <c r="E339" s="160" t="s">
        <v>1261</v>
      </c>
      <c r="F339" s="161" t="s">
        <v>1262</v>
      </c>
      <c r="G339" s="160" t="s">
        <v>1262</v>
      </c>
      <c r="H339" s="162">
        <v>0.28927999999999998</v>
      </c>
      <c r="I339" s="163">
        <v>1.7374000000000001</v>
      </c>
      <c r="J339" s="169">
        <v>1.7013</v>
      </c>
      <c r="K339" s="165">
        <v>6760</v>
      </c>
      <c r="L339" s="165">
        <v>10060</v>
      </c>
      <c r="M339" s="166">
        <v>0</v>
      </c>
      <c r="N339" s="167">
        <v>0</v>
      </c>
      <c r="O339" s="168">
        <v>0</v>
      </c>
    </row>
    <row r="340" spans="1:15" ht="15.5">
      <c r="A340" s="158">
        <v>106190687</v>
      </c>
      <c r="B340" s="159" t="s">
        <v>1674</v>
      </c>
      <c r="C340" s="160" t="s">
        <v>1261</v>
      </c>
      <c r="D340" s="160" t="s">
        <v>1262</v>
      </c>
      <c r="E340" s="160" t="s">
        <v>1262</v>
      </c>
      <c r="F340" s="161" t="s">
        <v>1262</v>
      </c>
      <c r="G340" s="160" t="s">
        <v>1262</v>
      </c>
      <c r="H340" s="162">
        <v>0.38945999999999997</v>
      </c>
      <c r="I340" s="163">
        <v>1.2766</v>
      </c>
      <c r="J340" s="169">
        <v>1.25</v>
      </c>
      <c r="K340" s="165">
        <v>6760</v>
      </c>
      <c r="L340" s="165">
        <v>7936</v>
      </c>
      <c r="M340" s="166">
        <v>0</v>
      </c>
      <c r="N340" s="167">
        <v>0</v>
      </c>
      <c r="O340" s="168">
        <v>0</v>
      </c>
    </row>
    <row r="341" spans="1:15" ht="15.5">
      <c r="A341" s="158">
        <v>106491064</v>
      </c>
      <c r="B341" s="159" t="s">
        <v>1675</v>
      </c>
      <c r="C341" s="160" t="s">
        <v>1262</v>
      </c>
      <c r="D341" s="160" t="s">
        <v>1262</v>
      </c>
      <c r="E341" s="160" t="s">
        <v>1262</v>
      </c>
      <c r="F341" s="161" t="s">
        <v>1262</v>
      </c>
      <c r="G341" s="160" t="s">
        <v>1262</v>
      </c>
      <c r="H341" s="162">
        <v>0.1913</v>
      </c>
      <c r="I341" s="163">
        <v>1.7062999999999999</v>
      </c>
      <c r="J341" s="169">
        <v>1.6708000000000001</v>
      </c>
      <c r="K341" s="165">
        <v>6760</v>
      </c>
      <c r="L341" s="165">
        <v>9916</v>
      </c>
      <c r="M341" s="166">
        <v>1513.82</v>
      </c>
      <c r="N341" s="167">
        <v>1027.07</v>
      </c>
      <c r="O341" s="168">
        <v>912.9</v>
      </c>
    </row>
    <row r="342" spans="1:15" ht="15.5">
      <c r="A342" s="158">
        <v>106490907</v>
      </c>
      <c r="B342" s="159" t="s">
        <v>1676</v>
      </c>
      <c r="C342" s="160" t="s">
        <v>1262</v>
      </c>
      <c r="D342" s="160" t="s">
        <v>1262</v>
      </c>
      <c r="E342" s="160" t="s">
        <v>1262</v>
      </c>
      <c r="F342" s="161" t="s">
        <v>1262</v>
      </c>
      <c r="G342" s="160" t="s">
        <v>1262</v>
      </c>
      <c r="H342" s="162">
        <v>0.1913</v>
      </c>
      <c r="I342" s="163">
        <v>1.7062999999999999</v>
      </c>
      <c r="J342" s="169">
        <v>1.6708000000000001</v>
      </c>
      <c r="K342" s="165">
        <v>6760</v>
      </c>
      <c r="L342" s="165">
        <v>9916</v>
      </c>
      <c r="M342" s="166">
        <v>1513.82</v>
      </c>
      <c r="N342" s="167">
        <v>1027.07</v>
      </c>
      <c r="O342" s="168">
        <v>912.9</v>
      </c>
    </row>
    <row r="343" spans="1:15" ht="15.5">
      <c r="A343" s="158">
        <v>106420522</v>
      </c>
      <c r="B343" s="159" t="s">
        <v>1677</v>
      </c>
      <c r="C343" s="160" t="s">
        <v>1262</v>
      </c>
      <c r="D343" s="160" t="s">
        <v>1262</v>
      </c>
      <c r="E343" s="160" t="s">
        <v>1262</v>
      </c>
      <c r="F343" s="161" t="s">
        <v>1261</v>
      </c>
      <c r="G343" s="160" t="s">
        <v>1261</v>
      </c>
      <c r="H343" s="162">
        <v>0.42838999999999999</v>
      </c>
      <c r="I343" s="163">
        <v>1.2766</v>
      </c>
      <c r="J343" s="169">
        <v>1.25</v>
      </c>
      <c r="K343" s="165">
        <v>12832</v>
      </c>
      <c r="L343" s="165">
        <v>15065</v>
      </c>
      <c r="M343" s="166">
        <v>0</v>
      </c>
      <c r="N343" s="167">
        <v>1027.07</v>
      </c>
      <c r="O343" s="168">
        <v>912.9</v>
      </c>
    </row>
    <row r="344" spans="1:15" ht="15.5">
      <c r="A344" s="158">
        <v>106371256</v>
      </c>
      <c r="B344" s="159" t="s">
        <v>1678</v>
      </c>
      <c r="C344" s="160" t="s">
        <v>1262</v>
      </c>
      <c r="D344" s="160" t="s">
        <v>1262</v>
      </c>
      <c r="E344" s="160" t="s">
        <v>1262</v>
      </c>
      <c r="F344" s="161" t="s">
        <v>1262</v>
      </c>
      <c r="G344" s="160" t="s">
        <v>1262</v>
      </c>
      <c r="H344" s="162">
        <v>0.22320999999999999</v>
      </c>
      <c r="I344" s="163">
        <v>1.2766</v>
      </c>
      <c r="J344" s="169">
        <v>1.25</v>
      </c>
      <c r="K344" s="165">
        <v>6760</v>
      </c>
      <c r="L344" s="165">
        <v>7936</v>
      </c>
      <c r="M344" s="166">
        <v>0</v>
      </c>
      <c r="N344" s="167">
        <v>1027.07</v>
      </c>
      <c r="O344" s="168">
        <v>912.9</v>
      </c>
    </row>
    <row r="345" spans="1:15" ht="15.5">
      <c r="A345" s="158">
        <v>106371394</v>
      </c>
      <c r="B345" s="159" t="s">
        <v>1679</v>
      </c>
      <c r="C345" s="160" t="s">
        <v>1262</v>
      </c>
      <c r="D345" s="160" t="s">
        <v>1262</v>
      </c>
      <c r="E345" s="160" t="s">
        <v>1262</v>
      </c>
      <c r="F345" s="161" t="s">
        <v>1262</v>
      </c>
      <c r="G345" s="160" t="s">
        <v>1262</v>
      </c>
      <c r="H345" s="162">
        <v>0.25516</v>
      </c>
      <c r="I345" s="163">
        <v>1.2766</v>
      </c>
      <c r="J345" s="169">
        <v>1.25</v>
      </c>
      <c r="K345" s="165">
        <v>6760</v>
      </c>
      <c r="L345" s="165">
        <v>7936</v>
      </c>
      <c r="M345" s="166">
        <v>1428.8</v>
      </c>
      <c r="N345" s="167">
        <v>1027.07</v>
      </c>
      <c r="O345" s="168">
        <v>912.9</v>
      </c>
    </row>
    <row r="346" spans="1:15" ht="15.5">
      <c r="A346" s="158">
        <v>106370771</v>
      </c>
      <c r="B346" s="159" t="s">
        <v>1680</v>
      </c>
      <c r="C346" s="160" t="s">
        <v>1262</v>
      </c>
      <c r="D346" s="160" t="s">
        <v>1262</v>
      </c>
      <c r="E346" s="160" t="s">
        <v>1262</v>
      </c>
      <c r="F346" s="161" t="s">
        <v>1262</v>
      </c>
      <c r="G346" s="160" t="s">
        <v>1262</v>
      </c>
      <c r="H346" s="162">
        <v>0.21808</v>
      </c>
      <c r="I346" s="163">
        <v>1.2766</v>
      </c>
      <c r="J346" s="169">
        <v>1.25</v>
      </c>
      <c r="K346" s="165">
        <v>6760</v>
      </c>
      <c r="L346" s="165">
        <v>7936</v>
      </c>
      <c r="M346" s="166">
        <v>0</v>
      </c>
      <c r="N346" s="167">
        <v>1027.07</v>
      </c>
      <c r="O346" s="168">
        <v>912.9</v>
      </c>
    </row>
    <row r="347" spans="1:15" ht="15.5">
      <c r="A347" s="158">
        <v>106370744</v>
      </c>
      <c r="B347" s="159" t="s">
        <v>1681</v>
      </c>
      <c r="C347" s="160" t="s">
        <v>1262</v>
      </c>
      <c r="D347" s="160" t="s">
        <v>1262</v>
      </c>
      <c r="E347" s="160" t="s">
        <v>1262</v>
      </c>
      <c r="F347" s="161" t="s">
        <v>1262</v>
      </c>
      <c r="G347" s="160" t="s">
        <v>1262</v>
      </c>
      <c r="H347" s="162">
        <v>0.21462999999999999</v>
      </c>
      <c r="I347" s="163">
        <v>1.2766</v>
      </c>
      <c r="J347" s="169">
        <v>1.25</v>
      </c>
      <c r="K347" s="165">
        <v>6760</v>
      </c>
      <c r="L347" s="165">
        <v>7936</v>
      </c>
      <c r="M347" s="166">
        <v>0</v>
      </c>
      <c r="N347" s="167">
        <v>1027.07</v>
      </c>
      <c r="O347" s="168">
        <v>912.9</v>
      </c>
    </row>
    <row r="348" spans="1:15" ht="15.5">
      <c r="A348" s="158">
        <v>106370658</v>
      </c>
      <c r="B348" s="159" t="s">
        <v>1682</v>
      </c>
      <c r="C348" s="160" t="s">
        <v>1262</v>
      </c>
      <c r="D348" s="160" t="s">
        <v>1262</v>
      </c>
      <c r="E348" s="160" t="s">
        <v>1262</v>
      </c>
      <c r="F348" s="161" t="s">
        <v>1262</v>
      </c>
      <c r="G348" s="160" t="s">
        <v>1262</v>
      </c>
      <c r="H348" s="162">
        <v>0.21462999999999999</v>
      </c>
      <c r="I348" s="163">
        <v>1.2766</v>
      </c>
      <c r="J348" s="169">
        <v>1.25</v>
      </c>
      <c r="K348" s="165">
        <v>6760</v>
      </c>
      <c r="L348" s="165">
        <v>7936</v>
      </c>
      <c r="M348" s="166">
        <v>0</v>
      </c>
      <c r="N348" s="167">
        <v>1027.07</v>
      </c>
      <c r="O348" s="168">
        <v>912.9</v>
      </c>
    </row>
    <row r="349" spans="1:15" ht="15.5">
      <c r="A349" s="158">
        <v>106321016</v>
      </c>
      <c r="B349" s="159" t="s">
        <v>1683</v>
      </c>
      <c r="C349" s="160" t="s">
        <v>1262</v>
      </c>
      <c r="D349" s="160" t="s">
        <v>1261</v>
      </c>
      <c r="E349" s="160" t="s">
        <v>1262</v>
      </c>
      <c r="F349" s="161" t="s">
        <v>1261</v>
      </c>
      <c r="G349" s="160" t="s">
        <v>1261</v>
      </c>
      <c r="H349" s="162">
        <v>0.37968000000000002</v>
      </c>
      <c r="I349" s="163">
        <v>1.2766</v>
      </c>
      <c r="J349" s="169">
        <v>1.25</v>
      </c>
      <c r="K349" s="165">
        <v>12832</v>
      </c>
      <c r="L349" s="165">
        <v>15065</v>
      </c>
      <c r="M349" s="166">
        <v>0</v>
      </c>
      <c r="N349" s="167">
        <v>1027.07</v>
      </c>
      <c r="O349" s="168">
        <v>912.9</v>
      </c>
    </row>
    <row r="350" spans="1:15" ht="15.5">
      <c r="A350" s="158">
        <v>106410891</v>
      </c>
      <c r="B350" s="159" t="s">
        <v>1684</v>
      </c>
      <c r="C350" s="160" t="s">
        <v>1262</v>
      </c>
      <c r="D350" s="160" t="s">
        <v>1262</v>
      </c>
      <c r="E350" s="160" t="s">
        <v>1262</v>
      </c>
      <c r="F350" s="161" t="s">
        <v>1262</v>
      </c>
      <c r="G350" s="160" t="s">
        <v>1262</v>
      </c>
      <c r="H350" s="162">
        <v>0.25285999999999997</v>
      </c>
      <c r="I350" s="163">
        <v>1.7374000000000001</v>
      </c>
      <c r="J350" s="169">
        <v>1.7013</v>
      </c>
      <c r="K350" s="165">
        <v>6760</v>
      </c>
      <c r="L350" s="165">
        <v>10060</v>
      </c>
      <c r="M350" s="166">
        <v>0</v>
      </c>
      <c r="N350" s="167">
        <v>1027.07</v>
      </c>
      <c r="O350" s="168">
        <v>912.9</v>
      </c>
    </row>
    <row r="351" spans="1:15" ht="15.5">
      <c r="A351" s="158">
        <v>106410828</v>
      </c>
      <c r="B351" s="159" t="s">
        <v>1685</v>
      </c>
      <c r="C351" s="160" t="s">
        <v>1262</v>
      </c>
      <c r="D351" s="160" t="s">
        <v>1262</v>
      </c>
      <c r="E351" s="160" t="s">
        <v>1262</v>
      </c>
      <c r="F351" s="161" t="s">
        <v>1261</v>
      </c>
      <c r="G351" s="160" t="s">
        <v>1262</v>
      </c>
      <c r="H351" s="162">
        <v>0.20046</v>
      </c>
      <c r="I351" s="163">
        <v>1.7225999999999999</v>
      </c>
      <c r="J351" s="169">
        <v>1.6868000000000001</v>
      </c>
      <c r="K351" s="165">
        <v>6760</v>
      </c>
      <c r="L351" s="165">
        <v>9991</v>
      </c>
      <c r="M351" s="166">
        <v>0</v>
      </c>
      <c r="N351" s="167">
        <v>1027.07</v>
      </c>
      <c r="O351" s="168">
        <v>912.9</v>
      </c>
    </row>
    <row r="352" spans="1:15" ht="15.5">
      <c r="A352" s="158">
        <v>106410817</v>
      </c>
      <c r="B352" s="159" t="s">
        <v>1686</v>
      </c>
      <c r="C352" s="160" t="s">
        <v>1262</v>
      </c>
      <c r="D352" s="160" t="s">
        <v>1262</v>
      </c>
      <c r="E352" s="160" t="s">
        <v>1262</v>
      </c>
      <c r="F352" s="161" t="s">
        <v>1262</v>
      </c>
      <c r="G352" s="160" t="s">
        <v>1262</v>
      </c>
      <c r="H352" s="162">
        <v>0.20046</v>
      </c>
      <c r="I352" s="163">
        <v>1.7225999999999999</v>
      </c>
      <c r="J352" s="169">
        <v>1.6868000000000001</v>
      </c>
      <c r="K352" s="165">
        <v>6760</v>
      </c>
      <c r="L352" s="165">
        <v>9991</v>
      </c>
      <c r="M352" s="166">
        <v>0</v>
      </c>
      <c r="N352" s="167">
        <v>1027.07</v>
      </c>
      <c r="O352" s="168">
        <v>912.9</v>
      </c>
    </row>
    <row r="353" spans="1:15" ht="15.5">
      <c r="A353" s="158">
        <v>106370875</v>
      </c>
      <c r="B353" s="159" t="s">
        <v>1687</v>
      </c>
      <c r="C353" s="160" t="s">
        <v>1262</v>
      </c>
      <c r="D353" s="160" t="s">
        <v>1262</v>
      </c>
      <c r="E353" s="160" t="s">
        <v>1262</v>
      </c>
      <c r="F353" s="161" t="s">
        <v>1262</v>
      </c>
      <c r="G353" s="160" t="s">
        <v>1262</v>
      </c>
      <c r="H353" s="162">
        <v>0.18157999999999999</v>
      </c>
      <c r="I353" s="163">
        <v>1.2766</v>
      </c>
      <c r="J353" s="169">
        <v>1.25</v>
      </c>
      <c r="K353" s="165">
        <v>6760</v>
      </c>
      <c r="L353" s="165">
        <v>7936</v>
      </c>
      <c r="M353" s="166">
        <v>0</v>
      </c>
      <c r="N353" s="167">
        <v>1027.07</v>
      </c>
      <c r="O353" s="168">
        <v>912.9</v>
      </c>
    </row>
    <row r="354" spans="1:15" ht="15.5">
      <c r="A354" s="158">
        <v>106370689</v>
      </c>
      <c r="B354" s="159" t="s">
        <v>1688</v>
      </c>
      <c r="C354" s="160" t="s">
        <v>1262</v>
      </c>
      <c r="D354" s="160" t="s">
        <v>1262</v>
      </c>
      <c r="E354" s="160" t="s">
        <v>1262</v>
      </c>
      <c r="F354" s="161" t="s">
        <v>1262</v>
      </c>
      <c r="G354" s="160" t="s">
        <v>1262</v>
      </c>
      <c r="H354" s="162">
        <v>0.24332999999999999</v>
      </c>
      <c r="I354" s="163">
        <v>1.2766</v>
      </c>
      <c r="J354" s="169">
        <v>1.25</v>
      </c>
      <c r="K354" s="165">
        <v>6760</v>
      </c>
      <c r="L354" s="165">
        <v>7936</v>
      </c>
      <c r="M354" s="166">
        <v>0</v>
      </c>
      <c r="N354" s="167">
        <v>1027.07</v>
      </c>
      <c r="O354" s="168">
        <v>809.35</v>
      </c>
    </row>
    <row r="355" spans="1:15" ht="15.5">
      <c r="A355" s="158">
        <v>106370695</v>
      </c>
      <c r="B355" s="159" t="s">
        <v>1386</v>
      </c>
      <c r="C355" s="160" t="s">
        <v>1262</v>
      </c>
      <c r="D355" s="160" t="s">
        <v>1262</v>
      </c>
      <c r="E355" s="160" t="s">
        <v>1262</v>
      </c>
      <c r="F355" s="161" t="s">
        <v>1262</v>
      </c>
      <c r="G355" s="160" t="s">
        <v>1262</v>
      </c>
      <c r="H355" s="162">
        <v>0.19284999999999999</v>
      </c>
      <c r="I355" s="163">
        <v>1.2766</v>
      </c>
      <c r="J355" s="169">
        <v>1.25</v>
      </c>
      <c r="K355" s="165">
        <v>6760</v>
      </c>
      <c r="L355" s="165">
        <v>7936</v>
      </c>
      <c r="M355" s="166">
        <v>1426.45</v>
      </c>
      <c r="N355" s="167">
        <v>1027.07</v>
      </c>
      <c r="O355" s="168">
        <v>912.9</v>
      </c>
    </row>
    <row r="356" spans="1:15" ht="15.5">
      <c r="A356" s="158">
        <v>106370694</v>
      </c>
      <c r="B356" s="159" t="s">
        <v>1689</v>
      </c>
      <c r="C356" s="160" t="s">
        <v>1262</v>
      </c>
      <c r="D356" s="160" t="s">
        <v>1262</v>
      </c>
      <c r="E356" s="160" t="s">
        <v>1262</v>
      </c>
      <c r="F356" s="161" t="s">
        <v>1262</v>
      </c>
      <c r="G356" s="160" t="s">
        <v>1262</v>
      </c>
      <c r="H356" s="162">
        <v>0.19284999999999999</v>
      </c>
      <c r="I356" s="163">
        <v>1.2766</v>
      </c>
      <c r="J356" s="169">
        <v>1.25</v>
      </c>
      <c r="K356" s="165">
        <v>6760</v>
      </c>
      <c r="L356" s="165">
        <v>7936</v>
      </c>
      <c r="M356" s="166">
        <v>1426.45</v>
      </c>
      <c r="N356" s="167">
        <v>1027.07</v>
      </c>
      <c r="O356" s="168">
        <v>912.9</v>
      </c>
    </row>
    <row r="357" spans="1:15" ht="15.5">
      <c r="A357" s="158">
        <v>106450940</v>
      </c>
      <c r="B357" s="159" t="s">
        <v>1690</v>
      </c>
      <c r="C357" s="160" t="s">
        <v>1262</v>
      </c>
      <c r="D357" s="160" t="s">
        <v>1262</v>
      </c>
      <c r="E357" s="160" t="s">
        <v>1262</v>
      </c>
      <c r="F357" s="161" t="s">
        <v>1262</v>
      </c>
      <c r="G357" s="160" t="s">
        <v>1262</v>
      </c>
      <c r="H357" s="162">
        <v>0.14929000000000001</v>
      </c>
      <c r="I357" s="163">
        <v>1.4484999999999999</v>
      </c>
      <c r="J357" s="169">
        <v>1.4184000000000001</v>
      </c>
      <c r="K357" s="165">
        <v>6760</v>
      </c>
      <c r="L357" s="165">
        <v>8729</v>
      </c>
      <c r="M357" s="166">
        <v>0</v>
      </c>
      <c r="N357" s="167">
        <v>1027.07</v>
      </c>
      <c r="O357" s="168">
        <v>912.9</v>
      </c>
    </row>
    <row r="358" spans="1:15" ht="15.5">
      <c r="A358" s="158">
        <v>106190708</v>
      </c>
      <c r="B358" s="159" t="s">
        <v>1691</v>
      </c>
      <c r="C358" s="160" t="s">
        <v>1262</v>
      </c>
      <c r="D358" s="160" t="s">
        <v>1262</v>
      </c>
      <c r="E358" s="160" t="s">
        <v>1262</v>
      </c>
      <c r="F358" s="161" t="s">
        <v>1262</v>
      </c>
      <c r="G358" s="160" t="s">
        <v>1262</v>
      </c>
      <c r="H358" s="162">
        <v>0.15784999999999999</v>
      </c>
      <c r="I358" s="163">
        <v>1.2766</v>
      </c>
      <c r="J358" s="169">
        <v>1.25</v>
      </c>
      <c r="K358" s="165">
        <v>6760</v>
      </c>
      <c r="L358" s="165">
        <v>7936</v>
      </c>
      <c r="M358" s="166">
        <v>0</v>
      </c>
      <c r="N358" s="167">
        <v>1027.07</v>
      </c>
      <c r="O358" s="168">
        <v>912.9</v>
      </c>
    </row>
    <row r="359" spans="1:15" ht="15.5">
      <c r="A359" s="158">
        <v>106190712</v>
      </c>
      <c r="B359" s="159" t="s">
        <v>1692</v>
      </c>
      <c r="C359" s="160" t="s">
        <v>1262</v>
      </c>
      <c r="D359" s="160" t="s">
        <v>1262</v>
      </c>
      <c r="E359" s="160" t="s">
        <v>1262</v>
      </c>
      <c r="F359" s="161" t="s">
        <v>1262</v>
      </c>
      <c r="G359" s="160" t="s">
        <v>1262</v>
      </c>
      <c r="H359" s="162">
        <v>1</v>
      </c>
      <c r="I359" s="163">
        <v>1.2766</v>
      </c>
      <c r="J359" s="169">
        <v>1.25</v>
      </c>
      <c r="K359" s="165">
        <v>6760</v>
      </c>
      <c r="L359" s="165">
        <v>7936</v>
      </c>
      <c r="M359" s="166">
        <v>0</v>
      </c>
      <c r="N359" s="167">
        <v>1027.07</v>
      </c>
      <c r="O359" s="168">
        <v>912.9</v>
      </c>
    </row>
    <row r="360" spans="1:15" ht="15.5">
      <c r="A360" s="158">
        <v>106344114</v>
      </c>
      <c r="B360" s="159" t="s">
        <v>1693</v>
      </c>
      <c r="C360" s="160" t="s">
        <v>1262</v>
      </c>
      <c r="D360" s="160" t="s">
        <v>1262</v>
      </c>
      <c r="E360" s="160" t="s">
        <v>1262</v>
      </c>
      <c r="F360" s="161" t="s">
        <v>1262</v>
      </c>
      <c r="G360" s="160" t="s">
        <v>1262</v>
      </c>
      <c r="H360" s="162">
        <v>0.54945999999999995</v>
      </c>
      <c r="I360" s="163">
        <v>1.5956999999999999</v>
      </c>
      <c r="J360" s="169">
        <v>1.5625</v>
      </c>
      <c r="K360" s="165">
        <v>6760</v>
      </c>
      <c r="L360" s="165">
        <v>9407</v>
      </c>
      <c r="M360" s="166">
        <v>2561.7600000000002</v>
      </c>
      <c r="N360" s="167">
        <v>1027.07</v>
      </c>
      <c r="O360" s="168">
        <v>912.9</v>
      </c>
    </row>
    <row r="361" spans="1:15" ht="15.5">
      <c r="A361" s="158">
        <v>106291023</v>
      </c>
      <c r="B361" s="159" t="s">
        <v>1694</v>
      </c>
      <c r="C361" s="160" t="s">
        <v>1262</v>
      </c>
      <c r="D361" s="160" t="s">
        <v>1262</v>
      </c>
      <c r="E361" s="160" t="s">
        <v>1262</v>
      </c>
      <c r="F361" s="161" t="s">
        <v>1261</v>
      </c>
      <c r="G361" s="160" t="s">
        <v>1261</v>
      </c>
      <c r="H361" s="162">
        <v>0.40576000000000001</v>
      </c>
      <c r="I361" s="163">
        <v>1.5956999999999999</v>
      </c>
      <c r="J361" s="169">
        <v>1.5625</v>
      </c>
      <c r="K361" s="165">
        <v>12832</v>
      </c>
      <c r="L361" s="165">
        <v>17856</v>
      </c>
      <c r="M361" s="166">
        <v>0</v>
      </c>
      <c r="N361" s="167">
        <v>1027.07</v>
      </c>
      <c r="O361" s="168">
        <v>912.9</v>
      </c>
    </row>
    <row r="362" spans="1:15" ht="15.5">
      <c r="A362" s="158">
        <v>106540798</v>
      </c>
      <c r="B362" s="159" t="s">
        <v>1695</v>
      </c>
      <c r="C362" s="160" t="s">
        <v>1262</v>
      </c>
      <c r="D362" s="160" t="s">
        <v>1261</v>
      </c>
      <c r="E362" s="160" t="s">
        <v>1262</v>
      </c>
      <c r="F362" s="161" t="s">
        <v>1262</v>
      </c>
      <c r="G362" s="160" t="s">
        <v>1262</v>
      </c>
      <c r="H362" s="162">
        <v>0.27945999999999999</v>
      </c>
      <c r="I362" s="163">
        <v>1.2766</v>
      </c>
      <c r="J362" s="169">
        <v>1.25</v>
      </c>
      <c r="K362" s="165">
        <v>6760</v>
      </c>
      <c r="L362" s="165">
        <v>7936</v>
      </c>
      <c r="M362" s="166">
        <v>0</v>
      </c>
      <c r="N362" s="167">
        <v>1027.07</v>
      </c>
      <c r="O362" s="168">
        <v>829.57</v>
      </c>
    </row>
    <row r="363" spans="1:15" ht="15.5">
      <c r="A363" s="158">
        <v>106400524</v>
      </c>
      <c r="B363" s="159" t="s">
        <v>1696</v>
      </c>
      <c r="C363" s="160" t="s">
        <v>1262</v>
      </c>
      <c r="D363" s="160" t="s">
        <v>1262</v>
      </c>
      <c r="E363" s="160" t="s">
        <v>1262</v>
      </c>
      <c r="F363" s="161" t="s">
        <v>1262</v>
      </c>
      <c r="G363" s="160" t="s">
        <v>1262</v>
      </c>
      <c r="H363" s="162">
        <v>0.18542</v>
      </c>
      <c r="I363" s="163">
        <v>1.2766</v>
      </c>
      <c r="J363" s="169">
        <v>1.25</v>
      </c>
      <c r="K363" s="165">
        <v>6760</v>
      </c>
      <c r="L363" s="165">
        <v>7936</v>
      </c>
      <c r="M363" s="166">
        <v>0</v>
      </c>
      <c r="N363" s="167">
        <v>1027.07</v>
      </c>
      <c r="O363" s="168">
        <v>912.9</v>
      </c>
    </row>
    <row r="364" spans="1:15" ht="15.5">
      <c r="A364" s="158">
        <v>106190661</v>
      </c>
      <c r="B364" s="159" t="s">
        <v>1697</v>
      </c>
      <c r="C364" s="160" t="s">
        <v>1262</v>
      </c>
      <c r="D364" s="160" t="s">
        <v>1262</v>
      </c>
      <c r="E364" s="160" t="s">
        <v>1262</v>
      </c>
      <c r="F364" s="161" t="s">
        <v>1262</v>
      </c>
      <c r="G364" s="160" t="s">
        <v>1262</v>
      </c>
      <c r="H364" s="162">
        <v>0.27165</v>
      </c>
      <c r="I364" s="163">
        <v>1.2766</v>
      </c>
      <c r="J364" s="169">
        <v>1.25</v>
      </c>
      <c r="K364" s="165">
        <v>6760</v>
      </c>
      <c r="L364" s="165">
        <v>7936</v>
      </c>
      <c r="M364" s="166">
        <v>0</v>
      </c>
      <c r="N364" s="167">
        <v>1027.07</v>
      </c>
      <c r="O364" s="168">
        <v>912.9</v>
      </c>
    </row>
    <row r="365" spans="1:15" ht="15.5">
      <c r="A365" s="158">
        <v>106560525</v>
      </c>
      <c r="B365" s="159" t="s">
        <v>1698</v>
      </c>
      <c r="C365" s="160" t="s">
        <v>1262</v>
      </c>
      <c r="D365" s="160" t="s">
        <v>1262</v>
      </c>
      <c r="E365" s="160" t="s">
        <v>1262</v>
      </c>
      <c r="F365" s="161" t="s">
        <v>1262</v>
      </c>
      <c r="G365" s="160" t="s">
        <v>1262</v>
      </c>
      <c r="H365" s="162">
        <v>0.31526999999999999</v>
      </c>
      <c r="I365" s="163">
        <v>1.3279000000000001</v>
      </c>
      <c r="J365" s="169">
        <v>1.3003</v>
      </c>
      <c r="K365" s="165">
        <v>6760</v>
      </c>
      <c r="L365" s="165">
        <v>8173</v>
      </c>
      <c r="M365" s="166">
        <v>0</v>
      </c>
      <c r="N365" s="167">
        <v>1027.07</v>
      </c>
      <c r="O365" s="168">
        <v>912.9</v>
      </c>
    </row>
    <row r="366" spans="1:15" ht="15.5">
      <c r="A366" s="158">
        <v>106491076</v>
      </c>
      <c r="B366" s="159" t="s">
        <v>1699</v>
      </c>
      <c r="C366" s="160" t="s">
        <v>1262</v>
      </c>
      <c r="D366" s="160" t="s">
        <v>1261</v>
      </c>
      <c r="E366" s="160" t="s">
        <v>1262</v>
      </c>
      <c r="F366" s="161" t="s">
        <v>1262</v>
      </c>
      <c r="G366" s="160" t="s">
        <v>1262</v>
      </c>
      <c r="H366" s="162">
        <v>0.40450999999999998</v>
      </c>
      <c r="I366" s="163">
        <v>1.7062999999999999</v>
      </c>
      <c r="J366" s="169">
        <v>1.6708000000000001</v>
      </c>
      <c r="K366" s="165">
        <v>6760</v>
      </c>
      <c r="L366" s="165">
        <v>9916</v>
      </c>
      <c r="M366" s="166">
        <v>0</v>
      </c>
      <c r="N366" s="167">
        <v>1027.07</v>
      </c>
      <c r="O366" s="168">
        <v>912.9</v>
      </c>
    </row>
    <row r="367" spans="1:15" ht="15.5">
      <c r="A367" s="158">
        <v>106491338</v>
      </c>
      <c r="B367" s="159" t="s">
        <v>1700</v>
      </c>
      <c r="C367" s="160" t="s">
        <v>1262</v>
      </c>
      <c r="D367" s="160" t="s">
        <v>1261</v>
      </c>
      <c r="E367" s="160" t="s">
        <v>1262</v>
      </c>
      <c r="F367" s="161" t="s">
        <v>1261</v>
      </c>
      <c r="G367" s="160" t="s">
        <v>1262</v>
      </c>
      <c r="H367" s="162">
        <v>0.41876999999999998</v>
      </c>
      <c r="I367" s="163">
        <v>1.5936999999999999</v>
      </c>
      <c r="J367" s="169">
        <v>1.5606</v>
      </c>
      <c r="K367" s="165">
        <v>6760</v>
      </c>
      <c r="L367" s="165">
        <v>9398</v>
      </c>
      <c r="M367" s="166">
        <v>0</v>
      </c>
      <c r="N367" s="167">
        <v>1027.07</v>
      </c>
      <c r="O367" s="168">
        <v>912.9</v>
      </c>
    </row>
    <row r="368" spans="1:15" ht="15.5">
      <c r="A368" s="158">
        <v>106552209</v>
      </c>
      <c r="B368" s="159" t="s">
        <v>1394</v>
      </c>
      <c r="C368" s="160" t="s">
        <v>1262</v>
      </c>
      <c r="D368" s="160" t="s">
        <v>1262</v>
      </c>
      <c r="E368" s="160" t="s">
        <v>1262</v>
      </c>
      <c r="F368" s="161" t="s">
        <v>1261</v>
      </c>
      <c r="G368" s="160" t="s">
        <v>1261</v>
      </c>
      <c r="H368" s="162">
        <v>0.28133999999999998</v>
      </c>
      <c r="I368" s="163">
        <v>1.2766</v>
      </c>
      <c r="J368" s="169">
        <v>1.25</v>
      </c>
      <c r="K368" s="165">
        <v>12832</v>
      </c>
      <c r="L368" s="165">
        <v>15065</v>
      </c>
      <c r="M368" s="166">
        <v>0</v>
      </c>
      <c r="N368" s="167">
        <v>1027.07</v>
      </c>
      <c r="O368" s="168">
        <v>912.9</v>
      </c>
    </row>
    <row r="369" spans="1:15" ht="15.5">
      <c r="A369" s="158">
        <v>106554011</v>
      </c>
      <c r="B369" s="159" t="s">
        <v>1701</v>
      </c>
      <c r="C369" s="160" t="s">
        <v>1262</v>
      </c>
      <c r="D369" s="160" t="s">
        <v>1262</v>
      </c>
      <c r="E369" s="160" t="s">
        <v>1262</v>
      </c>
      <c r="F369" s="161" t="s">
        <v>1261</v>
      </c>
      <c r="G369" s="160" t="s">
        <v>1261</v>
      </c>
      <c r="H369" s="162">
        <v>0.28133999999999998</v>
      </c>
      <c r="I369" s="163">
        <v>1.2766</v>
      </c>
      <c r="J369" s="169">
        <v>1.25</v>
      </c>
      <c r="K369" s="165">
        <v>12832</v>
      </c>
      <c r="L369" s="165">
        <v>15065</v>
      </c>
      <c r="M369" s="166">
        <v>0</v>
      </c>
      <c r="N369" s="167">
        <v>1027.07</v>
      </c>
      <c r="O369" s="168">
        <v>912.9</v>
      </c>
    </row>
    <row r="370" spans="1:15" ht="15.5">
      <c r="A370" s="158">
        <v>106301258</v>
      </c>
      <c r="B370" s="159" t="s">
        <v>1702</v>
      </c>
      <c r="C370" s="160" t="s">
        <v>1262</v>
      </c>
      <c r="D370" s="160" t="s">
        <v>1262</v>
      </c>
      <c r="E370" s="160" t="s">
        <v>1262</v>
      </c>
      <c r="F370" s="161" t="s">
        <v>1262</v>
      </c>
      <c r="G370" s="160" t="s">
        <v>1262</v>
      </c>
      <c r="H370" s="162">
        <v>0.39939999999999998</v>
      </c>
      <c r="I370" s="163">
        <v>1.2766</v>
      </c>
      <c r="J370" s="169">
        <v>1.25</v>
      </c>
      <c r="K370" s="165">
        <v>6760</v>
      </c>
      <c r="L370" s="165">
        <v>7936</v>
      </c>
      <c r="M370" s="166">
        <v>0</v>
      </c>
      <c r="N370" s="167">
        <v>1027.07</v>
      </c>
      <c r="O370" s="168">
        <v>912.9</v>
      </c>
    </row>
    <row r="371" spans="1:15" ht="15.5">
      <c r="A371" s="158">
        <v>106190110</v>
      </c>
      <c r="B371" s="159" t="s">
        <v>1703</v>
      </c>
      <c r="C371" s="160" t="s">
        <v>1262</v>
      </c>
      <c r="D371" s="160" t="s">
        <v>1262</v>
      </c>
      <c r="E371" s="160" t="s">
        <v>1262</v>
      </c>
      <c r="F371" s="161" t="s">
        <v>1262</v>
      </c>
      <c r="G371" s="160" t="s">
        <v>1262</v>
      </c>
      <c r="H371" s="162">
        <v>0.14658099999999999</v>
      </c>
      <c r="I371" s="163">
        <v>1.2766</v>
      </c>
      <c r="J371" s="169">
        <v>1.25</v>
      </c>
      <c r="K371" s="165">
        <v>6760</v>
      </c>
      <c r="L371" s="165">
        <v>7936</v>
      </c>
      <c r="M371" s="166">
        <v>0</v>
      </c>
      <c r="N371" s="167">
        <v>1027.07</v>
      </c>
      <c r="O371" s="168">
        <v>912.9</v>
      </c>
    </row>
    <row r="372" spans="1:15" ht="15.5">
      <c r="A372" s="158">
        <v>106190380</v>
      </c>
      <c r="B372" s="159" t="s">
        <v>1704</v>
      </c>
      <c r="C372" s="160" t="s">
        <v>1262</v>
      </c>
      <c r="D372" s="160" t="s">
        <v>1262</v>
      </c>
      <c r="E372" s="160" t="s">
        <v>1262</v>
      </c>
      <c r="F372" s="161" t="s">
        <v>1262</v>
      </c>
      <c r="G372" s="160" t="s">
        <v>1262</v>
      </c>
      <c r="H372" s="162">
        <v>0.14657999999999999</v>
      </c>
      <c r="I372" s="163">
        <v>1.2766</v>
      </c>
      <c r="J372" s="169">
        <v>1.25</v>
      </c>
      <c r="K372" s="165">
        <v>6760</v>
      </c>
      <c r="L372" s="165">
        <v>7936</v>
      </c>
      <c r="M372" s="166">
        <v>1211.5999999999999</v>
      </c>
      <c r="N372" s="167">
        <v>1027.07</v>
      </c>
      <c r="O372" s="168">
        <v>912.9</v>
      </c>
    </row>
    <row r="373" spans="1:15" ht="15.5">
      <c r="A373" s="158">
        <v>106141338</v>
      </c>
      <c r="B373" s="159" t="s">
        <v>1705</v>
      </c>
      <c r="C373" s="160" t="s">
        <v>1262</v>
      </c>
      <c r="D373" s="160" t="s">
        <v>1261</v>
      </c>
      <c r="E373" s="160" t="s">
        <v>1262</v>
      </c>
      <c r="F373" s="161" t="s">
        <v>1261</v>
      </c>
      <c r="G373" s="160" t="s">
        <v>1261</v>
      </c>
      <c r="H373" s="162">
        <v>1</v>
      </c>
      <c r="I373" s="163">
        <v>1.2766</v>
      </c>
      <c r="J373" s="169">
        <v>1.25</v>
      </c>
      <c r="K373" s="165">
        <v>12832</v>
      </c>
      <c r="L373" s="165">
        <v>15065</v>
      </c>
      <c r="M373" s="166">
        <v>0</v>
      </c>
      <c r="N373" s="167">
        <v>1027.07</v>
      </c>
      <c r="O373" s="168">
        <v>912.9</v>
      </c>
    </row>
    <row r="374" spans="1:15" ht="15.5">
      <c r="A374" s="158">
        <v>106334068</v>
      </c>
      <c r="B374" s="159" t="s">
        <v>1706</v>
      </c>
      <c r="C374" s="160" t="s">
        <v>1262</v>
      </c>
      <c r="D374" s="160" t="s">
        <v>1262</v>
      </c>
      <c r="E374" s="160" t="s">
        <v>1262</v>
      </c>
      <c r="F374" s="161" t="s">
        <v>1262</v>
      </c>
      <c r="G374" s="160" t="s">
        <v>1262</v>
      </c>
      <c r="H374" s="162">
        <v>0.36343999999999999</v>
      </c>
      <c r="I374" s="163">
        <v>1.2766</v>
      </c>
      <c r="J374" s="169">
        <v>1.25</v>
      </c>
      <c r="K374" s="165">
        <v>6760</v>
      </c>
      <c r="L374" s="165">
        <v>7936</v>
      </c>
      <c r="M374" s="166">
        <v>0</v>
      </c>
      <c r="N374" s="167">
        <v>1027.07</v>
      </c>
      <c r="O374" s="168">
        <v>912.9</v>
      </c>
    </row>
    <row r="375" spans="1:15" ht="15.5">
      <c r="A375" s="158">
        <v>106334001</v>
      </c>
      <c r="B375" s="159" t="s">
        <v>1707</v>
      </c>
      <c r="C375" s="160" t="s">
        <v>1262</v>
      </c>
      <c r="D375" s="160" t="s">
        <v>1262</v>
      </c>
      <c r="E375" s="160" t="s">
        <v>1262</v>
      </c>
      <c r="F375" s="161" t="s">
        <v>1261</v>
      </c>
      <c r="G375" s="160" t="s">
        <v>1262</v>
      </c>
      <c r="H375" s="162">
        <v>0.36343999999999999</v>
      </c>
      <c r="I375" s="163">
        <v>1.2766</v>
      </c>
      <c r="J375" s="169">
        <v>1.25</v>
      </c>
      <c r="K375" s="165">
        <v>6760</v>
      </c>
      <c r="L375" s="165">
        <v>7936</v>
      </c>
      <c r="M375" s="166">
        <v>0</v>
      </c>
      <c r="N375" s="167">
        <v>1027.07</v>
      </c>
      <c r="O375" s="168">
        <v>912.9</v>
      </c>
    </row>
    <row r="376" spans="1:15" ht="15.5">
      <c r="A376" s="158">
        <v>106100899</v>
      </c>
      <c r="B376" s="159" t="s">
        <v>1708</v>
      </c>
      <c r="C376" s="160" t="s">
        <v>1262</v>
      </c>
      <c r="D376" s="160" t="s">
        <v>1262</v>
      </c>
      <c r="E376" s="160" t="s">
        <v>1262</v>
      </c>
      <c r="F376" s="161" t="s">
        <v>1262</v>
      </c>
      <c r="G376" s="160" t="s">
        <v>1262</v>
      </c>
      <c r="H376" s="162">
        <v>0.28240999999999999</v>
      </c>
      <c r="I376" s="163">
        <v>1.2766</v>
      </c>
      <c r="J376" s="169">
        <v>1.25</v>
      </c>
      <c r="K376" s="165">
        <v>6760</v>
      </c>
      <c r="L376" s="165">
        <v>7936</v>
      </c>
      <c r="M376" s="166">
        <v>0</v>
      </c>
      <c r="N376" s="167">
        <v>1027.07</v>
      </c>
      <c r="O376" s="168">
        <v>912.9</v>
      </c>
    </row>
    <row r="377" spans="1:15" ht="15.5">
      <c r="A377" s="158">
        <v>106361339</v>
      </c>
      <c r="B377" s="159" t="s">
        <v>1709</v>
      </c>
      <c r="C377" s="160" t="s">
        <v>1262</v>
      </c>
      <c r="D377" s="160" t="s">
        <v>1262</v>
      </c>
      <c r="E377" s="160" t="s">
        <v>1262</v>
      </c>
      <c r="F377" s="161" t="s">
        <v>1262</v>
      </c>
      <c r="G377" s="160" t="s">
        <v>1262</v>
      </c>
      <c r="H377" s="162">
        <v>0.22492999999999999</v>
      </c>
      <c r="I377" s="163">
        <v>1.2766</v>
      </c>
      <c r="J377" s="169">
        <v>1.25</v>
      </c>
      <c r="K377" s="165">
        <v>6760</v>
      </c>
      <c r="L377" s="165">
        <v>7936</v>
      </c>
      <c r="M377" s="166">
        <v>0</v>
      </c>
      <c r="N377" s="167">
        <v>1027.07</v>
      </c>
      <c r="O377" s="168">
        <v>912.9</v>
      </c>
    </row>
    <row r="378" spans="1:15" ht="15.5">
      <c r="A378" s="158">
        <v>106521041</v>
      </c>
      <c r="B378" s="159" t="s">
        <v>1710</v>
      </c>
      <c r="C378" s="160" t="s">
        <v>1262</v>
      </c>
      <c r="D378" s="160" t="s">
        <v>1262</v>
      </c>
      <c r="E378" s="160" t="s">
        <v>1262</v>
      </c>
      <c r="F378" s="161" t="s">
        <v>1261</v>
      </c>
      <c r="G378" s="160" t="s">
        <v>1261</v>
      </c>
      <c r="H378" s="162">
        <v>0.25919999999999999</v>
      </c>
      <c r="I378" s="163">
        <v>1.4165000000000001</v>
      </c>
      <c r="J378" s="169">
        <v>1.387</v>
      </c>
      <c r="K378" s="165">
        <v>12832</v>
      </c>
      <c r="L378" s="165">
        <v>16288</v>
      </c>
      <c r="M378" s="166">
        <v>0</v>
      </c>
      <c r="N378" s="167">
        <v>1027.07</v>
      </c>
      <c r="O378" s="168">
        <v>912.9</v>
      </c>
    </row>
    <row r="379" spans="1:15" ht="15.5">
      <c r="A379" s="158">
        <v>106190754</v>
      </c>
      <c r="B379" s="159" t="s">
        <v>1711</v>
      </c>
      <c r="C379" s="160" t="s">
        <v>1262</v>
      </c>
      <c r="D379" s="160" t="s">
        <v>1262</v>
      </c>
      <c r="E379" s="160" t="s">
        <v>1262</v>
      </c>
      <c r="F379" s="161" t="s">
        <v>1262</v>
      </c>
      <c r="G379" s="160" t="s">
        <v>1262</v>
      </c>
      <c r="H379" s="162">
        <v>0.49952999999999997</v>
      </c>
      <c r="I379" s="163">
        <v>1.2766</v>
      </c>
      <c r="J379" s="169">
        <v>1.25</v>
      </c>
      <c r="K379" s="165">
        <v>6760</v>
      </c>
      <c r="L379" s="165">
        <v>7936</v>
      </c>
      <c r="M379" s="166">
        <v>0</v>
      </c>
      <c r="N379" s="167">
        <v>1027.07</v>
      </c>
      <c r="O379" s="168">
        <v>912.9</v>
      </c>
    </row>
    <row r="380" spans="1:15" ht="15.5">
      <c r="A380" s="158">
        <v>106380960</v>
      </c>
      <c r="B380" s="159" t="s">
        <v>1712</v>
      </c>
      <c r="C380" s="160" t="s">
        <v>1262</v>
      </c>
      <c r="D380" s="160" t="s">
        <v>1262</v>
      </c>
      <c r="E380" s="160" t="s">
        <v>1262</v>
      </c>
      <c r="F380" s="161" t="s">
        <v>1262</v>
      </c>
      <c r="G380" s="160" t="s">
        <v>1262</v>
      </c>
      <c r="H380" s="162">
        <v>0.21918000000000001</v>
      </c>
      <c r="I380" s="163">
        <v>1.7142999999999999</v>
      </c>
      <c r="J380" s="169">
        <v>1.6786000000000001</v>
      </c>
      <c r="K380" s="165">
        <v>6760</v>
      </c>
      <c r="L380" s="165">
        <v>9953</v>
      </c>
      <c r="M380" s="166">
        <v>1519.45</v>
      </c>
      <c r="N380" s="167">
        <v>1027.07</v>
      </c>
      <c r="O380" s="168">
        <v>912.9</v>
      </c>
    </row>
    <row r="381" spans="1:15" ht="15.5">
      <c r="A381" s="158">
        <v>106281078</v>
      </c>
      <c r="B381" s="159" t="s">
        <v>1713</v>
      </c>
      <c r="C381" s="160" t="s">
        <v>1262</v>
      </c>
      <c r="D381" s="160" t="s">
        <v>1262</v>
      </c>
      <c r="E381" s="160" t="s">
        <v>1262</v>
      </c>
      <c r="F381" s="161" t="s">
        <v>1262</v>
      </c>
      <c r="G381" s="160" t="s">
        <v>1262</v>
      </c>
      <c r="H381" s="162">
        <v>0.49686999999999998</v>
      </c>
      <c r="I381" s="163">
        <v>1.5827</v>
      </c>
      <c r="J381" s="169">
        <v>1.5498000000000001</v>
      </c>
      <c r="K381" s="165">
        <v>6760</v>
      </c>
      <c r="L381" s="165">
        <v>9347</v>
      </c>
      <c r="M381" s="166">
        <v>0</v>
      </c>
      <c r="N381" s="167">
        <v>1027.07</v>
      </c>
      <c r="O381" s="168">
        <v>912.9</v>
      </c>
    </row>
    <row r="382" spans="1:15" ht="15.5">
      <c r="A382" s="158">
        <v>106171049</v>
      </c>
      <c r="B382" s="159" t="s">
        <v>1714</v>
      </c>
      <c r="C382" s="160" t="s">
        <v>1262</v>
      </c>
      <c r="D382" s="160" t="s">
        <v>1262</v>
      </c>
      <c r="E382" s="160" t="s">
        <v>1262</v>
      </c>
      <c r="F382" s="161" t="s">
        <v>1261</v>
      </c>
      <c r="G382" s="160" t="s">
        <v>1261</v>
      </c>
      <c r="H382" s="162">
        <v>0.25025999999999998</v>
      </c>
      <c r="I382" s="163">
        <v>1.2766</v>
      </c>
      <c r="J382" s="169">
        <v>1.25</v>
      </c>
      <c r="K382" s="165">
        <v>12832</v>
      </c>
      <c r="L382" s="165">
        <v>15065</v>
      </c>
      <c r="M382" s="166">
        <v>0</v>
      </c>
      <c r="N382" s="167">
        <v>1027.07</v>
      </c>
      <c r="O382" s="168">
        <v>912.9</v>
      </c>
    </row>
    <row r="383" spans="1:15" ht="15.5">
      <c r="A383" s="158">
        <v>106560508</v>
      </c>
      <c r="B383" s="159" t="s">
        <v>1715</v>
      </c>
      <c r="C383" s="160" t="s">
        <v>1262</v>
      </c>
      <c r="D383" s="160" t="s">
        <v>1262</v>
      </c>
      <c r="E383" s="160" t="s">
        <v>1262</v>
      </c>
      <c r="F383" s="161" t="s">
        <v>1262</v>
      </c>
      <c r="G383" s="160" t="s">
        <v>1262</v>
      </c>
      <c r="H383" s="162">
        <v>0.24499000000000001</v>
      </c>
      <c r="I383" s="163">
        <v>1.3279000000000001</v>
      </c>
      <c r="J383" s="169">
        <v>1.3003</v>
      </c>
      <c r="K383" s="165">
        <v>6760</v>
      </c>
      <c r="L383" s="165">
        <v>8173</v>
      </c>
      <c r="M383" s="166">
        <v>0</v>
      </c>
      <c r="N383" s="167">
        <v>1027.07</v>
      </c>
      <c r="O383" s="168">
        <v>912.9</v>
      </c>
    </row>
    <row r="384" spans="1:15" ht="15.5">
      <c r="A384" s="158">
        <v>106560529</v>
      </c>
      <c r="B384" s="159" t="s">
        <v>1716</v>
      </c>
      <c r="C384" s="160" t="s">
        <v>1262</v>
      </c>
      <c r="D384" s="160" t="s">
        <v>1262</v>
      </c>
      <c r="E384" s="160" t="s">
        <v>1262</v>
      </c>
      <c r="F384" s="161" t="s">
        <v>1262</v>
      </c>
      <c r="G384" s="160" t="s">
        <v>1262</v>
      </c>
      <c r="H384" s="162">
        <v>0.22711999999999999</v>
      </c>
      <c r="I384" s="163">
        <v>1.3279000000000001</v>
      </c>
      <c r="J384" s="169">
        <v>1.3003</v>
      </c>
      <c r="K384" s="165">
        <v>6760</v>
      </c>
      <c r="L384" s="165">
        <v>8173</v>
      </c>
      <c r="M384" s="166">
        <v>1800.19</v>
      </c>
      <c r="N384" s="167">
        <v>1027.07</v>
      </c>
      <c r="O384" s="168">
        <v>912.9</v>
      </c>
    </row>
    <row r="385" spans="1:15" ht="15.5">
      <c r="A385" s="158">
        <v>106121080</v>
      </c>
      <c r="B385" s="159" t="s">
        <v>1717</v>
      </c>
      <c r="C385" s="160" t="s">
        <v>1262</v>
      </c>
      <c r="D385" s="160" t="s">
        <v>1262</v>
      </c>
      <c r="E385" s="160" t="s">
        <v>1262</v>
      </c>
      <c r="F385" s="161" t="s">
        <v>1262</v>
      </c>
      <c r="G385" s="160" t="s">
        <v>1262</v>
      </c>
      <c r="H385" s="162">
        <v>0.23350000000000001</v>
      </c>
      <c r="I385" s="163">
        <v>1.4165000000000001</v>
      </c>
      <c r="J385" s="169">
        <v>1.387</v>
      </c>
      <c r="K385" s="165">
        <v>6760</v>
      </c>
      <c r="L385" s="165">
        <v>8581</v>
      </c>
      <c r="M385" s="166">
        <v>1530.87</v>
      </c>
      <c r="N385" s="167">
        <v>1027.07</v>
      </c>
      <c r="O385" s="168">
        <v>912.9</v>
      </c>
    </row>
    <row r="386" spans="1:15" ht="15.5">
      <c r="A386" s="158">
        <v>106301340</v>
      </c>
      <c r="B386" s="159" t="s">
        <v>1718</v>
      </c>
      <c r="C386" s="160" t="s">
        <v>1262</v>
      </c>
      <c r="D386" s="160" t="s">
        <v>1262</v>
      </c>
      <c r="E386" s="160" t="s">
        <v>1262</v>
      </c>
      <c r="F386" s="161" t="s">
        <v>1262</v>
      </c>
      <c r="G386" s="160" t="s">
        <v>1262</v>
      </c>
      <c r="H386" s="162">
        <v>0.27695999999999998</v>
      </c>
      <c r="I386" s="163">
        <v>1.2766</v>
      </c>
      <c r="J386" s="169">
        <v>1.25</v>
      </c>
      <c r="K386" s="165">
        <v>6760</v>
      </c>
      <c r="L386" s="165">
        <v>7936</v>
      </c>
      <c r="M386" s="166">
        <v>0</v>
      </c>
      <c r="N386" s="167">
        <v>1027.07</v>
      </c>
      <c r="O386" s="168">
        <v>912.9</v>
      </c>
    </row>
    <row r="387" spans="1:15" ht="15.5">
      <c r="A387" s="158">
        <v>106391042</v>
      </c>
      <c r="B387" s="159" t="s">
        <v>1719</v>
      </c>
      <c r="C387" s="160" t="s">
        <v>1262</v>
      </c>
      <c r="D387" s="160" t="s">
        <v>1262</v>
      </c>
      <c r="E387" s="160" t="s">
        <v>1262</v>
      </c>
      <c r="F387" s="161" t="s">
        <v>1262</v>
      </c>
      <c r="G387" s="160" t="s">
        <v>1262</v>
      </c>
      <c r="H387" s="162">
        <v>0.18068999999999999</v>
      </c>
      <c r="I387" s="163">
        <v>1.2766</v>
      </c>
      <c r="J387" s="169">
        <v>1.25</v>
      </c>
      <c r="K387" s="165">
        <v>6760</v>
      </c>
      <c r="L387" s="165">
        <v>7936</v>
      </c>
      <c r="M387" s="166">
        <v>0</v>
      </c>
      <c r="N387" s="167">
        <v>1027.07</v>
      </c>
      <c r="O387" s="168">
        <v>912.9</v>
      </c>
    </row>
    <row r="388" spans="1:15" ht="15.5">
      <c r="A388" s="158">
        <v>106301342</v>
      </c>
      <c r="B388" s="159" t="s">
        <v>1720</v>
      </c>
      <c r="C388" s="160" t="s">
        <v>1262</v>
      </c>
      <c r="D388" s="160" t="s">
        <v>1262</v>
      </c>
      <c r="E388" s="160" t="s">
        <v>1262</v>
      </c>
      <c r="F388" s="161" t="s">
        <v>1262</v>
      </c>
      <c r="G388" s="160" t="s">
        <v>1262</v>
      </c>
      <c r="H388" s="162">
        <v>0.27383999999999997</v>
      </c>
      <c r="I388" s="163">
        <v>1.2766</v>
      </c>
      <c r="J388" s="169">
        <v>1.25</v>
      </c>
      <c r="K388" s="165">
        <v>6760</v>
      </c>
      <c r="L388" s="165">
        <v>7936</v>
      </c>
      <c r="M388" s="166">
        <v>1211.5999999999999</v>
      </c>
      <c r="N388" s="167">
        <v>1027.07</v>
      </c>
      <c r="O388" s="168">
        <v>912.9</v>
      </c>
    </row>
    <row r="389" spans="1:15" ht="15.5">
      <c r="A389" s="158">
        <v>106434138</v>
      </c>
      <c r="B389" s="159" t="s">
        <v>1721</v>
      </c>
      <c r="C389" s="160" t="s">
        <v>1262</v>
      </c>
      <c r="D389" s="160" t="s">
        <v>1262</v>
      </c>
      <c r="E389" s="160" t="s">
        <v>1262</v>
      </c>
      <c r="F389" s="161" t="s">
        <v>1262</v>
      </c>
      <c r="G389" s="160" t="s">
        <v>1262</v>
      </c>
      <c r="H389" s="162">
        <v>0.26705000000000001</v>
      </c>
      <c r="I389" s="163">
        <v>1.7374000000000001</v>
      </c>
      <c r="J389" s="169">
        <v>1.7013</v>
      </c>
      <c r="K389" s="165">
        <v>6760</v>
      </c>
      <c r="L389" s="165">
        <v>10060</v>
      </c>
      <c r="M389" s="166">
        <v>0</v>
      </c>
      <c r="N389" s="167">
        <v>1027.07</v>
      </c>
      <c r="O389" s="168">
        <v>912.9</v>
      </c>
    </row>
    <row r="390" spans="1:15" ht="15.5">
      <c r="A390" s="158">
        <v>106361343</v>
      </c>
      <c r="B390" s="159" t="s">
        <v>1722</v>
      </c>
      <c r="C390" s="160" t="s">
        <v>1262</v>
      </c>
      <c r="D390" s="160" t="s">
        <v>1262</v>
      </c>
      <c r="E390" s="160" t="s">
        <v>1262</v>
      </c>
      <c r="F390" s="161" t="s">
        <v>1261</v>
      </c>
      <c r="G390" s="160" t="s">
        <v>1262</v>
      </c>
      <c r="H390" s="162">
        <v>0.23225999999999999</v>
      </c>
      <c r="I390" s="163">
        <v>1.2766</v>
      </c>
      <c r="J390" s="169">
        <v>1.25</v>
      </c>
      <c r="K390" s="165">
        <v>6760</v>
      </c>
      <c r="L390" s="165">
        <v>7936</v>
      </c>
      <c r="M390" s="166">
        <v>0</v>
      </c>
      <c r="N390" s="167">
        <v>1027.07</v>
      </c>
      <c r="O390" s="168">
        <v>912.9</v>
      </c>
    </row>
    <row r="391" spans="1:15" ht="15.5">
      <c r="A391" s="158">
        <v>106190053</v>
      </c>
      <c r="B391" s="159" t="s">
        <v>1723</v>
      </c>
      <c r="C391" s="160" t="s">
        <v>1262</v>
      </c>
      <c r="D391" s="160" t="s">
        <v>1262</v>
      </c>
      <c r="E391" s="160" t="s">
        <v>1262</v>
      </c>
      <c r="F391" s="161" t="s">
        <v>1262</v>
      </c>
      <c r="G391" s="160" t="s">
        <v>1262</v>
      </c>
      <c r="H391" s="162">
        <v>0.23935000000000001</v>
      </c>
      <c r="I391" s="163">
        <v>1.2766</v>
      </c>
      <c r="J391" s="169">
        <v>1.25</v>
      </c>
      <c r="K391" s="165">
        <v>6760</v>
      </c>
      <c r="L391" s="165">
        <v>7936</v>
      </c>
      <c r="M391" s="166">
        <v>1211.5999999999999</v>
      </c>
      <c r="N391" s="167">
        <v>1027.07</v>
      </c>
      <c r="O391" s="168">
        <v>912.9</v>
      </c>
    </row>
    <row r="392" spans="1:15" ht="15.5">
      <c r="A392" s="158">
        <v>106380965</v>
      </c>
      <c r="B392" s="159" t="s">
        <v>1724</v>
      </c>
      <c r="C392" s="160" t="s">
        <v>1262</v>
      </c>
      <c r="D392" s="160" t="s">
        <v>1262</v>
      </c>
      <c r="E392" s="160" t="s">
        <v>1262</v>
      </c>
      <c r="F392" s="161" t="s">
        <v>1262</v>
      </c>
      <c r="G392" s="160" t="s">
        <v>1262</v>
      </c>
      <c r="H392" s="162">
        <v>0.21512999999999999</v>
      </c>
      <c r="I392" s="163">
        <v>1.7555000000000001</v>
      </c>
      <c r="J392" s="169">
        <v>1.7190000000000001</v>
      </c>
      <c r="K392" s="165">
        <v>6760</v>
      </c>
      <c r="L392" s="165">
        <v>10143</v>
      </c>
      <c r="M392" s="166">
        <v>1548.43</v>
      </c>
      <c r="N392" s="167">
        <v>1027.07</v>
      </c>
      <c r="O392" s="168">
        <v>912.9</v>
      </c>
    </row>
    <row r="393" spans="1:15" ht="15.5">
      <c r="A393" s="158">
        <v>106010967</v>
      </c>
      <c r="B393" s="159" t="s">
        <v>1725</v>
      </c>
      <c r="C393" s="160" t="s">
        <v>1262</v>
      </c>
      <c r="D393" s="160" t="s">
        <v>1262</v>
      </c>
      <c r="E393" s="160" t="s">
        <v>1262</v>
      </c>
      <c r="F393" s="161" t="s">
        <v>1262</v>
      </c>
      <c r="G393" s="160" t="s">
        <v>1262</v>
      </c>
      <c r="H393" s="162">
        <v>0.19333</v>
      </c>
      <c r="I393" s="163">
        <v>1.7374000000000001</v>
      </c>
      <c r="J393" s="169">
        <v>1.7013</v>
      </c>
      <c r="K393" s="165">
        <v>6760</v>
      </c>
      <c r="L393" s="165">
        <v>10060</v>
      </c>
      <c r="M393" s="166">
        <v>0</v>
      </c>
      <c r="N393" s="167">
        <v>1027.07</v>
      </c>
      <c r="O393" s="168">
        <v>912.9</v>
      </c>
    </row>
    <row r="394" spans="1:15" ht="15.5">
      <c r="A394" s="158">
        <v>106190762</v>
      </c>
      <c r="B394" s="159" t="s">
        <v>1726</v>
      </c>
      <c r="C394" s="160" t="s">
        <v>1262</v>
      </c>
      <c r="D394" s="160" t="s">
        <v>1262</v>
      </c>
      <c r="E394" s="160" t="s">
        <v>1262</v>
      </c>
      <c r="F394" s="161" t="s">
        <v>1262</v>
      </c>
      <c r="G394" s="160" t="s">
        <v>1262</v>
      </c>
      <c r="H394" s="162">
        <v>0.23097999999999999</v>
      </c>
      <c r="I394" s="163">
        <v>1.2766</v>
      </c>
      <c r="J394" s="169">
        <v>1.25</v>
      </c>
      <c r="K394" s="165">
        <v>6760</v>
      </c>
      <c r="L394" s="165">
        <v>7936</v>
      </c>
      <c r="M394" s="166">
        <v>1211.5999999999999</v>
      </c>
      <c r="N394" s="167">
        <v>1027.07</v>
      </c>
      <c r="O394" s="168">
        <v>912.9</v>
      </c>
    </row>
    <row r="395" spans="1:15" ht="15.5">
      <c r="A395" s="158">
        <v>106430905</v>
      </c>
      <c r="B395" s="159" t="s">
        <v>1727</v>
      </c>
      <c r="C395" s="160" t="s">
        <v>1262</v>
      </c>
      <c r="D395" s="160" t="s">
        <v>1262</v>
      </c>
      <c r="E395" s="160" t="s">
        <v>1262</v>
      </c>
      <c r="F395" s="161" t="s">
        <v>1262</v>
      </c>
      <c r="G395" s="160" t="s">
        <v>1262</v>
      </c>
      <c r="H395" s="162">
        <v>0.19996</v>
      </c>
      <c r="I395" s="163">
        <v>1.7374000000000001</v>
      </c>
      <c r="J395" s="169">
        <v>1.7013</v>
      </c>
      <c r="K395" s="165">
        <v>6760</v>
      </c>
      <c r="L395" s="165">
        <v>10060</v>
      </c>
      <c r="M395" s="166">
        <v>1535.7</v>
      </c>
      <c r="N395" s="167">
        <v>1027.07</v>
      </c>
      <c r="O395" s="168">
        <v>912.9</v>
      </c>
    </row>
    <row r="396" spans="1:15" ht="15.5">
      <c r="A396" s="158">
        <v>106504038</v>
      </c>
      <c r="B396" s="159" t="s">
        <v>1728</v>
      </c>
      <c r="C396" s="160" t="s">
        <v>1262</v>
      </c>
      <c r="D396" s="160" t="s">
        <v>1262</v>
      </c>
      <c r="E396" s="160" t="s">
        <v>1262</v>
      </c>
      <c r="F396" s="161" t="s">
        <v>1262</v>
      </c>
      <c r="G396" s="160" t="s">
        <v>1262</v>
      </c>
      <c r="H396" s="162">
        <v>0.9</v>
      </c>
      <c r="I396" s="163">
        <v>1.3157000000000001</v>
      </c>
      <c r="J396" s="169">
        <v>1.2883</v>
      </c>
      <c r="K396" s="165">
        <v>6760</v>
      </c>
      <c r="L396" s="165">
        <v>8116</v>
      </c>
      <c r="M396" s="166">
        <v>0</v>
      </c>
      <c r="N396" s="167">
        <v>1027.07</v>
      </c>
      <c r="O396" s="168">
        <v>912.9</v>
      </c>
    </row>
    <row r="397" spans="1:15" ht="15.5">
      <c r="A397" s="158">
        <v>106250955</v>
      </c>
      <c r="B397" s="159" t="s">
        <v>1729</v>
      </c>
      <c r="C397" s="160" t="s">
        <v>1262</v>
      </c>
      <c r="D397" s="160" t="s">
        <v>1261</v>
      </c>
      <c r="E397" s="160" t="s">
        <v>1262</v>
      </c>
      <c r="F397" s="161" t="s">
        <v>1261</v>
      </c>
      <c r="G397" s="160" t="s">
        <v>1261</v>
      </c>
      <c r="H397" s="162">
        <v>1</v>
      </c>
      <c r="I397" s="163">
        <v>1.2766</v>
      </c>
      <c r="J397" s="169">
        <v>1.25</v>
      </c>
      <c r="K397" s="165">
        <v>12832</v>
      </c>
      <c r="L397" s="165">
        <v>15065</v>
      </c>
      <c r="M397" s="166">
        <v>0</v>
      </c>
      <c r="N397" s="167">
        <v>1027.07</v>
      </c>
      <c r="O397" s="168">
        <v>912.9</v>
      </c>
    </row>
    <row r="398" spans="1:15" ht="15.5">
      <c r="A398" s="158">
        <v>106034002</v>
      </c>
      <c r="B398" s="159" t="s">
        <v>1730</v>
      </c>
      <c r="C398" s="160" t="s">
        <v>1262</v>
      </c>
      <c r="D398" s="160" t="s">
        <v>1262</v>
      </c>
      <c r="E398" s="160" t="s">
        <v>1262</v>
      </c>
      <c r="F398" s="161" t="s">
        <v>1261</v>
      </c>
      <c r="G398" s="160" t="s">
        <v>1261</v>
      </c>
      <c r="H398" s="162">
        <v>0.27790999999999999</v>
      </c>
      <c r="I398" s="163">
        <v>1.5956999999999999</v>
      </c>
      <c r="J398" s="169">
        <v>1.5625</v>
      </c>
      <c r="K398" s="165">
        <v>12832</v>
      </c>
      <c r="L398" s="165">
        <v>17856</v>
      </c>
      <c r="M398" s="166">
        <v>0</v>
      </c>
      <c r="N398" s="167">
        <v>1027.07</v>
      </c>
      <c r="O398" s="168">
        <v>912.9</v>
      </c>
    </row>
    <row r="399" spans="1:15" ht="15.5">
      <c r="A399" s="158">
        <v>106310791</v>
      </c>
      <c r="B399" s="159" t="s">
        <v>1731</v>
      </c>
      <c r="C399" s="160" t="s">
        <v>1262</v>
      </c>
      <c r="D399" s="160" t="s">
        <v>1262</v>
      </c>
      <c r="E399" s="160" t="s">
        <v>1262</v>
      </c>
      <c r="F399" s="161" t="s">
        <v>1262</v>
      </c>
      <c r="G399" s="160" t="s">
        <v>1262</v>
      </c>
      <c r="H399" s="162">
        <v>0.28599999999999998</v>
      </c>
      <c r="I399" s="163">
        <v>1.5956999999999999</v>
      </c>
      <c r="J399" s="169">
        <v>1.5625</v>
      </c>
      <c r="K399" s="165">
        <v>6760</v>
      </c>
      <c r="L399" s="165">
        <v>9407</v>
      </c>
      <c r="M399" s="166">
        <v>0</v>
      </c>
      <c r="N399" s="167">
        <v>1027.07</v>
      </c>
      <c r="O399" s="168">
        <v>912.9</v>
      </c>
    </row>
    <row r="400" spans="1:15" ht="15.5">
      <c r="A400" s="158">
        <v>106084001</v>
      </c>
      <c r="B400" s="159" t="s">
        <v>1732</v>
      </c>
      <c r="C400" s="160" t="s">
        <v>1262</v>
      </c>
      <c r="D400" s="160" t="s">
        <v>1262</v>
      </c>
      <c r="E400" s="160" t="s">
        <v>1262</v>
      </c>
      <c r="F400" s="161" t="s">
        <v>1261</v>
      </c>
      <c r="G400" s="160" t="s">
        <v>1261</v>
      </c>
      <c r="H400" s="162">
        <v>0.41642000000000001</v>
      </c>
      <c r="I400" s="163">
        <v>1.2766</v>
      </c>
      <c r="J400" s="169">
        <v>1.25</v>
      </c>
      <c r="K400" s="165">
        <v>12832</v>
      </c>
      <c r="L400" s="165">
        <v>15065</v>
      </c>
      <c r="M400" s="166">
        <v>1211.57</v>
      </c>
      <c r="N400" s="167">
        <v>1027.07</v>
      </c>
      <c r="O400" s="168">
        <v>912.9</v>
      </c>
    </row>
    <row r="401" spans="1:15" ht="15.5">
      <c r="A401" s="158">
        <v>106574010</v>
      </c>
      <c r="B401" s="159" t="s">
        <v>1733</v>
      </c>
      <c r="C401" s="160" t="s">
        <v>1262</v>
      </c>
      <c r="D401" s="160" t="s">
        <v>1262</v>
      </c>
      <c r="E401" s="160" t="s">
        <v>1262</v>
      </c>
      <c r="F401" s="161" t="s">
        <v>1262</v>
      </c>
      <c r="G401" s="160" t="s">
        <v>1262</v>
      </c>
      <c r="H401" s="162">
        <v>0.32628000000000001</v>
      </c>
      <c r="I401" s="163">
        <v>1.5956999999999999</v>
      </c>
      <c r="J401" s="169">
        <v>1.5625</v>
      </c>
      <c r="K401" s="165">
        <v>6760</v>
      </c>
      <c r="L401" s="165">
        <v>9407</v>
      </c>
      <c r="M401" s="166">
        <v>0</v>
      </c>
      <c r="N401" s="167">
        <v>1027.07</v>
      </c>
      <c r="O401" s="168">
        <v>912.9</v>
      </c>
    </row>
    <row r="402" spans="1:15" ht="15.5">
      <c r="A402" s="158">
        <v>106070934</v>
      </c>
      <c r="B402" s="159" t="s">
        <v>1734</v>
      </c>
      <c r="C402" s="160" t="s">
        <v>1262</v>
      </c>
      <c r="D402" s="160" t="s">
        <v>1262</v>
      </c>
      <c r="E402" s="160" t="s">
        <v>1262</v>
      </c>
      <c r="F402" s="161" t="s">
        <v>1262</v>
      </c>
      <c r="G402" s="160" t="s">
        <v>1262</v>
      </c>
      <c r="H402" s="162">
        <v>0.23479</v>
      </c>
      <c r="I402" s="163">
        <v>1.7205999999999999</v>
      </c>
      <c r="J402" s="169">
        <v>1.6848000000000001</v>
      </c>
      <c r="K402" s="165">
        <v>6760</v>
      </c>
      <c r="L402" s="165">
        <v>9982</v>
      </c>
      <c r="M402" s="166">
        <v>0</v>
      </c>
      <c r="N402" s="167">
        <v>1027.07</v>
      </c>
      <c r="O402" s="168">
        <v>912.9</v>
      </c>
    </row>
    <row r="403" spans="1:15" ht="15.5">
      <c r="A403" s="158">
        <v>106171395</v>
      </c>
      <c r="B403" s="159" t="s">
        <v>1735</v>
      </c>
      <c r="C403" s="160" t="s">
        <v>1262</v>
      </c>
      <c r="D403" s="160" t="s">
        <v>1262</v>
      </c>
      <c r="E403" s="160" t="s">
        <v>1262</v>
      </c>
      <c r="F403" s="161" t="s">
        <v>1261</v>
      </c>
      <c r="G403" s="160" t="s">
        <v>1261</v>
      </c>
      <c r="H403" s="162">
        <v>0.39217000000000002</v>
      </c>
      <c r="I403" s="163">
        <v>1.2766</v>
      </c>
      <c r="J403" s="169">
        <v>1.25</v>
      </c>
      <c r="K403" s="165">
        <v>12832</v>
      </c>
      <c r="L403" s="165">
        <v>15065</v>
      </c>
      <c r="M403" s="166">
        <v>0</v>
      </c>
      <c r="N403" s="167">
        <v>1027.07</v>
      </c>
      <c r="O403" s="168">
        <v>912.9</v>
      </c>
    </row>
    <row r="404" spans="1:15" ht="15.5">
      <c r="A404" s="158">
        <v>106444012</v>
      </c>
      <c r="B404" s="159" t="s">
        <v>1736</v>
      </c>
      <c r="C404" s="160" t="s">
        <v>1262</v>
      </c>
      <c r="D404" s="160" t="s">
        <v>1262</v>
      </c>
      <c r="E404" s="160" t="s">
        <v>1262</v>
      </c>
      <c r="F404" s="161" t="s">
        <v>1262</v>
      </c>
      <c r="G404" s="160" t="s">
        <v>1262</v>
      </c>
      <c r="H404" s="162">
        <v>0.51761000000000001</v>
      </c>
      <c r="I404" s="163">
        <v>1.8017000000000001</v>
      </c>
      <c r="J404" s="169">
        <v>1.7642</v>
      </c>
      <c r="K404" s="165">
        <v>6760</v>
      </c>
      <c r="L404" s="165">
        <v>10356</v>
      </c>
      <c r="M404" s="166">
        <v>0</v>
      </c>
      <c r="N404" s="167">
        <v>1027.07</v>
      </c>
      <c r="O404" s="168">
        <v>912.9</v>
      </c>
    </row>
    <row r="405" spans="1:15" ht="15.5">
      <c r="A405" s="158">
        <v>106494106</v>
      </c>
      <c r="B405" s="159" t="s">
        <v>1737</v>
      </c>
      <c r="C405" s="160" t="s">
        <v>1262</v>
      </c>
      <c r="D405" s="160" t="s">
        <v>1262</v>
      </c>
      <c r="E405" s="160" t="s">
        <v>1262</v>
      </c>
      <c r="F405" s="161" t="s">
        <v>1262</v>
      </c>
      <c r="G405" s="160" t="s">
        <v>1262</v>
      </c>
      <c r="H405" s="162">
        <v>0.38124000000000002</v>
      </c>
      <c r="I405" s="163">
        <v>1.7062999999999999</v>
      </c>
      <c r="J405" s="169">
        <v>1.6708000000000001</v>
      </c>
      <c r="K405" s="165">
        <v>6760</v>
      </c>
      <c r="L405" s="165">
        <v>9916</v>
      </c>
      <c r="M405" s="166">
        <v>0</v>
      </c>
      <c r="N405" s="167">
        <v>1027.07</v>
      </c>
      <c r="O405" s="168">
        <v>912.9</v>
      </c>
    </row>
    <row r="406" spans="1:15" ht="15.5">
      <c r="A406" s="158">
        <v>106341051</v>
      </c>
      <c r="B406" s="159" t="s">
        <v>1738</v>
      </c>
      <c r="C406" s="160" t="s">
        <v>1262</v>
      </c>
      <c r="D406" s="160" t="s">
        <v>1262</v>
      </c>
      <c r="E406" s="160" t="s">
        <v>1261</v>
      </c>
      <c r="F406" s="161" t="s">
        <v>1262</v>
      </c>
      <c r="G406" s="160" t="s">
        <v>1262</v>
      </c>
      <c r="H406" s="162">
        <v>0.23529</v>
      </c>
      <c r="I406" s="163">
        <v>1.5956999999999999</v>
      </c>
      <c r="J406" s="169">
        <v>1.5625</v>
      </c>
      <c r="K406" s="165">
        <v>6760</v>
      </c>
      <c r="L406" s="165">
        <v>9407</v>
      </c>
      <c r="M406" s="166">
        <v>0</v>
      </c>
      <c r="N406" s="167">
        <v>1027.07</v>
      </c>
      <c r="O406" s="168">
        <v>912.9</v>
      </c>
    </row>
    <row r="407" spans="1:15" ht="15.5">
      <c r="A407" s="158">
        <v>106341052</v>
      </c>
      <c r="B407" s="159" t="s">
        <v>1387</v>
      </c>
      <c r="C407" s="160" t="s">
        <v>1262</v>
      </c>
      <c r="D407" s="160" t="s">
        <v>1262</v>
      </c>
      <c r="E407" s="160" t="s">
        <v>1261</v>
      </c>
      <c r="F407" s="161" t="s">
        <v>1262</v>
      </c>
      <c r="G407" s="160" t="s">
        <v>1262</v>
      </c>
      <c r="H407" s="162">
        <v>0.23529</v>
      </c>
      <c r="I407" s="163">
        <v>1.5956999999999999</v>
      </c>
      <c r="J407" s="169">
        <v>1.5625</v>
      </c>
      <c r="K407" s="165">
        <v>6760</v>
      </c>
      <c r="L407" s="165">
        <v>9407</v>
      </c>
      <c r="M407" s="166">
        <v>0</v>
      </c>
      <c r="N407" s="167">
        <v>1027.07</v>
      </c>
      <c r="O407" s="168">
        <v>912.9</v>
      </c>
    </row>
    <row r="408" spans="1:15" ht="15.5">
      <c r="A408" s="158">
        <v>106311000</v>
      </c>
      <c r="B408" s="159" t="s">
        <v>1739</v>
      </c>
      <c r="C408" s="160" t="s">
        <v>1262</v>
      </c>
      <c r="D408" s="160" t="s">
        <v>1262</v>
      </c>
      <c r="E408" s="160" t="s">
        <v>1262</v>
      </c>
      <c r="F408" s="161" t="s">
        <v>1262</v>
      </c>
      <c r="G408" s="160" t="s">
        <v>1262</v>
      </c>
      <c r="H408" s="162">
        <v>0.26373000000000002</v>
      </c>
      <c r="I408" s="163">
        <v>1.5956999999999999</v>
      </c>
      <c r="J408" s="169">
        <v>1.5625</v>
      </c>
      <c r="K408" s="165">
        <v>6760</v>
      </c>
      <c r="L408" s="165">
        <v>9407</v>
      </c>
      <c r="M408" s="166">
        <v>1436.03</v>
      </c>
      <c r="N408" s="167">
        <v>1027.07</v>
      </c>
      <c r="O408" s="168">
        <v>912.9</v>
      </c>
    </row>
    <row r="409" spans="1:15" ht="15.5">
      <c r="A409" s="158">
        <v>106481094</v>
      </c>
      <c r="B409" s="159" t="s">
        <v>1740</v>
      </c>
      <c r="C409" s="160" t="s">
        <v>1262</v>
      </c>
      <c r="D409" s="160" t="s">
        <v>1262</v>
      </c>
      <c r="E409" s="160" t="s">
        <v>1262</v>
      </c>
      <c r="F409" s="161" t="s">
        <v>1262</v>
      </c>
      <c r="G409" s="160" t="s">
        <v>1262</v>
      </c>
      <c r="H409" s="162">
        <v>0.33206999999999998</v>
      </c>
      <c r="I409" s="163">
        <v>1.7062999999999999</v>
      </c>
      <c r="J409" s="169">
        <v>1.6708000000000001</v>
      </c>
      <c r="K409" s="165">
        <v>6760</v>
      </c>
      <c r="L409" s="165">
        <v>9916</v>
      </c>
      <c r="M409" s="166">
        <v>0</v>
      </c>
      <c r="N409" s="167">
        <v>1027.07</v>
      </c>
      <c r="O409" s="168">
        <v>912.9</v>
      </c>
    </row>
    <row r="410" spans="1:15" ht="15.5">
      <c r="A410" s="158">
        <v>106514030</v>
      </c>
      <c r="B410" s="159" t="s">
        <v>1741</v>
      </c>
      <c r="C410" s="160" t="s">
        <v>1262</v>
      </c>
      <c r="D410" s="160" t="s">
        <v>1262</v>
      </c>
      <c r="E410" s="160" t="s">
        <v>1262</v>
      </c>
      <c r="F410" s="161" t="s">
        <v>1262</v>
      </c>
      <c r="G410" s="160" t="s">
        <v>1262</v>
      </c>
      <c r="H410" s="162">
        <v>0.43210999999999999</v>
      </c>
      <c r="I410" s="163">
        <v>1.2766</v>
      </c>
      <c r="J410" s="169">
        <v>1.25</v>
      </c>
      <c r="K410" s="165">
        <v>6760</v>
      </c>
      <c r="L410" s="165">
        <v>7936</v>
      </c>
      <c r="M410" s="166">
        <v>0</v>
      </c>
      <c r="N410" s="167">
        <v>1027.07</v>
      </c>
      <c r="O410" s="168">
        <v>912.9</v>
      </c>
    </row>
    <row r="411" spans="1:15" ht="15.5">
      <c r="A411" s="158">
        <v>106391056</v>
      </c>
      <c r="B411" s="159" t="s">
        <v>1742</v>
      </c>
      <c r="C411" s="160" t="s">
        <v>1262</v>
      </c>
      <c r="D411" s="160" t="s">
        <v>1262</v>
      </c>
      <c r="E411" s="160" t="s">
        <v>1262</v>
      </c>
      <c r="F411" s="161" t="s">
        <v>1262</v>
      </c>
      <c r="G411" s="160" t="s">
        <v>1262</v>
      </c>
      <c r="H411" s="162">
        <v>0.26933000000000001</v>
      </c>
      <c r="I411" s="163">
        <v>1.4624999999999999</v>
      </c>
      <c r="J411" s="169">
        <v>1.4320999999999999</v>
      </c>
      <c r="K411" s="165">
        <v>6760</v>
      </c>
      <c r="L411" s="165">
        <v>8793</v>
      </c>
      <c r="M411" s="166">
        <v>0</v>
      </c>
      <c r="N411" s="167">
        <v>1027.07</v>
      </c>
      <c r="O411" s="168">
        <v>912.9</v>
      </c>
    </row>
    <row r="412" spans="1:15" ht="15.5">
      <c r="A412" s="158">
        <v>106291053</v>
      </c>
      <c r="B412" s="159" t="s">
        <v>1743</v>
      </c>
      <c r="C412" s="160" t="s">
        <v>1262</v>
      </c>
      <c r="D412" s="160" t="s">
        <v>1261</v>
      </c>
      <c r="E412" s="160" t="s">
        <v>1262</v>
      </c>
      <c r="F412" s="161" t="s">
        <v>1261</v>
      </c>
      <c r="G412" s="160" t="s">
        <v>1261</v>
      </c>
      <c r="H412" s="162">
        <v>0.52161000000000002</v>
      </c>
      <c r="I412" s="163">
        <v>1.5956999999999999</v>
      </c>
      <c r="J412" s="169">
        <v>1.5625</v>
      </c>
      <c r="K412" s="165">
        <v>12832</v>
      </c>
      <c r="L412" s="165">
        <v>17856</v>
      </c>
      <c r="M412" s="166">
        <v>0</v>
      </c>
      <c r="N412" s="167">
        <v>1027.07</v>
      </c>
      <c r="O412" s="168">
        <v>912.9</v>
      </c>
    </row>
    <row r="413" spans="1:15" ht="15.5">
      <c r="A413" s="158">
        <v>106334564</v>
      </c>
      <c r="B413" s="159" t="s">
        <v>1388</v>
      </c>
      <c r="C413" s="160" t="s">
        <v>1262</v>
      </c>
      <c r="D413" s="160" t="s">
        <v>1262</v>
      </c>
      <c r="E413" s="160" t="s">
        <v>1262</v>
      </c>
      <c r="F413" s="161" t="s">
        <v>1262</v>
      </c>
      <c r="G413" s="160" t="s">
        <v>1262</v>
      </c>
      <c r="H413" s="162">
        <v>0.29416999999999999</v>
      </c>
      <c r="I413" s="163">
        <v>1.2766</v>
      </c>
      <c r="J413" s="169">
        <v>1.25</v>
      </c>
      <c r="K413" s="165">
        <v>6760</v>
      </c>
      <c r="L413" s="165">
        <v>7936</v>
      </c>
      <c r="M413" s="166">
        <v>0</v>
      </c>
      <c r="N413" s="167">
        <v>1027.07</v>
      </c>
      <c r="O413" s="168">
        <v>912.9</v>
      </c>
    </row>
    <row r="414" spans="1:15" ht="15.5">
      <c r="A414" s="158">
        <v>106120981</v>
      </c>
      <c r="B414" s="159" t="s">
        <v>1389</v>
      </c>
      <c r="C414" s="160" t="s">
        <v>1262</v>
      </c>
      <c r="D414" s="160" t="s">
        <v>1262</v>
      </c>
      <c r="E414" s="160" t="s">
        <v>1262</v>
      </c>
      <c r="F414" s="161" t="s">
        <v>1262</v>
      </c>
      <c r="G414" s="160" t="s">
        <v>1262</v>
      </c>
      <c r="H414" s="162">
        <v>0.23350000000000001</v>
      </c>
      <c r="I414" s="163">
        <v>1.4165000000000001</v>
      </c>
      <c r="J414" s="169">
        <v>1.387</v>
      </c>
      <c r="K414" s="165">
        <v>6760</v>
      </c>
      <c r="L414" s="165">
        <v>8581</v>
      </c>
      <c r="M414" s="166">
        <v>1530.87</v>
      </c>
      <c r="N414" s="167">
        <v>1027.07</v>
      </c>
      <c r="O414" s="168">
        <v>912.9</v>
      </c>
    </row>
    <row r="415" spans="1:15" ht="15.5">
      <c r="A415" s="158">
        <v>106564121</v>
      </c>
      <c r="B415" s="159" t="s">
        <v>1744</v>
      </c>
      <c r="C415" s="160" t="s">
        <v>1262</v>
      </c>
      <c r="D415" s="160" t="s">
        <v>1262</v>
      </c>
      <c r="E415" s="160" t="s">
        <v>1262</v>
      </c>
      <c r="F415" s="161" t="s">
        <v>1262</v>
      </c>
      <c r="G415" s="160" t="s">
        <v>1262</v>
      </c>
      <c r="H415" s="162">
        <v>0.17269000000000001</v>
      </c>
      <c r="I415" s="163">
        <v>1.3279000000000001</v>
      </c>
      <c r="J415" s="169">
        <v>1.3003</v>
      </c>
      <c r="K415" s="165">
        <v>6760</v>
      </c>
      <c r="L415" s="165">
        <v>8173</v>
      </c>
      <c r="M415" s="166">
        <v>1247.68</v>
      </c>
      <c r="N415" s="167">
        <v>1027.07</v>
      </c>
      <c r="O415" s="168">
        <v>912.9</v>
      </c>
    </row>
    <row r="416" spans="1:15" ht="15.5">
      <c r="A416" s="158">
        <v>106190422</v>
      </c>
      <c r="B416" s="159" t="s">
        <v>1745</v>
      </c>
      <c r="C416" s="160" t="s">
        <v>1262</v>
      </c>
      <c r="D416" s="160" t="s">
        <v>1262</v>
      </c>
      <c r="E416" s="160" t="s">
        <v>1262</v>
      </c>
      <c r="F416" s="161" t="s">
        <v>1262</v>
      </c>
      <c r="G416" s="160" t="s">
        <v>1262</v>
      </c>
      <c r="H416" s="162">
        <v>0.20643</v>
      </c>
      <c r="I416" s="163">
        <v>1.2766</v>
      </c>
      <c r="J416" s="169">
        <v>1.25</v>
      </c>
      <c r="K416" s="165">
        <v>6760</v>
      </c>
      <c r="L416" s="165">
        <v>7936</v>
      </c>
      <c r="M416" s="166">
        <v>0</v>
      </c>
      <c r="N416" s="167">
        <v>1027.07</v>
      </c>
      <c r="O416" s="168">
        <v>912.9</v>
      </c>
    </row>
    <row r="417" spans="1:15" ht="15.5">
      <c r="A417" s="158">
        <v>106364451</v>
      </c>
      <c r="B417" s="159" t="s">
        <v>1746</v>
      </c>
      <c r="C417" s="160" t="s">
        <v>1262</v>
      </c>
      <c r="D417" s="160" t="s">
        <v>1262</v>
      </c>
      <c r="E417" s="160" t="s">
        <v>1262</v>
      </c>
      <c r="F417" s="161" t="s">
        <v>1262</v>
      </c>
      <c r="G417" s="160" t="s">
        <v>1262</v>
      </c>
      <c r="H417" s="162">
        <v>1</v>
      </c>
      <c r="I417" s="163">
        <v>1.2766</v>
      </c>
      <c r="J417" s="169">
        <v>1.25</v>
      </c>
      <c r="K417" s="171">
        <v>1</v>
      </c>
      <c r="L417" s="171">
        <v>1</v>
      </c>
      <c r="M417" s="166">
        <v>2161.39</v>
      </c>
      <c r="N417" s="167">
        <v>1027.07</v>
      </c>
      <c r="O417" s="168">
        <v>912.9</v>
      </c>
    </row>
    <row r="418" spans="1:15" ht="15.5">
      <c r="A418" s="158">
        <v>106370780</v>
      </c>
      <c r="B418" s="159" t="s">
        <v>1747</v>
      </c>
      <c r="C418" s="160" t="s">
        <v>1262</v>
      </c>
      <c r="D418" s="160" t="s">
        <v>1261</v>
      </c>
      <c r="E418" s="160" t="s">
        <v>1262</v>
      </c>
      <c r="F418" s="161" t="s">
        <v>1262</v>
      </c>
      <c r="G418" s="160" t="s">
        <v>1262</v>
      </c>
      <c r="H418" s="162">
        <v>0.35266999999999998</v>
      </c>
      <c r="I418" s="163">
        <v>1.2766</v>
      </c>
      <c r="J418" s="169">
        <v>1.25</v>
      </c>
      <c r="K418" s="165">
        <v>6760</v>
      </c>
      <c r="L418" s="165">
        <v>7936</v>
      </c>
      <c r="M418" s="166">
        <v>1211.5999999999999</v>
      </c>
      <c r="N418" s="167">
        <v>1027.07</v>
      </c>
      <c r="O418" s="168">
        <v>912.9</v>
      </c>
    </row>
    <row r="419" spans="1:15" ht="15.5">
      <c r="A419" s="158">
        <v>106531059</v>
      </c>
      <c r="B419" s="159" t="s">
        <v>1748</v>
      </c>
      <c r="C419" s="160" t="s">
        <v>1262</v>
      </c>
      <c r="D419" s="160" t="s">
        <v>1261</v>
      </c>
      <c r="E419" s="160" t="s">
        <v>1262</v>
      </c>
      <c r="F419" s="161" t="s">
        <v>1261</v>
      </c>
      <c r="G419" s="160" t="s">
        <v>1261</v>
      </c>
      <c r="H419" s="162">
        <v>0.56935000000000002</v>
      </c>
      <c r="I419" s="163">
        <v>1.2766</v>
      </c>
      <c r="J419" s="169">
        <v>1.25</v>
      </c>
      <c r="K419" s="165">
        <v>12832</v>
      </c>
      <c r="L419" s="165">
        <v>15065</v>
      </c>
      <c r="M419" s="166">
        <v>0</v>
      </c>
      <c r="N419" s="167">
        <v>1027.07</v>
      </c>
      <c r="O419" s="168">
        <v>912.9</v>
      </c>
    </row>
    <row r="420" spans="1:15" ht="15.5">
      <c r="A420" s="158">
        <v>106540816</v>
      </c>
      <c r="B420" s="159" t="s">
        <v>1749</v>
      </c>
      <c r="C420" s="160" t="s">
        <v>1262</v>
      </c>
      <c r="D420" s="160" t="s">
        <v>1261</v>
      </c>
      <c r="E420" s="160" t="s">
        <v>1262</v>
      </c>
      <c r="F420" s="161" t="s">
        <v>1262</v>
      </c>
      <c r="G420" s="160" t="s">
        <v>1262</v>
      </c>
      <c r="H420" s="162">
        <v>0.28756999999999999</v>
      </c>
      <c r="I420" s="163">
        <v>1.2766</v>
      </c>
      <c r="J420" s="169">
        <v>1.25</v>
      </c>
      <c r="K420" s="165">
        <v>6760</v>
      </c>
      <c r="L420" s="165">
        <v>7936</v>
      </c>
      <c r="M420" s="166">
        <v>0</v>
      </c>
      <c r="N420" s="167">
        <v>1027.07</v>
      </c>
      <c r="O420" s="168">
        <v>912.9</v>
      </c>
    </row>
    <row r="421" spans="1:15" ht="15.5">
      <c r="A421" s="158">
        <v>106400548</v>
      </c>
      <c r="B421" s="159" t="s">
        <v>1750</v>
      </c>
      <c r="C421" s="160" t="s">
        <v>1262</v>
      </c>
      <c r="D421" s="160" t="s">
        <v>1262</v>
      </c>
      <c r="E421" s="160" t="s">
        <v>1262</v>
      </c>
      <c r="F421" s="161" t="s">
        <v>1261</v>
      </c>
      <c r="G421" s="160" t="s">
        <v>1261</v>
      </c>
      <c r="H421" s="162">
        <v>0.15862000000000001</v>
      </c>
      <c r="I421" s="163">
        <v>1.2766</v>
      </c>
      <c r="J421" s="169">
        <v>1.25</v>
      </c>
      <c r="K421" s="165">
        <v>12832</v>
      </c>
      <c r="L421" s="165">
        <v>15065</v>
      </c>
      <c r="M421" s="166">
        <v>0</v>
      </c>
      <c r="N421" s="167">
        <v>1027.07</v>
      </c>
      <c r="O421" s="168">
        <v>912.9</v>
      </c>
    </row>
    <row r="422" spans="1:15" ht="15.5">
      <c r="A422" s="158">
        <v>106374141</v>
      </c>
      <c r="B422" s="159" t="s">
        <v>1751</v>
      </c>
      <c r="C422" s="160" t="s">
        <v>1261</v>
      </c>
      <c r="D422" s="160" t="s">
        <v>1262</v>
      </c>
      <c r="E422" s="160" t="s">
        <v>1261</v>
      </c>
      <c r="F422" s="161" t="s">
        <v>1262</v>
      </c>
      <c r="G422" s="160" t="s">
        <v>1262</v>
      </c>
      <c r="H422" s="162">
        <v>0.38149</v>
      </c>
      <c r="I422" s="163">
        <v>1.2766</v>
      </c>
      <c r="J422" s="169">
        <v>1.25</v>
      </c>
      <c r="K422" s="165">
        <v>6760</v>
      </c>
      <c r="L422" s="165">
        <v>7936</v>
      </c>
      <c r="M422" s="166">
        <v>0</v>
      </c>
      <c r="N422" s="167">
        <v>0</v>
      </c>
      <c r="O422" s="168">
        <v>0</v>
      </c>
    </row>
    <row r="423" spans="1:15" ht="15.5">
      <c r="A423" s="158">
        <v>106381154</v>
      </c>
      <c r="B423" s="159" t="s">
        <v>1752</v>
      </c>
      <c r="C423" s="160" t="s">
        <v>1261</v>
      </c>
      <c r="D423" s="160" t="s">
        <v>1262</v>
      </c>
      <c r="E423" s="160" t="s">
        <v>1261</v>
      </c>
      <c r="F423" s="161" t="s">
        <v>1262</v>
      </c>
      <c r="G423" s="160" t="s">
        <v>1262</v>
      </c>
      <c r="H423" s="162">
        <v>0.20174</v>
      </c>
      <c r="I423" s="163">
        <v>1.7142999999999999</v>
      </c>
      <c r="J423" s="169">
        <v>1.6786000000000001</v>
      </c>
      <c r="K423" s="165">
        <v>6760</v>
      </c>
      <c r="L423" s="165">
        <v>9953</v>
      </c>
      <c r="M423" s="166">
        <v>0</v>
      </c>
      <c r="N423" s="167">
        <v>0</v>
      </c>
      <c r="O423" s="168">
        <v>0</v>
      </c>
    </row>
    <row r="424" spans="1:15" ht="15.5">
      <c r="A424" s="158">
        <v>106380895</v>
      </c>
      <c r="B424" s="159" t="s">
        <v>1753</v>
      </c>
      <c r="C424" s="160" t="s">
        <v>1261</v>
      </c>
      <c r="D424" s="160" t="s">
        <v>1262</v>
      </c>
      <c r="E424" s="160" t="s">
        <v>1261</v>
      </c>
      <c r="F424" s="161" t="s">
        <v>1262</v>
      </c>
      <c r="G424" s="160" t="s">
        <v>1262</v>
      </c>
      <c r="H424" s="162">
        <v>0.20174</v>
      </c>
      <c r="I424" s="163">
        <v>1.7142999999999999</v>
      </c>
      <c r="J424" s="169">
        <v>1.6786000000000001</v>
      </c>
      <c r="K424" s="165">
        <v>6760</v>
      </c>
      <c r="L424" s="165">
        <v>9953</v>
      </c>
      <c r="M424" s="166">
        <v>0</v>
      </c>
      <c r="N424" s="167">
        <v>0</v>
      </c>
      <c r="O424" s="168">
        <v>0</v>
      </c>
    </row>
    <row r="425" spans="1:15" ht="15.5">
      <c r="A425" s="158">
        <v>106231396</v>
      </c>
      <c r="B425" s="159" t="s">
        <v>1754</v>
      </c>
      <c r="C425" s="160" t="s">
        <v>1262</v>
      </c>
      <c r="D425" s="160" t="s">
        <v>1262</v>
      </c>
      <c r="E425" s="160" t="s">
        <v>1262</v>
      </c>
      <c r="F425" s="161" t="s">
        <v>1261</v>
      </c>
      <c r="G425" s="160" t="s">
        <v>1261</v>
      </c>
      <c r="H425" s="162">
        <v>0.27160000000000001</v>
      </c>
      <c r="I425" s="163">
        <v>1.2766</v>
      </c>
      <c r="J425" s="169">
        <v>1.25</v>
      </c>
      <c r="K425" s="165">
        <v>12832</v>
      </c>
      <c r="L425" s="165">
        <v>15065</v>
      </c>
      <c r="M425" s="166">
        <v>0</v>
      </c>
      <c r="N425" s="167">
        <v>1027.07</v>
      </c>
      <c r="O425" s="168">
        <v>912.9</v>
      </c>
    </row>
    <row r="426" spans="1:15" ht="15.5">
      <c r="A426" s="158">
        <v>106341006</v>
      </c>
      <c r="B426" s="159" t="s">
        <v>1755</v>
      </c>
      <c r="C426" s="160" t="s">
        <v>1261</v>
      </c>
      <c r="D426" s="160" t="s">
        <v>1262</v>
      </c>
      <c r="E426" s="160" t="s">
        <v>1261</v>
      </c>
      <c r="F426" s="161" t="s">
        <v>1262</v>
      </c>
      <c r="G426" s="160" t="s">
        <v>1262</v>
      </c>
      <c r="H426" s="162">
        <v>0.19980999999999999</v>
      </c>
      <c r="I426" s="163">
        <v>1.5956999999999999</v>
      </c>
      <c r="J426" s="169">
        <v>1.5625</v>
      </c>
      <c r="K426" s="165">
        <v>6760</v>
      </c>
      <c r="L426" s="165">
        <v>9407</v>
      </c>
      <c r="M426" s="166">
        <v>0</v>
      </c>
      <c r="N426" s="167">
        <v>0</v>
      </c>
      <c r="O426" s="168">
        <v>0</v>
      </c>
    </row>
    <row r="427" spans="1:15" ht="15.5">
      <c r="A427" s="158">
        <v>106301279</v>
      </c>
      <c r="B427" s="159" t="s">
        <v>1756</v>
      </c>
      <c r="C427" s="160" t="s">
        <v>1261</v>
      </c>
      <c r="D427" s="160" t="s">
        <v>1262</v>
      </c>
      <c r="E427" s="160" t="s">
        <v>1261</v>
      </c>
      <c r="F427" s="161" t="s">
        <v>1262</v>
      </c>
      <c r="G427" s="160" t="s">
        <v>1262</v>
      </c>
      <c r="H427" s="162">
        <v>0.18751000000000001</v>
      </c>
      <c r="I427" s="163">
        <v>1.2766</v>
      </c>
      <c r="J427" s="169">
        <v>1.25</v>
      </c>
      <c r="K427" s="165">
        <v>6760</v>
      </c>
      <c r="L427" s="165">
        <v>7936</v>
      </c>
      <c r="M427" s="166">
        <v>0</v>
      </c>
      <c r="N427" s="167">
        <v>0</v>
      </c>
      <c r="O427" s="168">
        <v>0</v>
      </c>
    </row>
    <row r="428" spans="1:15" ht="15.5">
      <c r="A428" s="158">
        <v>106370782</v>
      </c>
      <c r="B428" s="159" t="s">
        <v>1757</v>
      </c>
      <c r="C428" s="160" t="s">
        <v>1261</v>
      </c>
      <c r="D428" s="160" t="s">
        <v>1262</v>
      </c>
      <c r="E428" s="160" t="s">
        <v>1261</v>
      </c>
      <c r="F428" s="161" t="s">
        <v>1262</v>
      </c>
      <c r="G428" s="160" t="s">
        <v>1262</v>
      </c>
      <c r="H428" s="162">
        <v>0.38149</v>
      </c>
      <c r="I428" s="163">
        <v>1.2766</v>
      </c>
      <c r="J428" s="169">
        <v>1.25</v>
      </c>
      <c r="K428" s="165">
        <v>6760</v>
      </c>
      <c r="L428" s="165">
        <v>7936</v>
      </c>
      <c r="M428" s="166">
        <v>0</v>
      </c>
      <c r="N428" s="167">
        <v>0</v>
      </c>
      <c r="O428" s="168">
        <v>0</v>
      </c>
    </row>
    <row r="429" spans="1:15" ht="15.5">
      <c r="A429" s="158">
        <v>106191216</v>
      </c>
      <c r="B429" s="159" t="s">
        <v>1758</v>
      </c>
      <c r="C429" s="160" t="s">
        <v>1262</v>
      </c>
      <c r="D429" s="160" t="s">
        <v>1262</v>
      </c>
      <c r="E429" s="160" t="s">
        <v>1262</v>
      </c>
      <c r="F429" s="161" t="s">
        <v>1262</v>
      </c>
      <c r="G429" s="160" t="s">
        <v>1262</v>
      </c>
      <c r="H429" s="162">
        <v>0.34201999999999999</v>
      </c>
      <c r="I429" s="163">
        <v>1.2766</v>
      </c>
      <c r="J429" s="169">
        <v>1.25</v>
      </c>
      <c r="K429" s="165">
        <v>6760</v>
      </c>
      <c r="L429" s="165">
        <v>7936</v>
      </c>
      <c r="M429" s="166">
        <v>0</v>
      </c>
      <c r="N429" s="167">
        <v>1027.07</v>
      </c>
      <c r="O429" s="168">
        <v>912.9</v>
      </c>
    </row>
    <row r="430" spans="1:15" ht="15.5">
      <c r="A430" s="158">
        <v>106190818</v>
      </c>
      <c r="B430" s="159" t="s">
        <v>1759</v>
      </c>
      <c r="C430" s="160" t="s">
        <v>1262</v>
      </c>
      <c r="D430" s="160" t="s">
        <v>1262</v>
      </c>
      <c r="E430" s="160" t="s">
        <v>1262</v>
      </c>
      <c r="F430" s="161" t="s">
        <v>1262</v>
      </c>
      <c r="G430" s="160" t="s">
        <v>1262</v>
      </c>
      <c r="H430" s="162">
        <v>0.31019999999999998</v>
      </c>
      <c r="I430" s="163">
        <v>1.2766</v>
      </c>
      <c r="J430" s="169">
        <v>1.25</v>
      </c>
      <c r="K430" s="165">
        <v>6760</v>
      </c>
      <c r="L430" s="165">
        <v>7936</v>
      </c>
      <c r="M430" s="166">
        <v>0</v>
      </c>
      <c r="N430" s="167">
        <v>1027.07</v>
      </c>
      <c r="O430" s="168">
        <v>912.9</v>
      </c>
    </row>
    <row r="431" spans="1:15" ht="15.5">
      <c r="A431" s="158">
        <v>106204019</v>
      </c>
      <c r="B431" s="159" t="s">
        <v>1760</v>
      </c>
      <c r="C431" s="160" t="s">
        <v>1262</v>
      </c>
      <c r="D431" s="160" t="s">
        <v>1262</v>
      </c>
      <c r="E431" s="160" t="s">
        <v>1261</v>
      </c>
      <c r="F431" s="161" t="s">
        <v>1262</v>
      </c>
      <c r="G431" s="160" t="s">
        <v>1262</v>
      </c>
      <c r="H431" s="162">
        <v>0.24082000000000001</v>
      </c>
      <c r="I431" s="163">
        <v>1.2766</v>
      </c>
      <c r="J431" s="169">
        <v>1.25</v>
      </c>
      <c r="K431" s="165">
        <v>6760</v>
      </c>
      <c r="L431" s="165">
        <v>7936</v>
      </c>
      <c r="M431" s="166">
        <v>2161.39</v>
      </c>
      <c r="N431" s="167">
        <v>1027.07</v>
      </c>
      <c r="O431" s="168">
        <v>912.9</v>
      </c>
    </row>
    <row r="432" spans="1:15" ht="15.5">
      <c r="A432" s="158">
        <v>106010983</v>
      </c>
      <c r="B432" s="159" t="s">
        <v>1761</v>
      </c>
      <c r="C432" s="160" t="s">
        <v>1262</v>
      </c>
      <c r="D432" s="160" t="s">
        <v>1262</v>
      </c>
      <c r="E432" s="160" t="s">
        <v>1262</v>
      </c>
      <c r="F432" s="161" t="s">
        <v>1262</v>
      </c>
      <c r="G432" s="160" t="s">
        <v>1262</v>
      </c>
      <c r="H432" s="162">
        <v>0.21371000000000001</v>
      </c>
      <c r="I432" s="163">
        <v>1.7374000000000001</v>
      </c>
      <c r="J432" s="169">
        <v>1.7013</v>
      </c>
      <c r="K432" s="165">
        <v>6760</v>
      </c>
      <c r="L432" s="165">
        <v>10060</v>
      </c>
      <c r="M432" s="166">
        <v>0</v>
      </c>
      <c r="N432" s="167">
        <v>1027.07</v>
      </c>
      <c r="O432" s="168">
        <v>912.9</v>
      </c>
    </row>
    <row r="433" spans="1:15" ht="15.5">
      <c r="A433" s="158">
        <v>106190812</v>
      </c>
      <c r="B433" s="159" t="s">
        <v>1762</v>
      </c>
      <c r="C433" s="160" t="s">
        <v>1262</v>
      </c>
      <c r="D433" s="160" t="s">
        <v>1262</v>
      </c>
      <c r="E433" s="160" t="s">
        <v>1262</v>
      </c>
      <c r="F433" s="161" t="s">
        <v>1262</v>
      </c>
      <c r="G433" s="160" t="s">
        <v>1262</v>
      </c>
      <c r="H433" s="162">
        <v>0.41283999999999998</v>
      </c>
      <c r="I433" s="163">
        <v>1.2766</v>
      </c>
      <c r="J433" s="169">
        <v>1.25</v>
      </c>
      <c r="K433" s="165">
        <v>6760</v>
      </c>
      <c r="L433" s="165">
        <v>7936</v>
      </c>
      <c r="M433" s="166">
        <v>1211.5999999999999</v>
      </c>
      <c r="N433" s="167">
        <v>1027.07</v>
      </c>
      <c r="O433" s="168">
        <v>912.9</v>
      </c>
    </row>
    <row r="434" spans="1:15" ht="15.5">
      <c r="A434" s="158">
        <v>106014050</v>
      </c>
      <c r="B434" s="159" t="s">
        <v>1763</v>
      </c>
      <c r="C434" s="160" t="s">
        <v>1262</v>
      </c>
      <c r="D434" s="160" t="s">
        <v>1262</v>
      </c>
      <c r="E434" s="160" t="s">
        <v>1262</v>
      </c>
      <c r="F434" s="161" t="s">
        <v>1262</v>
      </c>
      <c r="G434" s="160" t="s">
        <v>1262</v>
      </c>
      <c r="H434" s="162">
        <v>0.21371000000000001</v>
      </c>
      <c r="I434" s="163">
        <v>1.7374000000000001</v>
      </c>
      <c r="J434" s="169">
        <v>1.7013</v>
      </c>
      <c r="K434" s="165">
        <v>6760</v>
      </c>
      <c r="L434" s="165">
        <v>10060</v>
      </c>
      <c r="M434" s="166">
        <v>0</v>
      </c>
      <c r="N434" s="167">
        <v>1027.07</v>
      </c>
      <c r="O434" s="168">
        <v>912.9</v>
      </c>
    </row>
    <row r="435" spans="1:15" ht="15.5">
      <c r="A435" s="158">
        <v>106560481</v>
      </c>
      <c r="B435" s="159" t="s">
        <v>1764</v>
      </c>
      <c r="C435" s="160" t="s">
        <v>1261</v>
      </c>
      <c r="D435" s="160" t="s">
        <v>1262</v>
      </c>
      <c r="E435" s="160" t="s">
        <v>1261</v>
      </c>
      <c r="F435" s="161" t="s">
        <v>1262</v>
      </c>
      <c r="G435" s="160" t="s">
        <v>1262</v>
      </c>
      <c r="H435" s="162">
        <v>0.22517999999999999</v>
      </c>
      <c r="I435" s="163">
        <v>1.3279000000000001</v>
      </c>
      <c r="J435" s="169">
        <v>1.3003</v>
      </c>
      <c r="K435" s="165">
        <v>6760</v>
      </c>
      <c r="L435" s="165">
        <v>8173</v>
      </c>
      <c r="M435" s="166">
        <v>0</v>
      </c>
      <c r="N435" s="167">
        <v>0</v>
      </c>
      <c r="O435" s="168">
        <v>0</v>
      </c>
    </row>
    <row r="436" spans="1:15" ht="15.5">
      <c r="A436" s="158">
        <v>106560521</v>
      </c>
      <c r="B436" s="159" t="s">
        <v>1765</v>
      </c>
      <c r="C436" s="160" t="s">
        <v>1261</v>
      </c>
      <c r="D436" s="160" t="s">
        <v>1262</v>
      </c>
      <c r="E436" s="160" t="s">
        <v>1261</v>
      </c>
      <c r="F436" s="161" t="s">
        <v>1262</v>
      </c>
      <c r="G436" s="160" t="s">
        <v>1262</v>
      </c>
      <c r="H436" s="162">
        <v>0.22517999999999999</v>
      </c>
      <c r="I436" s="163">
        <v>1.3279000000000001</v>
      </c>
      <c r="J436" s="169">
        <v>1.3003</v>
      </c>
      <c r="K436" s="165">
        <v>6760</v>
      </c>
      <c r="L436" s="165">
        <v>8173</v>
      </c>
      <c r="M436" s="166">
        <v>0</v>
      </c>
      <c r="N436" s="167">
        <v>0</v>
      </c>
      <c r="O436" s="168">
        <v>0</v>
      </c>
    </row>
    <row r="437" spans="1:15" ht="15.5">
      <c r="A437" s="158">
        <v>106454012</v>
      </c>
      <c r="B437" s="159" t="s">
        <v>1393</v>
      </c>
      <c r="C437" s="160" t="s">
        <v>1262</v>
      </c>
      <c r="D437" s="160" t="s">
        <v>1262</v>
      </c>
      <c r="E437" s="160" t="s">
        <v>1262</v>
      </c>
      <c r="F437" s="161" t="s">
        <v>1262</v>
      </c>
      <c r="G437" s="160" t="s">
        <v>1262</v>
      </c>
      <c r="H437" s="162">
        <v>0.23397000000000001</v>
      </c>
      <c r="I437" s="163">
        <v>1.4484999999999999</v>
      </c>
      <c r="J437" s="169">
        <v>1.4184000000000001</v>
      </c>
      <c r="K437" s="165">
        <v>6760</v>
      </c>
      <c r="L437" s="165">
        <v>8729</v>
      </c>
      <c r="M437" s="166">
        <v>1332.5</v>
      </c>
      <c r="N437" s="167">
        <v>1027.07</v>
      </c>
      <c r="O437" s="168">
        <v>912.9</v>
      </c>
    </row>
    <row r="438" spans="1:15" ht="15.5">
      <c r="A438" s="158">
        <v>106344035</v>
      </c>
      <c r="B438" s="159" t="s">
        <v>1390</v>
      </c>
      <c r="C438" s="160" t="s">
        <v>1262</v>
      </c>
      <c r="D438" s="160" t="s">
        <v>1262</v>
      </c>
      <c r="E438" s="160" t="s">
        <v>1262</v>
      </c>
      <c r="F438" s="161" t="s">
        <v>1262</v>
      </c>
      <c r="G438" s="160" t="s">
        <v>1262</v>
      </c>
      <c r="H438" s="162">
        <v>0.24306</v>
      </c>
      <c r="I438" s="163">
        <v>1.5956999999999999</v>
      </c>
      <c r="J438" s="169">
        <v>1.5625</v>
      </c>
      <c r="K438" s="165">
        <v>6760</v>
      </c>
      <c r="L438" s="165">
        <v>9407</v>
      </c>
      <c r="M438" s="166">
        <v>0</v>
      </c>
      <c r="N438" s="167">
        <v>1027.07</v>
      </c>
      <c r="O438" s="168">
        <v>912.9</v>
      </c>
    </row>
    <row r="439" spans="1:15" ht="15.5">
      <c r="A439" s="158">
        <v>106374094</v>
      </c>
      <c r="B439" s="159" t="s">
        <v>1766</v>
      </c>
      <c r="C439" s="160" t="s">
        <v>1262</v>
      </c>
      <c r="D439" s="160" t="s">
        <v>1262</v>
      </c>
      <c r="E439" s="160" t="s">
        <v>1262</v>
      </c>
      <c r="F439" s="161" t="s">
        <v>1262</v>
      </c>
      <c r="G439" s="160" t="s">
        <v>1262</v>
      </c>
      <c r="H439" s="162">
        <v>0.20499999999999999</v>
      </c>
      <c r="I439" s="163">
        <v>1.2766</v>
      </c>
      <c r="J439" s="169">
        <v>1.25</v>
      </c>
      <c r="K439" s="165">
        <v>6760</v>
      </c>
      <c r="L439" s="165">
        <v>7936</v>
      </c>
      <c r="M439" s="166">
        <v>1211.5999999999999</v>
      </c>
      <c r="N439" s="167">
        <v>1027.07</v>
      </c>
      <c r="O439" s="168">
        <v>912.9</v>
      </c>
    </row>
    <row r="440" spans="1:15" ht="15.5">
      <c r="A440" s="158">
        <v>106361370</v>
      </c>
      <c r="B440" s="159" t="s">
        <v>1767</v>
      </c>
      <c r="C440" s="160" t="s">
        <v>1262</v>
      </c>
      <c r="D440" s="160" t="s">
        <v>1262</v>
      </c>
      <c r="E440" s="160" t="s">
        <v>1262</v>
      </c>
      <c r="F440" s="161" t="s">
        <v>1261</v>
      </c>
      <c r="G440" s="160" t="s">
        <v>1262</v>
      </c>
      <c r="H440" s="162">
        <v>0.23849999999999999</v>
      </c>
      <c r="I440" s="163">
        <v>1.2766</v>
      </c>
      <c r="J440" s="169">
        <v>1.25</v>
      </c>
      <c r="K440" s="165">
        <v>6760</v>
      </c>
      <c r="L440" s="165">
        <v>7936</v>
      </c>
      <c r="M440" s="166">
        <v>0</v>
      </c>
      <c r="N440" s="167">
        <v>1027.07</v>
      </c>
      <c r="O440" s="168">
        <v>912.9</v>
      </c>
    </row>
    <row r="441" spans="1:15" ht="15.5">
      <c r="A441" s="158">
        <v>106010987</v>
      </c>
      <c r="B441" s="159" t="s">
        <v>1768</v>
      </c>
      <c r="C441" s="160" t="s">
        <v>1262</v>
      </c>
      <c r="D441" s="160" t="s">
        <v>1261</v>
      </c>
      <c r="E441" s="160" t="s">
        <v>1262</v>
      </c>
      <c r="F441" s="161" t="s">
        <v>1262</v>
      </c>
      <c r="G441" s="160" t="s">
        <v>1262</v>
      </c>
      <c r="H441" s="162">
        <v>0.18709999999999999</v>
      </c>
      <c r="I441" s="163">
        <v>1.7374000000000001</v>
      </c>
      <c r="J441" s="169">
        <v>1.7013</v>
      </c>
      <c r="K441" s="165">
        <v>6760</v>
      </c>
      <c r="L441" s="165">
        <v>10060</v>
      </c>
      <c r="M441" s="166">
        <v>0</v>
      </c>
      <c r="N441" s="167">
        <v>1027.07</v>
      </c>
      <c r="O441" s="168">
        <v>912.9</v>
      </c>
    </row>
    <row r="442" spans="1:15" ht="15.5">
      <c r="A442" s="158">
        <v>106444013</v>
      </c>
      <c r="B442" s="159" t="s">
        <v>1769</v>
      </c>
      <c r="C442" s="160" t="s">
        <v>1262</v>
      </c>
      <c r="D442" s="160" t="s">
        <v>1262</v>
      </c>
      <c r="E442" s="160" t="s">
        <v>1262</v>
      </c>
      <c r="F442" s="161" t="s">
        <v>1262</v>
      </c>
      <c r="G442" s="160" t="s">
        <v>1262</v>
      </c>
      <c r="H442" s="162">
        <v>0.18024000000000001</v>
      </c>
      <c r="I442" s="163">
        <v>1.8017000000000001</v>
      </c>
      <c r="J442" s="169">
        <v>1.7642</v>
      </c>
      <c r="K442" s="165">
        <v>6760</v>
      </c>
      <c r="L442" s="165">
        <v>10356</v>
      </c>
      <c r="M442" s="166">
        <v>0</v>
      </c>
      <c r="N442" s="167">
        <v>1027.07</v>
      </c>
      <c r="O442" s="168">
        <v>912.9</v>
      </c>
    </row>
    <row r="443" spans="1:15" ht="15.5">
      <c r="A443" s="158">
        <v>106301379</v>
      </c>
      <c r="B443" s="159" t="s">
        <v>1770</v>
      </c>
      <c r="C443" s="160" t="s">
        <v>1262</v>
      </c>
      <c r="D443" s="160" t="s">
        <v>1262</v>
      </c>
      <c r="E443" s="160" t="s">
        <v>1262</v>
      </c>
      <c r="F443" s="161" t="s">
        <v>1262</v>
      </c>
      <c r="G443" s="160" t="s">
        <v>1262</v>
      </c>
      <c r="H443" s="162">
        <v>0.17929</v>
      </c>
      <c r="I443" s="163">
        <v>1.2766</v>
      </c>
      <c r="J443" s="169">
        <v>1.25</v>
      </c>
      <c r="K443" s="165">
        <v>6760</v>
      </c>
      <c r="L443" s="165">
        <v>7936</v>
      </c>
      <c r="M443" s="166">
        <v>0</v>
      </c>
      <c r="N443" s="167">
        <v>1027.07</v>
      </c>
      <c r="O443" s="168">
        <v>912.9</v>
      </c>
    </row>
    <row r="444" spans="1:15" ht="15.5">
      <c r="A444" s="158">
        <v>106190859</v>
      </c>
      <c r="B444" s="159" t="s">
        <v>1771</v>
      </c>
      <c r="C444" s="160" t="s">
        <v>1262</v>
      </c>
      <c r="D444" s="160" t="s">
        <v>1262</v>
      </c>
      <c r="E444" s="160" t="s">
        <v>1262</v>
      </c>
      <c r="F444" s="161" t="s">
        <v>1262</v>
      </c>
      <c r="G444" s="160" t="s">
        <v>1262</v>
      </c>
      <c r="H444" s="162">
        <v>0.13521</v>
      </c>
      <c r="I444" s="163">
        <v>1.3279000000000001</v>
      </c>
      <c r="J444" s="169">
        <v>1.3003</v>
      </c>
      <c r="K444" s="165">
        <v>6760</v>
      </c>
      <c r="L444" s="165">
        <v>8173</v>
      </c>
      <c r="M444" s="166">
        <v>0</v>
      </c>
      <c r="N444" s="167">
        <v>1027.07</v>
      </c>
      <c r="O444" s="168">
        <v>912.9</v>
      </c>
    </row>
    <row r="445" spans="1:15" ht="15.5">
      <c r="A445" s="158">
        <v>106190878</v>
      </c>
      <c r="B445" s="159" t="s">
        <v>2226</v>
      </c>
      <c r="C445" s="160" t="s">
        <v>1262</v>
      </c>
      <c r="D445" s="160" t="s">
        <v>1262</v>
      </c>
      <c r="E445" s="160" t="s">
        <v>1261</v>
      </c>
      <c r="F445" s="161" t="s">
        <v>1262</v>
      </c>
      <c r="G445" s="160" t="s">
        <v>1262</v>
      </c>
      <c r="H445" s="162">
        <v>0.16614999999999999</v>
      </c>
      <c r="I445" s="163">
        <v>1.2766</v>
      </c>
      <c r="J445" s="169">
        <v>1.25</v>
      </c>
      <c r="K445" s="165">
        <v>6760</v>
      </c>
      <c r="L445" s="165">
        <v>7936</v>
      </c>
      <c r="M445" s="166">
        <v>1211.5999999999999</v>
      </c>
      <c r="N445" s="167">
        <v>1027.07</v>
      </c>
      <c r="O445" s="168">
        <v>912.9</v>
      </c>
    </row>
    <row r="446" spans="1:15" ht="15.5">
      <c r="A446" s="173">
        <v>106190878</v>
      </c>
      <c r="B446" s="174" t="s">
        <v>2227</v>
      </c>
      <c r="C446" s="175" t="s">
        <v>1262</v>
      </c>
      <c r="D446" s="175" t="s">
        <v>1262</v>
      </c>
      <c r="E446" s="175" t="s">
        <v>1262</v>
      </c>
      <c r="F446" s="176" t="s">
        <v>1262</v>
      </c>
      <c r="G446" s="175" t="s">
        <v>1262</v>
      </c>
      <c r="H446" s="177">
        <v>0.16614999999999999</v>
      </c>
      <c r="I446" s="178">
        <v>1.2766</v>
      </c>
      <c r="J446" s="179">
        <v>1.25</v>
      </c>
      <c r="K446" s="180">
        <v>6760</v>
      </c>
      <c r="L446" s="180">
        <v>7936</v>
      </c>
      <c r="M446" s="181">
        <v>1211.5999999999999</v>
      </c>
      <c r="N446" s="182">
        <v>1027.07</v>
      </c>
      <c r="O446" s="183">
        <v>912.9</v>
      </c>
    </row>
    <row r="447" spans="1:15" ht="15.5">
      <c r="A447" s="184">
        <v>106190883</v>
      </c>
      <c r="B447" s="159" t="s">
        <v>1772</v>
      </c>
      <c r="C447" s="160" t="s">
        <v>1262</v>
      </c>
      <c r="D447" s="160" t="s">
        <v>1262</v>
      </c>
      <c r="E447" s="160" t="s">
        <v>1262</v>
      </c>
      <c r="F447" s="161" t="s">
        <v>1262</v>
      </c>
      <c r="G447" s="160" t="s">
        <v>1262</v>
      </c>
      <c r="H447" s="162">
        <v>0.15184</v>
      </c>
      <c r="I447" s="163">
        <v>1.2766</v>
      </c>
      <c r="J447" s="163">
        <v>1.25</v>
      </c>
      <c r="K447" s="165">
        <v>6760</v>
      </c>
      <c r="L447" s="165">
        <v>7936</v>
      </c>
      <c r="M447" s="166">
        <v>0</v>
      </c>
      <c r="N447" s="167">
        <v>1027.07</v>
      </c>
      <c r="O447" s="167">
        <v>912.9</v>
      </c>
    </row>
    <row r="448" spans="1:15" ht="15.5">
      <c r="A448" s="185">
        <v>106571086</v>
      </c>
      <c r="B448" s="186" t="s">
        <v>1773</v>
      </c>
      <c r="C448" s="160" t="s">
        <v>1262</v>
      </c>
      <c r="D448" s="160" t="s">
        <v>1262</v>
      </c>
      <c r="E448" s="160" t="s">
        <v>1262</v>
      </c>
      <c r="F448" s="161" t="s">
        <v>1262</v>
      </c>
      <c r="G448" s="160" t="s">
        <v>1262</v>
      </c>
      <c r="H448" s="162">
        <v>0.30098000000000003</v>
      </c>
      <c r="I448" s="163">
        <v>1.5956999999999999</v>
      </c>
      <c r="J448" s="163">
        <v>1.5625</v>
      </c>
      <c r="K448" s="165">
        <v>6760</v>
      </c>
      <c r="L448" s="165">
        <v>9407</v>
      </c>
      <c r="M448" s="166">
        <v>0</v>
      </c>
      <c r="N448" s="167">
        <v>1027.07</v>
      </c>
      <c r="O448" s="167">
        <v>912.9</v>
      </c>
    </row>
    <row r="449" spans="1:15" ht="15.5" hidden="1">
      <c r="A449" s="187"/>
      <c r="B449" s="187"/>
      <c r="C449" s="188"/>
      <c r="D449" s="188"/>
      <c r="E449" s="188"/>
      <c r="F449" s="189"/>
      <c r="G449" s="188"/>
      <c r="H449" s="190"/>
      <c r="I449" s="191"/>
      <c r="J449" s="191"/>
      <c r="K449" s="192"/>
      <c r="L449" s="192"/>
      <c r="M449" s="193"/>
      <c r="N449" s="194"/>
      <c r="O449" s="194"/>
    </row>
    <row r="450" spans="1:15" ht="15.5" hidden="1">
      <c r="A450" s="187"/>
      <c r="B450" s="187"/>
      <c r="C450" s="195"/>
      <c r="D450" s="195"/>
      <c r="E450" s="195"/>
      <c r="F450" s="195"/>
      <c r="G450" s="195"/>
      <c r="H450" s="195"/>
      <c r="I450" s="195"/>
      <c r="J450" s="195"/>
      <c r="K450" s="195"/>
      <c r="L450" s="195"/>
      <c r="M450" s="195"/>
      <c r="N450" s="195"/>
      <c r="O450" s="196"/>
    </row>
    <row r="452" spans="1:15" hidden="1">
      <c r="K452" s="197"/>
      <c r="L452" s="140"/>
      <c r="M452" s="140"/>
    </row>
  </sheetData>
  <sheetProtection sheet="1" objects="1" scenarios="1" selectLockedCells="1"/>
  <customSheetViews>
    <customSheetView guid="{DEDA7A30-1753-483E-90A4-337FCCD0986B}" showAutoFilter="1" topLeftCell="D4">
      <selection activeCell="D17" sqref="D17:O17"/>
      <pageMargins left="0.65" right="0.55000000000000004" top="0.75" bottom="0.75" header="0.3" footer="0.3"/>
      <pageSetup scale="45" orientation="portrait" r:id="rId1"/>
      <autoFilter ref="B1:P1" xr:uid="{5B68B5E6-7CF7-4B92-A55C-3394B11172F7}"/>
    </customSheetView>
    <customSheetView guid="{F5C5D435-795B-4855-84CC-46021D57E281}" showPageBreaks="1" showAutoFilter="1">
      <selection activeCell="D13" sqref="D13:O13"/>
      <pageMargins left="0.65" right="0.55000000000000004" top="0.75" bottom="0.75" header="0.3" footer="0.3"/>
      <pageSetup scale="45" orientation="portrait" r:id="rId2"/>
      <autoFilter ref="B1:P1" xr:uid="{7A1BB815-DAC4-4640-8B85-984ECD2EF786}"/>
    </customSheetView>
  </customSheetViews>
  <pageMargins left="0.65" right="0.55000000000000004" top="1.25" bottom="0.75" header="0.3" footer="0.3"/>
  <pageSetup scale="60" fitToHeight="0" orientation="landscape" r:id="rId3"/>
  <headerFooter scaleWithDoc="0">
    <oddHeader>&amp;L
&amp;9Medi-Cal DRG 2017-18 Pricing Calculator</oddHeader>
    <oddFooter>&amp;L&amp;9Tab 4- Hospital Characteristics&amp;R&amp;9 2017-04-27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Richard Luu</PublishingContactName>
    <TAGender xmlns="69bc34b3-1921-46c7-8c7a-d18363374b4b" xsi:nil="true"/>
    <TAGEthnicity xmlns="69bc34b3-1921-46c7-8c7a-d18363374b4b" xsi:nil="true"/>
    <Reading_x0020_Level xmlns="c1c1dc04-eeda-4b6e-b2df-40979f5da1d3">7</Reading_x0020_Level>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W17-888_Medi-Cal_APR-DRG_2017-18_Pricing_Calculator_2017-05-22</Abstract>
    <_dlc_DocId xmlns="69bc34b3-1921-46c7-8c7a-d18363374b4b">DHCSDOC-2129867196-6127</_dlc_DocId>
    <_dlc_DocIdUrl xmlns="69bc34b3-1921-46c7-8c7a-d18363374b4b">
      <Url>https://dhcscagovauthoring/provgovpart/_layouts/15/DocIdRedir.aspx?ID=DHCSDOC-2129867196-6127</Url>
      <Description>DHCSDOC-2129867196-6127</Description>
    </_dlc_DocIdUrl>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C5A6748-72DA-4B9E-93F7-32FFC7B49F1D}">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885d9017-c42c-4130-b512-59f6980cbf62"/>
    <ds:schemaRef ds:uri="http://schemas.microsoft.com/sharepoint/v3"/>
    <ds:schemaRef ds:uri="http://schemas.openxmlformats.org/package/2006/metadata/core-properties"/>
    <ds:schemaRef ds:uri="http://schemas.microsoft.com/office/2006/metadata/properties"/>
    <ds:schemaRef ds:uri="http://www.w3.org/XML/1998/namespace"/>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98553727-CF88-4510-AC4F-EA1F4BB5A6C5}">
  <ds:schemaRefs>
    <ds:schemaRef ds:uri="http://schemas.microsoft.com/sharepoint/v3/contenttype/forms"/>
  </ds:schemaRefs>
</ds:datastoreItem>
</file>

<file path=customXml/itemProps3.xml><?xml version="1.0" encoding="utf-8"?>
<ds:datastoreItem xmlns:ds="http://schemas.openxmlformats.org/officeDocument/2006/customXml" ds:itemID="{333DA585-0AFB-4D05-955A-42C5F4A5A81E}"/>
</file>

<file path=customXml/itemProps4.xml><?xml version="1.0" encoding="utf-8"?>
<ds:datastoreItem xmlns:ds="http://schemas.openxmlformats.org/officeDocument/2006/customXml" ds:itemID="{53E38F84-19B2-416F-A7A5-ACC519D116E4}">
  <ds:schemaRefs>
    <ds:schemaRef ds:uri="http://schemas.microsoft.com/sharepoint/events"/>
  </ds:schemaRefs>
</ds:datastoreItem>
</file>

<file path=customXml/itemProps5.xml><?xml version="1.0" encoding="utf-8"?>
<ds:datastoreItem xmlns:ds="http://schemas.openxmlformats.org/officeDocument/2006/customXml" ds:itemID="{C08067D8-5937-41E2-B08A-058AB8D5790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1-Cover</vt:lpstr>
      <vt:lpstr>2-Calculator</vt:lpstr>
      <vt:lpstr>3-DRG Table</vt:lpstr>
      <vt:lpstr>4-Hospital Characteristics </vt:lpstr>
      <vt:lpstr>'2-Calculator'!_PRIVIA_COMMENT_DF2A9CCF_274F_46E8_85B6_</vt:lpstr>
      <vt:lpstr>MC_1</vt:lpstr>
      <vt:lpstr>NICU</vt:lpstr>
      <vt:lpstr>'2-Calculator'!Print_Area</vt:lpstr>
      <vt:lpstr>'4-Hospital Characteristics '!Print_Area</vt:lpstr>
      <vt:lpstr>'3-DRG Table'!Print_Titles</vt:lpstr>
      <vt:lpstr>'4-Hospital Characteristics '!Print_Titles</vt:lpstr>
      <vt:lpstr>TitleRegion1.a14.n1288.3</vt:lpstr>
      <vt:lpstr>TitleRegion1.a26.o448.4</vt:lpstr>
      <vt:lpstr>Total_chg</vt:lpstr>
      <vt:lpstr>Total_chrg</vt:lpstr>
    </vt:vector>
  </TitlesOfParts>
  <Company>acs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Pricing Calculator SFY 17/18-231201 (Excel)</dc:title>
  <dc:creator>11001561</dc:creator>
  <cp:keywords>CA DRG Calculator, SFY 17-18</cp:keywords>
  <cp:lastModifiedBy>Narayan, Edwin@DHCS</cp:lastModifiedBy>
  <cp:lastPrinted>2017-04-27T21:10:00Z</cp:lastPrinted>
  <dcterms:created xsi:type="dcterms:W3CDTF">2008-08-08T02:49:05Z</dcterms:created>
  <dcterms:modified xsi:type="dcterms:W3CDTF">2023-12-01T19:34:46Z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ContentType">
    <vt:lpwstr>Document</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Order">
    <vt:lpwstr>469600.000000000</vt:lpwstr>
  </property>
  <property fmtid="{D5CDD505-2E9C-101B-9397-08002B2CF9AE}" pid="7" name="TemplateUrl">
    <vt:lpwstr/>
  </property>
  <property fmtid="{D5CDD505-2E9C-101B-9397-08002B2CF9AE}" pid="8" name="xd_ProgID">
    <vt:lpwstr/>
  </property>
  <property fmtid="{D5CDD505-2E9C-101B-9397-08002B2CF9AE}" pid="9" name="PublishingStartDate">
    <vt:lpwstr/>
  </property>
  <property fmtid="{D5CDD505-2E9C-101B-9397-08002B2CF9AE}" pid="10" name="PublishingExpirationDate">
    <vt:lpwstr/>
  </property>
  <property fmtid="{D5CDD505-2E9C-101B-9397-08002B2CF9AE}" pid="11" name="display_urn:schemas-microsoft-com:office:office#Author">
    <vt:lpwstr>System Account</vt:lpwstr>
  </property>
  <property fmtid="{D5CDD505-2E9C-101B-9397-08002B2CF9AE}" pid="12" name="_SourceUrl">
    <vt:lpwstr/>
  </property>
  <property fmtid="{D5CDD505-2E9C-101B-9397-08002B2CF9AE}" pid="13" name="_SharedFileIndex">
    <vt:lpwstr/>
  </property>
  <property fmtid="{D5CDD505-2E9C-101B-9397-08002B2CF9AE}" pid="14" name="_dlc_DocIdItemGuid">
    <vt:lpwstr>ee970f8a-05b6-4322-9a05-5f7ec322ab09</vt:lpwstr>
  </property>
  <property fmtid="{D5CDD505-2E9C-101B-9397-08002B2CF9AE}" pid="15" name="Division">
    <vt:lpwstr>26;#Safety Net Financing|98a10317-0f4b-4681-a834-3602f5981606</vt:lpwstr>
  </property>
</Properties>
</file>