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1570" windowHeight="9405"/>
  </bookViews>
  <sheets>
    <sheet name="Enclosure 10 " sheetId="1" r:id="rId1"/>
  </sheets>
  <externalReferences>
    <externalReference r:id="rId2"/>
    <externalReference r:id="rId3"/>
  </externalReferences>
  <definedNames>
    <definedName name="TitleRegion1.AE2.AL64.1">'Enclosure 10 '!$AE$2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7" i="1" l="1"/>
  <c r="M57" i="1" s="1"/>
  <c r="U57" i="1" s="1"/>
  <c r="B57" i="1"/>
  <c r="C63" i="1"/>
  <c r="B63" i="1"/>
  <c r="C62" i="1"/>
  <c r="M62" i="1" s="1"/>
  <c r="U62" i="1" s="1"/>
  <c r="B62" i="1"/>
  <c r="C61" i="1"/>
  <c r="B61" i="1"/>
  <c r="L61" i="1" s="1"/>
  <c r="T61" i="1" s="1"/>
  <c r="C60" i="1"/>
  <c r="M60" i="1" s="1"/>
  <c r="U60" i="1" s="1"/>
  <c r="B60" i="1"/>
  <c r="L60" i="1" s="1"/>
  <c r="T60" i="1" s="1"/>
  <c r="C59" i="1"/>
  <c r="B59" i="1"/>
  <c r="L59" i="1" s="1"/>
  <c r="T59" i="1" s="1"/>
  <c r="C58" i="1"/>
  <c r="B58" i="1"/>
  <c r="L58" i="1" s="1"/>
  <c r="T58" i="1" s="1"/>
  <c r="C56" i="1"/>
  <c r="B56" i="1"/>
  <c r="L56" i="1" s="1"/>
  <c r="T56" i="1" s="1"/>
  <c r="C55" i="1"/>
  <c r="B55" i="1"/>
  <c r="C54" i="1"/>
  <c r="B54" i="1"/>
  <c r="C53" i="1"/>
  <c r="B53" i="1"/>
  <c r="C52" i="1"/>
  <c r="B52" i="1"/>
  <c r="C51" i="1"/>
  <c r="M51" i="1" s="1"/>
  <c r="U51" i="1" s="1"/>
  <c r="B51" i="1"/>
  <c r="L51" i="1" s="1"/>
  <c r="T51" i="1" s="1"/>
  <c r="C50" i="1"/>
  <c r="B50" i="1"/>
  <c r="C49" i="1"/>
  <c r="M49" i="1" s="1"/>
  <c r="U49" i="1" s="1"/>
  <c r="B49" i="1"/>
  <c r="L49" i="1" s="1"/>
  <c r="T49" i="1" s="1"/>
  <c r="C48" i="1"/>
  <c r="B48" i="1"/>
  <c r="L48" i="1" s="1"/>
  <c r="T48" i="1" s="1"/>
  <c r="C47" i="1"/>
  <c r="B47" i="1"/>
  <c r="C46" i="1"/>
  <c r="B46" i="1"/>
  <c r="C45" i="1"/>
  <c r="B45" i="1"/>
  <c r="C44" i="1"/>
  <c r="B44" i="1"/>
  <c r="C43" i="1"/>
  <c r="M43" i="1" s="1"/>
  <c r="U43" i="1" s="1"/>
  <c r="B43" i="1"/>
  <c r="L43" i="1" s="1"/>
  <c r="T43" i="1" s="1"/>
  <c r="C42" i="1"/>
  <c r="B42" i="1"/>
  <c r="C41" i="1"/>
  <c r="M41" i="1" s="1"/>
  <c r="U41" i="1" s="1"/>
  <c r="B41" i="1"/>
  <c r="L41" i="1" s="1"/>
  <c r="T41" i="1" s="1"/>
  <c r="C40" i="1"/>
  <c r="B40" i="1"/>
  <c r="L40" i="1" s="1"/>
  <c r="T40" i="1" s="1"/>
  <c r="C39" i="1"/>
  <c r="M39" i="1" s="1"/>
  <c r="U39" i="1" s="1"/>
  <c r="B39" i="1"/>
  <c r="C38" i="1"/>
  <c r="M38" i="1" s="1"/>
  <c r="U38" i="1" s="1"/>
  <c r="B38" i="1"/>
  <c r="L38" i="1" s="1"/>
  <c r="T38" i="1" s="1"/>
  <c r="C37" i="1"/>
  <c r="B37" i="1"/>
  <c r="L37" i="1" s="1"/>
  <c r="T37" i="1" s="1"/>
  <c r="C36" i="1"/>
  <c r="B36" i="1"/>
  <c r="C35" i="1"/>
  <c r="B35" i="1"/>
  <c r="C34" i="1"/>
  <c r="B34" i="1"/>
  <c r="C33" i="1"/>
  <c r="M33" i="1" s="1"/>
  <c r="U33" i="1" s="1"/>
  <c r="B33" i="1"/>
  <c r="C32" i="1"/>
  <c r="M32" i="1" s="1"/>
  <c r="U32" i="1" s="1"/>
  <c r="B32" i="1"/>
  <c r="L32" i="1" s="1"/>
  <c r="T32" i="1" s="1"/>
  <c r="C31" i="1"/>
  <c r="B31" i="1"/>
  <c r="C30" i="1"/>
  <c r="M30" i="1" s="1"/>
  <c r="U30" i="1" s="1"/>
  <c r="B30" i="1"/>
  <c r="L30" i="1" s="1"/>
  <c r="T30" i="1" s="1"/>
  <c r="C29" i="1"/>
  <c r="M29" i="1" s="1"/>
  <c r="U29" i="1" s="1"/>
  <c r="B29" i="1"/>
  <c r="L29" i="1" s="1"/>
  <c r="T29" i="1" s="1"/>
  <c r="C28" i="1"/>
  <c r="B28" i="1"/>
  <c r="C27" i="1"/>
  <c r="B27" i="1"/>
  <c r="C26" i="1"/>
  <c r="B26" i="1"/>
  <c r="L26" i="1" s="1"/>
  <c r="T26" i="1" s="1"/>
  <c r="C25" i="1"/>
  <c r="B25" i="1"/>
  <c r="C24" i="1"/>
  <c r="M24" i="1" s="1"/>
  <c r="U24" i="1" s="1"/>
  <c r="B24" i="1"/>
  <c r="L24" i="1" s="1"/>
  <c r="T24" i="1" s="1"/>
  <c r="C23" i="1"/>
  <c r="B23" i="1"/>
  <c r="C22" i="1"/>
  <c r="M22" i="1" s="1"/>
  <c r="U22" i="1" s="1"/>
  <c r="B22" i="1"/>
  <c r="L22" i="1" s="1"/>
  <c r="T22" i="1" s="1"/>
  <c r="C21" i="1"/>
  <c r="B21" i="1"/>
  <c r="L21" i="1" s="1"/>
  <c r="T21" i="1" s="1"/>
  <c r="C20" i="1"/>
  <c r="M20" i="1" s="1"/>
  <c r="U20" i="1" s="1"/>
  <c r="B20" i="1"/>
  <c r="C19" i="1"/>
  <c r="M19" i="1" s="1"/>
  <c r="U19" i="1" s="1"/>
  <c r="B19" i="1"/>
  <c r="C18" i="1"/>
  <c r="B18" i="1"/>
  <c r="C17" i="1"/>
  <c r="M17" i="1" s="1"/>
  <c r="U17" i="1" s="1"/>
  <c r="B17" i="1"/>
  <c r="L17" i="1" s="1"/>
  <c r="C16" i="1"/>
  <c r="B16" i="1"/>
  <c r="L16" i="1" s="1"/>
  <c r="T16" i="1" s="1"/>
  <c r="C15" i="1"/>
  <c r="M15" i="1" s="1"/>
  <c r="U15" i="1" s="1"/>
  <c r="B15" i="1"/>
  <c r="L15" i="1" s="1"/>
  <c r="C14" i="1"/>
  <c r="B14" i="1"/>
  <c r="C13" i="1"/>
  <c r="B13" i="1"/>
  <c r="L13" i="1" s="1"/>
  <c r="T13" i="1" s="1"/>
  <c r="C12" i="1"/>
  <c r="B12" i="1"/>
  <c r="C11" i="1"/>
  <c r="M11" i="1" s="1"/>
  <c r="U11" i="1" s="1"/>
  <c r="B11" i="1"/>
  <c r="L11" i="1" s="1"/>
  <c r="T11" i="1" s="1"/>
  <c r="C10" i="1"/>
  <c r="B10" i="1"/>
  <c r="L10" i="1" s="1"/>
  <c r="T10" i="1" s="1"/>
  <c r="C9" i="1"/>
  <c r="M9" i="1" s="1"/>
  <c r="U9" i="1" s="1"/>
  <c r="B9" i="1"/>
  <c r="L9" i="1" s="1"/>
  <c r="T9" i="1" s="1"/>
  <c r="C8" i="1"/>
  <c r="B8" i="1"/>
  <c r="L8" i="1" s="1"/>
  <c r="T8" i="1" s="1"/>
  <c r="C7" i="1"/>
  <c r="B7" i="1"/>
  <c r="D50" i="1" l="1"/>
  <c r="E50" i="1" s="1"/>
  <c r="G50" i="1" s="1"/>
  <c r="H50" i="1" s="1"/>
  <c r="D63" i="1"/>
  <c r="E63" i="1" s="1"/>
  <c r="G63" i="1" s="1"/>
  <c r="H63" i="1" s="1"/>
  <c r="N20" i="1"/>
  <c r="D53" i="1"/>
  <c r="E53" i="1" s="1"/>
  <c r="G53" i="1" s="1"/>
  <c r="H53" i="1" s="1"/>
  <c r="D7" i="1"/>
  <c r="E7" i="1" s="1"/>
  <c r="G7" i="1" s="1"/>
  <c r="H7" i="1" s="1"/>
  <c r="N35" i="1"/>
  <c r="N28" i="1"/>
  <c r="N10" i="1"/>
  <c r="P10" i="1" s="1"/>
  <c r="N12" i="1"/>
  <c r="D36" i="1"/>
  <c r="E36" i="1" s="1"/>
  <c r="G36" i="1" s="1"/>
  <c r="H36" i="1" s="1"/>
  <c r="N55" i="1"/>
  <c r="P55" i="1" s="1"/>
  <c r="N33" i="1"/>
  <c r="P33" i="1" s="1"/>
  <c r="N56" i="1"/>
  <c r="O56" i="1" s="1"/>
  <c r="D42" i="1"/>
  <c r="E42" i="1" s="1"/>
  <c r="G42" i="1" s="1"/>
  <c r="H42" i="1" s="1"/>
  <c r="D49" i="1"/>
  <c r="E49" i="1" s="1"/>
  <c r="G49" i="1" s="1"/>
  <c r="H49" i="1" s="1"/>
  <c r="D58" i="1"/>
  <c r="E58" i="1" s="1"/>
  <c r="G58" i="1" s="1"/>
  <c r="H58" i="1" s="1"/>
  <c r="D27" i="1"/>
  <c r="E27" i="1" s="1"/>
  <c r="G27" i="1" s="1"/>
  <c r="H27" i="1" s="1"/>
  <c r="D47" i="1"/>
  <c r="E47" i="1" s="1"/>
  <c r="G47" i="1" s="1"/>
  <c r="H47" i="1" s="1"/>
  <c r="N54" i="1"/>
  <c r="P54" i="1" s="1"/>
  <c r="D20" i="1"/>
  <c r="E20" i="1" s="1"/>
  <c r="G20" i="1" s="1"/>
  <c r="H20" i="1" s="1"/>
  <c r="D31" i="1"/>
  <c r="E31" i="1" s="1"/>
  <c r="G31" i="1" s="1"/>
  <c r="H31" i="1" s="1"/>
  <c r="D38" i="1"/>
  <c r="E38" i="1" s="1"/>
  <c r="G38" i="1" s="1"/>
  <c r="H38" i="1" s="1"/>
  <c r="D51" i="1"/>
  <c r="E51" i="1" s="1"/>
  <c r="G51" i="1" s="1"/>
  <c r="H51" i="1" s="1"/>
  <c r="N14" i="1"/>
  <c r="D18" i="1"/>
  <c r="E18" i="1" s="1"/>
  <c r="G18" i="1" s="1"/>
  <c r="H18" i="1" s="1"/>
  <c r="D39" i="1"/>
  <c r="E39" i="1" s="1"/>
  <c r="G39" i="1" s="1"/>
  <c r="H39" i="1" s="1"/>
  <c r="D52" i="1"/>
  <c r="E52" i="1" s="1"/>
  <c r="G52" i="1" s="1"/>
  <c r="H52" i="1" s="1"/>
  <c r="N7" i="1"/>
  <c r="O7" i="1" s="1"/>
  <c r="N21" i="1"/>
  <c r="P21" i="1" s="1"/>
  <c r="N25" i="1"/>
  <c r="O25" i="1" s="1"/>
  <c r="N46" i="1"/>
  <c r="P46" i="1" s="1"/>
  <c r="N49" i="1"/>
  <c r="O49" i="1" s="1"/>
  <c r="N61" i="1"/>
  <c r="O61" i="1" s="1"/>
  <c r="P61" i="1" s="1"/>
  <c r="N15" i="1"/>
  <c r="O15" i="1" s="1"/>
  <c r="P15" i="1" s="1"/>
  <c r="D43" i="1"/>
  <c r="E43" i="1" s="1"/>
  <c r="G43" i="1" s="1"/>
  <c r="H43" i="1" s="1"/>
  <c r="N40" i="1"/>
  <c r="P40" i="1" s="1"/>
  <c r="N43" i="1"/>
  <c r="P43" i="1" s="1"/>
  <c r="N13" i="1"/>
  <c r="P13" i="1" s="1"/>
  <c r="N23" i="1"/>
  <c r="P23" i="1" s="1"/>
  <c r="N30" i="1"/>
  <c r="O30" i="1" s="1"/>
  <c r="N34" i="1"/>
  <c r="P34" i="1" s="1"/>
  <c r="N44" i="1"/>
  <c r="P44" i="1" s="1"/>
  <c r="N59" i="1"/>
  <c r="O59" i="1" s="1"/>
  <c r="P59" i="1" s="1"/>
  <c r="N63" i="1"/>
  <c r="P63" i="1" s="1"/>
  <c r="N24" i="1"/>
  <c r="O24" i="1" s="1"/>
  <c r="P24" i="1" s="1"/>
  <c r="D32" i="1"/>
  <c r="E32" i="1" s="1"/>
  <c r="G32" i="1" s="1"/>
  <c r="H32" i="1" s="1"/>
  <c r="N8" i="1"/>
  <c r="O8" i="1" s="1"/>
  <c r="P8" i="1" s="1"/>
  <c r="D14" i="1"/>
  <c r="E14" i="1" s="1"/>
  <c r="G14" i="1" s="1"/>
  <c r="H14" i="1" s="1"/>
  <c r="N16" i="1"/>
  <c r="P16" i="1" s="1"/>
  <c r="N19" i="1"/>
  <c r="N22" i="1"/>
  <c r="D25" i="1"/>
  <c r="D28" i="1"/>
  <c r="E28" i="1" s="1"/>
  <c r="G28" i="1" s="1"/>
  <c r="H28" i="1" s="1"/>
  <c r="N32" i="1"/>
  <c r="O32" i="1" s="1"/>
  <c r="P32" i="1" s="1"/>
  <c r="D35" i="1"/>
  <c r="E35" i="1" s="1"/>
  <c r="G35" i="1" s="1"/>
  <c r="H35" i="1" s="1"/>
  <c r="M40" i="1"/>
  <c r="U40" i="1" s="1"/>
  <c r="D46" i="1"/>
  <c r="E46" i="1" s="1"/>
  <c r="G46" i="1" s="1"/>
  <c r="H46" i="1" s="1"/>
  <c r="D54" i="1"/>
  <c r="E54" i="1" s="1"/>
  <c r="G54" i="1" s="1"/>
  <c r="H54" i="1" s="1"/>
  <c r="N58" i="1"/>
  <c r="O58" i="1" s="1"/>
  <c r="N57" i="1"/>
  <c r="P57" i="1" s="1"/>
  <c r="D11" i="1"/>
  <c r="D21" i="1"/>
  <c r="D23" i="1"/>
  <c r="E23" i="1" s="1"/>
  <c r="G23" i="1" s="1"/>
  <c r="H23" i="1" s="1"/>
  <c r="D26" i="1"/>
  <c r="E26" i="1" s="1"/>
  <c r="N38" i="1"/>
  <c r="O38" i="1" s="1"/>
  <c r="P38" i="1" s="1"/>
  <c r="N51" i="1"/>
  <c r="O51" i="1" s="1"/>
  <c r="D55" i="1"/>
  <c r="V55" i="1" s="1"/>
  <c r="N11" i="1"/>
  <c r="O11" i="1" s="1"/>
  <c r="D17" i="1"/>
  <c r="E17" i="1" s="1"/>
  <c r="G17" i="1" s="1"/>
  <c r="H17" i="1" s="1"/>
  <c r="M21" i="1"/>
  <c r="U21" i="1" s="1"/>
  <c r="D33" i="1"/>
  <c r="D41" i="1"/>
  <c r="D9" i="1"/>
  <c r="E9" i="1" s="1"/>
  <c r="G9" i="1" s="1"/>
  <c r="H9" i="1" s="1"/>
  <c r="N9" i="1"/>
  <c r="D12" i="1"/>
  <c r="D15" i="1"/>
  <c r="N17" i="1"/>
  <c r="O17" i="1" s="1"/>
  <c r="P17" i="1" s="1"/>
  <c r="N31" i="1"/>
  <c r="N36" i="1"/>
  <c r="P36" i="1" s="1"/>
  <c r="N41" i="1"/>
  <c r="O41" i="1" s="1"/>
  <c r="D44" i="1"/>
  <c r="E44" i="1" s="1"/>
  <c r="G44" i="1" s="1"/>
  <c r="H44" i="1" s="1"/>
  <c r="N47" i="1"/>
  <c r="P47" i="1" s="1"/>
  <c r="N52" i="1"/>
  <c r="V52" i="1" s="1"/>
  <c r="P7" i="1"/>
  <c r="N18" i="1"/>
  <c r="O18" i="1" s="1"/>
  <c r="D24" i="1"/>
  <c r="E24" i="1" s="1"/>
  <c r="G24" i="1" s="1"/>
  <c r="H24" i="1" s="1"/>
  <c r="N27" i="1"/>
  <c r="D34" i="1"/>
  <c r="N42" i="1"/>
  <c r="P42" i="1" s="1"/>
  <c r="N48" i="1"/>
  <c r="P48" i="1" s="1"/>
  <c r="N50" i="1"/>
  <c r="P50" i="1" s="1"/>
  <c r="M56" i="1"/>
  <c r="U56" i="1" s="1"/>
  <c r="D60" i="1"/>
  <c r="E60" i="1" s="1"/>
  <c r="G60" i="1" s="1"/>
  <c r="H60" i="1" s="1"/>
  <c r="D22" i="1"/>
  <c r="E22" i="1" s="1"/>
  <c r="G22" i="1" s="1"/>
  <c r="H22" i="1" s="1"/>
  <c r="D30" i="1"/>
  <c r="L53" i="1"/>
  <c r="T53" i="1" s="1"/>
  <c r="N60" i="1"/>
  <c r="T17" i="1"/>
  <c r="T15" i="1"/>
  <c r="D8" i="1"/>
  <c r="M13" i="1"/>
  <c r="U13" i="1" s="1"/>
  <c r="D16" i="1"/>
  <c r="L18" i="1"/>
  <c r="T18" i="1" s="1"/>
  <c r="B64" i="1"/>
  <c r="L7" i="1"/>
  <c r="M10" i="1"/>
  <c r="U10" i="1" s="1"/>
  <c r="D13" i="1"/>
  <c r="M18" i="1"/>
  <c r="U18" i="1" s="1"/>
  <c r="M16" i="1"/>
  <c r="U16" i="1" s="1"/>
  <c r="D45" i="1"/>
  <c r="L45" i="1"/>
  <c r="T45" i="1" s="1"/>
  <c r="C64" i="1"/>
  <c r="M7" i="1"/>
  <c r="D10" i="1"/>
  <c r="L12" i="1"/>
  <c r="T12" i="1" s="1"/>
  <c r="D19" i="1"/>
  <c r="M12" i="1"/>
  <c r="U12" i="1" s="1"/>
  <c r="M8" i="1"/>
  <c r="U8" i="1" s="1"/>
  <c r="L14" i="1"/>
  <c r="T14" i="1" s="1"/>
  <c r="M14" i="1"/>
  <c r="U14" i="1" s="1"/>
  <c r="N37" i="1"/>
  <c r="D37" i="1"/>
  <c r="N26" i="1"/>
  <c r="N29" i="1"/>
  <c r="D29" i="1"/>
  <c r="L34" i="1"/>
  <c r="T34" i="1" s="1"/>
  <c r="M37" i="1"/>
  <c r="U37" i="1" s="1"/>
  <c r="L23" i="1"/>
  <c r="T23" i="1" s="1"/>
  <c r="M26" i="1"/>
  <c r="U26" i="1" s="1"/>
  <c r="L31" i="1"/>
  <c r="T31" i="1" s="1"/>
  <c r="M34" i="1"/>
  <c r="U34" i="1" s="1"/>
  <c r="L39" i="1"/>
  <c r="T39" i="1" s="1"/>
  <c r="N45" i="1"/>
  <c r="N62" i="1"/>
  <c r="D62" i="1"/>
  <c r="L20" i="1"/>
  <c r="T20" i="1" s="1"/>
  <c r="M23" i="1"/>
  <c r="U23" i="1" s="1"/>
  <c r="L28" i="1"/>
  <c r="T28" i="1" s="1"/>
  <c r="M31" i="1"/>
  <c r="U31" i="1" s="1"/>
  <c r="L36" i="1"/>
  <c r="T36" i="1" s="1"/>
  <c r="N39" i="1"/>
  <c r="M48" i="1"/>
  <c r="U48" i="1" s="1"/>
  <c r="L25" i="1"/>
  <c r="T25" i="1" s="1"/>
  <c r="M28" i="1"/>
  <c r="U28" i="1" s="1"/>
  <c r="L33" i="1"/>
  <c r="T33" i="1" s="1"/>
  <c r="M36" i="1"/>
  <c r="U36" i="1" s="1"/>
  <c r="L62" i="1"/>
  <c r="T62" i="1" s="1"/>
  <c r="M25" i="1"/>
  <c r="U25" i="1" s="1"/>
  <c r="L19" i="1"/>
  <c r="T19" i="1" s="1"/>
  <c r="L27" i="1"/>
  <c r="T27" i="1" s="1"/>
  <c r="L35" i="1"/>
  <c r="T35" i="1" s="1"/>
  <c r="M27" i="1"/>
  <c r="U27" i="1" s="1"/>
  <c r="M35" i="1"/>
  <c r="U35" i="1" s="1"/>
  <c r="N53" i="1"/>
  <c r="D40" i="1"/>
  <c r="L42" i="1"/>
  <c r="T42" i="1" s="1"/>
  <c r="M45" i="1"/>
  <c r="U45" i="1" s="1"/>
  <c r="D48" i="1"/>
  <c r="L50" i="1"/>
  <c r="T50" i="1" s="1"/>
  <c r="M53" i="1"/>
  <c r="U53" i="1" s="1"/>
  <c r="D56" i="1"/>
  <c r="M42" i="1"/>
  <c r="U42" i="1" s="1"/>
  <c r="L47" i="1"/>
  <c r="T47" i="1" s="1"/>
  <c r="M50" i="1"/>
  <c r="U50" i="1" s="1"/>
  <c r="L55" i="1"/>
  <c r="T55" i="1" s="1"/>
  <c r="M59" i="1"/>
  <c r="U59" i="1" s="1"/>
  <c r="L57" i="1"/>
  <c r="T57" i="1" s="1"/>
  <c r="L44" i="1"/>
  <c r="T44" i="1" s="1"/>
  <c r="M47" i="1"/>
  <c r="U47" i="1" s="1"/>
  <c r="L52" i="1"/>
  <c r="T52" i="1" s="1"/>
  <c r="M55" i="1"/>
  <c r="U55" i="1" s="1"/>
  <c r="D59" i="1"/>
  <c r="M44" i="1"/>
  <c r="U44" i="1" s="1"/>
  <c r="M52" i="1"/>
  <c r="U52" i="1" s="1"/>
  <c r="M61" i="1"/>
  <c r="U61" i="1" s="1"/>
  <c r="D57" i="1"/>
  <c r="L46" i="1"/>
  <c r="T46" i="1" s="1"/>
  <c r="L54" i="1"/>
  <c r="T54" i="1" s="1"/>
  <c r="M58" i="1"/>
  <c r="U58" i="1" s="1"/>
  <c r="D61" i="1"/>
  <c r="L63" i="1"/>
  <c r="T63" i="1" s="1"/>
  <c r="M46" i="1"/>
  <c r="U46" i="1" s="1"/>
  <c r="M54" i="1"/>
  <c r="U54" i="1" s="1"/>
  <c r="M63" i="1"/>
  <c r="U63" i="1" s="1"/>
  <c r="O54" i="1" l="1"/>
  <c r="F63" i="1"/>
  <c r="I63" i="1" s="1"/>
  <c r="V49" i="1"/>
  <c r="Z49" i="1" s="1"/>
  <c r="O10" i="1"/>
  <c r="V12" i="1"/>
  <c r="Y12" i="1" s="1"/>
  <c r="O16" i="1"/>
  <c r="V43" i="1"/>
  <c r="X43" i="1" s="1"/>
  <c r="O34" i="1"/>
  <c r="P56" i="1"/>
  <c r="O47" i="1"/>
  <c r="O44" i="1"/>
  <c r="P51" i="1"/>
  <c r="V41" i="1"/>
  <c r="W41" i="1" s="1"/>
  <c r="X41" i="1" s="1"/>
  <c r="Y41" i="1" s="1"/>
  <c r="V54" i="1"/>
  <c r="W54" i="1" s="1"/>
  <c r="X54" i="1" s="1"/>
  <c r="Y54" i="1" s="1"/>
  <c r="E41" i="1"/>
  <c r="F41" i="1" s="1"/>
  <c r="P41" i="1"/>
  <c r="V63" i="1"/>
  <c r="W63" i="1" s="1"/>
  <c r="O55" i="1"/>
  <c r="V34" i="1"/>
  <c r="AB34" i="1" s="1"/>
  <c r="V27" i="1"/>
  <c r="AB27" i="1" s="1"/>
  <c r="V53" i="1"/>
  <c r="AB53" i="1" s="1"/>
  <c r="V42" i="1"/>
  <c r="Z42" i="1" s="1"/>
  <c r="F9" i="1"/>
  <c r="I9" i="1" s="1"/>
  <c r="P58" i="1"/>
  <c r="V33" i="1"/>
  <c r="Z33" i="1" s="1"/>
  <c r="V25" i="1"/>
  <c r="Z25" i="1" s="1"/>
  <c r="V31" i="1"/>
  <c r="AB31" i="1" s="1"/>
  <c r="V36" i="1"/>
  <c r="Y36" i="1" s="1"/>
  <c r="P18" i="1"/>
  <c r="O23" i="1"/>
  <c r="O21" i="1"/>
  <c r="F7" i="1"/>
  <c r="I7" i="1" s="1"/>
  <c r="V24" i="1"/>
  <c r="X24" i="1" s="1"/>
  <c r="V21" i="1"/>
  <c r="W21" i="1" s="1"/>
  <c r="F39" i="1"/>
  <c r="I39" i="1" s="1"/>
  <c r="O63" i="1"/>
  <c r="O40" i="1"/>
  <c r="V22" i="1"/>
  <c r="Z22" i="1" s="1"/>
  <c r="V60" i="1"/>
  <c r="W60" i="1" s="1"/>
  <c r="X60" i="1" s="1"/>
  <c r="Y60" i="1" s="1"/>
  <c r="V20" i="1"/>
  <c r="Y20" i="1" s="1"/>
  <c r="V38" i="1"/>
  <c r="Z38" i="1" s="1"/>
  <c r="O33" i="1"/>
  <c r="F20" i="1"/>
  <c r="I20" i="1" s="1"/>
  <c r="E21" i="1"/>
  <c r="G21" i="1" s="1"/>
  <c r="H21" i="1" s="1"/>
  <c r="F58" i="1"/>
  <c r="I58" i="1" s="1"/>
  <c r="O50" i="1"/>
  <c r="P49" i="1"/>
  <c r="V32" i="1"/>
  <c r="V11" i="1"/>
  <c r="W11" i="1" s="1"/>
  <c r="X11" i="1" s="1"/>
  <c r="Y11" i="1" s="1"/>
  <c r="O48" i="1"/>
  <c r="F35" i="1"/>
  <c r="I35" i="1" s="1"/>
  <c r="F49" i="1"/>
  <c r="I49" i="1" s="1"/>
  <c r="V58" i="1"/>
  <c r="AB58" i="1" s="1"/>
  <c r="V23" i="1"/>
  <c r="Z23" i="1" s="1"/>
  <c r="V35" i="1"/>
  <c r="Z35" i="1" s="1"/>
  <c r="O46" i="1"/>
  <c r="V14" i="1"/>
  <c r="Z14" i="1" s="1"/>
  <c r="P11" i="1"/>
  <c r="V50" i="1"/>
  <c r="Z50" i="1" s="1"/>
  <c r="P30" i="1"/>
  <c r="O60" i="1"/>
  <c r="F38" i="1"/>
  <c r="I38" i="1" s="1"/>
  <c r="V46" i="1"/>
  <c r="W46" i="1" s="1"/>
  <c r="X46" i="1" s="1"/>
  <c r="Y46" i="1" s="1"/>
  <c r="O57" i="1"/>
  <c r="P60" i="1"/>
  <c r="V18" i="1"/>
  <c r="AB18" i="1" s="1"/>
  <c r="O13" i="1"/>
  <c r="E55" i="1"/>
  <c r="G55" i="1" s="1"/>
  <c r="H55" i="1" s="1"/>
  <c r="P25" i="1"/>
  <c r="E25" i="1"/>
  <c r="G25" i="1" s="1"/>
  <c r="H25" i="1" s="1"/>
  <c r="O42" i="1"/>
  <c r="V44" i="1"/>
  <c r="Z44" i="1" s="1"/>
  <c r="V47" i="1"/>
  <c r="Y47" i="1" s="1"/>
  <c r="E12" i="1"/>
  <c r="G12" i="1" s="1"/>
  <c r="H12" i="1" s="1"/>
  <c r="O43" i="1"/>
  <c r="E11" i="1"/>
  <c r="G11" i="1" s="1"/>
  <c r="H11" i="1" s="1"/>
  <c r="F50" i="1"/>
  <c r="I50" i="1" s="1"/>
  <c r="V51" i="1"/>
  <c r="V28" i="1"/>
  <c r="AB28" i="1" s="1"/>
  <c r="G26" i="1"/>
  <c r="H26" i="1" s="1"/>
  <c r="F26" i="1"/>
  <c r="O36" i="1"/>
  <c r="P27" i="1"/>
  <c r="O27" i="1"/>
  <c r="E30" i="1"/>
  <c r="G30" i="1" s="1"/>
  <c r="H30" i="1" s="1"/>
  <c r="O9" i="1"/>
  <c r="P9" i="1"/>
  <c r="E34" i="1"/>
  <c r="G34" i="1" s="1"/>
  <c r="H34" i="1" s="1"/>
  <c r="V17" i="1"/>
  <c r="Z17" i="1" s="1"/>
  <c r="O22" i="1"/>
  <c r="P22" i="1"/>
  <c r="E33" i="1"/>
  <c r="G33" i="1" s="1"/>
  <c r="H33" i="1" s="1"/>
  <c r="P19" i="1"/>
  <c r="O19" i="1"/>
  <c r="V30" i="1"/>
  <c r="Y30" i="1" s="1"/>
  <c r="F43" i="1"/>
  <c r="I43" i="1" s="1"/>
  <c r="F27" i="1"/>
  <c r="I27" i="1" s="1"/>
  <c r="F51" i="1"/>
  <c r="I51" i="1" s="1"/>
  <c r="V9" i="1"/>
  <c r="W9" i="1" s="1"/>
  <c r="X9" i="1" s="1"/>
  <c r="Y9" i="1" s="1"/>
  <c r="O20" i="1"/>
  <c r="P20" i="1" s="1"/>
  <c r="F17" i="1"/>
  <c r="I17" i="1" s="1"/>
  <c r="E15" i="1"/>
  <c r="V15" i="1"/>
  <c r="P39" i="1"/>
  <c r="O39" i="1"/>
  <c r="F53" i="1"/>
  <c r="I53" i="1" s="1"/>
  <c r="E40" i="1"/>
  <c r="G40" i="1" s="1"/>
  <c r="H40" i="1" s="1"/>
  <c r="V40" i="1"/>
  <c r="F52" i="1"/>
  <c r="I52" i="1" s="1"/>
  <c r="F23" i="1"/>
  <c r="I23" i="1" s="1"/>
  <c r="F60" i="1"/>
  <c r="I60" i="1" s="1"/>
  <c r="M64" i="1"/>
  <c r="U7" i="1"/>
  <c r="V8" i="1"/>
  <c r="E8" i="1"/>
  <c r="G8" i="1" s="1"/>
  <c r="H8" i="1" s="1"/>
  <c r="O35" i="1"/>
  <c r="P35" i="1" s="1"/>
  <c r="V39" i="1"/>
  <c r="F18" i="1"/>
  <c r="I18" i="1" s="1"/>
  <c r="F22" i="1"/>
  <c r="I22" i="1" s="1"/>
  <c r="P26" i="1"/>
  <c r="O26" i="1"/>
  <c r="P37" i="1"/>
  <c r="O37" i="1"/>
  <c r="V56" i="1"/>
  <c r="E56" i="1"/>
  <c r="G56" i="1" s="1"/>
  <c r="H56" i="1" s="1"/>
  <c r="F54" i="1"/>
  <c r="I54" i="1" s="1"/>
  <c r="F36" i="1"/>
  <c r="I36" i="1" s="1"/>
  <c r="V19" i="1"/>
  <c r="E19" i="1"/>
  <c r="G19" i="1" s="1"/>
  <c r="H19" i="1" s="1"/>
  <c r="O12" i="1"/>
  <c r="P12" i="1" s="1"/>
  <c r="F47" i="1"/>
  <c r="I47" i="1" s="1"/>
  <c r="F42" i="1"/>
  <c r="I42" i="1" s="1"/>
  <c r="O53" i="1"/>
  <c r="P53" i="1" s="1"/>
  <c r="O52" i="1"/>
  <c r="P52" i="1" s="1"/>
  <c r="AB55" i="1"/>
  <c r="AA55" i="1"/>
  <c r="Z55" i="1"/>
  <c r="Y55" i="1"/>
  <c r="X55" i="1"/>
  <c r="W55" i="1"/>
  <c r="F44" i="1"/>
  <c r="I44" i="1" s="1"/>
  <c r="O31" i="1"/>
  <c r="P31" i="1" s="1"/>
  <c r="V45" i="1"/>
  <c r="E45" i="1"/>
  <c r="G45" i="1" s="1"/>
  <c r="H45" i="1" s="1"/>
  <c r="F32" i="1"/>
  <c r="I32" i="1" s="1"/>
  <c r="V13" i="1"/>
  <c r="E13" i="1"/>
  <c r="G13" i="1" s="1"/>
  <c r="H13" i="1" s="1"/>
  <c r="O14" i="1"/>
  <c r="P14" i="1" s="1"/>
  <c r="P62" i="1"/>
  <c r="O62" i="1"/>
  <c r="AA52" i="1"/>
  <c r="Z52" i="1"/>
  <c r="Y52" i="1"/>
  <c r="X52" i="1"/>
  <c r="W52" i="1"/>
  <c r="AB52" i="1"/>
  <c r="P45" i="1"/>
  <c r="O45" i="1"/>
  <c r="L64" i="1"/>
  <c r="T7" i="1"/>
  <c r="T64" i="1" s="1"/>
  <c r="Y49" i="1"/>
  <c r="X49" i="1"/>
  <c r="V29" i="1"/>
  <c r="E29" i="1"/>
  <c r="G29" i="1" s="1"/>
  <c r="H29" i="1" s="1"/>
  <c r="E10" i="1"/>
  <c r="G10" i="1" s="1"/>
  <c r="H10" i="1" s="1"/>
  <c r="V10" i="1"/>
  <c r="AB12" i="1"/>
  <c r="Z12" i="1"/>
  <c r="V26" i="1"/>
  <c r="F14" i="1"/>
  <c r="I14" i="1" s="1"/>
  <c r="E57" i="1"/>
  <c r="G57" i="1" s="1"/>
  <c r="H57" i="1" s="1"/>
  <c r="V57" i="1"/>
  <c r="E61" i="1"/>
  <c r="G61" i="1" s="1"/>
  <c r="H61" i="1" s="1"/>
  <c r="V61" i="1"/>
  <c r="E59" i="1"/>
  <c r="G59" i="1" s="1"/>
  <c r="H59" i="1" s="1"/>
  <c r="V59" i="1"/>
  <c r="V48" i="1"/>
  <c r="E48" i="1"/>
  <c r="G48" i="1" s="1"/>
  <c r="H48" i="1" s="1"/>
  <c r="F46" i="1"/>
  <c r="I46" i="1" s="1"/>
  <c r="V62" i="1"/>
  <c r="E62" i="1"/>
  <c r="G62" i="1" s="1"/>
  <c r="H62" i="1" s="1"/>
  <c r="O29" i="1"/>
  <c r="P29" i="1" s="1"/>
  <c r="V37" i="1"/>
  <c r="E37" i="1"/>
  <c r="G37" i="1" s="1"/>
  <c r="H37" i="1" s="1"/>
  <c r="F24" i="1"/>
  <c r="I24" i="1" s="1"/>
  <c r="F31" i="1"/>
  <c r="I31" i="1" s="1"/>
  <c r="O28" i="1"/>
  <c r="P28" i="1" s="1"/>
  <c r="V16" i="1"/>
  <c r="E16" i="1"/>
  <c r="G16" i="1" s="1"/>
  <c r="H16" i="1" s="1"/>
  <c r="F28" i="1"/>
  <c r="I28" i="1" s="1"/>
  <c r="X12" i="1" l="1"/>
  <c r="AA43" i="1"/>
  <c r="AA49" i="1"/>
  <c r="AB49" i="1"/>
  <c r="W49" i="1"/>
  <c r="AA12" i="1"/>
  <c r="AC12" i="1" s="1"/>
  <c r="X47" i="1"/>
  <c r="W12" i="1"/>
  <c r="Z41" i="1"/>
  <c r="AA41" i="1" s="1"/>
  <c r="AA38" i="1"/>
  <c r="W58" i="1"/>
  <c r="X58" i="1" s="1"/>
  <c r="Y58" i="1" s="1"/>
  <c r="AB14" i="1"/>
  <c r="X63" i="1"/>
  <c r="F21" i="1"/>
  <c r="I21" i="1" s="1"/>
  <c r="Z36" i="1"/>
  <c r="Z27" i="1"/>
  <c r="Z54" i="1"/>
  <c r="AA54" i="1" s="1"/>
  <c r="AB43" i="1"/>
  <c r="AC43" i="1" s="1"/>
  <c r="X22" i="1"/>
  <c r="W43" i="1"/>
  <c r="AB54" i="1"/>
  <c r="G41" i="1"/>
  <c r="H41" i="1" s="1"/>
  <c r="I41" i="1" s="1"/>
  <c r="Z43" i="1"/>
  <c r="AB41" i="1"/>
  <c r="Y43" i="1"/>
  <c r="W27" i="1"/>
  <c r="X27" i="1" s="1"/>
  <c r="Y27" i="1" s="1"/>
  <c r="Z53" i="1"/>
  <c r="Y31" i="1"/>
  <c r="X28" i="1"/>
  <c r="Z34" i="1"/>
  <c r="AB35" i="1"/>
  <c r="AB38" i="1"/>
  <c r="Y63" i="1"/>
  <c r="AA47" i="1"/>
  <c r="W38" i="1"/>
  <c r="AB33" i="1"/>
  <c r="AB47" i="1"/>
  <c r="W31" i="1"/>
  <c r="W53" i="1"/>
  <c r="X53" i="1" s="1"/>
  <c r="Y53" i="1" s="1"/>
  <c r="W14" i="1"/>
  <c r="X14" i="1" s="1"/>
  <c r="Y14" i="1" s="1"/>
  <c r="AA14" i="1" s="1"/>
  <c r="W34" i="1"/>
  <c r="X34" i="1" s="1"/>
  <c r="Y34" i="1" s="1"/>
  <c r="AA24" i="1"/>
  <c r="Z63" i="1"/>
  <c r="W47" i="1"/>
  <c r="AA63" i="1"/>
  <c r="AB11" i="1"/>
  <c r="Z47" i="1"/>
  <c r="W18" i="1"/>
  <c r="X18" i="1" s="1"/>
  <c r="Y18" i="1" s="1"/>
  <c r="X38" i="1"/>
  <c r="X33" i="1"/>
  <c r="Y38" i="1"/>
  <c r="AB25" i="1"/>
  <c r="AA33" i="1"/>
  <c r="AB21" i="1"/>
  <c r="Z21" i="1"/>
  <c r="W25" i="1"/>
  <c r="X25" i="1" s="1"/>
  <c r="Y25" i="1" s="1"/>
  <c r="AA25" i="1" s="1"/>
  <c r="Z11" i="1"/>
  <c r="AA11" i="1" s="1"/>
  <c r="AB63" i="1"/>
  <c r="AA21" i="1"/>
  <c r="Z30" i="1"/>
  <c r="W23" i="1"/>
  <c r="X23" i="1" s="1"/>
  <c r="Y23" i="1" s="1"/>
  <c r="AA23" i="1" s="1"/>
  <c r="AB42" i="1"/>
  <c r="AB23" i="1"/>
  <c r="Y42" i="1"/>
  <c r="Y21" i="1"/>
  <c r="AA42" i="1"/>
  <c r="X21" i="1"/>
  <c r="Y22" i="1"/>
  <c r="AA22" i="1"/>
  <c r="W22" i="1"/>
  <c r="AA36" i="1"/>
  <c r="AB22" i="1"/>
  <c r="AB36" i="1"/>
  <c r="W33" i="1"/>
  <c r="Z58" i="1"/>
  <c r="W42" i="1"/>
  <c r="Y33" i="1"/>
  <c r="Y24" i="1"/>
  <c r="W36" i="1"/>
  <c r="X42" i="1"/>
  <c r="X36" i="1"/>
  <c r="W50" i="1"/>
  <c r="X50" i="1" s="1"/>
  <c r="Y50" i="1" s="1"/>
  <c r="AA50" i="1" s="1"/>
  <c r="W28" i="1"/>
  <c r="W35" i="1"/>
  <c r="X35" i="1" s="1"/>
  <c r="Y35" i="1" s="1"/>
  <c r="AA35" i="1" s="1"/>
  <c r="Y28" i="1"/>
  <c r="Z51" i="1"/>
  <c r="AB51" i="1"/>
  <c r="Z46" i="1"/>
  <c r="Z60" i="1"/>
  <c r="AA60" i="1" s="1"/>
  <c r="AB46" i="1"/>
  <c r="AA28" i="1"/>
  <c r="AC28" i="1" s="1"/>
  <c r="AB60" i="1"/>
  <c r="Z28" i="1"/>
  <c r="AB30" i="1"/>
  <c r="W51" i="1"/>
  <c r="X51" i="1" s="1"/>
  <c r="Y51" i="1" s="1"/>
  <c r="Z24" i="1"/>
  <c r="F25" i="1"/>
  <c r="I25" i="1" s="1"/>
  <c r="X31" i="1"/>
  <c r="AB24" i="1"/>
  <c r="Z31" i="1"/>
  <c r="W24" i="1"/>
  <c r="AA31" i="1"/>
  <c r="AC31" i="1" s="1"/>
  <c r="AB20" i="1"/>
  <c r="Z32" i="1"/>
  <c r="Z20" i="1"/>
  <c r="AB32" i="1"/>
  <c r="W32" i="1"/>
  <c r="X32" i="1" s="1"/>
  <c r="Y32" i="1" s="1"/>
  <c r="AA20" i="1"/>
  <c r="F10" i="1"/>
  <c r="I10" i="1" s="1"/>
  <c r="W20" i="1"/>
  <c r="X20" i="1"/>
  <c r="AB44" i="1"/>
  <c r="W44" i="1"/>
  <c r="X44" i="1" s="1"/>
  <c r="Y44" i="1" s="1"/>
  <c r="AA44" i="1" s="1"/>
  <c r="AB50" i="1"/>
  <c r="F34" i="1"/>
  <c r="I34" i="1" s="1"/>
  <c r="F55" i="1"/>
  <c r="I55" i="1" s="1"/>
  <c r="Z9" i="1"/>
  <c r="AA9" i="1" s="1"/>
  <c r="Z18" i="1"/>
  <c r="F11" i="1"/>
  <c r="I11" i="1" s="1"/>
  <c r="AB17" i="1"/>
  <c r="F12" i="1"/>
  <c r="I12" i="1" s="1"/>
  <c r="AB9" i="1"/>
  <c r="F33" i="1"/>
  <c r="I33" i="1" s="1"/>
  <c r="F62" i="1"/>
  <c r="I62" i="1" s="1"/>
  <c r="W17" i="1"/>
  <c r="X17" i="1" s="1"/>
  <c r="Y17" i="1" s="1"/>
  <c r="AA17" i="1" s="1"/>
  <c r="F30" i="1"/>
  <c r="I30" i="1" s="1"/>
  <c r="AA30" i="1"/>
  <c r="F13" i="1"/>
  <c r="I13" i="1" s="1"/>
  <c r="W30" i="1"/>
  <c r="X30" i="1"/>
  <c r="AC52" i="1"/>
  <c r="AA46" i="1"/>
  <c r="AB15" i="1"/>
  <c r="AA15" i="1"/>
  <c r="W15" i="1"/>
  <c r="X15" i="1"/>
  <c r="Y15" i="1"/>
  <c r="Z15" i="1"/>
  <c r="G15" i="1"/>
  <c r="H15" i="1" s="1"/>
  <c r="F15" i="1"/>
  <c r="I26" i="1"/>
  <c r="F59" i="1"/>
  <c r="I59" i="1" s="1"/>
  <c r="AB26" i="1"/>
  <c r="Z26" i="1"/>
  <c r="W26" i="1"/>
  <c r="X26" i="1" s="1"/>
  <c r="Y26" i="1" s="1"/>
  <c r="AA26" i="1" s="1"/>
  <c r="W13" i="1"/>
  <c r="AB13" i="1"/>
  <c r="AA13" i="1"/>
  <c r="Z13" i="1"/>
  <c r="Y13" i="1"/>
  <c r="X13" i="1"/>
  <c r="AC55" i="1"/>
  <c r="F40" i="1"/>
  <c r="I40" i="1" s="1"/>
  <c r="Z61" i="1"/>
  <c r="W61" i="1"/>
  <c r="X61" i="1" s="1"/>
  <c r="Y61" i="1" s="1"/>
  <c r="AB61" i="1"/>
  <c r="U64" i="1"/>
  <c r="V7" i="1"/>
  <c r="Z39" i="1"/>
  <c r="X39" i="1"/>
  <c r="W39" i="1"/>
  <c r="AB39" i="1"/>
  <c r="AA39" i="1"/>
  <c r="Y39" i="1"/>
  <c r="AB62" i="1"/>
  <c r="AA62" i="1"/>
  <c r="Z62" i="1"/>
  <c r="Y62" i="1"/>
  <c r="X62" i="1"/>
  <c r="W62" i="1"/>
  <c r="F61" i="1"/>
  <c r="I61" i="1" s="1"/>
  <c r="F45" i="1"/>
  <c r="I45" i="1" s="1"/>
  <c r="F37" i="1"/>
  <c r="I37" i="1" s="1"/>
  <c r="F48" i="1"/>
  <c r="I48" i="1" s="1"/>
  <c r="AB57" i="1"/>
  <c r="Z57" i="1"/>
  <c r="W57" i="1"/>
  <c r="X57" i="1" s="1"/>
  <c r="Y57" i="1" s="1"/>
  <c r="F29" i="1"/>
  <c r="I29" i="1" s="1"/>
  <c r="AB45" i="1"/>
  <c r="AA45" i="1"/>
  <c r="Z45" i="1"/>
  <c r="Y45" i="1"/>
  <c r="X45" i="1"/>
  <c r="W45" i="1"/>
  <c r="F56" i="1"/>
  <c r="I56" i="1" s="1"/>
  <c r="W8" i="1"/>
  <c r="X8" i="1"/>
  <c r="AB8" i="1"/>
  <c r="Y8" i="1"/>
  <c r="AA8" i="1"/>
  <c r="Z8" i="1"/>
  <c r="W37" i="1"/>
  <c r="AB37" i="1"/>
  <c r="AA37" i="1"/>
  <c r="Z37" i="1"/>
  <c r="Y37" i="1"/>
  <c r="X37" i="1"/>
  <c r="W48" i="1"/>
  <c r="X48" i="1" s="1"/>
  <c r="Y48" i="1" s="1"/>
  <c r="AB48" i="1"/>
  <c r="Z48" i="1"/>
  <c r="AB10" i="1"/>
  <c r="Z10" i="1"/>
  <c r="W10" i="1"/>
  <c r="X10" i="1" s="1"/>
  <c r="Y10" i="1" s="1"/>
  <c r="W29" i="1"/>
  <c r="X29" i="1" s="1"/>
  <c r="Y29" i="1" s="1"/>
  <c r="AB29" i="1"/>
  <c r="Z29" i="1"/>
  <c r="F19" i="1"/>
  <c r="I19" i="1" s="1"/>
  <c r="W56" i="1"/>
  <c r="AB56" i="1"/>
  <c r="AA56" i="1"/>
  <c r="Z56" i="1"/>
  <c r="Y56" i="1"/>
  <c r="X56" i="1"/>
  <c r="W16" i="1"/>
  <c r="X16" i="1" s="1"/>
  <c r="Y16" i="1" s="1"/>
  <c r="AB16" i="1"/>
  <c r="Z16" i="1"/>
  <c r="F16" i="1"/>
  <c r="I16" i="1" s="1"/>
  <c r="AB59" i="1"/>
  <c r="AA59" i="1"/>
  <c r="Z59" i="1"/>
  <c r="Y59" i="1"/>
  <c r="X59" i="1"/>
  <c r="W59" i="1"/>
  <c r="F57" i="1"/>
  <c r="I57" i="1" s="1"/>
  <c r="W19" i="1"/>
  <c r="X19" i="1" s="1"/>
  <c r="Y19" i="1" s="1"/>
  <c r="AB19" i="1"/>
  <c r="Z19" i="1"/>
  <c r="F8" i="1"/>
  <c r="I8" i="1" s="1"/>
  <c r="W40" i="1"/>
  <c r="X40" i="1" s="1"/>
  <c r="Y40" i="1" s="1"/>
  <c r="AB40" i="1"/>
  <c r="Z40" i="1"/>
  <c r="AC49" i="1" l="1"/>
  <c r="AC54" i="1"/>
  <c r="AC14" i="1"/>
  <c r="AC21" i="1"/>
  <c r="AC38" i="1"/>
  <c r="AC36" i="1"/>
  <c r="AA27" i="1"/>
  <c r="AC27" i="1" s="1"/>
  <c r="AA53" i="1"/>
  <c r="AC53" i="1" s="1"/>
  <c r="AC35" i="1"/>
  <c r="AC47" i="1"/>
  <c r="AA34" i="1"/>
  <c r="AC34" i="1" s="1"/>
  <c r="AC33" i="1"/>
  <c r="AA18" i="1"/>
  <c r="AC18" i="1" s="1"/>
  <c r="AC11" i="1"/>
  <c r="AC41" i="1"/>
  <c r="AC60" i="1"/>
  <c r="AC25" i="1"/>
  <c r="AC63" i="1"/>
  <c r="AC24" i="1"/>
  <c r="AA58" i="1"/>
  <c r="AC58" i="1" s="1"/>
  <c r="AC22" i="1"/>
  <c r="AC42" i="1"/>
  <c r="AC46" i="1"/>
  <c r="AC23" i="1"/>
  <c r="AA32" i="1"/>
  <c r="AC32" i="1" s="1"/>
  <c r="AA19" i="1"/>
  <c r="AC19" i="1" s="1"/>
  <c r="AC50" i="1"/>
  <c r="AA61" i="1"/>
  <c r="AC61" i="1" s="1"/>
  <c r="AA40" i="1"/>
  <c r="AC40" i="1" s="1"/>
  <c r="AA29" i="1"/>
  <c r="AC29" i="1" s="1"/>
  <c r="AA51" i="1"/>
  <c r="AC51" i="1" s="1"/>
  <c r="AA16" i="1"/>
  <c r="AC16" i="1" s="1"/>
  <c r="AC30" i="1"/>
  <c r="AC44" i="1"/>
  <c r="AC20" i="1"/>
  <c r="AC9" i="1"/>
  <c r="AC17" i="1"/>
  <c r="AC15" i="1"/>
  <c r="I15" i="1"/>
  <c r="AA10" i="1"/>
  <c r="AC10" i="1" s="1"/>
  <c r="AA48" i="1"/>
  <c r="AC48" i="1" s="1"/>
  <c r="AA57" i="1"/>
  <c r="AC57" i="1" s="1"/>
  <c r="AC59" i="1"/>
  <c r="AC56" i="1"/>
  <c r="AC39" i="1"/>
  <c r="AC8" i="1"/>
  <c r="AC45" i="1"/>
  <c r="AC62" i="1"/>
  <c r="AB7" i="1"/>
  <c r="Z7" i="1"/>
  <c r="W7" i="1"/>
  <c r="X7" i="1" s="1"/>
  <c r="Y7" i="1" s="1"/>
  <c r="AC13" i="1"/>
  <c r="AC26" i="1"/>
  <c r="AC37" i="1"/>
  <c r="I64" i="1" l="1"/>
  <c r="AA7" i="1"/>
  <c r="AC7" i="1" s="1"/>
  <c r="AC64" i="1" l="1"/>
  <c r="AG59" i="1" l="1"/>
  <c r="AG60" i="1"/>
  <c r="AG37" i="1" l="1"/>
  <c r="AG14" i="1"/>
  <c r="AG53" i="1"/>
  <c r="AG38" i="1"/>
  <c r="AG29" i="1"/>
  <c r="AG26" i="1"/>
  <c r="AG44" i="1"/>
  <c r="AG15" i="1"/>
  <c r="AG17" i="1"/>
  <c r="AG12" i="1"/>
  <c r="AG11" i="1"/>
  <c r="AG20" i="1"/>
  <c r="AG41" i="1"/>
  <c r="AG31" i="1"/>
  <c r="AG34" i="1"/>
  <c r="AG8" i="1"/>
  <c r="AG25" i="1"/>
  <c r="AG52" i="1"/>
  <c r="AF62" i="1"/>
  <c r="AG61" i="1"/>
  <c r="AG63" i="1"/>
  <c r="AF59" i="1"/>
  <c r="AF61" i="1"/>
  <c r="AF60" i="1"/>
  <c r="AF58" i="1"/>
  <c r="AG62" i="1"/>
  <c r="AG58" i="1"/>
  <c r="AG57" i="1"/>
  <c r="AF57" i="1"/>
  <c r="AF63" i="1"/>
  <c r="AF37" i="1" l="1"/>
  <c r="AG39" i="1"/>
  <c r="AG54" i="1"/>
  <c r="AG36" i="1"/>
  <c r="AF51" i="1"/>
  <c r="AF53" i="1"/>
  <c r="AG49" i="1"/>
  <c r="AG55" i="1"/>
  <c r="AG43" i="1"/>
  <c r="AG27" i="1"/>
  <c r="AF54" i="1"/>
  <c r="AG56" i="1"/>
  <c r="AF24" i="1"/>
  <c r="AF40" i="1"/>
  <c r="AF27" i="1"/>
  <c r="AF42" i="1"/>
  <c r="AG42" i="1"/>
  <c r="AG35" i="1"/>
  <c r="AG21" i="1"/>
  <c r="AG32" i="1"/>
  <c r="AG47" i="1"/>
  <c r="AF29" i="1"/>
  <c r="AG16" i="1"/>
  <c r="AF10" i="1"/>
  <c r="AF52" i="1"/>
  <c r="AG51" i="1"/>
  <c r="AF36" i="1"/>
  <c r="AF45" i="1"/>
  <c r="AF13" i="1"/>
  <c r="AF47" i="1"/>
  <c r="AG45" i="1"/>
  <c r="AG9" i="1"/>
  <c r="AG18" i="1"/>
  <c r="AF28" i="1"/>
  <c r="AF19" i="1"/>
  <c r="AF39" i="1"/>
  <c r="AG46" i="1"/>
  <c r="AF21" i="1"/>
  <c r="AG24" i="1"/>
  <c r="AG50" i="1"/>
  <c r="AF33" i="1"/>
  <c r="AF48" i="1"/>
  <c r="AF49" i="1"/>
  <c r="AF35" i="1"/>
  <c r="AF14" i="1"/>
  <c r="AG13" i="1"/>
  <c r="AF23" i="1"/>
  <c r="AF43" i="1"/>
  <c r="AF12" i="1"/>
  <c r="AF44" i="1"/>
  <c r="AF22" i="1"/>
  <c r="AF20" i="1"/>
  <c r="AF18" i="1"/>
  <c r="AF56" i="1"/>
  <c r="AG19" i="1"/>
  <c r="AG22" i="1"/>
  <c r="AF25" i="1"/>
  <c r="AG10" i="1"/>
  <c r="AG28" i="1"/>
  <c r="AF26" i="1"/>
  <c r="AF46" i="1"/>
  <c r="AF32" i="1"/>
  <c r="AG23" i="1"/>
  <c r="AF11" i="1"/>
  <c r="AF34" i="1"/>
  <c r="AG40" i="1"/>
  <c r="AF15" i="1"/>
  <c r="AF16" i="1"/>
  <c r="AG33" i="1"/>
  <c r="AG48" i="1"/>
  <c r="AG30" i="1"/>
  <c r="AF31" i="1"/>
  <c r="AF55" i="1"/>
  <c r="AF30" i="1"/>
  <c r="AF38" i="1"/>
  <c r="AF41" i="1"/>
  <c r="AF9" i="1"/>
  <c r="AF17" i="1"/>
  <c r="AF50" i="1"/>
  <c r="AF8" i="1"/>
  <c r="AG7" i="1"/>
  <c r="AH57" i="1"/>
  <c r="AI57" i="1" s="1"/>
  <c r="AH63" i="1"/>
  <c r="AI63" i="1" s="1"/>
  <c r="AF7" i="1"/>
  <c r="AH27" i="1" l="1"/>
  <c r="AI27" i="1" s="1"/>
  <c r="AH39" i="1"/>
  <c r="AI39" i="1" s="1"/>
  <c r="AH48" i="1"/>
  <c r="AI48" i="1" s="1"/>
  <c r="AH42" i="1"/>
  <c r="AI42" i="1" s="1"/>
  <c r="AH41" i="1"/>
  <c r="AI41" i="1" s="1"/>
  <c r="AH38" i="1"/>
  <c r="AI38" i="1" s="1"/>
  <c r="AH21" i="1"/>
  <c r="AI21" i="1" s="1"/>
  <c r="AH31" i="1"/>
  <c r="AI31" i="1" s="1"/>
  <c r="AH52" i="1"/>
  <c r="AI52" i="1" s="1"/>
  <c r="AH11" i="1"/>
  <c r="AI11" i="1" s="1"/>
  <c r="AH58" i="1"/>
  <c r="AI58" i="1" s="1"/>
  <c r="AH60" i="1"/>
  <c r="AI60" i="1" s="1"/>
  <c r="AH62" i="1"/>
  <c r="AI62" i="1" s="1"/>
  <c r="AH61" i="1"/>
  <c r="AI61" i="1" s="1"/>
  <c r="AH59" i="1"/>
  <c r="AI59" i="1" s="1"/>
  <c r="AH32" i="1" l="1"/>
  <c r="AI32" i="1" s="1"/>
  <c r="AH53" i="1"/>
  <c r="AI53" i="1" s="1"/>
  <c r="AH46" i="1"/>
  <c r="AI46" i="1" s="1"/>
  <c r="AH14" i="1"/>
  <c r="AI14" i="1" s="1"/>
  <c r="AH16" i="1"/>
  <c r="AI16" i="1" s="1"/>
  <c r="AH45" i="1"/>
  <c r="AI45" i="1" s="1"/>
  <c r="AH12" i="1"/>
  <c r="AI12" i="1" s="1"/>
  <c r="AH37" i="1"/>
  <c r="AI37" i="1" s="1"/>
  <c r="AH19" i="1"/>
  <c r="AI19" i="1" s="1"/>
  <c r="AH18" i="1"/>
  <c r="AI18" i="1" s="1"/>
  <c r="AH56" i="1"/>
  <c r="AI56" i="1" s="1"/>
  <c r="AH9" i="1"/>
  <c r="AI9" i="1" s="1"/>
  <c r="AH28" i="1"/>
  <c r="AI28" i="1" s="1"/>
  <c r="AH43" i="1"/>
  <c r="AI43" i="1" s="1"/>
  <c r="AH50" i="1"/>
  <c r="AI50" i="1" s="1"/>
  <c r="AH23" i="1"/>
  <c r="AI23" i="1" s="1"/>
  <c r="AH17" i="1"/>
  <c r="AI17" i="1" s="1"/>
  <c r="AH15" i="1"/>
  <c r="AI15" i="1" s="1"/>
  <c r="AH20" i="1"/>
  <c r="AI20" i="1" s="1"/>
  <c r="AH49" i="1"/>
  <c r="AI49" i="1" s="1"/>
  <c r="AH29" i="1"/>
  <c r="AI29" i="1" s="1"/>
  <c r="AH44" i="1"/>
  <c r="AI44" i="1" s="1"/>
  <c r="AH55" i="1"/>
  <c r="AI55" i="1" s="1"/>
  <c r="AH40" i="1"/>
  <c r="AI40" i="1" s="1"/>
  <c r="AH10" i="1"/>
  <c r="AI10" i="1" s="1"/>
  <c r="AH26" i="1"/>
  <c r="AI26" i="1" s="1"/>
  <c r="AH24" i="1"/>
  <c r="AI24" i="1" s="1"/>
  <c r="AH47" i="1"/>
  <c r="AI47" i="1" s="1"/>
  <c r="AH33" i="1"/>
  <c r="AI33" i="1" s="1"/>
  <c r="AH35" i="1"/>
  <c r="AI35" i="1" s="1"/>
  <c r="AH54" i="1"/>
  <c r="AI54" i="1" s="1"/>
  <c r="AH30" i="1"/>
  <c r="AI30" i="1" s="1"/>
  <c r="AH51" i="1"/>
  <c r="AI51" i="1" s="1"/>
  <c r="AH22" i="1"/>
  <c r="AI22" i="1" s="1"/>
  <c r="AH13" i="1"/>
  <c r="AI13" i="1" s="1"/>
  <c r="AH8" i="1"/>
  <c r="AI8" i="1" s="1"/>
  <c r="AH36" i="1"/>
  <c r="AI36" i="1" s="1"/>
  <c r="AH34" i="1"/>
  <c r="AI34" i="1" s="1"/>
  <c r="AH25" i="1"/>
  <c r="AI25" i="1" s="1"/>
  <c r="AH7" i="1" l="1"/>
  <c r="AI7" i="1" s="1"/>
  <c r="AI64" i="1" l="1"/>
  <c r="AJ7" i="1" s="1"/>
  <c r="AK7" i="1" l="1"/>
  <c r="AJ18" i="1"/>
  <c r="AK18" i="1" s="1"/>
  <c r="AJ50" i="1"/>
  <c r="AK50" i="1" s="1"/>
  <c r="AJ51" i="1"/>
  <c r="AK51" i="1" s="1"/>
  <c r="AJ54" i="1"/>
  <c r="AK54" i="1" s="1"/>
  <c r="AJ39" i="1"/>
  <c r="AK39" i="1" s="1"/>
  <c r="AJ62" i="1"/>
  <c r="AK62" i="1" s="1"/>
  <c r="AJ10" i="1"/>
  <c r="AK10" i="1" s="1"/>
  <c r="AJ58" i="1"/>
  <c r="AK58" i="1" s="1"/>
  <c r="AJ41" i="1"/>
  <c r="AK41" i="1" s="1"/>
  <c r="AJ17" i="1"/>
  <c r="AK17" i="1" s="1"/>
  <c r="AJ28" i="1"/>
  <c r="AK28" i="1" s="1"/>
  <c r="AJ57" i="1"/>
  <c r="AK57" i="1" s="1"/>
  <c r="AJ43" i="1"/>
  <c r="AK43" i="1" s="1"/>
  <c r="AJ44" i="1"/>
  <c r="AK44" i="1" s="1"/>
  <c r="AJ37" i="1"/>
  <c r="AK37" i="1" s="1"/>
  <c r="AJ15" i="1"/>
  <c r="AK15" i="1" s="1"/>
  <c r="AJ23" i="1"/>
  <c r="AK23" i="1" s="1"/>
  <c r="AJ32" i="1"/>
  <c r="AK32" i="1" s="1"/>
  <c r="AJ20" i="1"/>
  <c r="AK20" i="1" s="1"/>
  <c r="AJ12" i="1"/>
  <c r="AK12" i="1" s="1"/>
  <c r="AJ8" i="1"/>
  <c r="AK8" i="1" s="1"/>
  <c r="AJ21" i="1"/>
  <c r="AK21" i="1" s="1"/>
  <c r="AJ13" i="1"/>
  <c r="AK13" i="1" s="1"/>
  <c r="AJ61" i="1"/>
  <c r="AK61" i="1" s="1"/>
  <c r="AJ11" i="1"/>
  <c r="AK11" i="1" s="1"/>
  <c r="AJ63" i="1"/>
  <c r="AK63" i="1" s="1"/>
  <c r="AJ36" i="1"/>
  <c r="AK36" i="1" s="1"/>
  <c r="AJ47" i="1"/>
  <c r="AK47" i="1" s="1"/>
  <c r="AJ26" i="1"/>
  <c r="AK26" i="1" s="1"/>
  <c r="AJ22" i="1"/>
  <c r="AK22" i="1" s="1"/>
  <c r="AJ33" i="1"/>
  <c r="AK33" i="1" s="1"/>
  <c r="AJ48" i="1"/>
  <c r="AK48" i="1" s="1"/>
  <c r="AJ60" i="1"/>
  <c r="AK60" i="1" s="1"/>
  <c r="AJ31" i="1"/>
  <c r="AK31" i="1" s="1"/>
  <c r="AJ45" i="1"/>
  <c r="AK45" i="1" s="1"/>
  <c r="AJ46" i="1"/>
  <c r="AK46" i="1" s="1"/>
  <c r="AJ14" i="1"/>
  <c r="AK14" i="1" s="1"/>
  <c r="AJ16" i="1"/>
  <c r="AK16" i="1" s="1"/>
  <c r="AJ27" i="1"/>
  <c r="AK27" i="1" s="1"/>
  <c r="AJ19" i="1"/>
  <c r="AK19" i="1" s="1"/>
  <c r="AJ52" i="1"/>
  <c r="AK52" i="1" s="1"/>
  <c r="AJ56" i="1"/>
  <c r="AK56" i="1" s="1"/>
  <c r="AJ53" i="1"/>
  <c r="AK53" i="1" s="1"/>
  <c r="AJ30" i="1"/>
  <c r="AK30" i="1" s="1"/>
  <c r="AJ55" i="1"/>
  <c r="AK55" i="1" s="1"/>
  <c r="AJ38" i="1"/>
  <c r="AK38" i="1" s="1"/>
  <c r="AJ34" i="1"/>
  <c r="AK34" i="1" s="1"/>
  <c r="AJ25" i="1"/>
  <c r="AK25" i="1" s="1"/>
  <c r="AJ24" i="1"/>
  <c r="AK24" i="1" s="1"/>
  <c r="AJ35" i="1"/>
  <c r="AK35" i="1" s="1"/>
  <c r="AJ42" i="1"/>
  <c r="AK42" i="1" s="1"/>
  <c r="AJ40" i="1"/>
  <c r="AK40" i="1" s="1"/>
  <c r="AJ59" i="1"/>
  <c r="AK59" i="1" s="1"/>
  <c r="AJ49" i="1"/>
  <c r="AK49" i="1" s="1"/>
  <c r="AJ9" i="1"/>
  <c r="AK9" i="1" s="1"/>
  <c r="AJ29" i="1"/>
  <c r="AK29" i="1" s="1"/>
  <c r="AJ64" i="1" l="1"/>
  <c r="AK64" i="1"/>
</calcChain>
</file>

<file path=xl/sharedStrings.xml><?xml version="1.0" encoding="utf-8"?>
<sst xmlns="http://schemas.openxmlformats.org/spreadsheetml/2006/main" count="297" uniqueCount="112">
  <si>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</si>
  <si>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</si>
  <si>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</si>
  <si>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</si>
  <si>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</si>
  <si>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</si>
  <si>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</si>
  <si>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</si>
  <si>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</si>
  <si>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</si>
  <si>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</si>
  <si>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</si>
  <si>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</si>
  <si>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</si>
  <si>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</si>
  <si>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</si>
  <si>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</si>
  <si>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</si>
  <si>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</si>
  <si>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</si>
  <si>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Percentage of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</si>
  <si>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</si>
  <si>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</si>
  <si>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</si>
  <si>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</si>
  <si>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</si>
  <si>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(4*.20)</t>
  </si>
  <si>
    <t>(4-5)</t>
  </si>
  <si>
    <t>(2/3)</t>
  </si>
  <si>
    <t>(5*7)</t>
  </si>
  <si>
    <t>(6+8)</t>
  </si>
  <si>
    <t>(2*.2)</t>
  </si>
  <si>
    <t>(2-5)</t>
  </si>
  <si>
    <t>(3/2)</t>
  </si>
  <si>
    <t>(5-100%)</t>
  </si>
  <si>
    <t>(200%-5)</t>
  </si>
  <si>
    <t>(2*.20)</t>
  </si>
  <si>
    <t>(6*8)</t>
  </si>
  <si>
    <t>(2*.80)</t>
  </si>
  <si>
    <t>(8+9)</t>
  </si>
  <si>
    <t>Rev Need</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</si>
  <si>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</si>
  <si>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</si>
  <si>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</si>
  <si>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</si>
  <si>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</si>
  <si>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</si>
  <si>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</si>
  <si>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</si>
  <si>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</si>
  <si>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</si>
  <si>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</si>
  <si>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</si>
  <si>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</si>
  <si>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</si>
  <si>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</si>
  <si>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</si>
  <si>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</si>
  <si>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</si>
  <si>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</si>
  <si>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</si>
  <si>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</si>
  <si>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</si>
  <si>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</si>
  <si>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</si>
  <si>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</si>
  <si>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</si>
  <si>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</si>
  <si>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</si>
  <si>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</si>
  <si>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</si>
  <si>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</si>
  <si>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</si>
  <si>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</si>
  <si>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</si>
  <si>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</si>
  <si>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</si>
  <si>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</si>
  <si>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</si>
  <si>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</si>
  <si>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</si>
  <si>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</si>
  <si>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</si>
  <si>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</si>
  <si>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</si>
  <si>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</si>
  <si>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</si>
  <si>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</si>
  <si>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</si>
  <si>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</si>
  <si>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</si>
  <si>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</si>
  <si>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</si>
  <si>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</si>
  <si>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</si>
  <si>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</si>
  <si>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</si>
  <si>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</si>
  <si>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</si>
  <si>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</si>
  <si>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</si>
  <si>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Enclosure 10</t>
  </si>
  <si>
    <t>A</t>
  </si>
  <si>
    <t>B</t>
  </si>
  <si>
    <t>C</t>
  </si>
  <si>
    <t>D</t>
  </si>
  <si>
    <t>E</t>
  </si>
  <si>
    <t>Option 1</t>
  </si>
  <si>
    <t>Option 2</t>
  </si>
  <si>
    <t>Option 3</t>
  </si>
  <si>
    <t>Option Used</t>
  </si>
  <si>
    <t>Press LEFT or RIGHT arrow to read headings.  Press UP or DOWN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</si>
</sst>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s>
  <fonts count="5"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0"/>
      <name val="Arial"/>
      <family val="2"/>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22">
    <xf numFmtId="0" fontId="0" fillId="0" borderId="0" xfId="0"/>
    <xf numFmtId="0" fontId="3" fillId="0" borderId="0" xfId="3" applyFont="1" applyFill="1" applyBorder="1" applyAlignment="1">
      <alignment horizontal="center"/>
    </xf>
    <xf numFmtId="0" fontId="3" fillId="0" borderId="0" xfId="3" applyFont="1" applyFill="1" applyBorder="1" applyAlignment="1"/>
    <xf numFmtId="0" fontId="3" fillId="0" borderId="2" xfId="3" applyFont="1" applyFill="1" applyBorder="1" applyAlignment="1">
      <alignment horizontal="center"/>
    </xf>
    <xf numFmtId="0" fontId="2" fillId="0" borderId="0" xfId="3" applyFont="1" applyFill="1"/>
    <xf numFmtId="9" fontId="3" fillId="0" borderId="0" xfId="3" applyNumberFormat="1" applyFont="1" applyFill="1" applyBorder="1" applyAlignment="1">
      <alignment horizontal="center" vertical="center"/>
    </xf>
    <xf numFmtId="9" fontId="3" fillId="0" borderId="0" xfId="3" applyNumberFormat="1" applyFont="1" applyFill="1" applyBorder="1" applyAlignment="1">
      <alignment vertical="center"/>
    </xf>
    <xf numFmtId="9" fontId="3" fillId="0" borderId="2" xfId="3" applyNumberFormat="1" applyFont="1" applyFill="1" applyBorder="1" applyAlignment="1">
      <alignment horizontal="center" vertical="center"/>
    </xf>
    <xf numFmtId="0" fontId="2" fillId="0" borderId="0" xfId="3" applyFont="1" applyFill="1" applyBorder="1"/>
    <xf numFmtId="0" fontId="3" fillId="0" borderId="5"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2" fillId="0" borderId="0" xfId="3" applyFont="1" applyFill="1" applyAlignment="1">
      <alignment vertical="center"/>
    </xf>
    <xf numFmtId="0" fontId="2" fillId="0" borderId="6" xfId="3" applyNumberFormat="1" applyFont="1" applyFill="1" applyBorder="1" applyAlignment="1">
      <alignment horizontal="center"/>
    </xf>
    <xf numFmtId="0" fontId="2" fillId="0" borderId="5" xfId="3" applyNumberFormat="1" applyFont="1" applyFill="1" applyBorder="1" applyAlignment="1">
      <alignment horizontal="center"/>
    </xf>
    <xf numFmtId="0" fontId="2" fillId="0" borderId="0" xfId="3" applyNumberFormat="1" applyFont="1" applyFill="1" applyBorder="1" applyAlignment="1">
      <alignment horizontal="center"/>
    </xf>
    <xf numFmtId="0" fontId="2" fillId="0" borderId="10" xfId="3" applyNumberFormat="1" applyFont="1" applyFill="1" applyBorder="1" applyAlignment="1">
      <alignment horizontal="center"/>
    </xf>
    <xf numFmtId="0" fontId="2" fillId="0" borderId="11" xfId="3" applyNumberFormat="1" applyFont="1" applyFill="1" applyBorder="1" applyAlignment="1">
      <alignment horizontal="center"/>
    </xf>
    <xf numFmtId="0" fontId="2" fillId="0" borderId="9" xfId="3" applyNumberFormat="1" applyFont="1" applyFill="1" applyBorder="1" applyAlignment="1">
      <alignment horizontal="center"/>
    </xf>
    <xf numFmtId="0" fontId="2" fillId="0" borderId="3" xfId="3" applyNumberFormat="1" applyFont="1" applyFill="1" applyBorder="1" applyAlignment="1">
      <alignment horizontal="center"/>
    </xf>
    <xf numFmtId="0" fontId="2" fillId="0" borderId="4" xfId="3" applyFont="1" applyFill="1" applyBorder="1"/>
    <xf numFmtId="9" fontId="2" fillId="0" borderId="9" xfId="3" applyNumberFormat="1" applyFont="1" applyFill="1" applyBorder="1" applyAlignment="1">
      <alignment horizontal="center"/>
    </xf>
    <xf numFmtId="49" fontId="2" fillId="0" borderId="9" xfId="3" applyNumberFormat="1" applyFont="1" applyFill="1" applyBorder="1" applyAlignment="1">
      <alignment horizontal="center"/>
    </xf>
    <xf numFmtId="49" fontId="2" fillId="0" borderId="5" xfId="3" applyNumberFormat="1" applyFont="1" applyFill="1" applyBorder="1" applyAlignment="1">
      <alignment horizontal="center"/>
    </xf>
    <xf numFmtId="49" fontId="2" fillId="0" borderId="0" xfId="3" applyNumberFormat="1" applyFont="1" applyFill="1" applyBorder="1" applyAlignment="1">
      <alignment horizontal="center"/>
    </xf>
    <xf numFmtId="9" fontId="2" fillId="0" borderId="12" xfId="3" applyNumberFormat="1" applyFont="1" applyFill="1" applyBorder="1" applyAlignment="1">
      <alignment horizontal="center"/>
    </xf>
    <xf numFmtId="9" fontId="2" fillId="0" borderId="5" xfId="3" applyNumberFormat="1" applyFont="1" applyFill="1" applyBorder="1" applyAlignment="1">
      <alignment horizontal="center"/>
    </xf>
    <xf numFmtId="49" fontId="2" fillId="0" borderId="11" xfId="3" applyNumberFormat="1" applyFont="1" applyFill="1" applyBorder="1" applyAlignment="1">
      <alignment horizontal="center"/>
    </xf>
    <xf numFmtId="0" fontId="2" fillId="0" borderId="13" xfId="3" applyFont="1" applyFill="1" applyBorder="1"/>
    <xf numFmtId="164" fontId="3" fillId="0" borderId="14" xfId="3" applyNumberFormat="1" applyFont="1" applyFill="1" applyBorder="1"/>
    <xf numFmtId="164" fontId="2" fillId="0" borderId="15" xfId="3" applyNumberFormat="1" applyFont="1" applyFill="1" applyBorder="1"/>
    <xf numFmtId="164" fontId="2" fillId="0" borderId="16" xfId="3" applyNumberFormat="1" applyFont="1" applyFill="1" applyBorder="1"/>
    <xf numFmtId="165" fontId="2" fillId="0" borderId="14" xfId="2" applyNumberFormat="1" applyFont="1" applyFill="1" applyBorder="1"/>
    <xf numFmtId="164" fontId="2" fillId="0" borderId="0" xfId="3" applyNumberFormat="1" applyFont="1" applyFill="1" applyBorder="1"/>
    <xf numFmtId="164" fontId="3" fillId="0" borderId="17" xfId="3" applyNumberFormat="1" applyFont="1" applyFill="1" applyBorder="1"/>
    <xf numFmtId="164" fontId="2" fillId="0" borderId="13" xfId="3" applyNumberFormat="1" applyFont="1" applyFill="1" applyBorder="1"/>
    <xf numFmtId="164" fontId="2" fillId="0" borderId="11" xfId="3" applyNumberFormat="1" applyFont="1" applyFill="1" applyBorder="1"/>
    <xf numFmtId="166" fontId="2" fillId="0" borderId="16" xfId="3" applyNumberFormat="1" applyFont="1" applyFill="1" applyBorder="1"/>
    <xf numFmtId="164" fontId="2" fillId="0" borderId="18" xfId="3" applyNumberFormat="1" applyFont="1" applyFill="1" applyBorder="1"/>
    <xf numFmtId="165" fontId="2" fillId="0" borderId="19" xfId="2" applyNumberFormat="1" applyFont="1" applyFill="1" applyBorder="1"/>
    <xf numFmtId="0" fontId="2" fillId="0" borderId="21" xfId="3" applyFont="1" applyFill="1" applyBorder="1" applyAlignment="1">
      <alignment horizontal="left"/>
    </xf>
    <xf numFmtId="164" fontId="2" fillId="0" borderId="22" xfId="3" applyNumberFormat="1" applyFont="1" applyFill="1" applyBorder="1"/>
    <xf numFmtId="165" fontId="2" fillId="0" borderId="23" xfId="2" applyNumberFormat="1" applyFont="1" applyFill="1" applyBorder="1"/>
    <xf numFmtId="164" fontId="3" fillId="0" borderId="24" xfId="3" applyNumberFormat="1" applyFont="1" applyFill="1" applyBorder="1"/>
    <xf numFmtId="164" fontId="2" fillId="0" borderId="21" xfId="3" applyNumberFormat="1" applyFont="1" applyFill="1" applyBorder="1"/>
    <xf numFmtId="164" fontId="3" fillId="0" borderId="23" xfId="3" applyNumberFormat="1" applyFont="1" applyFill="1" applyBorder="1"/>
    <xf numFmtId="164" fontId="2" fillId="0" borderId="24" xfId="3" applyNumberFormat="1" applyFont="1" applyFill="1" applyBorder="1"/>
    <xf numFmtId="165" fontId="2" fillId="0" borderId="25" xfId="2" applyNumberFormat="1" applyFont="1" applyFill="1" applyBorder="1"/>
    <xf numFmtId="0" fontId="2" fillId="0" borderId="21" xfId="3" applyFont="1" applyFill="1" applyBorder="1"/>
    <xf numFmtId="0" fontId="2" fillId="0" borderId="28" xfId="3" applyFont="1" applyFill="1" applyBorder="1"/>
    <xf numFmtId="164" fontId="2" fillId="0" borderId="27" xfId="3" applyNumberFormat="1" applyFont="1" applyFill="1" applyBorder="1"/>
    <xf numFmtId="164" fontId="3" fillId="0" borderId="29" xfId="3" applyNumberFormat="1" applyFont="1" applyFill="1" applyBorder="1"/>
    <xf numFmtId="164" fontId="2" fillId="0" borderId="28" xfId="3" applyNumberFormat="1" applyFont="1" applyFill="1" applyBorder="1"/>
    <xf numFmtId="164" fontId="2" fillId="0" borderId="30" xfId="3" applyNumberFormat="1" applyFont="1" applyFill="1" applyBorder="1"/>
    <xf numFmtId="164" fontId="3" fillId="0" borderId="31" xfId="3" applyNumberFormat="1" applyFont="1" applyFill="1" applyBorder="1"/>
    <xf numFmtId="165" fontId="2" fillId="0" borderId="31" xfId="2" applyNumberFormat="1" applyFont="1" applyFill="1" applyBorder="1"/>
    <xf numFmtId="165" fontId="2" fillId="0" borderId="32" xfId="2" applyNumberFormat="1" applyFont="1" applyFill="1" applyBorder="1"/>
    <xf numFmtId="164" fontId="2" fillId="0" borderId="7" xfId="3" applyNumberFormat="1" applyFont="1" applyFill="1" applyBorder="1"/>
    <xf numFmtId="164" fontId="3" fillId="0" borderId="10" xfId="3" applyNumberFormat="1" applyFont="1" applyFill="1" applyBorder="1"/>
    <xf numFmtId="167" fontId="2" fillId="0" borderId="0" xfId="1" applyNumberFormat="1" applyFont="1" applyFill="1" applyBorder="1"/>
    <xf numFmtId="168" fontId="2" fillId="0" borderId="8" xfId="3" applyNumberFormat="1" applyFont="1" applyFill="1" applyBorder="1"/>
    <xf numFmtId="164" fontId="2" fillId="0" borderId="5" xfId="3" applyNumberFormat="1" applyFont="1" applyFill="1" applyBorder="1"/>
    <xf numFmtId="165" fontId="2" fillId="0" borderId="5" xfId="2" applyNumberFormat="1" applyFont="1" applyFill="1" applyBorder="1"/>
    <xf numFmtId="164" fontId="3" fillId="0" borderId="8" xfId="3" applyNumberFormat="1" applyFont="1" applyFill="1" applyBorder="1"/>
    <xf numFmtId="164" fontId="2" fillId="0" borderId="8" xfId="3" applyNumberFormat="1" applyFont="1" applyFill="1" applyBorder="1"/>
    <xf numFmtId="164" fontId="2" fillId="0" borderId="10" xfId="3" applyNumberFormat="1" applyFont="1" applyFill="1" applyBorder="1"/>
    <xf numFmtId="4" fontId="2" fillId="0" borderId="0" xfId="3" applyNumberFormat="1" applyFont="1" applyFill="1"/>
    <xf numFmtId="167" fontId="2" fillId="0" borderId="0" xfId="1" applyNumberFormat="1" applyFont="1" applyFill="1"/>
    <xf numFmtId="4" fontId="2" fillId="0" borderId="0" xfId="3" applyNumberFormat="1" applyFont="1" applyFill="1" applyBorder="1"/>
    <xf numFmtId="0" fontId="4" fillId="0" borderId="0" xfId="3" applyFont="1" applyFill="1" applyProtection="1">
      <protection locked="0"/>
    </xf>
    <xf numFmtId="0" fontId="2" fillId="0" borderId="0" xfId="3" applyFont="1" applyFill="1" applyProtection="1">
      <protection locked="0"/>
    </xf>
    <xf numFmtId="0" fontId="3" fillId="0" borderId="8" xfId="3" applyFont="1" applyFill="1" applyBorder="1" applyAlignment="1" applyProtection="1">
      <alignment horizontal="center" vertical="center" wrapText="1"/>
      <protection locked="0"/>
    </xf>
    <xf numFmtId="0" fontId="2" fillId="0" borderId="5" xfId="3" applyNumberFormat="1" applyFont="1" applyFill="1" applyBorder="1" applyAlignment="1" applyProtection="1">
      <alignment horizontal="center"/>
      <protection locked="0"/>
    </xf>
    <xf numFmtId="0" fontId="2" fillId="0" borderId="10" xfId="3" applyNumberFormat="1" applyFont="1" applyFill="1" applyBorder="1" applyAlignment="1" applyProtection="1">
      <alignment horizontal="center"/>
      <protection locked="0"/>
    </xf>
    <xf numFmtId="9" fontId="2" fillId="0" borderId="5" xfId="3" applyNumberFormat="1" applyFont="1" applyFill="1" applyBorder="1" applyAlignment="1" applyProtection="1">
      <alignment horizontal="center"/>
      <protection locked="0"/>
    </xf>
    <xf numFmtId="9" fontId="2" fillId="0" borderId="12" xfId="3" applyNumberFormat="1" applyFont="1" applyFill="1" applyBorder="1" applyAlignment="1" applyProtection="1">
      <alignment horizontal="center"/>
      <protection locked="0"/>
    </xf>
    <xf numFmtId="9" fontId="2" fillId="0" borderId="9" xfId="3" applyNumberFormat="1" applyFont="1" applyFill="1" applyBorder="1" applyAlignment="1" applyProtection="1">
      <alignment horizontal="center"/>
      <protection locked="0"/>
    </xf>
    <xf numFmtId="0" fontId="2" fillId="0" borderId="13" xfId="3" applyFont="1" applyFill="1" applyBorder="1" applyProtection="1">
      <protection locked="0"/>
    </xf>
    <xf numFmtId="165" fontId="2" fillId="0" borderId="20" xfId="3" applyNumberFormat="1" applyFont="1" applyFill="1" applyBorder="1" applyProtection="1">
      <protection locked="0"/>
    </xf>
    <xf numFmtId="164" fontId="2" fillId="0" borderId="18" xfId="3" applyNumberFormat="1" applyFont="1" applyFill="1" applyBorder="1" applyProtection="1">
      <protection locked="0"/>
    </xf>
    <xf numFmtId="167" fontId="2" fillId="0" borderId="14" xfId="1" applyNumberFormat="1" applyFont="1" applyFill="1" applyBorder="1" applyProtection="1">
      <protection locked="0"/>
    </xf>
    <xf numFmtId="0" fontId="2" fillId="0" borderId="26" xfId="3" applyFont="1" applyFill="1" applyBorder="1" applyAlignment="1" applyProtection="1">
      <alignment horizontal="left"/>
      <protection locked="0"/>
    </xf>
    <xf numFmtId="164" fontId="2" fillId="0" borderId="22" xfId="3" applyNumberFormat="1" applyFont="1" applyFill="1" applyBorder="1" applyProtection="1">
      <protection locked="0"/>
    </xf>
    <xf numFmtId="0" fontId="2" fillId="0" borderId="21" xfId="3" applyFont="1" applyFill="1" applyBorder="1" applyProtection="1">
      <protection locked="0"/>
    </xf>
    <xf numFmtId="0" fontId="2" fillId="0" borderId="28" xfId="3" applyFont="1" applyFill="1" applyBorder="1" applyProtection="1">
      <protection locked="0"/>
    </xf>
    <xf numFmtId="164" fontId="2" fillId="0" borderId="30" xfId="3" applyNumberFormat="1" applyFont="1" applyFill="1" applyBorder="1" applyProtection="1">
      <protection locked="0"/>
    </xf>
    <xf numFmtId="168" fontId="2" fillId="0" borderId="5" xfId="3" applyNumberFormat="1" applyFont="1" applyFill="1" applyBorder="1" applyProtection="1">
      <protection locked="0"/>
    </xf>
    <xf numFmtId="164" fontId="2" fillId="0" borderId="5" xfId="3" applyNumberFormat="1" applyFont="1" applyFill="1" applyBorder="1" applyProtection="1">
      <protection locked="0"/>
    </xf>
    <xf numFmtId="164" fontId="2" fillId="0" borderId="10" xfId="3" applyNumberFormat="1" applyFont="1" applyFill="1" applyBorder="1" applyProtection="1">
      <protection locked="0"/>
    </xf>
    <xf numFmtId="167" fontId="2" fillId="0" borderId="10" xfId="1" applyNumberFormat="1" applyFont="1" applyFill="1" applyBorder="1" applyProtection="1">
      <protection locked="0"/>
    </xf>
    <xf numFmtId="4" fontId="2" fillId="0" borderId="0" xfId="3" applyNumberFormat="1" applyFont="1" applyFill="1" applyProtection="1">
      <protection locked="0"/>
    </xf>
    <xf numFmtId="0" fontId="2" fillId="0" borderId="0" xfId="3" applyFont="1" applyFill="1" applyProtection="1"/>
    <xf numFmtId="0" fontId="2" fillId="0" borderId="0" xfId="3" applyFont="1" applyFill="1" applyBorder="1" applyProtection="1"/>
    <xf numFmtId="0" fontId="2" fillId="0" borderId="0" xfId="3" applyFont="1" applyFill="1" applyAlignment="1" applyProtection="1">
      <alignment vertical="center"/>
    </xf>
    <xf numFmtId="0" fontId="2" fillId="0" borderId="0" xfId="3" applyNumberFormat="1" applyFont="1" applyFill="1" applyBorder="1" applyAlignment="1" applyProtection="1">
      <alignment horizontal="center"/>
    </xf>
    <xf numFmtId="166" fontId="2" fillId="0" borderId="0" xfId="3" applyNumberFormat="1" applyFont="1" applyFill="1" applyProtection="1"/>
    <xf numFmtId="0" fontId="2" fillId="0" borderId="5" xfId="3" applyNumberFormat="1" applyFont="1" applyFill="1" applyBorder="1" applyAlignment="1" applyProtection="1">
      <alignment horizontal="center"/>
    </xf>
    <xf numFmtId="0" fontId="2" fillId="0" borderId="5" xfId="3" applyFont="1" applyFill="1" applyBorder="1" applyProtection="1"/>
    <xf numFmtId="164" fontId="3" fillId="0" borderId="14" xfId="3" applyNumberFormat="1" applyFont="1" applyFill="1" applyBorder="1" applyProtection="1"/>
    <xf numFmtId="164" fontId="2" fillId="0" borderId="15" xfId="3" applyNumberFormat="1" applyFont="1" applyFill="1" applyBorder="1" applyProtection="1"/>
    <xf numFmtId="168" fontId="2" fillId="0" borderId="5" xfId="3" applyNumberFormat="1" applyFont="1" applyFill="1" applyBorder="1" applyProtection="1"/>
    <xf numFmtId="0" fontId="3" fillId="0" borderId="6" xfId="3" applyFont="1" applyFill="1" applyBorder="1" applyAlignment="1" applyProtection="1">
      <alignment horizontal="center" vertical="center" wrapText="1"/>
      <protection locked="0"/>
    </xf>
    <xf numFmtId="0" fontId="3" fillId="0" borderId="7" xfId="3" applyFont="1" applyFill="1" applyBorder="1" applyAlignment="1" applyProtection="1">
      <alignment horizontal="center" vertical="center" wrapText="1"/>
      <protection locked="0"/>
    </xf>
    <xf numFmtId="0" fontId="3" fillId="0" borderId="10" xfId="3" applyFont="1" applyFill="1" applyBorder="1" applyAlignment="1" applyProtection="1">
      <alignment horizontal="center" vertical="center" wrapText="1"/>
      <protection locked="0"/>
    </xf>
    <xf numFmtId="0" fontId="3" fillId="0" borderId="1" xfId="3" applyFont="1" applyFill="1" applyBorder="1" applyAlignment="1">
      <alignment horizontal="center"/>
    </xf>
    <xf numFmtId="0" fontId="3" fillId="0" borderId="2" xfId="3" applyFont="1" applyFill="1" applyBorder="1" applyAlignment="1">
      <alignment horizontal="center"/>
    </xf>
    <xf numFmtId="0" fontId="3" fillId="0" borderId="3" xfId="3" applyFont="1" applyFill="1" applyBorder="1" applyAlignment="1">
      <alignment horizontal="center"/>
    </xf>
    <xf numFmtId="9" fontId="3" fillId="0" borderId="1" xfId="3" applyNumberFormat="1" applyFont="1" applyFill="1" applyBorder="1" applyAlignment="1">
      <alignment horizontal="center" vertical="center"/>
    </xf>
    <xf numFmtId="9" fontId="3" fillId="0" borderId="2" xfId="3" applyNumberFormat="1" applyFont="1" applyFill="1" applyBorder="1" applyAlignment="1">
      <alignment horizontal="center" vertical="center"/>
    </xf>
    <xf numFmtId="9" fontId="3" fillId="0" borderId="3" xfId="3" applyNumberFormat="1" applyFont="1" applyFill="1" applyBorder="1" applyAlignment="1">
      <alignment horizontal="center" vertical="center"/>
    </xf>
    <xf numFmtId="9" fontId="3" fillId="0" borderId="33" xfId="3" applyNumberFormat="1" applyFont="1" applyFill="1" applyBorder="1" applyAlignment="1" applyProtection="1">
      <alignment horizontal="center" vertical="center" wrapText="1"/>
      <protection locked="0"/>
    </xf>
    <xf numFmtId="9" fontId="3" fillId="0" borderId="34" xfId="3" applyNumberFormat="1" applyFont="1" applyFill="1" applyBorder="1" applyAlignment="1" applyProtection="1">
      <alignment horizontal="center" vertical="center" wrapText="1"/>
      <protection locked="0"/>
    </xf>
    <xf numFmtId="9" fontId="3" fillId="0" borderId="12" xfId="3" applyNumberFormat="1" applyFont="1" applyFill="1" applyBorder="1" applyAlignment="1" applyProtection="1">
      <alignment horizontal="center" vertical="center" wrapText="1"/>
      <protection locked="0"/>
    </xf>
    <xf numFmtId="9" fontId="3" fillId="0" borderId="6" xfId="3" applyNumberFormat="1" applyFont="1" applyFill="1" applyBorder="1" applyAlignment="1" applyProtection="1">
      <alignment horizontal="center" vertical="center" wrapText="1"/>
      <protection locked="0"/>
    </xf>
    <xf numFmtId="9" fontId="3" fillId="0" borderId="7" xfId="3" applyNumberFormat="1" applyFont="1" applyFill="1" applyBorder="1" applyAlignment="1" applyProtection="1">
      <alignment horizontal="center" vertical="center" wrapText="1"/>
      <protection locked="0"/>
    </xf>
    <xf numFmtId="9" fontId="3" fillId="0" borderId="10" xfId="3" applyNumberFormat="1" applyFont="1" applyFill="1" applyBorder="1" applyAlignment="1" applyProtection="1">
      <alignment horizontal="center" vertical="center" wrapText="1"/>
      <protection locked="0"/>
    </xf>
    <xf numFmtId="2" fontId="3" fillId="0" borderId="1" xfId="3" applyNumberFormat="1" applyFont="1" applyFill="1" applyBorder="1" applyAlignment="1">
      <alignment horizontal="center" vertical="center"/>
    </xf>
    <xf numFmtId="2" fontId="3" fillId="0" borderId="3" xfId="3" applyNumberFormat="1" applyFont="1" applyFill="1" applyBorder="1" applyAlignment="1">
      <alignment horizontal="center" vertical="center"/>
    </xf>
    <xf numFmtId="9" fontId="3" fillId="0" borderId="5" xfId="3" applyNumberFormat="1" applyFont="1" applyFill="1" applyBorder="1" applyAlignment="1">
      <alignment horizontal="center" vertical="center"/>
    </xf>
  </cellXfs>
  <cellStyles count="4">
    <cellStyle name="Currency" xfId="1" builtinId="4"/>
    <cellStyle name="Normal" xfId="0" builtinId="0"/>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Info%20Notices\Enc%207,8,%209%20and%2010-Resources%20Adjustments%20Three%20Op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9-20\IN\Enc%207,8,%209%20and%2010-Resources%20Adjustments%20Three%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sheetData sheetId="1"/>
      <sheetData sheetId="2"/>
      <sheetData sheetId="3"/>
      <sheetData sheetId="4"/>
      <sheetData sheetId="5"/>
      <sheetData sheetId="6">
        <row r="8">
          <cell r="L8">
            <v>3.7177284663399833E-2</v>
          </cell>
        </row>
        <row r="9">
          <cell r="L9">
            <v>2.7703888450307419E-5</v>
          </cell>
        </row>
        <row r="10">
          <cell r="L10">
            <v>8.0029261092081445E-4</v>
          </cell>
        </row>
        <row r="11">
          <cell r="L11">
            <v>5.8267915657284593E-3</v>
          </cell>
        </row>
        <row r="12">
          <cell r="L12">
            <v>9.7521672935111531E-4</v>
          </cell>
        </row>
        <row r="13">
          <cell r="L13">
            <v>5.5615141821579279E-4</v>
          </cell>
        </row>
        <row r="14">
          <cell r="L14">
            <v>2.4228108088997946E-2</v>
          </cell>
        </row>
        <row r="15">
          <cell r="L15">
            <v>6.7623457237517065E-4</v>
          </cell>
        </row>
        <row r="16">
          <cell r="L16">
            <v>3.7221885907859666E-3</v>
          </cell>
        </row>
        <row r="17">
          <cell r="L17">
            <v>2.7299423504946019E-2</v>
          </cell>
        </row>
        <row r="18">
          <cell r="L18">
            <v>7.4671243210293445E-4</v>
          </cell>
        </row>
        <row r="19">
          <cell r="L19">
            <v>3.6134751851953002E-3</v>
          </cell>
        </row>
        <row r="20">
          <cell r="L20">
            <v>4.9345281357976167E-3</v>
          </cell>
        </row>
        <row r="21">
          <cell r="L21">
            <v>4.3364171887545462E-4</v>
          </cell>
        </row>
        <row r="22">
          <cell r="L22">
            <v>2.3227642730472134E-2</v>
          </cell>
        </row>
        <row r="23">
          <cell r="L23">
            <v>3.7525647727432733E-3</v>
          </cell>
        </row>
        <row r="24">
          <cell r="L24">
            <v>1.7756967195571597E-3</v>
          </cell>
        </row>
        <row r="25">
          <cell r="L25">
            <v>6.2696207808056058E-4</v>
          </cell>
        </row>
        <row r="26">
          <cell r="L26">
            <v>0.28927527964381755</v>
          </cell>
        </row>
        <row r="27">
          <cell r="L27">
            <v>4.177125539631176E-3</v>
          </cell>
        </row>
        <row r="28">
          <cell r="L28">
            <v>5.8396793624630036E-3</v>
          </cell>
        </row>
        <row r="29">
          <cell r="L29">
            <v>4.0426990123845383E-4</v>
          </cell>
        </row>
        <row r="30">
          <cell r="L30">
            <v>2.3649452958787584E-3</v>
          </cell>
        </row>
        <row r="31">
          <cell r="L31">
            <v>7.5703052510872094E-3</v>
          </cell>
        </row>
        <row r="32">
          <cell r="L32">
            <v>2.3577777564895091E-4</v>
          </cell>
        </row>
        <row r="33">
          <cell r="L33">
            <v>3.646048508127733E-4</v>
          </cell>
        </row>
        <row r="34">
          <cell r="L34">
            <v>1.1682988561044301E-2</v>
          </cell>
        </row>
        <row r="35">
          <cell r="L35">
            <v>3.1935012698726369E-3</v>
          </cell>
        </row>
        <row r="36">
          <cell r="L36">
            <v>2.1621024488806722E-3</v>
          </cell>
        </row>
        <row r="37">
          <cell r="L37">
            <v>7.9602597407336551E-2</v>
          </cell>
        </row>
        <row r="38">
          <cell r="L38">
            <v>7.6470078788228946E-3</v>
          </cell>
        </row>
        <row r="39">
          <cell r="L39">
            <v>4.6028671388233982E-4</v>
          </cell>
        </row>
        <row r="40">
          <cell r="L40">
            <v>6.012278886312053E-2</v>
          </cell>
        </row>
        <row r="41">
          <cell r="L41">
            <v>3.6945747959472454E-2</v>
          </cell>
        </row>
        <row r="42">
          <cell r="L42">
            <v>1.3757138372751407E-3</v>
          </cell>
        </row>
        <row r="43">
          <cell r="L43">
            <v>5.5801459679763091E-2</v>
          </cell>
        </row>
        <row r="44">
          <cell r="L44">
            <v>8.0764408914998767E-2</v>
          </cell>
        </row>
        <row r="45">
          <cell r="L45">
            <v>2.1144149086922269E-2</v>
          </cell>
        </row>
        <row r="46">
          <cell r="L46">
            <v>1.8744558961131766E-2</v>
          </cell>
        </row>
        <row r="47">
          <cell r="L47">
            <v>6.4842308586331018E-3</v>
          </cell>
        </row>
        <row r="48">
          <cell r="L48">
            <v>1.6894904526345077E-2</v>
          </cell>
        </row>
        <row r="49">
          <cell r="L49">
            <v>1.1522291573913148E-2</v>
          </cell>
        </row>
        <row r="50">
          <cell r="L50">
            <v>4.2982133710120364E-2</v>
          </cell>
        </row>
        <row r="51">
          <cell r="L51">
            <v>6.8708232902339192E-3</v>
          </cell>
        </row>
        <row r="52">
          <cell r="L52">
            <v>4.5704788758985388E-3</v>
          </cell>
        </row>
        <row r="53">
          <cell r="L53">
            <v>7.2196190374937546E-5</v>
          </cell>
        </row>
        <row r="54">
          <cell r="L54">
            <v>1.1318290532635422E-3</v>
          </cell>
        </row>
        <row r="55">
          <cell r="L55">
            <v>9.4321153275013416E-3</v>
          </cell>
        </row>
        <row r="56">
          <cell r="L56">
            <v>1.1132652439675166E-2</v>
          </cell>
        </row>
        <row r="57">
          <cell r="L57">
            <v>1.3885532880024564E-2</v>
          </cell>
        </row>
        <row r="58">
          <cell r="L58">
            <v>3.117952557180185E-3</v>
          </cell>
        </row>
        <row r="59">
          <cell r="L59">
            <v>1.6441359359285238E-3</v>
          </cell>
        </row>
        <row r="60">
          <cell r="L60">
            <v>3.5148179655284712E-4</v>
          </cell>
        </row>
        <row r="61">
          <cell r="L61">
            <v>1.3140271890215069E-2</v>
          </cell>
        </row>
        <row r="62">
          <cell r="L62">
            <v>1.2210101406293465E-3</v>
          </cell>
        </row>
        <row r="63">
          <cell r="L63">
            <v>1.9643391976617429E-2</v>
          </cell>
        </row>
        <row r="64">
          <cell r="L64">
            <v>5.622648367795564E-3</v>
          </cell>
        </row>
      </sheetData>
      <sheetData sheetId="7">
        <row r="6">
          <cell r="L6">
            <v>4.5043335261527921E-2</v>
          </cell>
        </row>
        <row r="7">
          <cell r="L7">
            <v>5.0474974891914369E-4</v>
          </cell>
        </row>
        <row r="8">
          <cell r="L8">
            <v>1.1536803525197747E-3</v>
          </cell>
        </row>
        <row r="10">
          <cell r="L10">
            <v>7.8361740798226567E-3</v>
          </cell>
        </row>
        <row r="11">
          <cell r="L11">
            <v>1.3421970467523089E-3</v>
          </cell>
        </row>
        <row r="12">
          <cell r="L12">
            <v>1.1506299712367228E-3</v>
          </cell>
        </row>
        <row r="13">
          <cell r="L13">
            <v>2.4153365100820379E-2</v>
          </cell>
        </row>
        <row r="14">
          <cell r="L14">
            <v>1.3420511828897382E-3</v>
          </cell>
        </row>
        <row r="15">
          <cell r="L15">
            <v>3.4605988904635276E-3</v>
          </cell>
        </row>
        <row r="16">
          <cell r="L16">
            <v>2.7485977717543016E-2</v>
          </cell>
        </row>
        <row r="17">
          <cell r="L17">
            <v>1.2572252417849949E-3</v>
          </cell>
        </row>
        <row r="18">
          <cell r="L18">
            <v>4.5761451893605544E-3</v>
          </cell>
        </row>
        <row r="19">
          <cell r="L19">
            <v>5.5216945773016481E-3</v>
          </cell>
        </row>
        <row r="20">
          <cell r="L20">
            <v>9.8525427133514237E-4</v>
          </cell>
        </row>
        <row r="21">
          <cell r="L21">
            <v>2.0684871913761966E-2</v>
          </cell>
        </row>
        <row r="22">
          <cell r="L22">
            <v>3.2460823770250045E-3</v>
          </cell>
        </row>
        <row r="23">
          <cell r="L23">
            <v>2.2306795748087056E-3</v>
          </cell>
        </row>
        <row r="24">
          <cell r="L24">
            <v>1.3491686593104923E-3</v>
          </cell>
        </row>
        <row r="25">
          <cell r="L25">
            <v>0.32325926761659296</v>
          </cell>
        </row>
        <row r="26">
          <cell r="L26">
            <v>3.5473619182548005E-3</v>
          </cell>
        </row>
        <row r="27">
          <cell r="L27">
            <v>6.415403799963683E-3</v>
          </cell>
        </row>
        <row r="28">
          <cell r="L28">
            <v>8.6693744280502065E-4</v>
          </cell>
        </row>
        <row r="29">
          <cell r="L29">
            <v>3.7869376817330504E-3</v>
          </cell>
        </row>
        <row r="30">
          <cell r="L30">
            <v>7.0115939627733471E-3</v>
          </cell>
        </row>
        <row r="31">
          <cell r="L31">
            <v>7.4844837349412926E-4</v>
          </cell>
        </row>
        <row r="32">
          <cell r="L32">
            <v>6.5582216561244284E-4</v>
          </cell>
        </row>
        <row r="33">
          <cell r="L33">
            <v>1.0174595587632965E-2</v>
          </cell>
        </row>
        <row r="34">
          <cell r="L34">
            <v>3.9912316137657028E-3</v>
          </cell>
        </row>
        <row r="35">
          <cell r="L35">
            <v>2.6929819886604453E-3</v>
          </cell>
        </row>
        <row r="36">
          <cell r="L36">
            <v>5.8665143124024495E-2</v>
          </cell>
        </row>
        <row r="37">
          <cell r="L37">
            <v>5.2297806268976656E-3</v>
          </cell>
        </row>
        <row r="38">
          <cell r="L38">
            <v>1.1682427173593394E-3</v>
          </cell>
        </row>
        <row r="39">
          <cell r="L39">
            <v>3.9019185211273275E-2</v>
          </cell>
        </row>
        <row r="40">
          <cell r="L40">
            <v>4.0362905500949411E-2</v>
          </cell>
        </row>
        <row r="41">
          <cell r="L41">
            <v>1.3812260629820735E-3</v>
          </cell>
        </row>
        <row r="42">
          <cell r="L42">
            <v>4.5811781575791716E-2</v>
          </cell>
        </row>
        <row r="43">
          <cell r="L43">
            <v>6.8969119608601123E-2</v>
          </cell>
        </row>
        <row r="44">
          <cell r="L44">
            <v>3.2000277277978773E-2</v>
          </cell>
        </row>
        <row r="45">
          <cell r="L45">
            <v>1.7310135838113219E-2</v>
          </cell>
        </row>
        <row r="46">
          <cell r="L46">
            <v>6.4123979022079943E-3</v>
          </cell>
        </row>
        <row r="47">
          <cell r="L47">
            <v>1.6203300616117338E-2</v>
          </cell>
        </row>
        <row r="48">
          <cell r="L48">
            <v>1.0272809144904317E-2</v>
          </cell>
        </row>
        <row r="49">
          <cell r="L49">
            <v>4.2353369238825475E-2</v>
          </cell>
        </row>
        <row r="50">
          <cell r="L50">
            <v>7.7101885590351409E-3</v>
          </cell>
        </row>
        <row r="51">
          <cell r="L51">
            <v>5.0802221978863164E-3</v>
          </cell>
        </row>
        <row r="52">
          <cell r="L52">
            <v>5.5894122507123614E-4</v>
          </cell>
        </row>
        <row r="53">
          <cell r="L53">
            <v>1.6581769841231306E-3</v>
          </cell>
        </row>
        <row r="54">
          <cell r="L54">
            <v>1.0135560263142905E-2</v>
          </cell>
        </row>
        <row r="55">
          <cell r="L55">
            <v>1.0004844094319473E-2</v>
          </cell>
        </row>
        <row r="56">
          <cell r="L56">
            <v>1.2880923283307366E-2</v>
          </cell>
        </row>
        <row r="57">
          <cell r="L57">
            <v>5.4033518929818116E-3</v>
          </cell>
        </row>
        <row r="58">
          <cell r="L58">
            <v>1.9382460567008947E-3</v>
          </cell>
        </row>
        <row r="60">
          <cell r="L60">
            <v>8.5896221495662358E-4</v>
          </cell>
        </row>
        <row r="61">
          <cell r="L61">
            <v>1.424831632942479E-2</v>
          </cell>
        </row>
        <row r="62">
          <cell r="L62">
            <v>1.4874660437640555E-3</v>
          </cell>
        </row>
        <row r="63">
          <cell r="L63">
            <v>1.70944223368437E-2</v>
          </cell>
        </row>
        <row r="64">
          <cell r="L64">
            <v>4.4850151804400286E-3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I6">
            <v>0</v>
          </cell>
          <cell r="P6">
            <v>0</v>
          </cell>
          <cell r="AC6">
            <v>4.1588E-2</v>
          </cell>
        </row>
        <row r="7">
          <cell r="I7">
            <v>0</v>
          </cell>
          <cell r="P7">
            <v>2.0999999999999999E-5</v>
          </cell>
          <cell r="AC7">
            <v>0</v>
          </cell>
        </row>
        <row r="8">
          <cell r="I8">
            <v>0</v>
          </cell>
          <cell r="P8">
            <v>0</v>
          </cell>
          <cell r="AC8">
            <v>6.9700000000000003E-4</v>
          </cell>
        </row>
        <row r="9">
          <cell r="I9">
            <v>0</v>
          </cell>
          <cell r="P9">
            <v>0</v>
          </cell>
          <cell r="AC9">
            <v>5.3080000000000002E-3</v>
          </cell>
        </row>
        <row r="10">
          <cell r="I10">
            <v>0</v>
          </cell>
          <cell r="P10">
            <v>0</v>
          </cell>
          <cell r="AC10">
            <v>8.5800000000000004E-4</v>
          </cell>
        </row>
        <row r="11">
          <cell r="I11">
            <v>0</v>
          </cell>
          <cell r="P11">
            <v>0</v>
          </cell>
          <cell r="AC11">
            <v>4.3600000000000003E-4</v>
          </cell>
        </row>
        <row r="12">
          <cell r="I12">
            <v>2.8554E-2</v>
          </cell>
          <cell r="P12">
            <v>0</v>
          </cell>
          <cell r="AC12">
            <v>0</v>
          </cell>
        </row>
        <row r="13">
          <cell r="I13">
            <v>0</v>
          </cell>
          <cell r="P13">
            <v>0</v>
          </cell>
          <cell r="AC13">
            <v>5.4299999999999997E-4</v>
          </cell>
        </row>
        <row r="14">
          <cell r="I14">
            <v>3.656E-3</v>
          </cell>
          <cell r="P14">
            <v>0</v>
          </cell>
          <cell r="AC14">
            <v>0</v>
          </cell>
        </row>
        <row r="15">
          <cell r="I15">
            <v>0</v>
          </cell>
          <cell r="P15">
            <v>0</v>
          </cell>
          <cell r="AC15">
            <v>2.6466E-2</v>
          </cell>
        </row>
        <row r="16">
          <cell r="I16">
            <v>0</v>
          </cell>
          <cell r="P16">
            <v>0</v>
          </cell>
          <cell r="AC16">
            <v>6.1300000000000005E-4</v>
          </cell>
        </row>
        <row r="17">
          <cell r="I17">
            <v>0</v>
          </cell>
          <cell r="P17">
            <v>0</v>
          </cell>
          <cell r="AC17">
            <v>3.1129999999999999E-3</v>
          </cell>
        </row>
        <row r="18">
          <cell r="I18">
            <v>0</v>
          </cell>
          <cell r="P18">
            <v>0</v>
          </cell>
          <cell r="AC18">
            <v>4.5960000000000003E-3</v>
          </cell>
        </row>
        <row r="19">
          <cell r="I19">
            <v>0</v>
          </cell>
          <cell r="P19">
            <v>3.1500000000000001E-4</v>
          </cell>
          <cell r="AC19">
            <v>0</v>
          </cell>
        </row>
        <row r="20">
          <cell r="I20">
            <v>2.2939999999999999E-2</v>
          </cell>
          <cell r="P20">
            <v>0</v>
          </cell>
          <cell r="AC20">
            <v>0</v>
          </cell>
        </row>
        <row r="21">
          <cell r="I21">
            <v>3.823E-3</v>
          </cell>
          <cell r="P21">
            <v>0</v>
          </cell>
          <cell r="AC21">
            <v>0</v>
          </cell>
        </row>
        <row r="22">
          <cell r="I22">
            <v>0</v>
          </cell>
          <cell r="P22">
            <v>0</v>
          </cell>
          <cell r="AC22">
            <v>1.5870000000000001E-3</v>
          </cell>
        </row>
        <row r="23">
          <cell r="I23">
            <v>0</v>
          </cell>
          <cell r="P23">
            <v>4.57E-4</v>
          </cell>
          <cell r="AC23">
            <v>0</v>
          </cell>
        </row>
        <row r="24">
          <cell r="I24">
            <v>0</v>
          </cell>
          <cell r="P24">
            <v>0</v>
          </cell>
          <cell r="AC24">
            <v>0.27611200000000002</v>
          </cell>
        </row>
        <row r="25">
          <cell r="I25">
            <v>4.1489999999999999E-3</v>
          </cell>
          <cell r="P25">
            <v>0</v>
          </cell>
          <cell r="AC25">
            <v>0</v>
          </cell>
        </row>
        <row r="26">
          <cell r="I26">
            <v>7.0000000000000001E-3</v>
          </cell>
          <cell r="P26">
            <v>0</v>
          </cell>
          <cell r="AC26">
            <v>0</v>
          </cell>
        </row>
        <row r="27">
          <cell r="I27">
            <v>0</v>
          </cell>
          <cell r="P27">
            <v>3.1100000000000002E-4</v>
          </cell>
          <cell r="AC27">
            <v>0</v>
          </cell>
        </row>
        <row r="28">
          <cell r="I28">
            <v>0</v>
          </cell>
          <cell r="P28">
            <v>0</v>
          </cell>
          <cell r="AC28">
            <v>2.0449999999999999E-3</v>
          </cell>
        </row>
        <row r="29">
          <cell r="I29">
            <v>0</v>
          </cell>
          <cell r="P29">
            <v>0</v>
          </cell>
          <cell r="AC29">
            <v>7.2639999999999996E-3</v>
          </cell>
        </row>
        <row r="30">
          <cell r="I30">
            <v>0</v>
          </cell>
          <cell r="P30">
            <v>1.7899999999999999E-4</v>
          </cell>
          <cell r="AC30">
            <v>0</v>
          </cell>
        </row>
        <row r="31">
          <cell r="I31">
            <v>0</v>
          </cell>
          <cell r="P31">
            <v>0</v>
          </cell>
          <cell r="AC31">
            <v>2.8400000000000002E-4</v>
          </cell>
        </row>
        <row r="32">
          <cell r="I32">
            <v>1.1334E-2</v>
          </cell>
          <cell r="P32">
            <v>0</v>
          </cell>
          <cell r="AC32">
            <v>0</v>
          </cell>
        </row>
        <row r="33">
          <cell r="I33">
            <v>0</v>
          </cell>
          <cell r="P33">
            <v>0</v>
          </cell>
          <cell r="AC33">
            <v>2.9239999999999999E-3</v>
          </cell>
        </row>
        <row r="34">
          <cell r="I34">
            <v>0</v>
          </cell>
          <cell r="P34">
            <v>0</v>
          </cell>
          <cell r="AC34">
            <v>1.952E-3</v>
          </cell>
        </row>
        <row r="35">
          <cell r="I35">
            <v>8.1656000000000006E-2</v>
          </cell>
          <cell r="P35">
            <v>0</v>
          </cell>
          <cell r="AC35">
            <v>0</v>
          </cell>
        </row>
        <row r="36">
          <cell r="I36">
            <v>7.6930000000000002E-3</v>
          </cell>
          <cell r="P36">
            <v>0</v>
          </cell>
          <cell r="AC36">
            <v>0</v>
          </cell>
        </row>
        <row r="37">
          <cell r="I37">
            <v>0</v>
          </cell>
          <cell r="P37">
            <v>3.4600000000000001E-4</v>
          </cell>
          <cell r="AC37">
            <v>0</v>
          </cell>
        </row>
        <row r="38">
          <cell r="I38">
            <v>6.0247000000000002E-2</v>
          </cell>
          <cell r="P38">
            <v>0</v>
          </cell>
          <cell r="AC38">
            <v>0</v>
          </cell>
        </row>
        <row r="39">
          <cell r="I39">
            <v>0</v>
          </cell>
          <cell r="P39">
            <v>0</v>
          </cell>
          <cell r="AC39">
            <v>3.4412999999999999E-2</v>
          </cell>
        </row>
        <row r="40">
          <cell r="I40">
            <v>1.5759999999999999E-3</v>
          </cell>
          <cell r="P40">
            <v>0</v>
          </cell>
          <cell r="AC40">
            <v>0</v>
          </cell>
        </row>
        <row r="41">
          <cell r="I41">
            <v>5.3703000000000001E-2</v>
          </cell>
          <cell r="P41">
            <v>0</v>
          </cell>
          <cell r="AC41">
            <v>0</v>
          </cell>
        </row>
        <row r="42">
          <cell r="I42">
            <v>8.4825999999999999E-2</v>
          </cell>
          <cell r="P42">
            <v>0</v>
          </cell>
          <cell r="AC42">
            <v>0</v>
          </cell>
        </row>
        <row r="43">
          <cell r="I43">
            <v>0</v>
          </cell>
          <cell r="P43">
            <v>0</v>
          </cell>
          <cell r="AC43">
            <v>2.4228E-2</v>
          </cell>
        </row>
        <row r="44">
          <cell r="I44">
            <v>1.8002000000000001E-2</v>
          </cell>
          <cell r="P44">
            <v>0</v>
          </cell>
          <cell r="AC44">
            <v>0</v>
          </cell>
        </row>
        <row r="45">
          <cell r="I45">
            <v>0</v>
          </cell>
          <cell r="P45">
            <v>0</v>
          </cell>
          <cell r="AC45">
            <v>6.2509999999999996E-3</v>
          </cell>
        </row>
        <row r="46">
          <cell r="I46">
            <v>2.1166000000000001E-2</v>
          </cell>
          <cell r="P46">
            <v>0</v>
          </cell>
          <cell r="AC46">
            <v>0</v>
          </cell>
        </row>
        <row r="47">
          <cell r="I47">
            <v>1.2034E-2</v>
          </cell>
          <cell r="P47">
            <v>0</v>
          </cell>
          <cell r="AC47">
            <v>0</v>
          </cell>
        </row>
        <row r="48">
          <cell r="I48">
            <v>0</v>
          </cell>
          <cell r="P48">
            <v>0</v>
          </cell>
          <cell r="AC48">
            <v>4.6996000000000003E-2</v>
          </cell>
        </row>
        <row r="49">
          <cell r="I49">
            <v>0</v>
          </cell>
          <cell r="P49">
            <v>0</v>
          </cell>
          <cell r="AC49">
            <v>6.6010000000000001E-3</v>
          </cell>
        </row>
        <row r="50">
          <cell r="I50">
            <v>0</v>
          </cell>
          <cell r="P50">
            <v>0</v>
          </cell>
          <cell r="AC50">
            <v>4.0530000000000002E-3</v>
          </cell>
        </row>
        <row r="51">
          <cell r="I51">
            <v>0</v>
          </cell>
          <cell r="P51">
            <v>5.7000000000000003E-5</v>
          </cell>
          <cell r="AC51">
            <v>0</v>
          </cell>
        </row>
        <row r="52">
          <cell r="I52">
            <v>0</v>
          </cell>
          <cell r="P52">
            <v>0</v>
          </cell>
          <cell r="AC52">
            <v>9.8799999999999995E-4</v>
          </cell>
        </row>
        <row r="53">
          <cell r="I53">
            <v>0</v>
          </cell>
          <cell r="P53">
            <v>0</v>
          </cell>
          <cell r="AC53">
            <v>8.8789999999999997E-3</v>
          </cell>
        </row>
        <row r="54">
          <cell r="I54">
            <v>1.1809999999999999E-2</v>
          </cell>
          <cell r="P54">
            <v>0</v>
          </cell>
          <cell r="AC54">
            <v>0</v>
          </cell>
        </row>
        <row r="55">
          <cell r="I55">
            <v>1.3511E-2</v>
          </cell>
          <cell r="P55">
            <v>0</v>
          </cell>
          <cell r="AC55">
            <v>0</v>
          </cell>
        </row>
        <row r="56">
          <cell r="I56">
            <v>0</v>
          </cell>
          <cell r="P56">
            <v>0</v>
          </cell>
          <cell r="AC56">
            <v>4.0819999999999997E-3</v>
          </cell>
        </row>
        <row r="57">
          <cell r="I57">
            <v>0</v>
          </cell>
          <cell r="P57">
            <v>0</v>
          </cell>
          <cell r="AC57">
            <v>1.4920000000000001E-3</v>
          </cell>
        </row>
        <row r="58">
          <cell r="I58">
            <v>0</v>
          </cell>
          <cell r="P58">
            <v>2.61E-4</v>
          </cell>
          <cell r="AC58">
            <v>0</v>
          </cell>
        </row>
        <row r="59">
          <cell r="I59">
            <v>0</v>
          </cell>
          <cell r="P59">
            <v>0</v>
          </cell>
          <cell r="AC59">
            <v>1.2500000000000001E-2</v>
          </cell>
        </row>
        <row r="60">
          <cell r="I60">
            <v>0</v>
          </cell>
          <cell r="P60">
            <v>0</v>
          </cell>
          <cell r="AC60">
            <v>1.122E-3</v>
          </cell>
        </row>
        <row r="61">
          <cell r="I61">
            <v>1.959E-2</v>
          </cell>
          <cell r="P61">
            <v>0</v>
          </cell>
          <cell r="AC61">
            <v>0</v>
          </cell>
        </row>
        <row r="62">
          <cell r="I62">
            <v>5.6829999999999997E-3</v>
          </cell>
          <cell r="P62">
            <v>0</v>
          </cell>
          <cell r="AC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5"/>
  <sheetViews>
    <sheetView tabSelected="1" topLeftCell="AE1" zoomScaleNormal="100" zoomScalePageLayoutView="130" workbookViewId="0">
      <selection activeCell="AE1" sqref="AE1"/>
    </sheetView>
  </sheetViews>
  <sheetFormatPr defaultColWidth="0" defaultRowHeight="15" zeroHeight="1" x14ac:dyDescent="0.2"/>
  <cols>
    <col min="1" max="1" width="13.7109375" style="4" hidden="1" customWidth="1"/>
    <col min="2" max="2" width="11.7109375" style="4" hidden="1" customWidth="1"/>
    <col min="3" max="3" width="10.5703125" style="4" hidden="1" customWidth="1"/>
    <col min="4" max="5" width="11.7109375" style="4" hidden="1" customWidth="1"/>
    <col min="6" max="6" width="12.28515625" style="4" hidden="1" customWidth="1"/>
    <col min="7" max="9" width="11.7109375" style="4" hidden="1" customWidth="1"/>
    <col min="10" max="10" width="2.85546875" style="4" hidden="1" customWidth="1"/>
    <col min="11" max="11" width="13.7109375" style="8" hidden="1" customWidth="1"/>
    <col min="12" max="12" width="11.7109375" style="4" hidden="1" customWidth="1"/>
    <col min="13" max="13" width="9.5703125" style="4" hidden="1" customWidth="1"/>
    <col min="14" max="14" width="12.140625" style="4" hidden="1" customWidth="1"/>
    <col min="15" max="16" width="11.7109375" style="4" hidden="1" customWidth="1"/>
    <col min="17" max="18" width="2.85546875" style="8" hidden="1" customWidth="1"/>
    <col min="19" max="19" width="13.7109375" style="8" hidden="1" customWidth="1"/>
    <col min="20" max="20" width="11.7109375" style="4" hidden="1" customWidth="1"/>
    <col min="21" max="21" width="9.5703125" style="4" hidden="1" customWidth="1"/>
    <col min="22" max="22" width="12.42578125" style="4" hidden="1" customWidth="1"/>
    <col min="23" max="23" width="11.7109375" style="4" hidden="1" customWidth="1"/>
    <col min="24" max="24" width="12.42578125" style="4" hidden="1" customWidth="1"/>
    <col min="25" max="25" width="11.7109375" style="4" hidden="1" customWidth="1"/>
    <col min="26" max="26" width="12.42578125" style="4" hidden="1" customWidth="1"/>
    <col min="27" max="27" width="11.7109375" style="4" hidden="1" customWidth="1"/>
    <col min="28" max="28" width="0.140625" style="4" hidden="1" customWidth="1"/>
    <col min="29" max="29" width="12.28515625" style="4" hidden="1" customWidth="1"/>
    <col min="30" max="30" width="5" style="4" hidden="1" customWidth="1"/>
    <col min="31" max="31" width="20.42578125" style="73" customWidth="1"/>
    <col min="32" max="33" width="11.5703125" style="73" bestFit="1" customWidth="1"/>
    <col min="34" max="34" width="11.7109375" style="73" bestFit="1" customWidth="1"/>
    <col min="35" max="35" width="14.42578125" style="73" bestFit="1" customWidth="1"/>
    <col min="36" max="36" width="10.5703125" style="73" hidden="1" customWidth="1"/>
    <col min="37" max="37" width="15.5703125" style="73" hidden="1" customWidth="1"/>
    <col min="38" max="38" width="15.5703125" style="73" customWidth="1"/>
    <col min="39" max="39" width="1.85546875" style="94" hidden="1" customWidth="1"/>
    <col min="40" max="16384" width="11.42578125" style="4" hidden="1"/>
  </cols>
  <sheetData>
    <row r="1" spans="1:39" x14ac:dyDescent="0.2">
      <c r="AE1" s="72" t="s">
        <v>111</v>
      </c>
      <c r="AF1" s="94"/>
      <c r="AG1" s="94"/>
      <c r="AH1" s="94"/>
      <c r="AI1" s="94"/>
      <c r="AJ1" s="94"/>
      <c r="AK1" s="94"/>
      <c r="AL1" s="94"/>
    </row>
    <row r="2" spans="1:39" ht="12.95" customHeight="1" x14ac:dyDescent="0.25">
      <c r="A2" s="107" t="s">
        <v>0</v>
      </c>
      <c r="B2" s="108"/>
      <c r="C2" s="108"/>
      <c r="D2" s="108"/>
      <c r="E2" s="108"/>
      <c r="F2" s="108"/>
      <c r="G2" s="108"/>
      <c r="H2" s="108"/>
      <c r="I2" s="109"/>
      <c r="J2" s="1"/>
      <c r="K2" s="110" t="s">
        <v>0</v>
      </c>
      <c r="L2" s="111"/>
      <c r="M2" s="111"/>
      <c r="N2" s="111"/>
      <c r="O2" s="111"/>
      <c r="P2" s="111"/>
      <c r="Q2" s="112"/>
      <c r="R2" s="2"/>
      <c r="S2" s="107" t="s">
        <v>0</v>
      </c>
      <c r="T2" s="108"/>
      <c r="U2" s="108"/>
      <c r="V2" s="108"/>
      <c r="W2" s="108"/>
      <c r="X2" s="108"/>
      <c r="Y2" s="108"/>
      <c r="Z2" s="108"/>
      <c r="AA2" s="108"/>
      <c r="AB2" s="108"/>
      <c r="AC2" s="109"/>
      <c r="AD2" s="3"/>
      <c r="AE2" s="113" t="s">
        <v>101</v>
      </c>
      <c r="AF2" s="114"/>
      <c r="AG2" s="114"/>
      <c r="AH2" s="114"/>
      <c r="AI2" s="114"/>
      <c r="AJ2" s="114"/>
      <c r="AK2" s="114"/>
      <c r="AL2" s="115"/>
    </row>
    <row r="3" spans="1:39" s="8" customFormat="1" ht="20.100000000000001" customHeight="1" x14ac:dyDescent="0.2">
      <c r="A3" s="119" t="s">
        <v>1</v>
      </c>
      <c r="B3" s="120"/>
      <c r="C3" s="121" t="s">
        <v>2</v>
      </c>
      <c r="D3" s="121"/>
      <c r="E3" s="121"/>
      <c r="F3" s="121"/>
      <c r="G3" s="121"/>
      <c r="H3" s="121"/>
      <c r="I3" s="121"/>
      <c r="J3" s="5"/>
      <c r="K3" s="119" t="s">
        <v>1</v>
      </c>
      <c r="L3" s="120"/>
      <c r="M3" s="110" t="s">
        <v>3</v>
      </c>
      <c r="N3" s="111"/>
      <c r="O3" s="111"/>
      <c r="P3" s="111"/>
      <c r="Q3" s="112"/>
      <c r="R3" s="6"/>
      <c r="S3" s="119" t="s">
        <v>1</v>
      </c>
      <c r="T3" s="120"/>
      <c r="U3" s="110" t="s">
        <v>4</v>
      </c>
      <c r="V3" s="111"/>
      <c r="W3" s="111"/>
      <c r="X3" s="111"/>
      <c r="Y3" s="111"/>
      <c r="Z3" s="111"/>
      <c r="AA3" s="111"/>
      <c r="AB3" s="111"/>
      <c r="AC3" s="112"/>
      <c r="AD3" s="7"/>
      <c r="AE3" s="116"/>
      <c r="AF3" s="117"/>
      <c r="AG3" s="117"/>
      <c r="AH3" s="117"/>
      <c r="AI3" s="117"/>
      <c r="AJ3" s="117"/>
      <c r="AK3" s="117"/>
      <c r="AL3" s="118"/>
      <c r="AM3" s="95"/>
    </row>
    <row r="4" spans="1:39"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74" t="s">
        <v>5</v>
      </c>
      <c r="AF4" s="104" t="s">
        <v>25</v>
      </c>
      <c r="AG4" s="105"/>
      <c r="AH4" s="105"/>
      <c r="AI4" s="105"/>
      <c r="AJ4" s="105"/>
      <c r="AK4" s="105"/>
      <c r="AL4" s="106"/>
      <c r="AM4" s="96"/>
    </row>
    <row r="5" spans="1:39"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6</v>
      </c>
      <c r="Z5" s="17">
        <v>7</v>
      </c>
      <c r="AA5" s="17">
        <v>8</v>
      </c>
      <c r="AB5" s="17">
        <v>9</v>
      </c>
      <c r="AC5" s="17">
        <v>10</v>
      </c>
      <c r="AD5" s="17"/>
      <c r="AE5" s="99"/>
      <c r="AF5" s="75" t="s">
        <v>102</v>
      </c>
      <c r="AG5" s="75" t="s">
        <v>103</v>
      </c>
      <c r="AH5" s="75" t="s">
        <v>104</v>
      </c>
      <c r="AI5" s="75" t="s">
        <v>105</v>
      </c>
      <c r="AJ5" s="76">
        <v>6</v>
      </c>
      <c r="AK5" s="75">
        <v>7</v>
      </c>
      <c r="AL5" s="75" t="s">
        <v>106</v>
      </c>
      <c r="AM5" s="97"/>
    </row>
    <row r="6" spans="1:39" s="8" customFormat="1" ht="15" customHeight="1" x14ac:dyDescent="0.2">
      <c r="A6" s="23"/>
      <c r="B6" s="24"/>
      <c r="C6" s="24"/>
      <c r="D6" s="24"/>
      <c r="E6" s="24" t="s">
        <v>26</v>
      </c>
      <c r="F6" s="24" t="s">
        <v>27</v>
      </c>
      <c r="G6" s="25" t="s">
        <v>28</v>
      </c>
      <c r="H6" s="25" t="s">
        <v>29</v>
      </c>
      <c r="I6" s="26" t="s">
        <v>30</v>
      </c>
      <c r="J6" s="27"/>
      <c r="K6" s="23"/>
      <c r="L6" s="24"/>
      <c r="M6" s="24"/>
      <c r="N6" s="28"/>
      <c r="O6" s="28" t="s">
        <v>31</v>
      </c>
      <c r="P6" s="29" t="s">
        <v>32</v>
      </c>
      <c r="Q6" s="30"/>
      <c r="R6" s="27"/>
      <c r="S6" s="26"/>
      <c r="T6" s="28"/>
      <c r="U6" s="28"/>
      <c r="V6" s="24"/>
      <c r="W6" s="25" t="s">
        <v>33</v>
      </c>
      <c r="X6" s="24" t="s">
        <v>34</v>
      </c>
      <c r="Y6" s="24" t="s">
        <v>35</v>
      </c>
      <c r="Z6" s="24" t="s">
        <v>36</v>
      </c>
      <c r="AA6" s="25" t="s">
        <v>37</v>
      </c>
      <c r="AB6" s="24" t="s">
        <v>38</v>
      </c>
      <c r="AC6" s="25" t="s">
        <v>39</v>
      </c>
      <c r="AD6" s="25"/>
      <c r="AE6" s="100"/>
      <c r="AF6" s="75" t="s">
        <v>107</v>
      </c>
      <c r="AG6" s="75" t="s">
        <v>108</v>
      </c>
      <c r="AH6" s="75" t="s">
        <v>109</v>
      </c>
      <c r="AI6" s="77" t="s">
        <v>40</v>
      </c>
      <c r="AJ6" s="78" t="s">
        <v>41</v>
      </c>
      <c r="AK6" s="79" t="s">
        <v>42</v>
      </c>
      <c r="AL6" s="75" t="s">
        <v>110</v>
      </c>
      <c r="AM6" s="95"/>
    </row>
    <row r="7" spans="1:39" ht="18" customHeight="1" x14ac:dyDescent="0.25">
      <c r="A7" s="31" t="s">
        <v>43</v>
      </c>
      <c r="B7" s="32">
        <f>'[1]Self-Suff'!L8</f>
        <v>3.7177284663399833E-2</v>
      </c>
      <c r="C7" s="33">
        <f>[1]Resources!L6</f>
        <v>4.5043335261527921E-2</v>
      </c>
      <c r="D7" s="34">
        <f>IF(B7&gt;C7,B7,0)</f>
        <v>0</v>
      </c>
      <c r="E7" s="34">
        <f>D7*0.2</f>
        <v>0</v>
      </c>
      <c r="F7" s="34">
        <f>D7-E7</f>
        <v>0</v>
      </c>
      <c r="G7" s="34">
        <f>IF(E7&gt;0,B7/C7,0)</f>
        <v>0</v>
      </c>
      <c r="H7" s="34">
        <f>G7*E7</f>
        <v>0</v>
      </c>
      <c r="I7" s="35">
        <f>ROUND(F7+H7,6)</f>
        <v>0</v>
      </c>
      <c r="J7" s="36"/>
      <c r="K7" s="31" t="s">
        <v>43</v>
      </c>
      <c r="L7" s="37">
        <f>B7</f>
        <v>3.7177284663399833E-2</v>
      </c>
      <c r="M7" s="38">
        <f>C7</f>
        <v>4.5043335261527921E-2</v>
      </c>
      <c r="N7" s="34">
        <f t="shared" ref="N7:N63" si="0">IF(C7/B7&gt;2,C7,0)</f>
        <v>0</v>
      </c>
      <c r="O7" s="34">
        <f>IF(N7&gt;0,0.2*L7,0)</f>
        <v>0</v>
      </c>
      <c r="P7" s="35">
        <f>ROUND(IF(N7&gt;0,(L7-O7),0),6)</f>
        <v>0</v>
      </c>
      <c r="Q7" s="39"/>
      <c r="R7" s="36"/>
      <c r="S7" s="38" t="s">
        <v>43</v>
      </c>
      <c r="T7" s="32">
        <f t="shared" ref="T7:U38" si="1">L7</f>
        <v>3.7177284663399833E-2</v>
      </c>
      <c r="U7" s="38">
        <f t="shared" si="1"/>
        <v>4.5043335261527921E-2</v>
      </c>
      <c r="V7" s="40">
        <f>IF(AND(D7=0,N7=0),U7,0)</f>
        <v>4.5043335261527921E-2</v>
      </c>
      <c r="W7" s="34">
        <f t="shared" ref="W7:W63" si="2">IF(V7&gt;0,U7/T7,0)</f>
        <v>1.2115821709236347</v>
      </c>
      <c r="X7" s="41">
        <f t="shared" ref="X7:X63" si="3">IF(V7&gt;0,W7-1,0)</f>
        <v>0.21158217092363474</v>
      </c>
      <c r="Y7" s="41">
        <f>IF(V7&gt;0,1-X7,0)</f>
        <v>0.78841782907636526</v>
      </c>
      <c r="Z7" s="34">
        <f t="shared" ref="Z7:Z63" si="4">IF(V7&gt;0,T7*0.2,0)</f>
        <v>7.4354569326799671E-3</v>
      </c>
      <c r="AA7" s="41">
        <f>IF(V7&gt;0,Z7*Y7,0)</f>
        <v>5.8622468130543493E-3</v>
      </c>
      <c r="AB7" s="34">
        <f>IF(V7&gt;0,T7*0.8,0)</f>
        <v>2.9741827730719868E-2</v>
      </c>
      <c r="AC7" s="35">
        <f t="shared" ref="AC7:AC63" si="5">ROUND(AB7+AA7,6)</f>
        <v>3.5603999999999997E-2</v>
      </c>
      <c r="AD7" s="42"/>
      <c r="AE7" s="80" t="s">
        <v>43</v>
      </c>
      <c r="AF7" s="81">
        <f>'[2]Adjusted Resources'!$I6</f>
        <v>0</v>
      </c>
      <c r="AG7" s="81">
        <f>'[2]Adjusted Resources'!$P6</f>
        <v>0</v>
      </c>
      <c r="AH7" s="81">
        <f>'[2]Adjusted Resources'!$AC6</f>
        <v>4.1588E-2</v>
      </c>
      <c r="AI7" s="82">
        <f>SUM(AF7:AH7)</f>
        <v>4.1588E-2</v>
      </c>
      <c r="AJ7" s="82">
        <f t="shared" ref="AJ7:AJ38" si="6">AI7/$AI$64</f>
        <v>4.1468115677576127E-2</v>
      </c>
      <c r="AK7" s="83">
        <f>AJ7*11931577000</f>
        <v>494780015.25190675</v>
      </c>
      <c r="AL7" s="75">
        <v>3</v>
      </c>
    </row>
    <row r="8" spans="1:39" ht="18" customHeight="1" x14ac:dyDescent="0.25">
      <c r="A8" s="43" t="s">
        <v>44</v>
      </c>
      <c r="B8" s="32">
        <f>'[1]Self-Suff'!L9</f>
        <v>2.7703888450307419E-5</v>
      </c>
      <c r="C8" s="33">
        <f>[1]Resources!L7</f>
        <v>5.0474974891914369E-4</v>
      </c>
      <c r="D8" s="44">
        <f t="shared" ref="D8:D63" si="7">IF(B8&gt;C8,B8,0)</f>
        <v>0</v>
      </c>
      <c r="E8" s="44">
        <f t="shared" ref="E8:E63" si="8">D8*0.2</f>
        <v>0</v>
      </c>
      <c r="F8" s="44">
        <f t="shared" ref="F8:F63" si="9">D8-E8</f>
        <v>0</v>
      </c>
      <c r="G8" s="44">
        <f t="shared" ref="G8:G63" si="10">IF(E8&gt;0,B8/C8,0)</f>
        <v>0</v>
      </c>
      <c r="H8" s="44">
        <f>G8*E8</f>
        <v>0</v>
      </c>
      <c r="I8" s="45">
        <f>ROUND(F8+H8,6)</f>
        <v>0</v>
      </c>
      <c r="J8" s="36"/>
      <c r="K8" s="43" t="s">
        <v>44</v>
      </c>
      <c r="L8" s="46">
        <f t="shared" ref="L8:M39" si="11">B8</f>
        <v>2.7703888450307419E-5</v>
      </c>
      <c r="M8" s="47">
        <f t="shared" si="11"/>
        <v>5.0474974891914369E-4</v>
      </c>
      <c r="N8" s="44">
        <f t="shared" si="0"/>
        <v>5.0474974891914369E-4</v>
      </c>
      <c r="O8" s="44">
        <f t="shared" ref="O8:O63" si="12">IF(N8&gt;0,0.2*L8,0)</f>
        <v>5.5407776900614841E-6</v>
      </c>
      <c r="P8" s="45">
        <f>ROUND(IF(N8&gt;0,(L8-O8),0),6)</f>
        <v>2.1999999999999999E-5</v>
      </c>
      <c r="Q8" s="39"/>
      <c r="R8" s="36"/>
      <c r="S8" s="47" t="s">
        <v>44</v>
      </c>
      <c r="T8" s="48">
        <f t="shared" si="1"/>
        <v>2.7703888450307419E-5</v>
      </c>
      <c r="U8" s="47">
        <f t="shared" si="1"/>
        <v>5.0474974891914369E-4</v>
      </c>
      <c r="V8" s="40">
        <f t="shared" ref="V8:V63" si="13">IF(AND(D8=0,N8=0),U8,0)</f>
        <v>0</v>
      </c>
      <c r="W8" s="49">
        <f t="shared" si="2"/>
        <v>0</v>
      </c>
      <c r="X8" s="44">
        <f t="shared" si="3"/>
        <v>0</v>
      </c>
      <c r="Y8" s="44">
        <f t="shared" ref="Y8:Y63" si="14">IF(V8&gt;0,1-X8,0)</f>
        <v>0</v>
      </c>
      <c r="Z8" s="44">
        <f t="shared" si="4"/>
        <v>0</v>
      </c>
      <c r="AA8" s="44">
        <f t="shared" ref="AA8:AA63" si="15">IF(V8&gt;0,Z8*Y8,0)</f>
        <v>0</v>
      </c>
      <c r="AB8" s="34">
        <f t="shared" ref="AB8:AB63" si="16">IF(V8&gt;0,T8*0.8,0)</f>
        <v>0</v>
      </c>
      <c r="AC8" s="45">
        <f t="shared" si="5"/>
        <v>0</v>
      </c>
      <c r="AD8" s="50"/>
      <c r="AE8" s="84" t="s">
        <v>44</v>
      </c>
      <c r="AF8" s="81">
        <f>'[2]Adjusted Resources'!$I7</f>
        <v>0</v>
      </c>
      <c r="AG8" s="81">
        <f>'[2]Adjusted Resources'!$P7</f>
        <v>2.0999999999999999E-5</v>
      </c>
      <c r="AH8" s="81">
        <f>'[2]Adjusted Resources'!$AC7</f>
        <v>0</v>
      </c>
      <c r="AI8" s="82">
        <f t="shared" ref="AI8:AI63" si="17">SUM(AF8:AH8)</f>
        <v>2.0999999999999999E-5</v>
      </c>
      <c r="AJ8" s="85">
        <f t="shared" si="6"/>
        <v>2.0939464009548396E-5</v>
      </c>
      <c r="AK8" s="83">
        <f t="shared" ref="AK8:AK63" si="18">AJ8*11931577000</f>
        <v>249840.82716865541</v>
      </c>
      <c r="AL8" s="75">
        <v>2</v>
      </c>
    </row>
    <row r="9" spans="1:39" ht="18" customHeight="1" x14ac:dyDescent="0.25">
      <c r="A9" s="43" t="s">
        <v>45</v>
      </c>
      <c r="B9" s="32">
        <f>'[1]Self-Suff'!L10</f>
        <v>8.0029261092081445E-4</v>
      </c>
      <c r="C9" s="33">
        <f>[1]Resources!L8</f>
        <v>1.1536803525197747E-3</v>
      </c>
      <c r="D9" s="44">
        <f t="shared" si="7"/>
        <v>0</v>
      </c>
      <c r="E9" s="44">
        <f t="shared" si="8"/>
        <v>0</v>
      </c>
      <c r="F9" s="44">
        <f t="shared" si="9"/>
        <v>0</v>
      </c>
      <c r="G9" s="44">
        <f t="shared" si="10"/>
        <v>0</v>
      </c>
      <c r="H9" s="44">
        <f>G9*E9</f>
        <v>0</v>
      </c>
      <c r="I9" s="45">
        <f t="shared" ref="I9:I63" si="19">ROUND(F9+H9,6)</f>
        <v>0</v>
      </c>
      <c r="J9" s="36"/>
      <c r="K9" s="43" t="s">
        <v>45</v>
      </c>
      <c r="L9" s="46">
        <f t="shared" si="11"/>
        <v>8.0029261092081445E-4</v>
      </c>
      <c r="M9" s="47">
        <f t="shared" si="11"/>
        <v>1.1536803525197747E-3</v>
      </c>
      <c r="N9" s="44">
        <f t="shared" si="0"/>
        <v>0</v>
      </c>
      <c r="O9" s="44">
        <f t="shared" si="12"/>
        <v>0</v>
      </c>
      <c r="P9" s="45">
        <f t="shared" ref="P9:P63" si="20">ROUND(IF(N9&gt;0,(L9-O9),0),6)</f>
        <v>0</v>
      </c>
      <c r="Q9" s="39"/>
      <c r="R9" s="36"/>
      <c r="S9" s="47" t="s">
        <v>45</v>
      </c>
      <c r="T9" s="48">
        <f t="shared" si="1"/>
        <v>8.0029261092081445E-4</v>
      </c>
      <c r="U9" s="47">
        <f t="shared" si="1"/>
        <v>1.1536803525197747E-3</v>
      </c>
      <c r="V9" s="40">
        <f t="shared" si="13"/>
        <v>1.1536803525197747E-3</v>
      </c>
      <c r="W9" s="49">
        <f t="shared" si="2"/>
        <v>1.4415731655854642</v>
      </c>
      <c r="X9" s="44">
        <f t="shared" si="3"/>
        <v>0.44157316558546422</v>
      </c>
      <c r="Y9" s="44">
        <f t="shared" si="14"/>
        <v>0.55842683441453578</v>
      </c>
      <c r="Z9" s="44">
        <f t="shared" si="4"/>
        <v>1.6005852218416291E-4</v>
      </c>
      <c r="AA9" s="44">
        <f t="shared" si="15"/>
        <v>8.9380973864370847E-5</v>
      </c>
      <c r="AB9" s="34">
        <f t="shared" si="16"/>
        <v>6.4023408873665165E-4</v>
      </c>
      <c r="AC9" s="45">
        <f t="shared" si="5"/>
        <v>7.2999999999999996E-4</v>
      </c>
      <c r="AD9" s="50"/>
      <c r="AE9" s="84" t="s">
        <v>45</v>
      </c>
      <c r="AF9" s="81">
        <f>'[2]Adjusted Resources'!$I8</f>
        <v>0</v>
      </c>
      <c r="AG9" s="81">
        <f>'[2]Adjusted Resources'!$P8</f>
        <v>0</v>
      </c>
      <c r="AH9" s="81">
        <f>'[2]Adjusted Resources'!$AC8</f>
        <v>6.9700000000000003E-4</v>
      </c>
      <c r="AI9" s="82">
        <f t="shared" si="17"/>
        <v>6.9700000000000003E-4</v>
      </c>
      <c r="AJ9" s="85">
        <f t="shared" si="6"/>
        <v>6.9499078165024912E-4</v>
      </c>
      <c r="AK9" s="83">
        <f t="shared" si="18"/>
        <v>8292336.0255501345</v>
      </c>
      <c r="AL9" s="75">
        <v>3</v>
      </c>
    </row>
    <row r="10" spans="1:39" ht="18" customHeight="1" x14ac:dyDescent="0.25">
      <c r="A10" s="51" t="s">
        <v>46</v>
      </c>
      <c r="B10" s="32">
        <f>'[1]Self-Suff'!L11</f>
        <v>5.8267915657284593E-3</v>
      </c>
      <c r="C10" s="33">
        <f>[1]Resources!L10</f>
        <v>7.8361740798226567E-3</v>
      </c>
      <c r="D10" s="44">
        <f t="shared" si="7"/>
        <v>0</v>
      </c>
      <c r="E10" s="44">
        <f t="shared" si="8"/>
        <v>0</v>
      </c>
      <c r="F10" s="44">
        <f t="shared" si="9"/>
        <v>0</v>
      </c>
      <c r="G10" s="44">
        <f t="shared" si="10"/>
        <v>0</v>
      </c>
      <c r="H10" s="44">
        <f t="shared" ref="H10:H63" si="21">G10*E10</f>
        <v>0</v>
      </c>
      <c r="I10" s="45">
        <f t="shared" si="19"/>
        <v>0</v>
      </c>
      <c r="J10" s="36"/>
      <c r="K10" s="51" t="s">
        <v>46</v>
      </c>
      <c r="L10" s="46">
        <f t="shared" si="11"/>
        <v>5.8267915657284593E-3</v>
      </c>
      <c r="M10" s="47">
        <f t="shared" si="11"/>
        <v>7.8361740798226567E-3</v>
      </c>
      <c r="N10" s="44">
        <f t="shared" si="0"/>
        <v>0</v>
      </c>
      <c r="O10" s="44">
        <f t="shared" si="12"/>
        <v>0</v>
      </c>
      <c r="P10" s="45">
        <f t="shared" si="20"/>
        <v>0</v>
      </c>
      <c r="Q10" s="39"/>
      <c r="R10" s="36"/>
      <c r="S10" s="47" t="s">
        <v>46</v>
      </c>
      <c r="T10" s="48">
        <f t="shared" si="1"/>
        <v>5.8267915657284593E-3</v>
      </c>
      <c r="U10" s="47">
        <f t="shared" si="1"/>
        <v>7.8361740798226567E-3</v>
      </c>
      <c r="V10" s="40">
        <f t="shared" si="13"/>
        <v>7.8361740798226567E-3</v>
      </c>
      <c r="W10" s="49">
        <f t="shared" si="2"/>
        <v>1.3448523070419778</v>
      </c>
      <c r="X10" s="44">
        <f t="shared" si="3"/>
        <v>0.34485230704197778</v>
      </c>
      <c r="Y10" s="44">
        <f t="shared" si="14"/>
        <v>0.65514769295802222</v>
      </c>
      <c r="Z10" s="44">
        <f t="shared" si="4"/>
        <v>1.1653583131456919E-3</v>
      </c>
      <c r="AA10" s="44">
        <f t="shared" si="15"/>
        <v>7.6348181032685248E-4</v>
      </c>
      <c r="AB10" s="34">
        <f>IF(V10&gt;0,T10*0.8,0)</f>
        <v>4.6614332525827676E-3</v>
      </c>
      <c r="AC10" s="45">
        <f t="shared" si="5"/>
        <v>5.4250000000000001E-3</v>
      </c>
      <c r="AD10" s="50"/>
      <c r="AE10" s="86" t="s">
        <v>46</v>
      </c>
      <c r="AF10" s="81">
        <f>'[2]Adjusted Resources'!$I9</f>
        <v>0</v>
      </c>
      <c r="AG10" s="81">
        <f>'[2]Adjusted Resources'!$P9</f>
        <v>0</v>
      </c>
      <c r="AH10" s="81">
        <f>'[2]Adjusted Resources'!$AC9</f>
        <v>5.3080000000000002E-3</v>
      </c>
      <c r="AI10" s="82">
        <f t="shared" si="17"/>
        <v>5.3080000000000002E-3</v>
      </c>
      <c r="AJ10" s="85">
        <f t="shared" si="6"/>
        <v>5.2926988077468045E-3</v>
      </c>
      <c r="AK10" s="83">
        <f t="shared" si="18"/>
        <v>63150243.362439193</v>
      </c>
      <c r="AL10" s="75">
        <v>3</v>
      </c>
    </row>
    <row r="11" spans="1:39" ht="18" customHeight="1" x14ac:dyDescent="0.25">
      <c r="A11" s="51" t="s">
        <v>47</v>
      </c>
      <c r="B11" s="32">
        <f>'[1]Self-Suff'!L12</f>
        <v>9.7521672935111531E-4</v>
      </c>
      <c r="C11" s="33">
        <f>[1]Resources!L11</f>
        <v>1.3421970467523089E-3</v>
      </c>
      <c r="D11" s="44">
        <f t="shared" si="7"/>
        <v>0</v>
      </c>
      <c r="E11" s="44">
        <f t="shared" si="8"/>
        <v>0</v>
      </c>
      <c r="F11" s="44">
        <f t="shared" si="9"/>
        <v>0</v>
      </c>
      <c r="G11" s="44">
        <f t="shared" si="10"/>
        <v>0</v>
      </c>
      <c r="H11" s="44">
        <f t="shared" si="21"/>
        <v>0</v>
      </c>
      <c r="I11" s="45">
        <f t="shared" si="19"/>
        <v>0</v>
      </c>
      <c r="J11" s="36"/>
      <c r="K11" s="51" t="s">
        <v>47</v>
      </c>
      <c r="L11" s="46">
        <f t="shared" si="11"/>
        <v>9.7521672935111531E-4</v>
      </c>
      <c r="M11" s="47">
        <f t="shared" si="11"/>
        <v>1.3421970467523089E-3</v>
      </c>
      <c r="N11" s="44">
        <f t="shared" si="0"/>
        <v>0</v>
      </c>
      <c r="O11" s="44">
        <f t="shared" si="12"/>
        <v>0</v>
      </c>
      <c r="P11" s="45">
        <f t="shared" si="20"/>
        <v>0</v>
      </c>
      <c r="Q11" s="39"/>
      <c r="R11" s="36"/>
      <c r="S11" s="47" t="s">
        <v>47</v>
      </c>
      <c r="T11" s="48">
        <f t="shared" si="1"/>
        <v>9.7521672935111531E-4</v>
      </c>
      <c r="U11" s="47">
        <f t="shared" si="1"/>
        <v>1.3421970467523089E-3</v>
      </c>
      <c r="V11" s="40">
        <f t="shared" si="13"/>
        <v>1.3421970467523089E-3</v>
      </c>
      <c r="W11" s="49">
        <f t="shared" si="2"/>
        <v>1.376306421286859</v>
      </c>
      <c r="X11" s="44">
        <f t="shared" si="3"/>
        <v>0.37630642128685898</v>
      </c>
      <c r="Y11" s="44">
        <f t="shared" si="14"/>
        <v>0.62369357871314102</v>
      </c>
      <c r="Z11" s="44">
        <f t="shared" si="4"/>
        <v>1.9504334587022308E-4</v>
      </c>
      <c r="AA11" s="44">
        <f t="shared" si="15"/>
        <v>1.2164728238998437E-4</v>
      </c>
      <c r="AB11" s="34">
        <f t="shared" si="16"/>
        <v>7.8017338348089233E-4</v>
      </c>
      <c r="AC11" s="45">
        <f t="shared" si="5"/>
        <v>9.0200000000000002E-4</v>
      </c>
      <c r="AD11" s="50"/>
      <c r="AE11" s="86" t="s">
        <v>47</v>
      </c>
      <c r="AF11" s="81">
        <f>'[2]Adjusted Resources'!$I10</f>
        <v>0</v>
      </c>
      <c r="AG11" s="81">
        <f>'[2]Adjusted Resources'!$P10</f>
        <v>0</v>
      </c>
      <c r="AH11" s="81">
        <f>'[2]Adjusted Resources'!$AC10</f>
        <v>8.5800000000000004E-4</v>
      </c>
      <c r="AI11" s="82">
        <f t="shared" si="17"/>
        <v>8.5800000000000004E-4</v>
      </c>
      <c r="AJ11" s="85">
        <f t="shared" si="6"/>
        <v>8.5552667239012026E-4</v>
      </c>
      <c r="AK11" s="83">
        <f t="shared" si="18"/>
        <v>10207782.367176494</v>
      </c>
      <c r="AL11" s="75">
        <v>3</v>
      </c>
    </row>
    <row r="12" spans="1:39" ht="18" customHeight="1" x14ac:dyDescent="0.25">
      <c r="A12" s="51" t="s">
        <v>48</v>
      </c>
      <c r="B12" s="32">
        <f>'[1]Self-Suff'!L13</f>
        <v>5.5615141821579279E-4</v>
      </c>
      <c r="C12" s="33">
        <f>[1]Resources!L12</f>
        <v>1.1506299712367228E-3</v>
      </c>
      <c r="D12" s="44">
        <f t="shared" si="7"/>
        <v>0</v>
      </c>
      <c r="E12" s="44">
        <f t="shared" si="8"/>
        <v>0</v>
      </c>
      <c r="F12" s="44">
        <f t="shared" si="9"/>
        <v>0</v>
      </c>
      <c r="G12" s="44">
        <f t="shared" si="10"/>
        <v>0</v>
      </c>
      <c r="H12" s="44">
        <f t="shared" si="21"/>
        <v>0</v>
      </c>
      <c r="I12" s="45">
        <f t="shared" si="19"/>
        <v>0</v>
      </c>
      <c r="J12" s="36"/>
      <c r="K12" s="51" t="s">
        <v>48</v>
      </c>
      <c r="L12" s="46">
        <f t="shared" si="11"/>
        <v>5.5615141821579279E-4</v>
      </c>
      <c r="M12" s="47">
        <f t="shared" si="11"/>
        <v>1.1506299712367228E-3</v>
      </c>
      <c r="N12" s="44">
        <f t="shared" si="0"/>
        <v>1.1506299712367228E-3</v>
      </c>
      <c r="O12" s="44">
        <f t="shared" si="12"/>
        <v>1.1123028364315857E-4</v>
      </c>
      <c r="P12" s="45">
        <f t="shared" si="20"/>
        <v>4.4499999999999997E-4</v>
      </c>
      <c r="Q12" s="39"/>
      <c r="R12" s="36"/>
      <c r="S12" s="47" t="s">
        <v>48</v>
      </c>
      <c r="T12" s="48">
        <f t="shared" si="1"/>
        <v>5.5615141821579279E-4</v>
      </c>
      <c r="U12" s="47">
        <f t="shared" si="1"/>
        <v>1.1506299712367228E-3</v>
      </c>
      <c r="V12" s="40">
        <f t="shared" si="13"/>
        <v>0</v>
      </c>
      <c r="W12" s="49">
        <f t="shared" si="2"/>
        <v>0</v>
      </c>
      <c r="X12" s="44">
        <f t="shared" si="3"/>
        <v>0</v>
      </c>
      <c r="Y12" s="44">
        <f t="shared" si="14"/>
        <v>0</v>
      </c>
      <c r="Z12" s="44">
        <f t="shared" si="4"/>
        <v>0</v>
      </c>
      <c r="AA12" s="44">
        <f t="shared" si="15"/>
        <v>0</v>
      </c>
      <c r="AB12" s="34">
        <f t="shared" si="16"/>
        <v>0</v>
      </c>
      <c r="AC12" s="45">
        <f t="shared" si="5"/>
        <v>0</v>
      </c>
      <c r="AD12" s="50"/>
      <c r="AE12" s="86" t="s">
        <v>48</v>
      </c>
      <c r="AF12" s="81">
        <f>'[2]Adjusted Resources'!$I11</f>
        <v>0</v>
      </c>
      <c r="AG12" s="81">
        <f>'[2]Adjusted Resources'!$P11</f>
        <v>0</v>
      </c>
      <c r="AH12" s="81">
        <f>'[2]Adjusted Resources'!$AC11</f>
        <v>4.3600000000000003E-4</v>
      </c>
      <c r="AI12" s="82">
        <f t="shared" si="17"/>
        <v>4.3600000000000003E-4</v>
      </c>
      <c r="AJ12" s="85">
        <f t="shared" si="6"/>
        <v>4.3474315753157624E-4</v>
      </c>
      <c r="AK12" s="83">
        <f t="shared" si="18"/>
        <v>5187171.4593111314</v>
      </c>
      <c r="AL12" s="75">
        <v>3</v>
      </c>
    </row>
    <row r="13" spans="1:39" ht="18" customHeight="1" x14ac:dyDescent="0.25">
      <c r="A13" s="51" t="s">
        <v>49</v>
      </c>
      <c r="B13" s="32">
        <f>'[1]Self-Suff'!L14</f>
        <v>2.4228108088997946E-2</v>
      </c>
      <c r="C13" s="33">
        <f>[1]Resources!L13</f>
        <v>2.4153365100820379E-2</v>
      </c>
      <c r="D13" s="44">
        <f t="shared" si="7"/>
        <v>2.4228108088997946E-2</v>
      </c>
      <c r="E13" s="44">
        <f t="shared" si="8"/>
        <v>4.8456216177995897E-3</v>
      </c>
      <c r="F13" s="44">
        <f t="shared" si="9"/>
        <v>1.9382486471198355E-2</v>
      </c>
      <c r="G13" s="44">
        <f t="shared" si="10"/>
        <v>1.0030945165555845</v>
      </c>
      <c r="H13" s="44">
        <f t="shared" si="21"/>
        <v>4.8606164741179687E-3</v>
      </c>
      <c r="I13" s="45">
        <f t="shared" si="19"/>
        <v>2.4243000000000001E-2</v>
      </c>
      <c r="J13" s="36"/>
      <c r="K13" s="51" t="s">
        <v>49</v>
      </c>
      <c r="L13" s="46">
        <f t="shared" si="11"/>
        <v>2.4228108088997946E-2</v>
      </c>
      <c r="M13" s="47">
        <f t="shared" si="11"/>
        <v>2.4153365100820379E-2</v>
      </c>
      <c r="N13" s="44">
        <f t="shared" si="0"/>
        <v>0</v>
      </c>
      <c r="O13" s="44">
        <f t="shared" si="12"/>
        <v>0</v>
      </c>
      <c r="P13" s="45">
        <f t="shared" si="20"/>
        <v>0</v>
      </c>
      <c r="Q13" s="39"/>
      <c r="R13" s="36"/>
      <c r="S13" s="47" t="s">
        <v>49</v>
      </c>
      <c r="T13" s="48">
        <f t="shared" si="1"/>
        <v>2.4228108088997946E-2</v>
      </c>
      <c r="U13" s="47">
        <f t="shared" si="1"/>
        <v>2.4153365100820379E-2</v>
      </c>
      <c r="V13" s="40">
        <f t="shared" si="13"/>
        <v>0</v>
      </c>
      <c r="W13" s="49">
        <f t="shared" si="2"/>
        <v>0</v>
      </c>
      <c r="X13" s="44">
        <f t="shared" si="3"/>
        <v>0</v>
      </c>
      <c r="Y13" s="44">
        <f t="shared" si="14"/>
        <v>0</v>
      </c>
      <c r="Z13" s="44">
        <f t="shared" si="4"/>
        <v>0</v>
      </c>
      <c r="AA13" s="44">
        <f t="shared" si="15"/>
        <v>0</v>
      </c>
      <c r="AB13" s="34">
        <f t="shared" si="16"/>
        <v>0</v>
      </c>
      <c r="AC13" s="45">
        <f t="shared" si="5"/>
        <v>0</v>
      </c>
      <c r="AD13" s="50"/>
      <c r="AE13" s="86" t="s">
        <v>49</v>
      </c>
      <c r="AF13" s="81">
        <f>'[2]Adjusted Resources'!$I12</f>
        <v>2.8554E-2</v>
      </c>
      <c r="AG13" s="81">
        <f>'[2]Adjusted Resources'!$P12</f>
        <v>0</v>
      </c>
      <c r="AH13" s="81">
        <f>'[2]Adjusted Resources'!$AC12</f>
        <v>0</v>
      </c>
      <c r="AI13" s="82">
        <f t="shared" si="17"/>
        <v>2.8554E-2</v>
      </c>
      <c r="AJ13" s="85">
        <f t="shared" si="6"/>
        <v>2.8471688348983091E-2</v>
      </c>
      <c r="AK13" s="83">
        <f t="shared" si="18"/>
        <v>339712141.85589463</v>
      </c>
      <c r="AL13" s="75">
        <v>1</v>
      </c>
    </row>
    <row r="14" spans="1:39" ht="18" customHeight="1" x14ac:dyDescent="0.25">
      <c r="A14" s="51" t="s">
        <v>50</v>
      </c>
      <c r="B14" s="32">
        <f>'[1]Self-Suff'!L15</f>
        <v>6.7623457237517065E-4</v>
      </c>
      <c r="C14" s="33">
        <f>[1]Resources!L14</f>
        <v>1.3420511828897382E-3</v>
      </c>
      <c r="D14" s="44">
        <f t="shared" si="7"/>
        <v>0</v>
      </c>
      <c r="E14" s="44">
        <f t="shared" si="8"/>
        <v>0</v>
      </c>
      <c r="F14" s="44">
        <f t="shared" si="9"/>
        <v>0</v>
      </c>
      <c r="G14" s="44">
        <f t="shared" si="10"/>
        <v>0</v>
      </c>
      <c r="H14" s="44">
        <f t="shared" si="21"/>
        <v>0</v>
      </c>
      <c r="I14" s="45">
        <f t="shared" si="19"/>
        <v>0</v>
      </c>
      <c r="J14" s="36"/>
      <c r="K14" s="51" t="s">
        <v>50</v>
      </c>
      <c r="L14" s="46">
        <f t="shared" si="11"/>
        <v>6.7623457237517065E-4</v>
      </c>
      <c r="M14" s="47">
        <f t="shared" si="11"/>
        <v>1.3420511828897382E-3</v>
      </c>
      <c r="N14" s="44">
        <f t="shared" si="0"/>
        <v>0</v>
      </c>
      <c r="O14" s="44">
        <f t="shared" si="12"/>
        <v>0</v>
      </c>
      <c r="P14" s="45">
        <f t="shared" si="20"/>
        <v>0</v>
      </c>
      <c r="Q14" s="39"/>
      <c r="R14" s="36"/>
      <c r="S14" s="47" t="s">
        <v>50</v>
      </c>
      <c r="T14" s="48">
        <f t="shared" si="1"/>
        <v>6.7623457237517065E-4</v>
      </c>
      <c r="U14" s="47">
        <f t="shared" si="1"/>
        <v>1.3420511828897382E-3</v>
      </c>
      <c r="V14" s="40">
        <f t="shared" si="13"/>
        <v>1.3420511828897382E-3</v>
      </c>
      <c r="W14" s="44">
        <f t="shared" si="2"/>
        <v>1.9845941596508272</v>
      </c>
      <c r="X14" s="44">
        <f t="shared" si="3"/>
        <v>0.98459415965082719</v>
      </c>
      <c r="Y14" s="44">
        <f t="shared" si="14"/>
        <v>1.5405840349172806E-2</v>
      </c>
      <c r="Z14" s="44">
        <f t="shared" si="4"/>
        <v>1.3524691447503413E-4</v>
      </c>
      <c r="AA14" s="44">
        <f t="shared" si="15"/>
        <v>2.0835923721206045E-6</v>
      </c>
      <c r="AB14" s="34">
        <f t="shared" si="16"/>
        <v>5.4098765790013654E-4</v>
      </c>
      <c r="AC14" s="45">
        <f t="shared" si="5"/>
        <v>5.4299999999999997E-4</v>
      </c>
      <c r="AD14" s="50"/>
      <c r="AE14" s="86" t="s">
        <v>50</v>
      </c>
      <c r="AF14" s="81">
        <f>'[2]Adjusted Resources'!$I13</f>
        <v>0</v>
      </c>
      <c r="AG14" s="81">
        <f>'[2]Adjusted Resources'!$P13</f>
        <v>0</v>
      </c>
      <c r="AH14" s="81">
        <f>'[2]Adjusted Resources'!$AC13</f>
        <v>5.4299999999999997E-4</v>
      </c>
      <c r="AI14" s="82">
        <f t="shared" si="17"/>
        <v>5.4299999999999997E-4</v>
      </c>
      <c r="AJ14" s="85">
        <f t="shared" si="6"/>
        <v>5.414347122468942E-4</v>
      </c>
      <c r="AK14" s="83">
        <f t="shared" si="18"/>
        <v>6460169.9596466608</v>
      </c>
      <c r="AL14" s="75">
        <v>3</v>
      </c>
    </row>
    <row r="15" spans="1:39" ht="18" customHeight="1" x14ac:dyDescent="0.25">
      <c r="A15" s="51" t="s">
        <v>51</v>
      </c>
      <c r="B15" s="32">
        <f>'[1]Self-Suff'!L16</f>
        <v>3.7221885907859666E-3</v>
      </c>
      <c r="C15" s="33">
        <f>[1]Resources!L15</f>
        <v>3.4605988904635276E-3</v>
      </c>
      <c r="D15" s="44">
        <f t="shared" si="7"/>
        <v>3.7221885907859666E-3</v>
      </c>
      <c r="E15" s="44">
        <f t="shared" si="8"/>
        <v>7.4443771815719336E-4</v>
      </c>
      <c r="F15" s="44">
        <f t="shared" si="9"/>
        <v>2.9777508726287734E-3</v>
      </c>
      <c r="G15" s="44">
        <f t="shared" si="10"/>
        <v>1.0755908756265598</v>
      </c>
      <c r="H15" s="44">
        <f t="shared" si="21"/>
        <v>8.0071041712213365E-4</v>
      </c>
      <c r="I15" s="45">
        <f t="shared" si="19"/>
        <v>3.7780000000000001E-3</v>
      </c>
      <c r="J15" s="36"/>
      <c r="K15" s="51" t="s">
        <v>51</v>
      </c>
      <c r="L15" s="46">
        <f t="shared" si="11"/>
        <v>3.7221885907859666E-3</v>
      </c>
      <c r="M15" s="47">
        <f t="shared" si="11"/>
        <v>3.4605988904635276E-3</v>
      </c>
      <c r="N15" s="44">
        <f t="shared" si="0"/>
        <v>0</v>
      </c>
      <c r="O15" s="44">
        <f t="shared" si="12"/>
        <v>0</v>
      </c>
      <c r="P15" s="45">
        <f t="shared" si="20"/>
        <v>0</v>
      </c>
      <c r="Q15" s="39"/>
      <c r="R15" s="36"/>
      <c r="S15" s="47" t="s">
        <v>51</v>
      </c>
      <c r="T15" s="48">
        <f t="shared" si="1"/>
        <v>3.7221885907859666E-3</v>
      </c>
      <c r="U15" s="47">
        <f t="shared" si="1"/>
        <v>3.4605988904635276E-3</v>
      </c>
      <c r="V15" s="40">
        <f t="shared" si="13"/>
        <v>0</v>
      </c>
      <c r="W15" s="44">
        <f t="shared" si="2"/>
        <v>0</v>
      </c>
      <c r="X15" s="44">
        <f t="shared" si="3"/>
        <v>0</v>
      </c>
      <c r="Y15" s="44">
        <f t="shared" si="14"/>
        <v>0</v>
      </c>
      <c r="Z15" s="44">
        <f t="shared" si="4"/>
        <v>0</v>
      </c>
      <c r="AA15" s="44">
        <f t="shared" si="15"/>
        <v>0</v>
      </c>
      <c r="AB15" s="34">
        <f t="shared" si="16"/>
        <v>0</v>
      </c>
      <c r="AC15" s="45">
        <f t="shared" si="5"/>
        <v>0</v>
      </c>
      <c r="AD15" s="50"/>
      <c r="AE15" s="86" t="s">
        <v>51</v>
      </c>
      <c r="AF15" s="81">
        <f>'[2]Adjusted Resources'!$I14</f>
        <v>3.656E-3</v>
      </c>
      <c r="AG15" s="81">
        <f>'[2]Adjusted Resources'!$P14</f>
        <v>0</v>
      </c>
      <c r="AH15" s="81">
        <f>'[2]Adjusted Resources'!$AC14</f>
        <v>0</v>
      </c>
      <c r="AI15" s="82">
        <f t="shared" si="17"/>
        <v>3.656E-3</v>
      </c>
      <c r="AJ15" s="85">
        <f t="shared" si="6"/>
        <v>3.6454609723289969E-3</v>
      </c>
      <c r="AK15" s="83">
        <f t="shared" si="18"/>
        <v>43496098.291838296</v>
      </c>
      <c r="AL15" s="75">
        <v>1</v>
      </c>
    </row>
    <row r="16" spans="1:39" ht="18" customHeight="1" x14ac:dyDescent="0.25">
      <c r="A16" s="51" t="s">
        <v>52</v>
      </c>
      <c r="B16" s="32">
        <f>'[1]Self-Suff'!L17</f>
        <v>2.7299423504946019E-2</v>
      </c>
      <c r="C16" s="33">
        <f>[1]Resources!L16</f>
        <v>2.7485977717543016E-2</v>
      </c>
      <c r="D16" s="44">
        <f t="shared" si="7"/>
        <v>0</v>
      </c>
      <c r="E16" s="44">
        <f t="shared" si="8"/>
        <v>0</v>
      </c>
      <c r="F16" s="44">
        <f t="shared" si="9"/>
        <v>0</v>
      </c>
      <c r="G16" s="44">
        <f t="shared" si="10"/>
        <v>0</v>
      </c>
      <c r="H16" s="44">
        <f t="shared" si="21"/>
        <v>0</v>
      </c>
      <c r="I16" s="45">
        <f t="shared" si="19"/>
        <v>0</v>
      </c>
      <c r="J16" s="36"/>
      <c r="K16" s="51" t="s">
        <v>52</v>
      </c>
      <c r="L16" s="46">
        <f t="shared" si="11"/>
        <v>2.7299423504946019E-2</v>
      </c>
      <c r="M16" s="47">
        <f t="shared" si="11"/>
        <v>2.7485977717543016E-2</v>
      </c>
      <c r="N16" s="44">
        <f t="shared" si="0"/>
        <v>0</v>
      </c>
      <c r="O16" s="44">
        <f t="shared" si="12"/>
        <v>0</v>
      </c>
      <c r="P16" s="45">
        <f t="shared" si="20"/>
        <v>0</v>
      </c>
      <c r="Q16" s="39"/>
      <c r="R16" s="36"/>
      <c r="S16" s="47" t="s">
        <v>52</v>
      </c>
      <c r="T16" s="48">
        <f t="shared" si="1"/>
        <v>2.7299423504946019E-2</v>
      </c>
      <c r="U16" s="47">
        <f t="shared" si="1"/>
        <v>2.7485977717543016E-2</v>
      </c>
      <c r="V16" s="40">
        <f t="shared" si="13"/>
        <v>2.7485977717543016E-2</v>
      </c>
      <c r="W16" s="44">
        <f t="shared" si="2"/>
        <v>1.0068336319469602</v>
      </c>
      <c r="X16" s="44">
        <f t="shared" si="3"/>
        <v>6.8336319469601836E-3</v>
      </c>
      <c r="Y16" s="44">
        <f t="shared" si="14"/>
        <v>0.99316636805303982</v>
      </c>
      <c r="Z16" s="44">
        <f t="shared" si="4"/>
        <v>5.4598847009892041E-3</v>
      </c>
      <c r="AA16" s="44">
        <f t="shared" si="15"/>
        <v>5.4225738584698048E-3</v>
      </c>
      <c r="AB16" s="34">
        <f t="shared" si="16"/>
        <v>2.1839538803956816E-2</v>
      </c>
      <c r="AC16" s="45">
        <f t="shared" si="5"/>
        <v>2.7262000000000002E-2</v>
      </c>
      <c r="AD16" s="50"/>
      <c r="AE16" s="86" t="s">
        <v>52</v>
      </c>
      <c r="AF16" s="81">
        <f>'[2]Adjusted Resources'!$I15</f>
        <v>0</v>
      </c>
      <c r="AG16" s="81">
        <f>'[2]Adjusted Resources'!$P15</f>
        <v>0</v>
      </c>
      <c r="AH16" s="81">
        <f>'[2]Adjusted Resources'!$AC15</f>
        <v>2.6466E-2</v>
      </c>
      <c r="AI16" s="82">
        <f t="shared" si="17"/>
        <v>2.6466E-2</v>
      </c>
      <c r="AJ16" s="85">
        <f t="shared" si="6"/>
        <v>2.6389707356033708E-2</v>
      </c>
      <c r="AK16" s="83">
        <f t="shared" si="18"/>
        <v>314870825.32598257</v>
      </c>
      <c r="AL16" s="75">
        <v>3</v>
      </c>
      <c r="AM16" s="98"/>
    </row>
    <row r="17" spans="1:38" ht="18" customHeight="1" x14ac:dyDescent="0.25">
      <c r="A17" s="51" t="s">
        <v>53</v>
      </c>
      <c r="B17" s="32">
        <f>'[1]Self-Suff'!L18</f>
        <v>7.4671243210293445E-4</v>
      </c>
      <c r="C17" s="33">
        <f>[1]Resources!L17</f>
        <v>1.2572252417849949E-3</v>
      </c>
      <c r="D17" s="44">
        <f t="shared" si="7"/>
        <v>0</v>
      </c>
      <c r="E17" s="44">
        <f t="shared" si="8"/>
        <v>0</v>
      </c>
      <c r="F17" s="44">
        <f t="shared" si="9"/>
        <v>0</v>
      </c>
      <c r="G17" s="44">
        <f t="shared" si="10"/>
        <v>0</v>
      </c>
      <c r="H17" s="44">
        <f t="shared" si="21"/>
        <v>0</v>
      </c>
      <c r="I17" s="45">
        <f t="shared" si="19"/>
        <v>0</v>
      </c>
      <c r="J17" s="36"/>
      <c r="K17" s="51" t="s">
        <v>53</v>
      </c>
      <c r="L17" s="46">
        <f t="shared" si="11"/>
        <v>7.4671243210293445E-4</v>
      </c>
      <c r="M17" s="47">
        <f t="shared" si="11"/>
        <v>1.2572252417849949E-3</v>
      </c>
      <c r="N17" s="44">
        <f t="shared" si="0"/>
        <v>0</v>
      </c>
      <c r="O17" s="44">
        <f t="shared" si="12"/>
        <v>0</v>
      </c>
      <c r="P17" s="45">
        <f t="shared" si="20"/>
        <v>0</v>
      </c>
      <c r="Q17" s="39"/>
      <c r="R17" s="36"/>
      <c r="S17" s="47" t="s">
        <v>53</v>
      </c>
      <c r="T17" s="48">
        <f t="shared" si="1"/>
        <v>7.4671243210293445E-4</v>
      </c>
      <c r="U17" s="47">
        <f t="shared" si="1"/>
        <v>1.2572252417849949E-3</v>
      </c>
      <c r="V17" s="40">
        <f t="shared" si="13"/>
        <v>1.2572252417849949E-3</v>
      </c>
      <c r="W17" s="44">
        <f t="shared" si="2"/>
        <v>1.6836806081349482</v>
      </c>
      <c r="X17" s="44">
        <f t="shared" si="3"/>
        <v>0.68368060813494824</v>
      </c>
      <c r="Y17" s="44">
        <f t="shared" si="14"/>
        <v>0.31631939186505176</v>
      </c>
      <c r="Z17" s="44">
        <f t="shared" si="4"/>
        <v>1.493424864205869E-4</v>
      </c>
      <c r="AA17" s="44">
        <f t="shared" si="15"/>
        <v>4.7239924484174794E-5</v>
      </c>
      <c r="AB17" s="34">
        <f t="shared" si="16"/>
        <v>5.9736994568234758E-4</v>
      </c>
      <c r="AC17" s="45">
        <f t="shared" si="5"/>
        <v>6.4499999999999996E-4</v>
      </c>
      <c r="AD17" s="50"/>
      <c r="AE17" s="86" t="s">
        <v>53</v>
      </c>
      <c r="AF17" s="81">
        <f>'[2]Adjusted Resources'!$I16</f>
        <v>0</v>
      </c>
      <c r="AG17" s="81">
        <f>'[2]Adjusted Resources'!$P16</f>
        <v>0</v>
      </c>
      <c r="AH17" s="81">
        <f>'[2]Adjusted Resources'!$AC16</f>
        <v>6.1300000000000005E-4</v>
      </c>
      <c r="AI17" s="82">
        <f t="shared" si="17"/>
        <v>6.1300000000000005E-4</v>
      </c>
      <c r="AJ17" s="85">
        <f t="shared" si="6"/>
        <v>6.1123292561205561E-4</v>
      </c>
      <c r="AK17" s="83">
        <f t="shared" si="18"/>
        <v>7292972.716875514</v>
      </c>
      <c r="AL17" s="75">
        <v>3</v>
      </c>
    </row>
    <row r="18" spans="1:38" ht="18" customHeight="1" x14ac:dyDescent="0.25">
      <c r="A18" s="51" t="s">
        <v>54</v>
      </c>
      <c r="B18" s="32">
        <f>'[1]Self-Suff'!L19</f>
        <v>3.6134751851953002E-3</v>
      </c>
      <c r="C18" s="33">
        <f>[1]Resources!L18</f>
        <v>4.5761451893605544E-3</v>
      </c>
      <c r="D18" s="44">
        <f t="shared" si="7"/>
        <v>0</v>
      </c>
      <c r="E18" s="44">
        <f t="shared" si="8"/>
        <v>0</v>
      </c>
      <c r="F18" s="44">
        <f t="shared" si="9"/>
        <v>0</v>
      </c>
      <c r="G18" s="44">
        <f t="shared" si="10"/>
        <v>0</v>
      </c>
      <c r="H18" s="44">
        <f t="shared" si="21"/>
        <v>0</v>
      </c>
      <c r="I18" s="45">
        <f t="shared" si="19"/>
        <v>0</v>
      </c>
      <c r="J18" s="36"/>
      <c r="K18" s="51" t="s">
        <v>54</v>
      </c>
      <c r="L18" s="46">
        <f t="shared" si="11"/>
        <v>3.6134751851953002E-3</v>
      </c>
      <c r="M18" s="47">
        <f t="shared" si="11"/>
        <v>4.5761451893605544E-3</v>
      </c>
      <c r="N18" s="44">
        <f t="shared" si="0"/>
        <v>0</v>
      </c>
      <c r="O18" s="44">
        <f t="shared" si="12"/>
        <v>0</v>
      </c>
      <c r="P18" s="45">
        <f t="shared" si="20"/>
        <v>0</v>
      </c>
      <c r="Q18" s="39"/>
      <c r="R18" s="36"/>
      <c r="S18" s="47" t="s">
        <v>54</v>
      </c>
      <c r="T18" s="48">
        <f t="shared" si="1"/>
        <v>3.6134751851953002E-3</v>
      </c>
      <c r="U18" s="47">
        <f t="shared" si="1"/>
        <v>4.5761451893605544E-3</v>
      </c>
      <c r="V18" s="40">
        <f t="shared" si="13"/>
        <v>4.5761451893605544E-3</v>
      </c>
      <c r="W18" s="44">
        <f t="shared" si="2"/>
        <v>1.2664111291283779</v>
      </c>
      <c r="X18" s="44">
        <f t="shared" si="3"/>
        <v>0.26641112912837794</v>
      </c>
      <c r="Y18" s="44">
        <f t="shared" si="14"/>
        <v>0.73358887087162206</v>
      </c>
      <c r="Z18" s="44">
        <f t="shared" si="4"/>
        <v>7.2269503703906006E-4</v>
      </c>
      <c r="AA18" s="44">
        <f t="shared" si="15"/>
        <v>5.3016103620600913E-4</v>
      </c>
      <c r="AB18" s="34">
        <f t="shared" si="16"/>
        <v>2.8907801481562402E-3</v>
      </c>
      <c r="AC18" s="45">
        <f t="shared" si="5"/>
        <v>3.421E-3</v>
      </c>
      <c r="AD18" s="50"/>
      <c r="AE18" s="86" t="s">
        <v>54</v>
      </c>
      <c r="AF18" s="81">
        <f>'[2]Adjusted Resources'!$I17</f>
        <v>0</v>
      </c>
      <c r="AG18" s="81">
        <f>'[2]Adjusted Resources'!$P17</f>
        <v>0</v>
      </c>
      <c r="AH18" s="81">
        <f>'[2]Adjusted Resources'!$AC17</f>
        <v>3.1129999999999999E-3</v>
      </c>
      <c r="AI18" s="82">
        <f t="shared" si="17"/>
        <v>3.1129999999999999E-3</v>
      </c>
      <c r="AJ18" s="85">
        <f t="shared" si="6"/>
        <v>3.1040262600821027E-3</v>
      </c>
      <c r="AK18" s="83">
        <f t="shared" si="18"/>
        <v>37035928.332191639</v>
      </c>
      <c r="AL18" s="75">
        <v>3</v>
      </c>
    </row>
    <row r="19" spans="1:38" ht="18" customHeight="1" x14ac:dyDescent="0.25">
      <c r="A19" s="51" t="s">
        <v>55</v>
      </c>
      <c r="B19" s="32">
        <f>'[1]Self-Suff'!L20</f>
        <v>4.9345281357976167E-3</v>
      </c>
      <c r="C19" s="33">
        <f>[1]Resources!L19</f>
        <v>5.5216945773016481E-3</v>
      </c>
      <c r="D19" s="44">
        <f t="shared" si="7"/>
        <v>0</v>
      </c>
      <c r="E19" s="44">
        <f t="shared" si="8"/>
        <v>0</v>
      </c>
      <c r="F19" s="44">
        <f t="shared" si="9"/>
        <v>0</v>
      </c>
      <c r="G19" s="44">
        <f t="shared" si="10"/>
        <v>0</v>
      </c>
      <c r="H19" s="44">
        <f t="shared" si="21"/>
        <v>0</v>
      </c>
      <c r="I19" s="45">
        <f t="shared" si="19"/>
        <v>0</v>
      </c>
      <c r="J19" s="36"/>
      <c r="K19" s="51" t="s">
        <v>55</v>
      </c>
      <c r="L19" s="46">
        <f t="shared" si="11"/>
        <v>4.9345281357976167E-3</v>
      </c>
      <c r="M19" s="47">
        <f t="shared" si="11"/>
        <v>5.5216945773016481E-3</v>
      </c>
      <c r="N19" s="44">
        <f t="shared" si="0"/>
        <v>0</v>
      </c>
      <c r="O19" s="44">
        <f t="shared" si="12"/>
        <v>0</v>
      </c>
      <c r="P19" s="45">
        <f t="shared" si="20"/>
        <v>0</v>
      </c>
      <c r="Q19" s="39"/>
      <c r="R19" s="36"/>
      <c r="S19" s="47" t="s">
        <v>55</v>
      </c>
      <c r="T19" s="48">
        <f t="shared" si="1"/>
        <v>4.9345281357976167E-3</v>
      </c>
      <c r="U19" s="47">
        <f t="shared" si="1"/>
        <v>5.5216945773016481E-3</v>
      </c>
      <c r="V19" s="40">
        <f t="shared" si="13"/>
        <v>5.5216945773016481E-3</v>
      </c>
      <c r="W19" s="44">
        <f t="shared" si="2"/>
        <v>1.1189914061375843</v>
      </c>
      <c r="X19" s="44">
        <f t="shared" si="3"/>
        <v>0.1189914061375843</v>
      </c>
      <c r="Y19" s="44">
        <f t="shared" si="14"/>
        <v>0.8810085938624157</v>
      </c>
      <c r="Z19" s="44">
        <f t="shared" si="4"/>
        <v>9.8690562715952348E-4</v>
      </c>
      <c r="AA19" s="44">
        <f t="shared" si="15"/>
        <v>8.6947233885871728E-4</v>
      </c>
      <c r="AB19" s="34">
        <f t="shared" si="16"/>
        <v>3.9476225086380939E-3</v>
      </c>
      <c r="AC19" s="45">
        <f t="shared" si="5"/>
        <v>4.8170000000000001E-3</v>
      </c>
      <c r="AD19" s="50"/>
      <c r="AE19" s="86" t="s">
        <v>55</v>
      </c>
      <c r="AF19" s="81">
        <f>'[2]Adjusted Resources'!$I18</f>
        <v>0</v>
      </c>
      <c r="AG19" s="81">
        <f>'[2]Adjusted Resources'!$P18</f>
        <v>0</v>
      </c>
      <c r="AH19" s="81">
        <f>'[2]Adjusted Resources'!$AC18</f>
        <v>4.5960000000000003E-3</v>
      </c>
      <c r="AI19" s="82">
        <f t="shared" si="17"/>
        <v>4.5960000000000003E-3</v>
      </c>
      <c r="AJ19" s="85">
        <f t="shared" si="6"/>
        <v>4.5827512660897348E-3</v>
      </c>
      <c r="AK19" s="83">
        <f t="shared" si="18"/>
        <v>54679449.603197157</v>
      </c>
      <c r="AL19" s="75">
        <v>3</v>
      </c>
    </row>
    <row r="20" spans="1:38" ht="18" customHeight="1" x14ac:dyDescent="0.25">
      <c r="A20" s="51" t="s">
        <v>56</v>
      </c>
      <c r="B20" s="32">
        <f>'[1]Self-Suff'!L21</f>
        <v>4.3364171887545462E-4</v>
      </c>
      <c r="C20" s="33">
        <f>[1]Resources!L20</f>
        <v>9.8525427133514237E-4</v>
      </c>
      <c r="D20" s="44">
        <f t="shared" si="7"/>
        <v>0</v>
      </c>
      <c r="E20" s="44">
        <f t="shared" si="8"/>
        <v>0</v>
      </c>
      <c r="F20" s="44">
        <f t="shared" si="9"/>
        <v>0</v>
      </c>
      <c r="G20" s="44">
        <f t="shared" si="10"/>
        <v>0</v>
      </c>
      <c r="H20" s="44">
        <f t="shared" si="21"/>
        <v>0</v>
      </c>
      <c r="I20" s="45">
        <f t="shared" si="19"/>
        <v>0</v>
      </c>
      <c r="J20" s="36"/>
      <c r="K20" s="51" t="s">
        <v>56</v>
      </c>
      <c r="L20" s="46">
        <f t="shared" si="11"/>
        <v>4.3364171887545462E-4</v>
      </c>
      <c r="M20" s="47">
        <f t="shared" si="11"/>
        <v>9.8525427133514237E-4</v>
      </c>
      <c r="N20" s="44">
        <f t="shared" si="0"/>
        <v>9.8525427133514237E-4</v>
      </c>
      <c r="O20" s="44">
        <f t="shared" si="12"/>
        <v>8.6728343775090928E-5</v>
      </c>
      <c r="P20" s="45">
        <f t="shared" si="20"/>
        <v>3.4699999999999998E-4</v>
      </c>
      <c r="Q20" s="39"/>
      <c r="R20" s="36"/>
      <c r="S20" s="47" t="s">
        <v>56</v>
      </c>
      <c r="T20" s="48">
        <f t="shared" si="1"/>
        <v>4.3364171887545462E-4</v>
      </c>
      <c r="U20" s="47">
        <f t="shared" si="1"/>
        <v>9.8525427133514237E-4</v>
      </c>
      <c r="V20" s="40">
        <f t="shared" si="13"/>
        <v>0</v>
      </c>
      <c r="W20" s="44">
        <f t="shared" si="2"/>
        <v>0</v>
      </c>
      <c r="X20" s="44">
        <f t="shared" si="3"/>
        <v>0</v>
      </c>
      <c r="Y20" s="44">
        <f t="shared" si="14"/>
        <v>0</v>
      </c>
      <c r="Z20" s="44">
        <f t="shared" si="4"/>
        <v>0</v>
      </c>
      <c r="AA20" s="44">
        <f t="shared" si="15"/>
        <v>0</v>
      </c>
      <c r="AB20" s="34">
        <f t="shared" si="16"/>
        <v>0</v>
      </c>
      <c r="AC20" s="45">
        <f t="shared" si="5"/>
        <v>0</v>
      </c>
      <c r="AD20" s="50"/>
      <c r="AE20" s="86" t="s">
        <v>56</v>
      </c>
      <c r="AF20" s="81">
        <f>'[2]Adjusted Resources'!$I19</f>
        <v>0</v>
      </c>
      <c r="AG20" s="81">
        <f>'[2]Adjusted Resources'!$P19</f>
        <v>3.1500000000000001E-4</v>
      </c>
      <c r="AH20" s="81">
        <f>'[2]Adjusted Resources'!$AC19</f>
        <v>0</v>
      </c>
      <c r="AI20" s="82">
        <f t="shared" si="17"/>
        <v>3.1500000000000001E-4</v>
      </c>
      <c r="AJ20" s="85">
        <f t="shared" si="6"/>
        <v>3.1409196014322595E-4</v>
      </c>
      <c r="AK20" s="83">
        <f t="shared" si="18"/>
        <v>3747612.4075298314</v>
      </c>
      <c r="AL20" s="75">
        <v>2</v>
      </c>
    </row>
    <row r="21" spans="1:38" ht="18" customHeight="1" x14ac:dyDescent="0.25">
      <c r="A21" s="51" t="s">
        <v>57</v>
      </c>
      <c r="B21" s="32">
        <f>'[1]Self-Suff'!L22</f>
        <v>2.3227642730472134E-2</v>
      </c>
      <c r="C21" s="33">
        <f>[1]Resources!L21</f>
        <v>2.0684871913761966E-2</v>
      </c>
      <c r="D21" s="44">
        <f t="shared" si="7"/>
        <v>2.3227642730472134E-2</v>
      </c>
      <c r="E21" s="44">
        <f t="shared" si="8"/>
        <v>4.645528546094427E-3</v>
      </c>
      <c r="F21" s="44">
        <f t="shared" si="9"/>
        <v>1.8582114184377708E-2</v>
      </c>
      <c r="G21" s="44">
        <f t="shared" si="10"/>
        <v>1.1229290095346649</v>
      </c>
      <c r="H21" s="44">
        <f t="shared" si="21"/>
        <v>5.2165987690308271E-3</v>
      </c>
      <c r="I21" s="45">
        <f t="shared" si="19"/>
        <v>2.3799000000000001E-2</v>
      </c>
      <c r="J21" s="36"/>
      <c r="K21" s="51" t="s">
        <v>57</v>
      </c>
      <c r="L21" s="46">
        <f t="shared" si="11"/>
        <v>2.3227642730472134E-2</v>
      </c>
      <c r="M21" s="47">
        <f t="shared" si="11"/>
        <v>2.0684871913761966E-2</v>
      </c>
      <c r="N21" s="44">
        <f t="shared" si="0"/>
        <v>0</v>
      </c>
      <c r="O21" s="44">
        <f t="shared" si="12"/>
        <v>0</v>
      </c>
      <c r="P21" s="45">
        <f t="shared" si="20"/>
        <v>0</v>
      </c>
      <c r="Q21" s="39"/>
      <c r="R21" s="36"/>
      <c r="S21" s="47" t="s">
        <v>57</v>
      </c>
      <c r="T21" s="48">
        <f t="shared" si="1"/>
        <v>2.3227642730472134E-2</v>
      </c>
      <c r="U21" s="47">
        <f t="shared" si="1"/>
        <v>2.0684871913761966E-2</v>
      </c>
      <c r="V21" s="40">
        <f t="shared" si="13"/>
        <v>0</v>
      </c>
      <c r="W21" s="44">
        <f t="shared" si="2"/>
        <v>0</v>
      </c>
      <c r="X21" s="44">
        <f t="shared" si="3"/>
        <v>0</v>
      </c>
      <c r="Y21" s="44">
        <f t="shared" si="14"/>
        <v>0</v>
      </c>
      <c r="Z21" s="44">
        <f t="shared" si="4"/>
        <v>0</v>
      </c>
      <c r="AA21" s="44">
        <f t="shared" si="15"/>
        <v>0</v>
      </c>
      <c r="AB21" s="34">
        <f t="shared" si="16"/>
        <v>0</v>
      </c>
      <c r="AC21" s="45">
        <f t="shared" si="5"/>
        <v>0</v>
      </c>
      <c r="AD21" s="50"/>
      <c r="AE21" s="86" t="s">
        <v>57</v>
      </c>
      <c r="AF21" s="81">
        <f>'[2]Adjusted Resources'!$I20</f>
        <v>2.2939999999999999E-2</v>
      </c>
      <c r="AG21" s="81">
        <f>'[2]Adjusted Resources'!$P20</f>
        <v>0</v>
      </c>
      <c r="AH21" s="81">
        <f>'[2]Adjusted Resources'!$AC20</f>
        <v>0</v>
      </c>
      <c r="AI21" s="82">
        <f t="shared" si="17"/>
        <v>2.2939999999999999E-2</v>
      </c>
      <c r="AJ21" s="85">
        <f t="shared" si="6"/>
        <v>2.287387163709715E-2</v>
      </c>
      <c r="AK21" s="83">
        <f t="shared" si="18"/>
        <v>272921360.72614068</v>
      </c>
      <c r="AL21" s="75">
        <v>1</v>
      </c>
    </row>
    <row r="22" spans="1:38" ht="18" customHeight="1" x14ac:dyDescent="0.25">
      <c r="A22" s="51" t="s">
        <v>58</v>
      </c>
      <c r="B22" s="32">
        <f>'[1]Self-Suff'!L23</f>
        <v>3.7525647727432733E-3</v>
      </c>
      <c r="C22" s="33">
        <f>[1]Resources!L22</f>
        <v>3.2460823770250045E-3</v>
      </c>
      <c r="D22" s="44">
        <f t="shared" si="7"/>
        <v>3.7525647727432733E-3</v>
      </c>
      <c r="E22" s="44">
        <f t="shared" si="8"/>
        <v>7.5051295454865469E-4</v>
      </c>
      <c r="F22" s="44">
        <f t="shared" si="9"/>
        <v>3.0020518181946188E-3</v>
      </c>
      <c r="G22" s="44">
        <f t="shared" si="10"/>
        <v>1.1560288177844871</v>
      </c>
      <c r="H22" s="44">
        <f t="shared" si="21"/>
        <v>8.6761460357882381E-4</v>
      </c>
      <c r="I22" s="45">
        <f t="shared" si="19"/>
        <v>3.8700000000000002E-3</v>
      </c>
      <c r="J22" s="36"/>
      <c r="K22" s="51" t="s">
        <v>58</v>
      </c>
      <c r="L22" s="46">
        <f t="shared" si="11"/>
        <v>3.7525647727432733E-3</v>
      </c>
      <c r="M22" s="47">
        <f t="shared" si="11"/>
        <v>3.2460823770250045E-3</v>
      </c>
      <c r="N22" s="44">
        <f t="shared" si="0"/>
        <v>0</v>
      </c>
      <c r="O22" s="44">
        <f t="shared" si="12"/>
        <v>0</v>
      </c>
      <c r="P22" s="45">
        <f t="shared" si="20"/>
        <v>0</v>
      </c>
      <c r="Q22" s="39"/>
      <c r="R22" s="36"/>
      <c r="S22" s="47" t="s">
        <v>58</v>
      </c>
      <c r="T22" s="48">
        <f t="shared" si="1"/>
        <v>3.7525647727432733E-3</v>
      </c>
      <c r="U22" s="47">
        <f t="shared" si="1"/>
        <v>3.2460823770250045E-3</v>
      </c>
      <c r="V22" s="40">
        <f t="shared" si="13"/>
        <v>0</v>
      </c>
      <c r="W22" s="44">
        <f t="shared" si="2"/>
        <v>0</v>
      </c>
      <c r="X22" s="44">
        <f t="shared" si="3"/>
        <v>0</v>
      </c>
      <c r="Y22" s="44">
        <f t="shared" si="14"/>
        <v>0</v>
      </c>
      <c r="Z22" s="44">
        <f t="shared" si="4"/>
        <v>0</v>
      </c>
      <c r="AA22" s="44">
        <f t="shared" si="15"/>
        <v>0</v>
      </c>
      <c r="AB22" s="34">
        <f t="shared" si="16"/>
        <v>0</v>
      </c>
      <c r="AC22" s="45">
        <f t="shared" si="5"/>
        <v>0</v>
      </c>
      <c r="AD22" s="50"/>
      <c r="AE22" s="86" t="s">
        <v>58</v>
      </c>
      <c r="AF22" s="81">
        <f>'[2]Adjusted Resources'!$I21</f>
        <v>3.823E-3</v>
      </c>
      <c r="AG22" s="81">
        <f>'[2]Adjusted Resources'!$P21</f>
        <v>0</v>
      </c>
      <c r="AH22" s="81">
        <f>'[2]Adjusted Resources'!$AC21</f>
        <v>0</v>
      </c>
      <c r="AI22" s="82">
        <f t="shared" si="17"/>
        <v>3.823E-3</v>
      </c>
      <c r="AJ22" s="85">
        <f t="shared" si="6"/>
        <v>3.8119795670715959E-3</v>
      </c>
      <c r="AK22" s="83">
        <f t="shared" si="18"/>
        <v>45482927.726941414</v>
      </c>
      <c r="AL22" s="75">
        <v>1</v>
      </c>
    </row>
    <row r="23" spans="1:38" ht="18" customHeight="1" x14ac:dyDescent="0.25">
      <c r="A23" s="51" t="s">
        <v>59</v>
      </c>
      <c r="B23" s="32">
        <f>'[1]Self-Suff'!L24</f>
        <v>1.7756967195571597E-3</v>
      </c>
      <c r="C23" s="33">
        <f>[1]Resources!L23</f>
        <v>2.2306795748087056E-3</v>
      </c>
      <c r="D23" s="44">
        <f t="shared" si="7"/>
        <v>0</v>
      </c>
      <c r="E23" s="44">
        <f t="shared" si="8"/>
        <v>0</v>
      </c>
      <c r="F23" s="44">
        <f t="shared" si="9"/>
        <v>0</v>
      </c>
      <c r="G23" s="44">
        <f t="shared" si="10"/>
        <v>0</v>
      </c>
      <c r="H23" s="44">
        <f t="shared" si="21"/>
        <v>0</v>
      </c>
      <c r="I23" s="45">
        <f t="shared" si="19"/>
        <v>0</v>
      </c>
      <c r="J23" s="36"/>
      <c r="K23" s="51" t="s">
        <v>59</v>
      </c>
      <c r="L23" s="46">
        <f t="shared" si="11"/>
        <v>1.7756967195571597E-3</v>
      </c>
      <c r="M23" s="47">
        <f t="shared" si="11"/>
        <v>2.2306795748087056E-3</v>
      </c>
      <c r="N23" s="44">
        <f t="shared" si="0"/>
        <v>0</v>
      </c>
      <c r="O23" s="44">
        <f t="shared" si="12"/>
        <v>0</v>
      </c>
      <c r="P23" s="45">
        <f t="shared" si="20"/>
        <v>0</v>
      </c>
      <c r="Q23" s="39"/>
      <c r="R23" s="36"/>
      <c r="S23" s="47" t="s">
        <v>59</v>
      </c>
      <c r="T23" s="48">
        <f t="shared" si="1"/>
        <v>1.7756967195571597E-3</v>
      </c>
      <c r="U23" s="47">
        <f t="shared" si="1"/>
        <v>2.2306795748087056E-3</v>
      </c>
      <c r="V23" s="40">
        <f t="shared" si="13"/>
        <v>2.2306795748087056E-3</v>
      </c>
      <c r="W23" s="44">
        <f t="shared" si="2"/>
        <v>1.2562277951186471</v>
      </c>
      <c r="X23" s="44">
        <f t="shared" si="3"/>
        <v>0.25622779511864713</v>
      </c>
      <c r="Y23" s="44">
        <f t="shared" si="14"/>
        <v>0.74377220488135287</v>
      </c>
      <c r="Z23" s="44">
        <f t="shared" si="4"/>
        <v>3.5513934391143197E-4</v>
      </c>
      <c r="AA23" s="44">
        <f t="shared" si="15"/>
        <v>2.6414277286112284E-4</v>
      </c>
      <c r="AB23" s="34">
        <f t="shared" si="16"/>
        <v>1.4205573756457279E-3</v>
      </c>
      <c r="AC23" s="45">
        <f t="shared" si="5"/>
        <v>1.6850000000000001E-3</v>
      </c>
      <c r="AD23" s="50"/>
      <c r="AE23" s="86" t="s">
        <v>59</v>
      </c>
      <c r="AF23" s="81">
        <f>'[2]Adjusted Resources'!$I22</f>
        <v>0</v>
      </c>
      <c r="AG23" s="81">
        <f>'[2]Adjusted Resources'!$P22</f>
        <v>0</v>
      </c>
      <c r="AH23" s="81">
        <f>'[2]Adjusted Resources'!$AC22</f>
        <v>1.5870000000000001E-3</v>
      </c>
      <c r="AI23" s="82">
        <f t="shared" si="17"/>
        <v>1.5870000000000001E-3</v>
      </c>
      <c r="AJ23" s="85">
        <f t="shared" si="6"/>
        <v>1.582425208721586E-3</v>
      </c>
      <c r="AK23" s="83">
        <f t="shared" si="18"/>
        <v>18880828.224602673</v>
      </c>
      <c r="AL23" s="75">
        <v>3</v>
      </c>
    </row>
    <row r="24" spans="1:38" ht="18" customHeight="1" x14ac:dyDescent="0.25">
      <c r="A24" s="51" t="s">
        <v>60</v>
      </c>
      <c r="B24" s="32">
        <f>'[1]Self-Suff'!L25</f>
        <v>6.2696207808056058E-4</v>
      </c>
      <c r="C24" s="33">
        <f>[1]Resources!L24</f>
        <v>1.3491686593104923E-3</v>
      </c>
      <c r="D24" s="44">
        <f t="shared" si="7"/>
        <v>0</v>
      </c>
      <c r="E24" s="44">
        <f t="shared" si="8"/>
        <v>0</v>
      </c>
      <c r="F24" s="44">
        <f t="shared" si="9"/>
        <v>0</v>
      </c>
      <c r="G24" s="44">
        <f t="shared" si="10"/>
        <v>0</v>
      </c>
      <c r="H24" s="44">
        <f t="shared" si="21"/>
        <v>0</v>
      </c>
      <c r="I24" s="45">
        <f t="shared" si="19"/>
        <v>0</v>
      </c>
      <c r="J24" s="36"/>
      <c r="K24" s="51" t="s">
        <v>60</v>
      </c>
      <c r="L24" s="46">
        <f t="shared" si="11"/>
        <v>6.2696207808056058E-4</v>
      </c>
      <c r="M24" s="47">
        <f t="shared" si="11"/>
        <v>1.3491686593104923E-3</v>
      </c>
      <c r="N24" s="44">
        <f t="shared" si="0"/>
        <v>1.3491686593104923E-3</v>
      </c>
      <c r="O24" s="44">
        <f t="shared" si="12"/>
        <v>1.2539241561611213E-4</v>
      </c>
      <c r="P24" s="45">
        <f t="shared" si="20"/>
        <v>5.0199999999999995E-4</v>
      </c>
      <c r="Q24" s="39"/>
      <c r="R24" s="36"/>
      <c r="S24" s="47" t="s">
        <v>60</v>
      </c>
      <c r="T24" s="48">
        <f t="shared" si="1"/>
        <v>6.2696207808056058E-4</v>
      </c>
      <c r="U24" s="47">
        <f t="shared" si="1"/>
        <v>1.3491686593104923E-3</v>
      </c>
      <c r="V24" s="40">
        <f t="shared" si="13"/>
        <v>0</v>
      </c>
      <c r="W24" s="44">
        <f t="shared" si="2"/>
        <v>0</v>
      </c>
      <c r="X24" s="44">
        <f t="shared" si="3"/>
        <v>0</v>
      </c>
      <c r="Y24" s="44">
        <f t="shared" si="14"/>
        <v>0</v>
      </c>
      <c r="Z24" s="44">
        <f t="shared" si="4"/>
        <v>0</v>
      </c>
      <c r="AA24" s="44">
        <f t="shared" si="15"/>
        <v>0</v>
      </c>
      <c r="AB24" s="34">
        <f t="shared" si="16"/>
        <v>0</v>
      </c>
      <c r="AC24" s="45">
        <f t="shared" si="5"/>
        <v>0</v>
      </c>
      <c r="AD24" s="50"/>
      <c r="AE24" s="86" t="s">
        <v>60</v>
      </c>
      <c r="AF24" s="81">
        <f>'[2]Adjusted Resources'!$I23</f>
        <v>0</v>
      </c>
      <c r="AG24" s="81">
        <f>'[2]Adjusted Resources'!$P23</f>
        <v>4.57E-4</v>
      </c>
      <c r="AH24" s="81">
        <f>'[2]Adjusted Resources'!$AC23</f>
        <v>0</v>
      </c>
      <c r="AI24" s="82">
        <f t="shared" si="17"/>
        <v>4.57E-4</v>
      </c>
      <c r="AJ24" s="85">
        <f t="shared" si="6"/>
        <v>4.5568262154112462E-4</v>
      </c>
      <c r="AK24" s="83">
        <f t="shared" si="18"/>
        <v>5437012.286479787</v>
      </c>
      <c r="AL24" s="75">
        <v>2</v>
      </c>
    </row>
    <row r="25" spans="1:38" ht="18" customHeight="1" x14ac:dyDescent="0.25">
      <c r="A25" s="51" t="s">
        <v>61</v>
      </c>
      <c r="B25" s="32">
        <f>'[1]Self-Suff'!L26</f>
        <v>0.28927527964381755</v>
      </c>
      <c r="C25" s="33">
        <f>[1]Resources!L25</f>
        <v>0.32325926761659296</v>
      </c>
      <c r="D25" s="44">
        <f t="shared" si="7"/>
        <v>0</v>
      </c>
      <c r="E25" s="44">
        <f t="shared" si="8"/>
        <v>0</v>
      </c>
      <c r="F25" s="44">
        <f t="shared" si="9"/>
        <v>0</v>
      </c>
      <c r="G25" s="44">
        <f t="shared" si="10"/>
        <v>0</v>
      </c>
      <c r="H25" s="44">
        <f t="shared" si="21"/>
        <v>0</v>
      </c>
      <c r="I25" s="45">
        <f t="shared" si="19"/>
        <v>0</v>
      </c>
      <c r="J25" s="36"/>
      <c r="K25" s="51" t="s">
        <v>61</v>
      </c>
      <c r="L25" s="46">
        <f t="shared" si="11"/>
        <v>0.28927527964381755</v>
      </c>
      <c r="M25" s="47">
        <f t="shared" si="11"/>
        <v>0.32325926761659296</v>
      </c>
      <c r="N25" s="44">
        <f t="shared" si="0"/>
        <v>0</v>
      </c>
      <c r="O25" s="44">
        <f t="shared" si="12"/>
        <v>0</v>
      </c>
      <c r="P25" s="45">
        <f t="shared" si="20"/>
        <v>0</v>
      </c>
      <c r="Q25" s="39"/>
      <c r="R25" s="36"/>
      <c r="S25" s="47" t="s">
        <v>61</v>
      </c>
      <c r="T25" s="48">
        <f t="shared" si="1"/>
        <v>0.28927527964381755</v>
      </c>
      <c r="U25" s="47">
        <f t="shared" si="1"/>
        <v>0.32325926761659296</v>
      </c>
      <c r="V25" s="40">
        <f t="shared" si="13"/>
        <v>0.32325926761659296</v>
      </c>
      <c r="W25" s="44">
        <f t="shared" si="2"/>
        <v>1.1174797515177226</v>
      </c>
      <c r="X25" s="44">
        <f t="shared" si="3"/>
        <v>0.11747975151772261</v>
      </c>
      <c r="Y25" s="44">
        <f t="shared" si="14"/>
        <v>0.88252024848227739</v>
      </c>
      <c r="Z25" s="44">
        <f t="shared" si="4"/>
        <v>5.7855055928763513E-2</v>
      </c>
      <c r="AA25" s="44">
        <f t="shared" si="15"/>
        <v>5.1058258334208434E-2</v>
      </c>
      <c r="AB25" s="34">
        <f t="shared" si="16"/>
        <v>0.23142022371505405</v>
      </c>
      <c r="AC25" s="45">
        <f t="shared" si="5"/>
        <v>0.28247800000000001</v>
      </c>
      <c r="AD25" s="50"/>
      <c r="AE25" s="86" t="s">
        <v>61</v>
      </c>
      <c r="AF25" s="81">
        <f>'[2]Adjusted Resources'!$I24</f>
        <v>0</v>
      </c>
      <c r="AG25" s="81">
        <f>'[2]Adjusted Resources'!$P24</f>
        <v>0</v>
      </c>
      <c r="AH25" s="81">
        <f>'[2]Adjusted Resources'!$AC24</f>
        <v>0.27611200000000002</v>
      </c>
      <c r="AI25" s="82">
        <f t="shared" si="17"/>
        <v>0.27611200000000002</v>
      </c>
      <c r="AJ25" s="85">
        <f t="shared" si="6"/>
        <v>0.27531606126687747</v>
      </c>
      <c r="AK25" s="83">
        <f t="shared" si="18"/>
        <v>3284954784.3424659</v>
      </c>
      <c r="AL25" s="75">
        <v>3</v>
      </c>
    </row>
    <row r="26" spans="1:38" ht="18" customHeight="1" x14ac:dyDescent="0.25">
      <c r="A26" s="51" t="s">
        <v>62</v>
      </c>
      <c r="B26" s="32">
        <f>'[1]Self-Suff'!L27</f>
        <v>4.177125539631176E-3</v>
      </c>
      <c r="C26" s="33">
        <f>[1]Resources!L26</f>
        <v>3.5473619182548005E-3</v>
      </c>
      <c r="D26" s="44">
        <f t="shared" si="7"/>
        <v>4.177125539631176E-3</v>
      </c>
      <c r="E26" s="44">
        <f t="shared" si="8"/>
        <v>8.3542510792623521E-4</v>
      </c>
      <c r="F26" s="44">
        <f t="shared" si="9"/>
        <v>3.3417004317049409E-3</v>
      </c>
      <c r="G26" s="44">
        <f t="shared" si="10"/>
        <v>1.1775301296818907</v>
      </c>
      <c r="H26" s="44">
        <f t="shared" si="21"/>
        <v>9.8373823567588729E-4</v>
      </c>
      <c r="I26" s="45">
        <f t="shared" si="19"/>
        <v>4.3249999999999999E-3</v>
      </c>
      <c r="J26" s="36"/>
      <c r="K26" s="51" t="s">
        <v>62</v>
      </c>
      <c r="L26" s="46">
        <f t="shared" si="11"/>
        <v>4.177125539631176E-3</v>
      </c>
      <c r="M26" s="47">
        <f t="shared" si="11"/>
        <v>3.5473619182548005E-3</v>
      </c>
      <c r="N26" s="44">
        <f t="shared" si="0"/>
        <v>0</v>
      </c>
      <c r="O26" s="44">
        <f t="shared" si="12"/>
        <v>0</v>
      </c>
      <c r="P26" s="45">
        <f t="shared" si="20"/>
        <v>0</v>
      </c>
      <c r="Q26" s="39"/>
      <c r="R26" s="36"/>
      <c r="S26" s="47" t="s">
        <v>62</v>
      </c>
      <c r="T26" s="48">
        <f t="shared" si="1"/>
        <v>4.177125539631176E-3</v>
      </c>
      <c r="U26" s="47">
        <f t="shared" si="1"/>
        <v>3.5473619182548005E-3</v>
      </c>
      <c r="V26" s="40">
        <f t="shared" si="13"/>
        <v>0</v>
      </c>
      <c r="W26" s="44">
        <f t="shared" si="2"/>
        <v>0</v>
      </c>
      <c r="X26" s="44">
        <f t="shared" si="3"/>
        <v>0</v>
      </c>
      <c r="Y26" s="44">
        <f t="shared" si="14"/>
        <v>0</v>
      </c>
      <c r="Z26" s="44">
        <f t="shared" si="4"/>
        <v>0</v>
      </c>
      <c r="AA26" s="44">
        <f t="shared" si="15"/>
        <v>0</v>
      </c>
      <c r="AB26" s="34">
        <f t="shared" si="16"/>
        <v>0</v>
      </c>
      <c r="AC26" s="45">
        <f t="shared" si="5"/>
        <v>0</v>
      </c>
      <c r="AD26" s="50"/>
      <c r="AE26" s="86" t="s">
        <v>62</v>
      </c>
      <c r="AF26" s="81">
        <f>'[2]Adjusted Resources'!$I25</f>
        <v>4.1489999999999999E-3</v>
      </c>
      <c r="AG26" s="81">
        <f>'[2]Adjusted Resources'!$P25</f>
        <v>0</v>
      </c>
      <c r="AH26" s="81">
        <f>'[2]Adjusted Resources'!$AC25</f>
        <v>0</v>
      </c>
      <c r="AI26" s="82">
        <f t="shared" si="17"/>
        <v>4.1489999999999999E-3</v>
      </c>
      <c r="AJ26" s="85">
        <f t="shared" si="6"/>
        <v>4.1370398178864898E-3</v>
      </c>
      <c r="AK26" s="83">
        <f t="shared" si="18"/>
        <v>49361409.139178634</v>
      </c>
      <c r="AL26" s="75">
        <v>1</v>
      </c>
    </row>
    <row r="27" spans="1:38" ht="18" customHeight="1" x14ac:dyDescent="0.25">
      <c r="A27" s="51" t="s">
        <v>63</v>
      </c>
      <c r="B27" s="32">
        <f>'[1]Self-Suff'!L28</f>
        <v>5.8396793624630036E-3</v>
      </c>
      <c r="C27" s="33">
        <f>[1]Resources!L27</f>
        <v>6.415403799963683E-3</v>
      </c>
      <c r="D27" s="44">
        <f t="shared" si="7"/>
        <v>0</v>
      </c>
      <c r="E27" s="44">
        <f t="shared" si="8"/>
        <v>0</v>
      </c>
      <c r="F27" s="44">
        <f t="shared" si="9"/>
        <v>0</v>
      </c>
      <c r="G27" s="44">
        <f t="shared" si="10"/>
        <v>0</v>
      </c>
      <c r="H27" s="44">
        <f t="shared" si="21"/>
        <v>0</v>
      </c>
      <c r="I27" s="45">
        <f t="shared" si="19"/>
        <v>0</v>
      </c>
      <c r="J27" s="36"/>
      <c r="K27" s="51" t="s">
        <v>63</v>
      </c>
      <c r="L27" s="46">
        <f t="shared" si="11"/>
        <v>5.8396793624630036E-3</v>
      </c>
      <c r="M27" s="47">
        <f t="shared" si="11"/>
        <v>6.415403799963683E-3</v>
      </c>
      <c r="N27" s="44">
        <f t="shared" si="0"/>
        <v>0</v>
      </c>
      <c r="O27" s="44">
        <f t="shared" si="12"/>
        <v>0</v>
      </c>
      <c r="P27" s="45">
        <f t="shared" si="20"/>
        <v>0</v>
      </c>
      <c r="Q27" s="39"/>
      <c r="R27" s="36"/>
      <c r="S27" s="47" t="s">
        <v>63</v>
      </c>
      <c r="T27" s="48">
        <f t="shared" si="1"/>
        <v>5.8396793624630036E-3</v>
      </c>
      <c r="U27" s="47">
        <f t="shared" si="1"/>
        <v>6.415403799963683E-3</v>
      </c>
      <c r="V27" s="40">
        <f t="shared" si="13"/>
        <v>6.415403799963683E-3</v>
      </c>
      <c r="W27" s="44">
        <f t="shared" si="2"/>
        <v>1.0985883644916175</v>
      </c>
      <c r="X27" s="44">
        <f t="shared" si="3"/>
        <v>9.8588364491617453E-2</v>
      </c>
      <c r="Y27" s="44">
        <f t="shared" si="14"/>
        <v>0.90141163550838255</v>
      </c>
      <c r="Z27" s="44">
        <f t="shared" si="4"/>
        <v>1.1679358724926007E-3</v>
      </c>
      <c r="AA27" s="44">
        <f t="shared" si="15"/>
        <v>1.0527909849924648E-3</v>
      </c>
      <c r="AB27" s="34">
        <f t="shared" si="16"/>
        <v>4.6717434899704027E-3</v>
      </c>
      <c r="AC27" s="45">
        <f t="shared" si="5"/>
        <v>5.7250000000000001E-3</v>
      </c>
      <c r="AD27" s="50"/>
      <c r="AE27" s="86" t="s">
        <v>63</v>
      </c>
      <c r="AF27" s="81">
        <f>'[2]Adjusted Resources'!$I26</f>
        <v>7.0000000000000001E-3</v>
      </c>
      <c r="AG27" s="81">
        <f>'[2]Adjusted Resources'!$P26</f>
        <v>0</v>
      </c>
      <c r="AH27" s="81">
        <f>'[2]Adjusted Resources'!$AC26</f>
        <v>0</v>
      </c>
      <c r="AI27" s="82">
        <f t="shared" si="17"/>
        <v>7.0000000000000001E-3</v>
      </c>
      <c r="AJ27" s="85">
        <f t="shared" si="6"/>
        <v>6.9798213365161324E-3</v>
      </c>
      <c r="AK27" s="83">
        <f t="shared" si="18"/>
        <v>83280275.722885147</v>
      </c>
      <c r="AL27" s="75">
        <v>1</v>
      </c>
    </row>
    <row r="28" spans="1:38" ht="18" customHeight="1" x14ac:dyDescent="0.25">
      <c r="A28" s="51" t="s">
        <v>64</v>
      </c>
      <c r="B28" s="32">
        <f>'[1]Self-Suff'!L29</f>
        <v>4.0426990123845383E-4</v>
      </c>
      <c r="C28" s="33">
        <f>[1]Resources!L28</f>
        <v>8.6693744280502065E-4</v>
      </c>
      <c r="D28" s="44">
        <f t="shared" si="7"/>
        <v>0</v>
      </c>
      <c r="E28" s="44">
        <f t="shared" si="8"/>
        <v>0</v>
      </c>
      <c r="F28" s="44">
        <f t="shared" si="9"/>
        <v>0</v>
      </c>
      <c r="G28" s="44">
        <f t="shared" si="10"/>
        <v>0</v>
      </c>
      <c r="H28" s="44">
        <f t="shared" si="21"/>
        <v>0</v>
      </c>
      <c r="I28" s="45">
        <f t="shared" si="19"/>
        <v>0</v>
      </c>
      <c r="J28" s="36"/>
      <c r="K28" s="51" t="s">
        <v>64</v>
      </c>
      <c r="L28" s="46">
        <f t="shared" si="11"/>
        <v>4.0426990123845383E-4</v>
      </c>
      <c r="M28" s="47">
        <f t="shared" si="11"/>
        <v>8.6693744280502065E-4</v>
      </c>
      <c r="N28" s="44">
        <f t="shared" si="0"/>
        <v>8.6693744280502065E-4</v>
      </c>
      <c r="O28" s="44">
        <f t="shared" si="12"/>
        <v>8.0853980247690778E-5</v>
      </c>
      <c r="P28" s="45">
        <f t="shared" si="20"/>
        <v>3.2299999999999999E-4</v>
      </c>
      <c r="Q28" s="39"/>
      <c r="R28" s="36"/>
      <c r="S28" s="47" t="s">
        <v>64</v>
      </c>
      <c r="T28" s="48">
        <f t="shared" si="1"/>
        <v>4.0426990123845383E-4</v>
      </c>
      <c r="U28" s="47">
        <f t="shared" si="1"/>
        <v>8.6693744280502065E-4</v>
      </c>
      <c r="V28" s="40">
        <f t="shared" si="13"/>
        <v>0</v>
      </c>
      <c r="W28" s="44">
        <f t="shared" si="2"/>
        <v>0</v>
      </c>
      <c r="X28" s="44">
        <f t="shared" si="3"/>
        <v>0</v>
      </c>
      <c r="Y28" s="44">
        <f t="shared" si="14"/>
        <v>0</v>
      </c>
      <c r="Z28" s="44">
        <f t="shared" si="4"/>
        <v>0</v>
      </c>
      <c r="AA28" s="44">
        <f t="shared" si="15"/>
        <v>0</v>
      </c>
      <c r="AB28" s="34">
        <f t="shared" si="16"/>
        <v>0</v>
      </c>
      <c r="AC28" s="45">
        <f t="shared" si="5"/>
        <v>0</v>
      </c>
      <c r="AD28" s="50"/>
      <c r="AE28" s="86" t="s">
        <v>64</v>
      </c>
      <c r="AF28" s="81">
        <f>'[2]Adjusted Resources'!$I27</f>
        <v>0</v>
      </c>
      <c r="AG28" s="81">
        <f>'[2]Adjusted Resources'!$P27</f>
        <v>3.1100000000000002E-4</v>
      </c>
      <c r="AH28" s="81">
        <f>'[2]Adjusted Resources'!$AC27</f>
        <v>0</v>
      </c>
      <c r="AI28" s="82">
        <f t="shared" si="17"/>
        <v>3.1100000000000002E-4</v>
      </c>
      <c r="AJ28" s="85">
        <f t="shared" si="6"/>
        <v>3.1010349080807387E-4</v>
      </c>
      <c r="AK28" s="83">
        <f t="shared" si="18"/>
        <v>3700023.6785453255</v>
      </c>
      <c r="AL28" s="75">
        <v>2</v>
      </c>
    </row>
    <row r="29" spans="1:38" ht="18" customHeight="1" x14ac:dyDescent="0.25">
      <c r="A29" s="51" t="s">
        <v>65</v>
      </c>
      <c r="B29" s="32">
        <f>'[1]Self-Suff'!L30</f>
        <v>2.3649452958787584E-3</v>
      </c>
      <c r="C29" s="33">
        <f>[1]Resources!L29</f>
        <v>3.7869376817330504E-3</v>
      </c>
      <c r="D29" s="44">
        <f t="shared" si="7"/>
        <v>0</v>
      </c>
      <c r="E29" s="44">
        <f t="shared" si="8"/>
        <v>0</v>
      </c>
      <c r="F29" s="44">
        <f t="shared" si="9"/>
        <v>0</v>
      </c>
      <c r="G29" s="44">
        <f t="shared" si="10"/>
        <v>0</v>
      </c>
      <c r="H29" s="44">
        <f t="shared" si="21"/>
        <v>0</v>
      </c>
      <c r="I29" s="45">
        <f t="shared" si="19"/>
        <v>0</v>
      </c>
      <c r="J29" s="36"/>
      <c r="K29" s="51" t="s">
        <v>65</v>
      </c>
      <c r="L29" s="46">
        <f t="shared" si="11"/>
        <v>2.3649452958787584E-3</v>
      </c>
      <c r="M29" s="47">
        <f t="shared" si="11"/>
        <v>3.7869376817330504E-3</v>
      </c>
      <c r="N29" s="44">
        <f t="shared" si="0"/>
        <v>0</v>
      </c>
      <c r="O29" s="44">
        <f t="shared" si="12"/>
        <v>0</v>
      </c>
      <c r="P29" s="45">
        <f t="shared" si="20"/>
        <v>0</v>
      </c>
      <c r="Q29" s="39"/>
      <c r="R29" s="36"/>
      <c r="S29" s="47" t="s">
        <v>65</v>
      </c>
      <c r="T29" s="48">
        <f t="shared" si="1"/>
        <v>2.3649452958787584E-3</v>
      </c>
      <c r="U29" s="47">
        <f t="shared" si="1"/>
        <v>3.7869376817330504E-3</v>
      </c>
      <c r="V29" s="40">
        <f t="shared" si="13"/>
        <v>3.7869376817330504E-3</v>
      </c>
      <c r="W29" s="44">
        <f t="shared" si="2"/>
        <v>1.6012791874434935</v>
      </c>
      <c r="X29" s="44">
        <f t="shared" si="3"/>
        <v>0.60127918744349351</v>
      </c>
      <c r="Y29" s="44">
        <f t="shared" si="14"/>
        <v>0.39872081255650649</v>
      </c>
      <c r="Z29" s="44">
        <f t="shared" si="4"/>
        <v>4.729890591757517E-4</v>
      </c>
      <c r="AA29" s="44">
        <f t="shared" si="15"/>
        <v>1.8859058200489324E-4</v>
      </c>
      <c r="AB29" s="34">
        <f t="shared" si="16"/>
        <v>1.8919562367030068E-3</v>
      </c>
      <c r="AC29" s="45">
        <f t="shared" si="5"/>
        <v>2.081E-3</v>
      </c>
      <c r="AD29" s="50"/>
      <c r="AE29" s="86" t="s">
        <v>65</v>
      </c>
      <c r="AF29" s="81">
        <f>'[2]Adjusted Resources'!$I28</f>
        <v>0</v>
      </c>
      <c r="AG29" s="81">
        <f>'[2]Adjusted Resources'!$P28</f>
        <v>0</v>
      </c>
      <c r="AH29" s="81">
        <f>'[2]Adjusted Resources'!$AC28</f>
        <v>2.0449999999999999E-3</v>
      </c>
      <c r="AI29" s="82">
        <f t="shared" si="17"/>
        <v>2.0449999999999999E-3</v>
      </c>
      <c r="AJ29" s="85">
        <f t="shared" si="6"/>
        <v>2.0391049475964986E-3</v>
      </c>
      <c r="AK29" s="83">
        <f t="shared" si="18"/>
        <v>24329737.693328589</v>
      </c>
      <c r="AL29" s="75">
        <v>3</v>
      </c>
    </row>
    <row r="30" spans="1:38" ht="18" customHeight="1" x14ac:dyDescent="0.25">
      <c r="A30" s="51" t="s">
        <v>66</v>
      </c>
      <c r="B30" s="32">
        <f>'[1]Self-Suff'!L31</f>
        <v>7.5703052510872094E-3</v>
      </c>
      <c r="C30" s="33">
        <f>[1]Resources!L30</f>
        <v>7.0115939627733471E-3</v>
      </c>
      <c r="D30" s="44">
        <f t="shared" si="7"/>
        <v>7.5703052510872094E-3</v>
      </c>
      <c r="E30" s="44">
        <f t="shared" si="8"/>
        <v>1.5140610502174419E-3</v>
      </c>
      <c r="F30" s="44">
        <f t="shared" si="9"/>
        <v>6.0562442008697676E-3</v>
      </c>
      <c r="G30" s="44">
        <f t="shared" si="10"/>
        <v>1.0796839194169296</v>
      </c>
      <c r="H30" s="44">
        <f t="shared" si="21"/>
        <v>1.6347073689352803E-3</v>
      </c>
      <c r="I30" s="45">
        <f t="shared" si="19"/>
        <v>7.6909999999999999E-3</v>
      </c>
      <c r="J30" s="36"/>
      <c r="K30" s="51" t="s">
        <v>66</v>
      </c>
      <c r="L30" s="46">
        <f t="shared" si="11"/>
        <v>7.5703052510872094E-3</v>
      </c>
      <c r="M30" s="47">
        <f t="shared" si="11"/>
        <v>7.0115939627733471E-3</v>
      </c>
      <c r="N30" s="44">
        <f t="shared" si="0"/>
        <v>0</v>
      </c>
      <c r="O30" s="44">
        <f t="shared" si="12"/>
        <v>0</v>
      </c>
      <c r="P30" s="45">
        <f t="shared" si="20"/>
        <v>0</v>
      </c>
      <c r="Q30" s="39"/>
      <c r="R30" s="36"/>
      <c r="S30" s="47" t="s">
        <v>66</v>
      </c>
      <c r="T30" s="48">
        <f t="shared" si="1"/>
        <v>7.5703052510872094E-3</v>
      </c>
      <c r="U30" s="47">
        <f t="shared" si="1"/>
        <v>7.0115939627733471E-3</v>
      </c>
      <c r="V30" s="40">
        <f t="shared" si="13"/>
        <v>0</v>
      </c>
      <c r="W30" s="44">
        <f t="shared" si="2"/>
        <v>0</v>
      </c>
      <c r="X30" s="44">
        <f t="shared" si="3"/>
        <v>0</v>
      </c>
      <c r="Y30" s="44">
        <f t="shared" si="14"/>
        <v>0</v>
      </c>
      <c r="Z30" s="44">
        <f t="shared" si="4"/>
        <v>0</v>
      </c>
      <c r="AA30" s="44">
        <f t="shared" si="15"/>
        <v>0</v>
      </c>
      <c r="AB30" s="34">
        <f t="shared" si="16"/>
        <v>0</v>
      </c>
      <c r="AC30" s="45">
        <f t="shared" si="5"/>
        <v>0</v>
      </c>
      <c r="AD30" s="50"/>
      <c r="AE30" s="86" t="s">
        <v>66</v>
      </c>
      <c r="AF30" s="81">
        <f>'[2]Adjusted Resources'!$I29</f>
        <v>0</v>
      </c>
      <c r="AG30" s="81">
        <f>'[2]Adjusted Resources'!$P29</f>
        <v>0</v>
      </c>
      <c r="AH30" s="81">
        <f>'[2]Adjusted Resources'!$AC29</f>
        <v>7.2639999999999996E-3</v>
      </c>
      <c r="AI30" s="82">
        <f t="shared" si="17"/>
        <v>7.2639999999999996E-3</v>
      </c>
      <c r="AJ30" s="85">
        <f t="shared" si="6"/>
        <v>7.2430603126361686E-3</v>
      </c>
      <c r="AK30" s="83">
        <f t="shared" si="18"/>
        <v>86421131.835862517</v>
      </c>
      <c r="AL30" s="75">
        <v>3</v>
      </c>
    </row>
    <row r="31" spans="1:38" ht="18" customHeight="1" x14ac:dyDescent="0.25">
      <c r="A31" s="51" t="s">
        <v>67</v>
      </c>
      <c r="B31" s="32">
        <f>'[1]Self-Suff'!L32</f>
        <v>2.3577777564895091E-4</v>
      </c>
      <c r="C31" s="33">
        <f>[1]Resources!L31</f>
        <v>7.4844837349412926E-4</v>
      </c>
      <c r="D31" s="44">
        <f t="shared" si="7"/>
        <v>0</v>
      </c>
      <c r="E31" s="44">
        <f t="shared" si="8"/>
        <v>0</v>
      </c>
      <c r="F31" s="44">
        <f t="shared" si="9"/>
        <v>0</v>
      </c>
      <c r="G31" s="44">
        <f t="shared" si="10"/>
        <v>0</v>
      </c>
      <c r="H31" s="44">
        <f t="shared" si="21"/>
        <v>0</v>
      </c>
      <c r="I31" s="45">
        <f t="shared" si="19"/>
        <v>0</v>
      </c>
      <c r="J31" s="36"/>
      <c r="K31" s="51" t="s">
        <v>67</v>
      </c>
      <c r="L31" s="46">
        <f t="shared" si="11"/>
        <v>2.3577777564895091E-4</v>
      </c>
      <c r="M31" s="47">
        <f t="shared" si="11"/>
        <v>7.4844837349412926E-4</v>
      </c>
      <c r="N31" s="44">
        <f t="shared" si="0"/>
        <v>7.4844837349412926E-4</v>
      </c>
      <c r="O31" s="44">
        <f t="shared" si="12"/>
        <v>4.7155555129790184E-5</v>
      </c>
      <c r="P31" s="45">
        <f t="shared" si="20"/>
        <v>1.8900000000000001E-4</v>
      </c>
      <c r="Q31" s="39"/>
      <c r="R31" s="36"/>
      <c r="S31" s="47" t="s">
        <v>67</v>
      </c>
      <c r="T31" s="48">
        <f t="shared" si="1"/>
        <v>2.3577777564895091E-4</v>
      </c>
      <c r="U31" s="47">
        <f t="shared" si="1"/>
        <v>7.4844837349412926E-4</v>
      </c>
      <c r="V31" s="40">
        <f t="shared" si="13"/>
        <v>0</v>
      </c>
      <c r="W31" s="44">
        <f t="shared" si="2"/>
        <v>0</v>
      </c>
      <c r="X31" s="44">
        <f t="shared" si="3"/>
        <v>0</v>
      </c>
      <c r="Y31" s="44">
        <f t="shared" si="14"/>
        <v>0</v>
      </c>
      <c r="Z31" s="44">
        <f t="shared" si="4"/>
        <v>0</v>
      </c>
      <c r="AA31" s="44">
        <f t="shared" si="15"/>
        <v>0</v>
      </c>
      <c r="AB31" s="34">
        <f t="shared" si="16"/>
        <v>0</v>
      </c>
      <c r="AC31" s="45">
        <f t="shared" si="5"/>
        <v>0</v>
      </c>
      <c r="AD31" s="50"/>
      <c r="AE31" s="86" t="s">
        <v>67</v>
      </c>
      <c r="AF31" s="81">
        <f>'[2]Adjusted Resources'!$I30</f>
        <v>0</v>
      </c>
      <c r="AG31" s="81">
        <f>'[2]Adjusted Resources'!$P30</f>
        <v>1.7899999999999999E-4</v>
      </c>
      <c r="AH31" s="81">
        <f>'[2]Adjusted Resources'!$AC30</f>
        <v>0</v>
      </c>
      <c r="AI31" s="82">
        <f t="shared" si="17"/>
        <v>1.7899999999999999E-4</v>
      </c>
      <c r="AJ31" s="85">
        <f t="shared" si="6"/>
        <v>1.7848400274805536E-4</v>
      </c>
      <c r="AK31" s="83">
        <f t="shared" si="18"/>
        <v>2129595.6220566342</v>
      </c>
      <c r="AL31" s="75">
        <v>2</v>
      </c>
    </row>
    <row r="32" spans="1:38" ht="18" customHeight="1" x14ac:dyDescent="0.25">
      <c r="A32" s="51" t="s">
        <v>68</v>
      </c>
      <c r="B32" s="32">
        <f>'[1]Self-Suff'!L33</f>
        <v>3.646048508127733E-4</v>
      </c>
      <c r="C32" s="33">
        <f>[1]Resources!L32</f>
        <v>6.5582216561244284E-4</v>
      </c>
      <c r="D32" s="44">
        <f t="shared" si="7"/>
        <v>0</v>
      </c>
      <c r="E32" s="44">
        <f t="shared" si="8"/>
        <v>0</v>
      </c>
      <c r="F32" s="44">
        <f t="shared" si="9"/>
        <v>0</v>
      </c>
      <c r="G32" s="44">
        <f t="shared" si="10"/>
        <v>0</v>
      </c>
      <c r="H32" s="44">
        <f t="shared" si="21"/>
        <v>0</v>
      </c>
      <c r="I32" s="45">
        <f t="shared" si="19"/>
        <v>0</v>
      </c>
      <c r="J32" s="36"/>
      <c r="K32" s="51" t="s">
        <v>68</v>
      </c>
      <c r="L32" s="46">
        <f t="shared" si="11"/>
        <v>3.646048508127733E-4</v>
      </c>
      <c r="M32" s="47">
        <f t="shared" si="11"/>
        <v>6.5582216561244284E-4</v>
      </c>
      <c r="N32" s="44">
        <f t="shared" si="0"/>
        <v>0</v>
      </c>
      <c r="O32" s="44">
        <f t="shared" si="12"/>
        <v>0</v>
      </c>
      <c r="P32" s="45">
        <f t="shared" si="20"/>
        <v>0</v>
      </c>
      <c r="Q32" s="39"/>
      <c r="R32" s="36"/>
      <c r="S32" s="47" t="s">
        <v>68</v>
      </c>
      <c r="T32" s="48">
        <f t="shared" si="1"/>
        <v>3.646048508127733E-4</v>
      </c>
      <c r="U32" s="47">
        <f t="shared" si="1"/>
        <v>6.5582216561244284E-4</v>
      </c>
      <c r="V32" s="40">
        <f t="shared" si="13"/>
        <v>6.5582216561244284E-4</v>
      </c>
      <c r="W32" s="44">
        <f t="shared" si="2"/>
        <v>1.7987203520482269</v>
      </c>
      <c r="X32" s="44">
        <f t="shared" si="3"/>
        <v>0.79872035204822689</v>
      </c>
      <c r="Y32" s="44">
        <f t="shared" si="14"/>
        <v>0.20127964795177311</v>
      </c>
      <c r="Z32" s="44">
        <f t="shared" si="4"/>
        <v>7.2920970162554662E-5</v>
      </c>
      <c r="AA32" s="44">
        <f t="shared" si="15"/>
        <v>1.4677507202620754E-5</v>
      </c>
      <c r="AB32" s="34">
        <f t="shared" si="16"/>
        <v>2.9168388065021865E-4</v>
      </c>
      <c r="AC32" s="45">
        <f t="shared" si="5"/>
        <v>3.0600000000000001E-4</v>
      </c>
      <c r="AD32" s="50"/>
      <c r="AE32" s="86" t="s">
        <v>68</v>
      </c>
      <c r="AF32" s="81">
        <f>'[2]Adjusted Resources'!$I31</f>
        <v>0</v>
      </c>
      <c r="AG32" s="81">
        <f>'[2]Adjusted Resources'!$P31</f>
        <v>0</v>
      </c>
      <c r="AH32" s="81">
        <f>'[2]Adjusted Resources'!$AC31</f>
        <v>2.8400000000000002E-4</v>
      </c>
      <c r="AI32" s="82">
        <f t="shared" si="17"/>
        <v>2.8400000000000002E-4</v>
      </c>
      <c r="AJ32" s="85">
        <f t="shared" si="6"/>
        <v>2.8318132279579739E-4</v>
      </c>
      <c r="AK32" s="83">
        <f t="shared" si="18"/>
        <v>3378799.7578999116</v>
      </c>
      <c r="AL32" s="75">
        <v>3</v>
      </c>
    </row>
    <row r="33" spans="1:38" ht="18" customHeight="1" x14ac:dyDescent="0.25">
      <c r="A33" s="51" t="s">
        <v>69</v>
      </c>
      <c r="B33" s="32">
        <f>'[1]Self-Suff'!L34</f>
        <v>1.1682988561044301E-2</v>
      </c>
      <c r="C33" s="33">
        <f>[1]Resources!L33</f>
        <v>1.0174595587632965E-2</v>
      </c>
      <c r="D33" s="44">
        <f t="shared" si="7"/>
        <v>1.1682988561044301E-2</v>
      </c>
      <c r="E33" s="44">
        <f t="shared" si="8"/>
        <v>2.3365977122088602E-3</v>
      </c>
      <c r="F33" s="44">
        <f t="shared" si="9"/>
        <v>9.3463908488354407E-3</v>
      </c>
      <c r="G33" s="44">
        <f t="shared" si="10"/>
        <v>1.1482509020058509</v>
      </c>
      <c r="H33" s="44">
        <f t="shared" si="21"/>
        <v>2.6830004306686315E-3</v>
      </c>
      <c r="I33" s="45">
        <f t="shared" si="19"/>
        <v>1.2029E-2</v>
      </c>
      <c r="J33" s="36"/>
      <c r="K33" s="51" t="s">
        <v>69</v>
      </c>
      <c r="L33" s="46">
        <f t="shared" si="11"/>
        <v>1.1682988561044301E-2</v>
      </c>
      <c r="M33" s="47">
        <f t="shared" si="11"/>
        <v>1.0174595587632965E-2</v>
      </c>
      <c r="N33" s="44">
        <f t="shared" si="0"/>
        <v>0</v>
      </c>
      <c r="O33" s="44">
        <f t="shared" si="12"/>
        <v>0</v>
      </c>
      <c r="P33" s="45">
        <f t="shared" si="20"/>
        <v>0</v>
      </c>
      <c r="Q33" s="39"/>
      <c r="R33" s="36"/>
      <c r="S33" s="47" t="s">
        <v>69</v>
      </c>
      <c r="T33" s="48">
        <f t="shared" si="1"/>
        <v>1.1682988561044301E-2</v>
      </c>
      <c r="U33" s="47">
        <f t="shared" si="1"/>
        <v>1.0174595587632965E-2</v>
      </c>
      <c r="V33" s="40">
        <f t="shared" si="13"/>
        <v>0</v>
      </c>
      <c r="W33" s="44">
        <f t="shared" si="2"/>
        <v>0</v>
      </c>
      <c r="X33" s="44">
        <f t="shared" si="3"/>
        <v>0</v>
      </c>
      <c r="Y33" s="44">
        <f t="shared" si="14"/>
        <v>0</v>
      </c>
      <c r="Z33" s="44">
        <f t="shared" si="4"/>
        <v>0</v>
      </c>
      <c r="AA33" s="44">
        <f t="shared" si="15"/>
        <v>0</v>
      </c>
      <c r="AB33" s="34">
        <f t="shared" si="16"/>
        <v>0</v>
      </c>
      <c r="AC33" s="45">
        <f t="shared" si="5"/>
        <v>0</v>
      </c>
      <c r="AD33" s="50"/>
      <c r="AE33" s="86" t="s">
        <v>69</v>
      </c>
      <c r="AF33" s="81">
        <f>'[2]Adjusted Resources'!$I32</f>
        <v>1.1334E-2</v>
      </c>
      <c r="AG33" s="81">
        <f>'[2]Adjusted Resources'!$P32</f>
        <v>0</v>
      </c>
      <c r="AH33" s="81">
        <f>'[2]Adjusted Resources'!$AC32</f>
        <v>0</v>
      </c>
      <c r="AI33" s="82">
        <f t="shared" si="17"/>
        <v>1.1334E-2</v>
      </c>
      <c r="AJ33" s="85">
        <f t="shared" si="6"/>
        <v>1.1301327861153405E-2</v>
      </c>
      <c r="AK33" s="83">
        <f t="shared" si="18"/>
        <v>134842663.57759717</v>
      </c>
      <c r="AL33" s="75">
        <v>1</v>
      </c>
    </row>
    <row r="34" spans="1:38" ht="18" customHeight="1" x14ac:dyDescent="0.25">
      <c r="A34" s="51" t="s">
        <v>70</v>
      </c>
      <c r="B34" s="32">
        <f>'[1]Self-Suff'!L35</f>
        <v>3.1935012698726369E-3</v>
      </c>
      <c r="C34" s="33">
        <f>[1]Resources!L34</f>
        <v>3.9912316137657028E-3</v>
      </c>
      <c r="D34" s="44">
        <f t="shared" si="7"/>
        <v>0</v>
      </c>
      <c r="E34" s="44">
        <f t="shared" si="8"/>
        <v>0</v>
      </c>
      <c r="F34" s="44">
        <f t="shared" si="9"/>
        <v>0</v>
      </c>
      <c r="G34" s="44">
        <f t="shared" si="10"/>
        <v>0</v>
      </c>
      <c r="H34" s="44">
        <f t="shared" si="21"/>
        <v>0</v>
      </c>
      <c r="I34" s="45">
        <f t="shared" si="19"/>
        <v>0</v>
      </c>
      <c r="J34" s="36"/>
      <c r="K34" s="51" t="s">
        <v>70</v>
      </c>
      <c r="L34" s="46">
        <f t="shared" si="11"/>
        <v>3.1935012698726369E-3</v>
      </c>
      <c r="M34" s="47">
        <f t="shared" si="11"/>
        <v>3.9912316137657028E-3</v>
      </c>
      <c r="N34" s="44">
        <f t="shared" si="0"/>
        <v>0</v>
      </c>
      <c r="O34" s="44">
        <f t="shared" si="12"/>
        <v>0</v>
      </c>
      <c r="P34" s="45">
        <f t="shared" si="20"/>
        <v>0</v>
      </c>
      <c r="Q34" s="39"/>
      <c r="R34" s="36"/>
      <c r="S34" s="47" t="s">
        <v>70</v>
      </c>
      <c r="T34" s="48">
        <f t="shared" si="1"/>
        <v>3.1935012698726369E-3</v>
      </c>
      <c r="U34" s="47">
        <f t="shared" si="1"/>
        <v>3.9912316137657028E-3</v>
      </c>
      <c r="V34" s="40">
        <f t="shared" si="13"/>
        <v>3.9912316137657028E-3</v>
      </c>
      <c r="W34" s="44">
        <f t="shared" si="2"/>
        <v>1.2497980355977378</v>
      </c>
      <c r="X34" s="44">
        <f t="shared" si="3"/>
        <v>0.24979803559773783</v>
      </c>
      <c r="Y34" s="44">
        <f t="shared" si="14"/>
        <v>0.75020196440226217</v>
      </c>
      <c r="Z34" s="44">
        <f t="shared" si="4"/>
        <v>6.3870025397452746E-4</v>
      </c>
      <c r="AA34" s="44">
        <f t="shared" si="15"/>
        <v>4.7915418519591424E-4</v>
      </c>
      <c r="AB34" s="34">
        <f t="shared" si="16"/>
        <v>2.5548010158981099E-3</v>
      </c>
      <c r="AC34" s="45">
        <f t="shared" si="5"/>
        <v>3.0339999999999998E-3</v>
      </c>
      <c r="AD34" s="50"/>
      <c r="AE34" s="86" t="s">
        <v>70</v>
      </c>
      <c r="AF34" s="81">
        <f>'[2]Adjusted Resources'!$I33</f>
        <v>0</v>
      </c>
      <c r="AG34" s="81">
        <f>'[2]Adjusted Resources'!$P33</f>
        <v>0</v>
      </c>
      <c r="AH34" s="81">
        <f>'[2]Adjusted Resources'!$AC33</f>
        <v>2.9239999999999999E-3</v>
      </c>
      <c r="AI34" s="82">
        <f t="shared" si="17"/>
        <v>2.9239999999999999E-3</v>
      </c>
      <c r="AJ34" s="85">
        <f t="shared" si="6"/>
        <v>2.9155710839961673E-3</v>
      </c>
      <c r="AK34" s="83">
        <f t="shared" si="18"/>
        <v>34787360.887673736</v>
      </c>
      <c r="AL34" s="75">
        <v>3</v>
      </c>
    </row>
    <row r="35" spans="1:38" ht="18" customHeight="1" x14ac:dyDescent="0.25">
      <c r="A35" s="51" t="s">
        <v>71</v>
      </c>
      <c r="B35" s="32">
        <f>'[1]Self-Suff'!L36</f>
        <v>2.1621024488806722E-3</v>
      </c>
      <c r="C35" s="33">
        <f>[1]Resources!L35</f>
        <v>2.6929819886604453E-3</v>
      </c>
      <c r="D35" s="44">
        <f t="shared" si="7"/>
        <v>0</v>
      </c>
      <c r="E35" s="44">
        <f t="shared" si="8"/>
        <v>0</v>
      </c>
      <c r="F35" s="44">
        <f t="shared" si="9"/>
        <v>0</v>
      </c>
      <c r="G35" s="44">
        <f t="shared" si="10"/>
        <v>0</v>
      </c>
      <c r="H35" s="44">
        <f t="shared" si="21"/>
        <v>0</v>
      </c>
      <c r="I35" s="45">
        <f t="shared" si="19"/>
        <v>0</v>
      </c>
      <c r="J35" s="36"/>
      <c r="K35" s="51" t="s">
        <v>71</v>
      </c>
      <c r="L35" s="46">
        <f t="shared" si="11"/>
        <v>2.1621024488806722E-3</v>
      </c>
      <c r="M35" s="47">
        <f t="shared" si="11"/>
        <v>2.6929819886604453E-3</v>
      </c>
      <c r="N35" s="44">
        <f t="shared" si="0"/>
        <v>0</v>
      </c>
      <c r="O35" s="44">
        <f t="shared" si="12"/>
        <v>0</v>
      </c>
      <c r="P35" s="45">
        <f t="shared" si="20"/>
        <v>0</v>
      </c>
      <c r="Q35" s="39"/>
      <c r="R35" s="36"/>
      <c r="S35" s="47" t="s">
        <v>71</v>
      </c>
      <c r="T35" s="48">
        <f t="shared" si="1"/>
        <v>2.1621024488806722E-3</v>
      </c>
      <c r="U35" s="47">
        <f t="shared" si="1"/>
        <v>2.6929819886604453E-3</v>
      </c>
      <c r="V35" s="40">
        <f t="shared" si="13"/>
        <v>2.6929819886604453E-3</v>
      </c>
      <c r="W35" s="44">
        <f t="shared" si="2"/>
        <v>1.2455385682832056</v>
      </c>
      <c r="X35" s="44">
        <f t="shared" si="3"/>
        <v>0.24553856828320564</v>
      </c>
      <c r="Y35" s="44">
        <f t="shared" si="14"/>
        <v>0.75446143171679436</v>
      </c>
      <c r="Z35" s="44">
        <f t="shared" si="4"/>
        <v>4.3242048977613445E-4</v>
      </c>
      <c r="AA35" s="44">
        <f t="shared" si="15"/>
        <v>3.2624458182017982E-4</v>
      </c>
      <c r="AB35" s="34">
        <f t="shared" si="16"/>
        <v>1.7296819591045378E-3</v>
      </c>
      <c r="AC35" s="45">
        <f t="shared" si="5"/>
        <v>2.0560000000000001E-3</v>
      </c>
      <c r="AD35" s="50"/>
      <c r="AE35" s="86" t="s">
        <v>71</v>
      </c>
      <c r="AF35" s="81">
        <f>'[2]Adjusted Resources'!$I34</f>
        <v>0</v>
      </c>
      <c r="AG35" s="81">
        <f>'[2]Adjusted Resources'!$P34</f>
        <v>0</v>
      </c>
      <c r="AH35" s="81">
        <f>'[2]Adjusted Resources'!$AC34</f>
        <v>1.952E-3</v>
      </c>
      <c r="AI35" s="82">
        <f t="shared" si="17"/>
        <v>1.952E-3</v>
      </c>
      <c r="AJ35" s="85">
        <f t="shared" si="6"/>
        <v>1.9463730355542127E-3</v>
      </c>
      <c r="AK35" s="83">
        <f t="shared" si="18"/>
        <v>23223299.744438827</v>
      </c>
      <c r="AL35" s="75">
        <v>3</v>
      </c>
    </row>
    <row r="36" spans="1:38" ht="18" customHeight="1" x14ac:dyDescent="0.25">
      <c r="A36" s="51" t="s">
        <v>72</v>
      </c>
      <c r="B36" s="32">
        <f>'[1]Self-Suff'!L37</f>
        <v>7.9602597407336551E-2</v>
      </c>
      <c r="C36" s="33">
        <f>[1]Resources!L36</f>
        <v>5.8665143124024495E-2</v>
      </c>
      <c r="D36" s="44">
        <f t="shared" si="7"/>
        <v>7.9602597407336551E-2</v>
      </c>
      <c r="E36" s="44">
        <f t="shared" si="8"/>
        <v>1.5920519481467311E-2</v>
      </c>
      <c r="F36" s="44">
        <f t="shared" si="9"/>
        <v>6.3682077925869246E-2</v>
      </c>
      <c r="G36" s="44">
        <f t="shared" si="10"/>
        <v>1.3568976937301251</v>
      </c>
      <c r="H36" s="44">
        <f t="shared" si="21"/>
        <v>2.1602516167388522E-2</v>
      </c>
      <c r="I36" s="45">
        <f t="shared" si="19"/>
        <v>8.5285E-2</v>
      </c>
      <c r="J36" s="36"/>
      <c r="K36" s="51" t="s">
        <v>72</v>
      </c>
      <c r="L36" s="46">
        <f t="shared" si="11"/>
        <v>7.9602597407336551E-2</v>
      </c>
      <c r="M36" s="47">
        <f t="shared" si="11"/>
        <v>5.8665143124024495E-2</v>
      </c>
      <c r="N36" s="44">
        <f t="shared" si="0"/>
        <v>0</v>
      </c>
      <c r="O36" s="44">
        <f t="shared" si="12"/>
        <v>0</v>
      </c>
      <c r="P36" s="45">
        <f t="shared" si="20"/>
        <v>0</v>
      </c>
      <c r="Q36" s="39"/>
      <c r="R36" s="36"/>
      <c r="S36" s="47" t="s">
        <v>72</v>
      </c>
      <c r="T36" s="48">
        <f t="shared" si="1"/>
        <v>7.9602597407336551E-2</v>
      </c>
      <c r="U36" s="47">
        <f t="shared" si="1"/>
        <v>5.8665143124024495E-2</v>
      </c>
      <c r="V36" s="40">
        <f t="shared" si="13"/>
        <v>0</v>
      </c>
      <c r="W36" s="44">
        <f t="shared" si="2"/>
        <v>0</v>
      </c>
      <c r="X36" s="44">
        <f t="shared" si="3"/>
        <v>0</v>
      </c>
      <c r="Y36" s="44">
        <f t="shared" si="14"/>
        <v>0</v>
      </c>
      <c r="Z36" s="44">
        <f t="shared" si="4"/>
        <v>0</v>
      </c>
      <c r="AA36" s="44">
        <f t="shared" si="15"/>
        <v>0</v>
      </c>
      <c r="AB36" s="34">
        <f t="shared" si="16"/>
        <v>0</v>
      </c>
      <c r="AC36" s="45">
        <f t="shared" si="5"/>
        <v>0</v>
      </c>
      <c r="AD36" s="50"/>
      <c r="AE36" s="86" t="s">
        <v>72</v>
      </c>
      <c r="AF36" s="81">
        <f>'[2]Adjusted Resources'!$I35</f>
        <v>8.1656000000000006E-2</v>
      </c>
      <c r="AG36" s="81">
        <f>'[2]Adjusted Resources'!$P35</f>
        <v>0</v>
      </c>
      <c r="AH36" s="81">
        <f>'[2]Adjusted Resources'!$AC35</f>
        <v>0</v>
      </c>
      <c r="AI36" s="82">
        <f t="shared" si="17"/>
        <v>8.1656000000000006E-2</v>
      </c>
      <c r="AJ36" s="85">
        <f t="shared" si="6"/>
        <v>8.1420613007794476E-2</v>
      </c>
      <c r="AK36" s="83">
        <f t="shared" si="18"/>
        <v>971476313.48970139</v>
      </c>
      <c r="AL36" s="75">
        <v>1</v>
      </c>
    </row>
    <row r="37" spans="1:38" ht="18" customHeight="1" x14ac:dyDescent="0.25">
      <c r="A37" s="51" t="s">
        <v>73</v>
      </c>
      <c r="B37" s="32">
        <f>'[1]Self-Suff'!L38</f>
        <v>7.6470078788228946E-3</v>
      </c>
      <c r="C37" s="33">
        <f>[1]Resources!L37</f>
        <v>5.2297806268976656E-3</v>
      </c>
      <c r="D37" s="44">
        <f t="shared" si="7"/>
        <v>7.6470078788228946E-3</v>
      </c>
      <c r="E37" s="44">
        <f t="shared" si="8"/>
        <v>1.5294015757645789E-3</v>
      </c>
      <c r="F37" s="44">
        <f t="shared" si="9"/>
        <v>6.1176063030583157E-3</v>
      </c>
      <c r="G37" s="44">
        <f t="shared" si="10"/>
        <v>1.4622043302338557</v>
      </c>
      <c r="H37" s="44">
        <f t="shared" si="21"/>
        <v>2.2362976067494497E-3</v>
      </c>
      <c r="I37" s="45">
        <f t="shared" si="19"/>
        <v>8.3540000000000003E-3</v>
      </c>
      <c r="J37" s="36"/>
      <c r="K37" s="51" t="s">
        <v>73</v>
      </c>
      <c r="L37" s="46">
        <f t="shared" si="11"/>
        <v>7.6470078788228946E-3</v>
      </c>
      <c r="M37" s="47">
        <f t="shared" si="11"/>
        <v>5.2297806268976656E-3</v>
      </c>
      <c r="N37" s="44">
        <f t="shared" si="0"/>
        <v>0</v>
      </c>
      <c r="O37" s="44">
        <f t="shared" si="12"/>
        <v>0</v>
      </c>
      <c r="P37" s="45">
        <f t="shared" si="20"/>
        <v>0</v>
      </c>
      <c r="Q37" s="39"/>
      <c r="R37" s="36"/>
      <c r="S37" s="47" t="s">
        <v>73</v>
      </c>
      <c r="T37" s="48">
        <f t="shared" si="1"/>
        <v>7.6470078788228946E-3</v>
      </c>
      <c r="U37" s="47">
        <f t="shared" si="1"/>
        <v>5.2297806268976656E-3</v>
      </c>
      <c r="V37" s="40">
        <f t="shared" si="13"/>
        <v>0</v>
      </c>
      <c r="W37" s="44">
        <f t="shared" si="2"/>
        <v>0</v>
      </c>
      <c r="X37" s="44">
        <f t="shared" si="3"/>
        <v>0</v>
      </c>
      <c r="Y37" s="44">
        <f t="shared" si="14"/>
        <v>0</v>
      </c>
      <c r="Z37" s="44">
        <f t="shared" si="4"/>
        <v>0</v>
      </c>
      <c r="AA37" s="44">
        <f t="shared" si="15"/>
        <v>0</v>
      </c>
      <c r="AB37" s="34">
        <f t="shared" si="16"/>
        <v>0</v>
      </c>
      <c r="AC37" s="45">
        <f t="shared" si="5"/>
        <v>0</v>
      </c>
      <c r="AD37" s="50"/>
      <c r="AE37" s="86" t="s">
        <v>73</v>
      </c>
      <c r="AF37" s="81">
        <f>'[2]Adjusted Resources'!$I36</f>
        <v>7.6930000000000002E-3</v>
      </c>
      <c r="AG37" s="81">
        <f>'[2]Adjusted Resources'!$P36</f>
        <v>0</v>
      </c>
      <c r="AH37" s="81">
        <f>'[2]Adjusted Resources'!$AC36</f>
        <v>0</v>
      </c>
      <c r="AI37" s="82">
        <f t="shared" si="17"/>
        <v>7.6930000000000002E-3</v>
      </c>
      <c r="AJ37" s="85">
        <f t="shared" si="6"/>
        <v>7.6708236488312294E-3</v>
      </c>
      <c r="AK37" s="83">
        <f t="shared" si="18"/>
        <v>91525023.019450769</v>
      </c>
      <c r="AL37" s="75">
        <v>1</v>
      </c>
    </row>
    <row r="38" spans="1:38" ht="18" customHeight="1" x14ac:dyDescent="0.25">
      <c r="A38" s="51" t="s">
        <v>74</v>
      </c>
      <c r="B38" s="32">
        <f>'[1]Self-Suff'!L39</f>
        <v>4.6028671388233982E-4</v>
      </c>
      <c r="C38" s="33">
        <f>[1]Resources!L38</f>
        <v>1.1682427173593394E-3</v>
      </c>
      <c r="D38" s="44">
        <f t="shared" si="7"/>
        <v>0</v>
      </c>
      <c r="E38" s="44">
        <f t="shared" si="8"/>
        <v>0</v>
      </c>
      <c r="F38" s="44">
        <f t="shared" si="9"/>
        <v>0</v>
      </c>
      <c r="G38" s="44">
        <f t="shared" si="10"/>
        <v>0</v>
      </c>
      <c r="H38" s="44">
        <f t="shared" si="21"/>
        <v>0</v>
      </c>
      <c r="I38" s="45">
        <f t="shared" si="19"/>
        <v>0</v>
      </c>
      <c r="J38" s="36"/>
      <c r="K38" s="51" t="s">
        <v>74</v>
      </c>
      <c r="L38" s="46">
        <f t="shared" si="11"/>
        <v>4.6028671388233982E-4</v>
      </c>
      <c r="M38" s="47">
        <f t="shared" si="11"/>
        <v>1.1682427173593394E-3</v>
      </c>
      <c r="N38" s="44">
        <f t="shared" si="0"/>
        <v>1.1682427173593394E-3</v>
      </c>
      <c r="O38" s="44">
        <f t="shared" si="12"/>
        <v>9.2057342776467966E-5</v>
      </c>
      <c r="P38" s="45">
        <f t="shared" si="20"/>
        <v>3.68E-4</v>
      </c>
      <c r="Q38" s="39"/>
      <c r="R38" s="36"/>
      <c r="S38" s="47" t="s">
        <v>74</v>
      </c>
      <c r="T38" s="48">
        <f t="shared" si="1"/>
        <v>4.6028671388233982E-4</v>
      </c>
      <c r="U38" s="47">
        <f t="shared" si="1"/>
        <v>1.1682427173593394E-3</v>
      </c>
      <c r="V38" s="40">
        <f t="shared" si="13"/>
        <v>0</v>
      </c>
      <c r="W38" s="44">
        <f t="shared" si="2"/>
        <v>0</v>
      </c>
      <c r="X38" s="44">
        <f t="shared" si="3"/>
        <v>0</v>
      </c>
      <c r="Y38" s="44">
        <f t="shared" si="14"/>
        <v>0</v>
      </c>
      <c r="Z38" s="44">
        <f t="shared" si="4"/>
        <v>0</v>
      </c>
      <c r="AA38" s="44">
        <f t="shared" si="15"/>
        <v>0</v>
      </c>
      <c r="AB38" s="34">
        <f t="shared" si="16"/>
        <v>0</v>
      </c>
      <c r="AC38" s="45">
        <f t="shared" si="5"/>
        <v>0</v>
      </c>
      <c r="AD38" s="50"/>
      <c r="AE38" s="86" t="s">
        <v>74</v>
      </c>
      <c r="AF38" s="81">
        <f>'[2]Adjusted Resources'!$I37</f>
        <v>0</v>
      </c>
      <c r="AG38" s="81">
        <f>'[2]Adjusted Resources'!$P37</f>
        <v>3.4600000000000001E-4</v>
      </c>
      <c r="AH38" s="81">
        <f>'[2]Adjusted Resources'!$AC37</f>
        <v>0</v>
      </c>
      <c r="AI38" s="82">
        <f t="shared" si="17"/>
        <v>3.4600000000000001E-4</v>
      </c>
      <c r="AJ38" s="85">
        <f t="shared" si="6"/>
        <v>3.4500259749065452E-4</v>
      </c>
      <c r="AK38" s="83">
        <f t="shared" si="18"/>
        <v>4116425.0571597512</v>
      </c>
      <c r="AL38" s="75">
        <v>2</v>
      </c>
    </row>
    <row r="39" spans="1:38" ht="18" customHeight="1" x14ac:dyDescent="0.25">
      <c r="A39" s="51" t="s">
        <v>75</v>
      </c>
      <c r="B39" s="32">
        <f>'[1]Self-Suff'!L40</f>
        <v>6.012278886312053E-2</v>
      </c>
      <c r="C39" s="33">
        <f>[1]Resources!L39</f>
        <v>3.9019185211273275E-2</v>
      </c>
      <c r="D39" s="44">
        <f t="shared" si="7"/>
        <v>6.012278886312053E-2</v>
      </c>
      <c r="E39" s="44">
        <f t="shared" si="8"/>
        <v>1.2024557772624107E-2</v>
      </c>
      <c r="F39" s="44">
        <f t="shared" si="9"/>
        <v>4.8098231090496421E-2</v>
      </c>
      <c r="G39" s="44">
        <f t="shared" si="10"/>
        <v>1.5408519818540465</v>
      </c>
      <c r="H39" s="44">
        <f t="shared" si="21"/>
        <v>1.8528063674866334E-2</v>
      </c>
      <c r="I39" s="45">
        <f t="shared" si="19"/>
        <v>6.6626000000000005E-2</v>
      </c>
      <c r="J39" s="36"/>
      <c r="K39" s="51" t="s">
        <v>75</v>
      </c>
      <c r="L39" s="46">
        <f t="shared" si="11"/>
        <v>6.012278886312053E-2</v>
      </c>
      <c r="M39" s="47">
        <f t="shared" si="11"/>
        <v>3.9019185211273275E-2</v>
      </c>
      <c r="N39" s="44">
        <f t="shared" si="0"/>
        <v>0</v>
      </c>
      <c r="O39" s="44">
        <f t="shared" si="12"/>
        <v>0</v>
      </c>
      <c r="P39" s="45">
        <f t="shared" si="20"/>
        <v>0</v>
      </c>
      <c r="Q39" s="39"/>
      <c r="R39" s="36"/>
      <c r="S39" s="47" t="s">
        <v>75</v>
      </c>
      <c r="T39" s="48">
        <f t="shared" ref="T39:U63" si="22">L39</f>
        <v>6.012278886312053E-2</v>
      </c>
      <c r="U39" s="47">
        <f t="shared" si="22"/>
        <v>3.9019185211273275E-2</v>
      </c>
      <c r="V39" s="40">
        <f t="shared" si="13"/>
        <v>0</v>
      </c>
      <c r="W39" s="44">
        <f t="shared" si="2"/>
        <v>0</v>
      </c>
      <c r="X39" s="44">
        <f t="shared" si="3"/>
        <v>0</v>
      </c>
      <c r="Y39" s="44">
        <f t="shared" si="14"/>
        <v>0</v>
      </c>
      <c r="Z39" s="44">
        <f t="shared" si="4"/>
        <v>0</v>
      </c>
      <c r="AA39" s="44">
        <f t="shared" si="15"/>
        <v>0</v>
      </c>
      <c r="AB39" s="34">
        <f t="shared" si="16"/>
        <v>0</v>
      </c>
      <c r="AC39" s="45">
        <f t="shared" si="5"/>
        <v>0</v>
      </c>
      <c r="AD39" s="50"/>
      <c r="AE39" s="86" t="s">
        <v>75</v>
      </c>
      <c r="AF39" s="81">
        <f>'[2]Adjusted Resources'!$I38</f>
        <v>6.0247000000000002E-2</v>
      </c>
      <c r="AG39" s="81">
        <f>'[2]Adjusted Resources'!$P38</f>
        <v>0</v>
      </c>
      <c r="AH39" s="81">
        <f>'[2]Adjusted Resources'!$AC38</f>
        <v>0</v>
      </c>
      <c r="AI39" s="82">
        <f t="shared" si="17"/>
        <v>6.0247000000000002E-2</v>
      </c>
      <c r="AJ39" s="85">
        <f t="shared" ref="AJ39:AJ63" si="23">AI39/$AI$64</f>
        <v>6.0073328008726772E-2</v>
      </c>
      <c r="AK39" s="83">
        <f t="shared" si="18"/>
        <v>716769538.7823801</v>
      </c>
      <c r="AL39" s="75">
        <v>1</v>
      </c>
    </row>
    <row r="40" spans="1:38" ht="18" customHeight="1" x14ac:dyDescent="0.25">
      <c r="A40" s="51" t="s">
        <v>76</v>
      </c>
      <c r="B40" s="32">
        <f>'[1]Self-Suff'!L41</f>
        <v>3.6945747959472454E-2</v>
      </c>
      <c r="C40" s="33">
        <f>[1]Resources!L40</f>
        <v>4.0362905500949411E-2</v>
      </c>
      <c r="D40" s="44">
        <f t="shared" si="7"/>
        <v>0</v>
      </c>
      <c r="E40" s="44">
        <f t="shared" si="8"/>
        <v>0</v>
      </c>
      <c r="F40" s="44">
        <f t="shared" si="9"/>
        <v>0</v>
      </c>
      <c r="G40" s="44">
        <f t="shared" si="10"/>
        <v>0</v>
      </c>
      <c r="H40" s="44">
        <f t="shared" si="21"/>
        <v>0</v>
      </c>
      <c r="I40" s="45">
        <f t="shared" si="19"/>
        <v>0</v>
      </c>
      <c r="J40" s="36"/>
      <c r="K40" s="51" t="s">
        <v>76</v>
      </c>
      <c r="L40" s="46">
        <f t="shared" ref="L40:M63" si="24">B40</f>
        <v>3.6945747959472454E-2</v>
      </c>
      <c r="M40" s="47">
        <f t="shared" si="24"/>
        <v>4.0362905500949411E-2</v>
      </c>
      <c r="N40" s="44">
        <f t="shared" si="0"/>
        <v>0</v>
      </c>
      <c r="O40" s="44">
        <f t="shared" si="12"/>
        <v>0</v>
      </c>
      <c r="P40" s="45">
        <f t="shared" si="20"/>
        <v>0</v>
      </c>
      <c r="Q40" s="39"/>
      <c r="R40" s="36"/>
      <c r="S40" s="47" t="s">
        <v>76</v>
      </c>
      <c r="T40" s="48">
        <f t="shared" si="22"/>
        <v>3.6945747959472454E-2</v>
      </c>
      <c r="U40" s="47">
        <f t="shared" si="22"/>
        <v>4.0362905500949411E-2</v>
      </c>
      <c r="V40" s="40">
        <f t="shared" si="13"/>
        <v>4.0362905500949411E-2</v>
      </c>
      <c r="W40" s="44">
        <f t="shared" si="2"/>
        <v>1.0924912264660442</v>
      </c>
      <c r="X40" s="44">
        <f t="shared" si="3"/>
        <v>9.2491226466044241E-2</v>
      </c>
      <c r="Y40" s="44">
        <f t="shared" si="14"/>
        <v>0.90750877353395576</v>
      </c>
      <c r="Z40" s="44">
        <f t="shared" si="4"/>
        <v>7.3891495918944911E-3</v>
      </c>
      <c r="AA40" s="44">
        <f t="shared" si="15"/>
        <v>6.7057180835990993E-3</v>
      </c>
      <c r="AB40" s="34">
        <f t="shared" si="16"/>
        <v>2.9556598367577964E-2</v>
      </c>
      <c r="AC40" s="45">
        <f t="shared" si="5"/>
        <v>3.6262000000000003E-2</v>
      </c>
      <c r="AD40" s="50"/>
      <c r="AE40" s="86" t="s">
        <v>76</v>
      </c>
      <c r="AF40" s="81">
        <f>'[2]Adjusted Resources'!$I39</f>
        <v>0</v>
      </c>
      <c r="AG40" s="81">
        <f>'[2]Adjusted Resources'!$P39</f>
        <v>0</v>
      </c>
      <c r="AH40" s="81">
        <f>'[2]Adjusted Resources'!$AC39</f>
        <v>3.4412999999999999E-2</v>
      </c>
      <c r="AI40" s="82">
        <f t="shared" si="17"/>
        <v>3.4412999999999999E-2</v>
      </c>
      <c r="AJ40" s="85">
        <f t="shared" si="23"/>
        <v>3.4313798807647095E-2</v>
      </c>
      <c r="AK40" s="83">
        <f t="shared" si="18"/>
        <v>409417732.63594949</v>
      </c>
      <c r="AL40" s="75">
        <v>3</v>
      </c>
    </row>
    <row r="41" spans="1:38" ht="18" customHeight="1" x14ac:dyDescent="0.25">
      <c r="A41" s="51" t="s">
        <v>77</v>
      </c>
      <c r="B41" s="32">
        <f>'[1]Self-Suff'!L42</f>
        <v>1.3757138372751407E-3</v>
      </c>
      <c r="C41" s="33">
        <f>[1]Resources!L41</f>
        <v>1.3812260629820735E-3</v>
      </c>
      <c r="D41" s="44">
        <f t="shared" si="7"/>
        <v>0</v>
      </c>
      <c r="E41" s="44">
        <f t="shared" si="8"/>
        <v>0</v>
      </c>
      <c r="F41" s="44">
        <f t="shared" si="9"/>
        <v>0</v>
      </c>
      <c r="G41" s="44">
        <f t="shared" si="10"/>
        <v>0</v>
      </c>
      <c r="H41" s="44">
        <f t="shared" si="21"/>
        <v>0</v>
      </c>
      <c r="I41" s="45">
        <f t="shared" si="19"/>
        <v>0</v>
      </c>
      <c r="J41" s="36"/>
      <c r="K41" s="51" t="s">
        <v>77</v>
      </c>
      <c r="L41" s="46">
        <f t="shared" si="24"/>
        <v>1.3757138372751407E-3</v>
      </c>
      <c r="M41" s="47">
        <f t="shared" si="24"/>
        <v>1.3812260629820735E-3</v>
      </c>
      <c r="N41" s="44">
        <f t="shared" si="0"/>
        <v>0</v>
      </c>
      <c r="O41" s="44">
        <f t="shared" si="12"/>
        <v>0</v>
      </c>
      <c r="P41" s="45">
        <f t="shared" si="20"/>
        <v>0</v>
      </c>
      <c r="Q41" s="39"/>
      <c r="R41" s="36"/>
      <c r="S41" s="47" t="s">
        <v>77</v>
      </c>
      <c r="T41" s="48">
        <f t="shared" si="22"/>
        <v>1.3757138372751407E-3</v>
      </c>
      <c r="U41" s="47">
        <f t="shared" si="22"/>
        <v>1.3812260629820735E-3</v>
      </c>
      <c r="V41" s="40">
        <f t="shared" si="13"/>
        <v>1.3812260629820735E-3</v>
      </c>
      <c r="W41" s="44">
        <f t="shared" si="2"/>
        <v>1.0040068112695957</v>
      </c>
      <c r="X41" s="44">
        <f t="shared" si="3"/>
        <v>4.0068112695956781E-3</v>
      </c>
      <c r="Y41" s="44">
        <f t="shared" si="14"/>
        <v>0.99599318873040432</v>
      </c>
      <c r="Z41" s="44">
        <f t="shared" si="4"/>
        <v>2.7514276745502816E-4</v>
      </c>
      <c r="AA41" s="44">
        <f t="shared" si="15"/>
        <v>2.7404032231364162E-4</v>
      </c>
      <c r="AB41" s="34">
        <f t="shared" si="16"/>
        <v>1.1005710698201126E-3</v>
      </c>
      <c r="AC41" s="45">
        <f t="shared" si="5"/>
        <v>1.3749999999999999E-3</v>
      </c>
      <c r="AD41" s="50"/>
      <c r="AE41" s="86" t="s">
        <v>77</v>
      </c>
      <c r="AF41" s="81">
        <f>'[2]Adjusted Resources'!$I40</f>
        <v>1.5759999999999999E-3</v>
      </c>
      <c r="AG41" s="81">
        <f>'[2]Adjusted Resources'!$P40</f>
        <v>0</v>
      </c>
      <c r="AH41" s="81">
        <f>'[2]Adjusted Resources'!$AC40</f>
        <v>0</v>
      </c>
      <c r="AI41" s="82">
        <f t="shared" si="17"/>
        <v>1.5759999999999999E-3</v>
      </c>
      <c r="AJ41" s="85">
        <f t="shared" si="23"/>
        <v>1.5714569180499177E-3</v>
      </c>
      <c r="AK41" s="83">
        <f t="shared" si="18"/>
        <v>18749959.219895285</v>
      </c>
      <c r="AL41" s="75">
        <v>1</v>
      </c>
    </row>
    <row r="42" spans="1:38" ht="18" customHeight="1" x14ac:dyDescent="0.25">
      <c r="A42" s="51" t="s">
        <v>78</v>
      </c>
      <c r="B42" s="32">
        <f>'[1]Self-Suff'!L43</f>
        <v>5.5801459679763091E-2</v>
      </c>
      <c r="C42" s="33">
        <f>[1]Resources!L42</f>
        <v>4.5811781575791716E-2</v>
      </c>
      <c r="D42" s="44">
        <f t="shared" si="7"/>
        <v>5.5801459679763091E-2</v>
      </c>
      <c r="E42" s="44">
        <f t="shared" si="8"/>
        <v>1.1160291935952618E-2</v>
      </c>
      <c r="F42" s="44">
        <f t="shared" si="9"/>
        <v>4.4641167743810474E-2</v>
      </c>
      <c r="G42" s="44">
        <f t="shared" si="10"/>
        <v>1.218059148986474</v>
      </c>
      <c r="H42" s="44">
        <f t="shared" si="21"/>
        <v>1.3593895697947056E-2</v>
      </c>
      <c r="I42" s="45">
        <f t="shared" si="19"/>
        <v>5.8235000000000002E-2</v>
      </c>
      <c r="J42" s="36"/>
      <c r="K42" s="51" t="s">
        <v>78</v>
      </c>
      <c r="L42" s="46">
        <f t="shared" si="24"/>
        <v>5.5801459679763091E-2</v>
      </c>
      <c r="M42" s="47">
        <f t="shared" si="24"/>
        <v>4.5811781575791716E-2</v>
      </c>
      <c r="N42" s="44">
        <f t="shared" si="0"/>
        <v>0</v>
      </c>
      <c r="O42" s="44">
        <f t="shared" si="12"/>
        <v>0</v>
      </c>
      <c r="P42" s="45">
        <f t="shared" si="20"/>
        <v>0</v>
      </c>
      <c r="Q42" s="39"/>
      <c r="R42" s="36"/>
      <c r="S42" s="47" t="s">
        <v>78</v>
      </c>
      <c r="T42" s="48">
        <f t="shared" si="22"/>
        <v>5.5801459679763091E-2</v>
      </c>
      <c r="U42" s="47">
        <f t="shared" si="22"/>
        <v>4.5811781575791716E-2</v>
      </c>
      <c r="V42" s="40">
        <f t="shared" si="13"/>
        <v>0</v>
      </c>
      <c r="W42" s="44">
        <f t="shared" si="2"/>
        <v>0</v>
      </c>
      <c r="X42" s="44">
        <f t="shared" si="3"/>
        <v>0</v>
      </c>
      <c r="Y42" s="44">
        <f t="shared" si="14"/>
        <v>0</v>
      </c>
      <c r="Z42" s="44">
        <f t="shared" si="4"/>
        <v>0</v>
      </c>
      <c r="AA42" s="44">
        <f t="shared" si="15"/>
        <v>0</v>
      </c>
      <c r="AB42" s="34">
        <f t="shared" si="16"/>
        <v>0</v>
      </c>
      <c r="AC42" s="45">
        <f t="shared" si="5"/>
        <v>0</v>
      </c>
      <c r="AD42" s="50"/>
      <c r="AE42" s="86" t="s">
        <v>78</v>
      </c>
      <c r="AF42" s="81">
        <f>'[2]Adjusted Resources'!$I41</f>
        <v>5.3703000000000001E-2</v>
      </c>
      <c r="AG42" s="81">
        <f>'[2]Adjusted Resources'!$P41</f>
        <v>0</v>
      </c>
      <c r="AH42" s="81">
        <f>'[2]Adjusted Resources'!$AC41</f>
        <v>0</v>
      </c>
      <c r="AI42" s="82">
        <f t="shared" si="17"/>
        <v>5.3703000000000001E-2</v>
      </c>
      <c r="AJ42" s="85">
        <f t="shared" si="23"/>
        <v>5.3548192176417979E-2</v>
      </c>
      <c r="AK42" s="83">
        <f t="shared" si="18"/>
        <v>638914378.16372871</v>
      </c>
      <c r="AL42" s="75">
        <v>1</v>
      </c>
    </row>
    <row r="43" spans="1:38" ht="18" customHeight="1" x14ac:dyDescent="0.25">
      <c r="A43" s="51" t="s">
        <v>79</v>
      </c>
      <c r="B43" s="32">
        <f>'[1]Self-Suff'!L44</f>
        <v>8.0764408914998767E-2</v>
      </c>
      <c r="C43" s="33">
        <f>[1]Resources!L43</f>
        <v>6.8969119608601123E-2</v>
      </c>
      <c r="D43" s="44">
        <f t="shared" si="7"/>
        <v>8.0764408914998767E-2</v>
      </c>
      <c r="E43" s="44">
        <f t="shared" si="8"/>
        <v>1.6152881782999753E-2</v>
      </c>
      <c r="F43" s="44">
        <f t="shared" si="9"/>
        <v>6.4611527131999011E-2</v>
      </c>
      <c r="G43" s="44">
        <f t="shared" si="10"/>
        <v>1.1710227616842981</v>
      </c>
      <c r="H43" s="44">
        <f t="shared" si="21"/>
        <v>1.8915392234688359E-2</v>
      </c>
      <c r="I43" s="45">
        <f t="shared" si="19"/>
        <v>8.3527000000000004E-2</v>
      </c>
      <c r="J43" s="36"/>
      <c r="K43" s="51" t="s">
        <v>79</v>
      </c>
      <c r="L43" s="46">
        <f t="shared" si="24"/>
        <v>8.0764408914998767E-2</v>
      </c>
      <c r="M43" s="47">
        <f t="shared" si="24"/>
        <v>6.8969119608601123E-2</v>
      </c>
      <c r="N43" s="44">
        <f t="shared" si="0"/>
        <v>0</v>
      </c>
      <c r="O43" s="44">
        <f t="shared" si="12"/>
        <v>0</v>
      </c>
      <c r="P43" s="45">
        <f t="shared" si="20"/>
        <v>0</v>
      </c>
      <c r="Q43" s="39"/>
      <c r="R43" s="36"/>
      <c r="S43" s="47" t="s">
        <v>79</v>
      </c>
      <c r="T43" s="48">
        <f t="shared" si="22"/>
        <v>8.0764408914998767E-2</v>
      </c>
      <c r="U43" s="47">
        <f t="shared" si="22"/>
        <v>6.8969119608601123E-2</v>
      </c>
      <c r="V43" s="40">
        <f t="shared" si="13"/>
        <v>0</v>
      </c>
      <c r="W43" s="44">
        <f t="shared" si="2"/>
        <v>0</v>
      </c>
      <c r="X43" s="44">
        <f t="shared" si="3"/>
        <v>0</v>
      </c>
      <c r="Y43" s="44">
        <f t="shared" si="14"/>
        <v>0</v>
      </c>
      <c r="Z43" s="44">
        <f t="shared" si="4"/>
        <v>0</v>
      </c>
      <c r="AA43" s="44">
        <f t="shared" si="15"/>
        <v>0</v>
      </c>
      <c r="AB43" s="34">
        <f t="shared" si="16"/>
        <v>0</v>
      </c>
      <c r="AC43" s="45">
        <f t="shared" si="5"/>
        <v>0</v>
      </c>
      <c r="AD43" s="50"/>
      <c r="AE43" s="86" t="s">
        <v>79</v>
      </c>
      <c r="AF43" s="81">
        <f>'[2]Adjusted Resources'!$I42</f>
        <v>8.4825999999999999E-2</v>
      </c>
      <c r="AG43" s="81">
        <f>'[2]Adjusted Resources'!$P42</f>
        <v>0</v>
      </c>
      <c r="AH43" s="81">
        <f>'[2]Adjusted Resources'!$AC42</f>
        <v>0</v>
      </c>
      <c r="AI43" s="82">
        <f t="shared" si="17"/>
        <v>8.4825999999999999E-2</v>
      </c>
      <c r="AJ43" s="85">
        <f t="shared" si="23"/>
        <v>8.4581474955902486E-2</v>
      </c>
      <c r="AK43" s="83">
        <f t="shared" si="18"/>
        <v>1009190381.2099221</v>
      </c>
      <c r="AL43" s="75">
        <v>1</v>
      </c>
    </row>
    <row r="44" spans="1:38" ht="18" customHeight="1" x14ac:dyDescent="0.25">
      <c r="A44" s="51" t="s">
        <v>80</v>
      </c>
      <c r="B44" s="32">
        <f>'[1]Self-Suff'!L45</f>
        <v>2.1144149086922269E-2</v>
      </c>
      <c r="C44" s="33">
        <f>[1]Resources!L44</f>
        <v>3.2000277277978773E-2</v>
      </c>
      <c r="D44" s="44">
        <f t="shared" si="7"/>
        <v>0</v>
      </c>
      <c r="E44" s="44">
        <f t="shared" si="8"/>
        <v>0</v>
      </c>
      <c r="F44" s="44">
        <f t="shared" si="9"/>
        <v>0</v>
      </c>
      <c r="G44" s="44">
        <f t="shared" si="10"/>
        <v>0</v>
      </c>
      <c r="H44" s="44">
        <f t="shared" si="21"/>
        <v>0</v>
      </c>
      <c r="I44" s="45">
        <f t="shared" si="19"/>
        <v>0</v>
      </c>
      <c r="J44" s="36"/>
      <c r="K44" s="51" t="s">
        <v>80</v>
      </c>
      <c r="L44" s="46">
        <f t="shared" si="24"/>
        <v>2.1144149086922269E-2</v>
      </c>
      <c r="M44" s="47">
        <f t="shared" si="24"/>
        <v>3.2000277277978773E-2</v>
      </c>
      <c r="N44" s="44">
        <f t="shared" si="0"/>
        <v>0</v>
      </c>
      <c r="O44" s="44">
        <f t="shared" si="12"/>
        <v>0</v>
      </c>
      <c r="P44" s="45">
        <f t="shared" si="20"/>
        <v>0</v>
      </c>
      <c r="Q44" s="39"/>
      <c r="R44" s="36"/>
      <c r="S44" s="47" t="s">
        <v>80</v>
      </c>
      <c r="T44" s="48">
        <f t="shared" si="22"/>
        <v>2.1144149086922269E-2</v>
      </c>
      <c r="U44" s="47">
        <f t="shared" si="22"/>
        <v>3.2000277277978773E-2</v>
      </c>
      <c r="V44" s="40">
        <f t="shared" si="13"/>
        <v>3.2000277277978773E-2</v>
      </c>
      <c r="W44" s="44">
        <f t="shared" si="2"/>
        <v>1.5134341489188163</v>
      </c>
      <c r="X44" s="44">
        <f t="shared" si="3"/>
        <v>0.51343414891881634</v>
      </c>
      <c r="Y44" s="44">
        <f t="shared" si="14"/>
        <v>0.48656585108118366</v>
      </c>
      <c r="Z44" s="44">
        <f t="shared" si="4"/>
        <v>4.2288298173844543E-3</v>
      </c>
      <c r="AA44" s="44">
        <f t="shared" si="15"/>
        <v>2.0576041791731535E-3</v>
      </c>
      <c r="AB44" s="34">
        <f t="shared" si="16"/>
        <v>1.6915319269537817E-2</v>
      </c>
      <c r="AC44" s="45">
        <f t="shared" si="5"/>
        <v>1.8973E-2</v>
      </c>
      <c r="AD44" s="50"/>
      <c r="AE44" s="86" t="s">
        <v>80</v>
      </c>
      <c r="AF44" s="81">
        <f>'[2]Adjusted Resources'!$I43</f>
        <v>0</v>
      </c>
      <c r="AG44" s="81">
        <f>'[2]Adjusted Resources'!$P43</f>
        <v>0</v>
      </c>
      <c r="AH44" s="81">
        <f>'[2]Adjusted Resources'!$AC43</f>
        <v>2.4228E-2</v>
      </c>
      <c r="AI44" s="82">
        <f t="shared" si="17"/>
        <v>2.4228E-2</v>
      </c>
      <c r="AJ44" s="85">
        <f t="shared" si="23"/>
        <v>2.4158158763016122E-2</v>
      </c>
      <c r="AK44" s="83">
        <f t="shared" si="18"/>
        <v>288244931.45915163</v>
      </c>
      <c r="AL44" s="75">
        <v>3</v>
      </c>
    </row>
    <row r="45" spans="1:38" ht="18" customHeight="1" x14ac:dyDescent="0.25">
      <c r="A45" s="51" t="s">
        <v>81</v>
      </c>
      <c r="B45" s="32">
        <f>'[1]Self-Suff'!L46</f>
        <v>1.8744558961131766E-2</v>
      </c>
      <c r="C45" s="33">
        <f>[1]Resources!L45</f>
        <v>1.7310135838113219E-2</v>
      </c>
      <c r="D45" s="44">
        <f t="shared" si="7"/>
        <v>1.8744558961131766E-2</v>
      </c>
      <c r="E45" s="44">
        <f t="shared" si="8"/>
        <v>3.7489117922263533E-3</v>
      </c>
      <c r="F45" s="44">
        <f t="shared" si="9"/>
        <v>1.4995647168905413E-2</v>
      </c>
      <c r="G45" s="44">
        <f t="shared" si="10"/>
        <v>1.0828660812620692</v>
      </c>
      <c r="H45" s="44">
        <f t="shared" si="21"/>
        <v>4.0595694214453117E-3</v>
      </c>
      <c r="I45" s="45">
        <f t="shared" si="19"/>
        <v>1.9054999999999999E-2</v>
      </c>
      <c r="J45" s="36"/>
      <c r="K45" s="51" t="s">
        <v>81</v>
      </c>
      <c r="L45" s="46">
        <f t="shared" si="24"/>
        <v>1.8744558961131766E-2</v>
      </c>
      <c r="M45" s="47">
        <f t="shared" si="24"/>
        <v>1.7310135838113219E-2</v>
      </c>
      <c r="N45" s="44">
        <f t="shared" si="0"/>
        <v>0</v>
      </c>
      <c r="O45" s="44">
        <f t="shared" si="12"/>
        <v>0</v>
      </c>
      <c r="P45" s="45">
        <f t="shared" si="20"/>
        <v>0</v>
      </c>
      <c r="Q45" s="39"/>
      <c r="R45" s="36"/>
      <c r="S45" s="47" t="s">
        <v>81</v>
      </c>
      <c r="T45" s="48">
        <f t="shared" si="22"/>
        <v>1.8744558961131766E-2</v>
      </c>
      <c r="U45" s="47">
        <f t="shared" si="22"/>
        <v>1.7310135838113219E-2</v>
      </c>
      <c r="V45" s="40">
        <f t="shared" si="13"/>
        <v>0</v>
      </c>
      <c r="W45" s="44">
        <f t="shared" si="2"/>
        <v>0</v>
      </c>
      <c r="X45" s="44">
        <f t="shared" si="3"/>
        <v>0</v>
      </c>
      <c r="Y45" s="44">
        <f t="shared" si="14"/>
        <v>0</v>
      </c>
      <c r="Z45" s="44">
        <f t="shared" si="4"/>
        <v>0</v>
      </c>
      <c r="AA45" s="44">
        <f t="shared" si="15"/>
        <v>0</v>
      </c>
      <c r="AB45" s="34">
        <f t="shared" si="16"/>
        <v>0</v>
      </c>
      <c r="AC45" s="45">
        <f t="shared" si="5"/>
        <v>0</v>
      </c>
      <c r="AD45" s="50"/>
      <c r="AE45" s="86" t="s">
        <v>81</v>
      </c>
      <c r="AF45" s="81">
        <f>'[2]Adjusted Resources'!$I44</f>
        <v>1.8002000000000001E-2</v>
      </c>
      <c r="AG45" s="81">
        <f>'[2]Adjusted Resources'!$P44</f>
        <v>0</v>
      </c>
      <c r="AH45" s="81">
        <f>'[2]Adjusted Resources'!$AC44</f>
        <v>0</v>
      </c>
      <c r="AI45" s="82">
        <f t="shared" si="17"/>
        <v>1.8002000000000001E-2</v>
      </c>
      <c r="AJ45" s="85">
        <f t="shared" si="23"/>
        <v>1.7950106242851916E-2</v>
      </c>
      <c r="AK45" s="83">
        <f t="shared" si="18"/>
        <v>214173074.79476833</v>
      </c>
      <c r="AL45" s="75">
        <v>1</v>
      </c>
    </row>
    <row r="46" spans="1:38" ht="18" customHeight="1" x14ac:dyDescent="0.25">
      <c r="A46" s="51" t="s">
        <v>82</v>
      </c>
      <c r="B46" s="32">
        <f>'[1]Self-Suff'!L47</f>
        <v>6.4842308586331018E-3</v>
      </c>
      <c r="C46" s="33">
        <f>[1]Resources!L46</f>
        <v>6.4123979022079943E-3</v>
      </c>
      <c r="D46" s="44">
        <f t="shared" si="7"/>
        <v>6.4842308586331018E-3</v>
      </c>
      <c r="E46" s="44">
        <f t="shared" si="8"/>
        <v>1.2968461717266205E-3</v>
      </c>
      <c r="F46" s="44">
        <f t="shared" si="9"/>
        <v>5.1873846869064811E-3</v>
      </c>
      <c r="G46" s="44">
        <f t="shared" si="10"/>
        <v>1.011202198853002</v>
      </c>
      <c r="H46" s="44">
        <f t="shared" si="21"/>
        <v>1.3113737004240564E-3</v>
      </c>
      <c r="I46" s="45">
        <f t="shared" si="19"/>
        <v>6.4989999999999996E-3</v>
      </c>
      <c r="J46" s="36"/>
      <c r="K46" s="51" t="s">
        <v>82</v>
      </c>
      <c r="L46" s="46">
        <f t="shared" si="24"/>
        <v>6.4842308586331018E-3</v>
      </c>
      <c r="M46" s="47">
        <f t="shared" si="24"/>
        <v>6.4123979022079943E-3</v>
      </c>
      <c r="N46" s="44">
        <f t="shared" si="0"/>
        <v>0</v>
      </c>
      <c r="O46" s="44">
        <f t="shared" si="12"/>
        <v>0</v>
      </c>
      <c r="P46" s="45">
        <f t="shared" si="20"/>
        <v>0</v>
      </c>
      <c r="Q46" s="39"/>
      <c r="R46" s="36"/>
      <c r="S46" s="47" t="s">
        <v>82</v>
      </c>
      <c r="T46" s="48">
        <f t="shared" si="22"/>
        <v>6.4842308586331018E-3</v>
      </c>
      <c r="U46" s="47">
        <f t="shared" si="22"/>
        <v>6.4123979022079943E-3</v>
      </c>
      <c r="V46" s="40">
        <f t="shared" si="13"/>
        <v>0</v>
      </c>
      <c r="W46" s="44">
        <f t="shared" si="2"/>
        <v>0</v>
      </c>
      <c r="X46" s="44">
        <f t="shared" si="3"/>
        <v>0</v>
      </c>
      <c r="Y46" s="44">
        <f t="shared" si="14"/>
        <v>0</v>
      </c>
      <c r="Z46" s="44">
        <f t="shared" si="4"/>
        <v>0</v>
      </c>
      <c r="AA46" s="44">
        <f t="shared" si="15"/>
        <v>0</v>
      </c>
      <c r="AB46" s="34">
        <f t="shared" si="16"/>
        <v>0</v>
      </c>
      <c r="AC46" s="45">
        <f t="shared" si="5"/>
        <v>0</v>
      </c>
      <c r="AD46" s="50"/>
      <c r="AE46" s="86" t="s">
        <v>82</v>
      </c>
      <c r="AF46" s="81">
        <f>'[2]Adjusted Resources'!$I45</f>
        <v>0</v>
      </c>
      <c r="AG46" s="81">
        <f>'[2]Adjusted Resources'!$P45</f>
        <v>0</v>
      </c>
      <c r="AH46" s="81">
        <f>'[2]Adjusted Resources'!$AC45</f>
        <v>6.2509999999999996E-3</v>
      </c>
      <c r="AI46" s="82">
        <f t="shared" si="17"/>
        <v>6.2509999999999996E-3</v>
      </c>
      <c r="AJ46" s="85">
        <f t="shared" si="23"/>
        <v>6.2329804535089057E-3</v>
      </c>
      <c r="AK46" s="83">
        <f t="shared" si="18"/>
        <v>74369286.220536426</v>
      </c>
      <c r="AL46" s="75">
        <v>3</v>
      </c>
    </row>
    <row r="47" spans="1:38" ht="18" customHeight="1" x14ac:dyDescent="0.25">
      <c r="A47" s="51" t="s">
        <v>83</v>
      </c>
      <c r="B47" s="32">
        <f>'[1]Self-Suff'!L48</f>
        <v>1.6894904526345077E-2</v>
      </c>
      <c r="C47" s="33">
        <f>[1]Resources!L47</f>
        <v>1.6203300616117338E-2</v>
      </c>
      <c r="D47" s="44">
        <f t="shared" si="7"/>
        <v>1.6894904526345077E-2</v>
      </c>
      <c r="E47" s="44">
        <f t="shared" si="8"/>
        <v>3.3789809052690157E-3</v>
      </c>
      <c r="F47" s="44">
        <f t="shared" si="9"/>
        <v>1.3515923621076061E-2</v>
      </c>
      <c r="G47" s="44">
        <f t="shared" si="10"/>
        <v>1.0426829031080127</v>
      </c>
      <c r="H47" s="44">
        <f t="shared" si="21"/>
        <v>3.5232056198524382E-3</v>
      </c>
      <c r="I47" s="45">
        <f t="shared" si="19"/>
        <v>1.7038999999999999E-2</v>
      </c>
      <c r="J47" s="36"/>
      <c r="K47" s="51" t="s">
        <v>83</v>
      </c>
      <c r="L47" s="46">
        <f t="shared" si="24"/>
        <v>1.6894904526345077E-2</v>
      </c>
      <c r="M47" s="47">
        <f t="shared" si="24"/>
        <v>1.6203300616117338E-2</v>
      </c>
      <c r="N47" s="44">
        <f t="shared" si="0"/>
        <v>0</v>
      </c>
      <c r="O47" s="44">
        <f t="shared" si="12"/>
        <v>0</v>
      </c>
      <c r="P47" s="45">
        <f t="shared" si="20"/>
        <v>0</v>
      </c>
      <c r="Q47" s="39"/>
      <c r="R47" s="36"/>
      <c r="S47" s="47" t="s">
        <v>83</v>
      </c>
      <c r="T47" s="48">
        <f t="shared" si="22"/>
        <v>1.6894904526345077E-2</v>
      </c>
      <c r="U47" s="47">
        <f t="shared" si="22"/>
        <v>1.6203300616117338E-2</v>
      </c>
      <c r="V47" s="40">
        <f t="shared" si="13"/>
        <v>0</v>
      </c>
      <c r="W47" s="44">
        <f t="shared" si="2"/>
        <v>0</v>
      </c>
      <c r="X47" s="44">
        <f t="shared" si="3"/>
        <v>0</v>
      </c>
      <c r="Y47" s="44">
        <f t="shared" si="14"/>
        <v>0</v>
      </c>
      <c r="Z47" s="44">
        <f t="shared" si="4"/>
        <v>0</v>
      </c>
      <c r="AA47" s="44">
        <f t="shared" si="15"/>
        <v>0</v>
      </c>
      <c r="AB47" s="34">
        <f t="shared" si="16"/>
        <v>0</v>
      </c>
      <c r="AC47" s="45">
        <f t="shared" si="5"/>
        <v>0</v>
      </c>
      <c r="AD47" s="50"/>
      <c r="AE47" s="86" t="s">
        <v>83</v>
      </c>
      <c r="AF47" s="81">
        <f>'[2]Adjusted Resources'!$I46</f>
        <v>2.1166000000000001E-2</v>
      </c>
      <c r="AG47" s="81">
        <f>'[2]Adjusted Resources'!$P46</f>
        <v>0</v>
      </c>
      <c r="AH47" s="81">
        <f>'[2]Adjusted Resources'!$AC46</f>
        <v>0</v>
      </c>
      <c r="AI47" s="82">
        <f t="shared" si="17"/>
        <v>2.1166000000000001E-2</v>
      </c>
      <c r="AJ47" s="85">
        <f t="shared" si="23"/>
        <v>2.1104985486957207E-2</v>
      </c>
      <c r="AK47" s="83">
        <f t="shared" si="18"/>
        <v>251815759.4215124</v>
      </c>
      <c r="AL47" s="75">
        <v>1</v>
      </c>
    </row>
    <row r="48" spans="1:38" ht="18" customHeight="1" x14ac:dyDescent="0.25">
      <c r="A48" s="51" t="s">
        <v>84</v>
      </c>
      <c r="B48" s="32">
        <f>'[1]Self-Suff'!L49</f>
        <v>1.1522291573913148E-2</v>
      </c>
      <c r="C48" s="33">
        <f>[1]Resources!L48</f>
        <v>1.0272809144904317E-2</v>
      </c>
      <c r="D48" s="44">
        <f t="shared" si="7"/>
        <v>1.1522291573913148E-2</v>
      </c>
      <c r="E48" s="44">
        <f t="shared" si="8"/>
        <v>2.3044583147826298E-3</v>
      </c>
      <c r="F48" s="44">
        <f t="shared" si="9"/>
        <v>9.2178332591305191E-3</v>
      </c>
      <c r="G48" s="44">
        <f t="shared" si="10"/>
        <v>1.1216300635380363</v>
      </c>
      <c r="H48" s="44">
        <f t="shared" si="21"/>
        <v>2.5847497260303972E-3</v>
      </c>
      <c r="I48" s="45">
        <f t="shared" si="19"/>
        <v>1.1802999999999999E-2</v>
      </c>
      <c r="J48" s="36"/>
      <c r="K48" s="51" t="s">
        <v>84</v>
      </c>
      <c r="L48" s="46">
        <f t="shared" si="24"/>
        <v>1.1522291573913148E-2</v>
      </c>
      <c r="M48" s="47">
        <f t="shared" si="24"/>
        <v>1.0272809144904317E-2</v>
      </c>
      <c r="N48" s="44">
        <f t="shared" si="0"/>
        <v>0</v>
      </c>
      <c r="O48" s="44">
        <f t="shared" si="12"/>
        <v>0</v>
      </c>
      <c r="P48" s="45">
        <f t="shared" si="20"/>
        <v>0</v>
      </c>
      <c r="Q48" s="39"/>
      <c r="R48" s="36"/>
      <c r="S48" s="47" t="s">
        <v>84</v>
      </c>
      <c r="T48" s="48">
        <f t="shared" si="22"/>
        <v>1.1522291573913148E-2</v>
      </c>
      <c r="U48" s="47">
        <f t="shared" si="22"/>
        <v>1.0272809144904317E-2</v>
      </c>
      <c r="V48" s="40">
        <f t="shared" si="13"/>
        <v>0</v>
      </c>
      <c r="W48" s="44">
        <f t="shared" si="2"/>
        <v>0</v>
      </c>
      <c r="X48" s="44">
        <f t="shared" si="3"/>
        <v>0</v>
      </c>
      <c r="Y48" s="44">
        <f t="shared" si="14"/>
        <v>0</v>
      </c>
      <c r="Z48" s="44">
        <f t="shared" si="4"/>
        <v>0</v>
      </c>
      <c r="AA48" s="44">
        <f t="shared" si="15"/>
        <v>0</v>
      </c>
      <c r="AB48" s="34">
        <f t="shared" si="16"/>
        <v>0</v>
      </c>
      <c r="AC48" s="45">
        <f t="shared" si="5"/>
        <v>0</v>
      </c>
      <c r="AD48" s="50"/>
      <c r="AE48" s="86" t="s">
        <v>84</v>
      </c>
      <c r="AF48" s="81">
        <f>'[2]Adjusted Resources'!$I47</f>
        <v>1.2034E-2</v>
      </c>
      <c r="AG48" s="81">
        <f>'[2]Adjusted Resources'!$P47</f>
        <v>0</v>
      </c>
      <c r="AH48" s="81">
        <f>'[2]Adjusted Resources'!$AC47</f>
        <v>0</v>
      </c>
      <c r="AI48" s="82">
        <f t="shared" si="17"/>
        <v>1.2034E-2</v>
      </c>
      <c r="AJ48" s="85">
        <f t="shared" si="23"/>
        <v>1.1999309994805019E-2</v>
      </c>
      <c r="AK48" s="83">
        <f t="shared" si="18"/>
        <v>143170691.14988568</v>
      </c>
      <c r="AL48" s="75">
        <v>1</v>
      </c>
    </row>
    <row r="49" spans="1:38" ht="18" customHeight="1" x14ac:dyDescent="0.25">
      <c r="A49" s="51" t="s">
        <v>85</v>
      </c>
      <c r="B49" s="32">
        <f>'[1]Self-Suff'!L50</f>
        <v>4.2982133710120364E-2</v>
      </c>
      <c r="C49" s="33">
        <f>[1]Resources!L49</f>
        <v>4.2353369238825475E-2</v>
      </c>
      <c r="D49" s="44">
        <f t="shared" si="7"/>
        <v>4.2982133710120364E-2</v>
      </c>
      <c r="E49" s="44">
        <f t="shared" si="8"/>
        <v>8.5964267420240732E-3</v>
      </c>
      <c r="F49" s="44">
        <f t="shared" si="9"/>
        <v>3.4385706968096293E-2</v>
      </c>
      <c r="G49" s="44">
        <f t="shared" si="10"/>
        <v>1.0148456777487846</v>
      </c>
      <c r="H49" s="44">
        <f t="shared" si="21"/>
        <v>8.7240465232271969E-3</v>
      </c>
      <c r="I49" s="45">
        <f t="shared" si="19"/>
        <v>4.3110000000000002E-2</v>
      </c>
      <c r="J49" s="36"/>
      <c r="K49" s="51" t="s">
        <v>85</v>
      </c>
      <c r="L49" s="46">
        <f t="shared" si="24"/>
        <v>4.2982133710120364E-2</v>
      </c>
      <c r="M49" s="47">
        <f t="shared" si="24"/>
        <v>4.2353369238825475E-2</v>
      </c>
      <c r="N49" s="44">
        <f t="shared" si="0"/>
        <v>0</v>
      </c>
      <c r="O49" s="44">
        <f t="shared" si="12"/>
        <v>0</v>
      </c>
      <c r="P49" s="45">
        <f t="shared" si="20"/>
        <v>0</v>
      </c>
      <c r="Q49" s="39"/>
      <c r="R49" s="36"/>
      <c r="S49" s="47" t="s">
        <v>85</v>
      </c>
      <c r="T49" s="48">
        <f t="shared" si="22"/>
        <v>4.2982133710120364E-2</v>
      </c>
      <c r="U49" s="47">
        <f t="shared" si="22"/>
        <v>4.2353369238825475E-2</v>
      </c>
      <c r="V49" s="40">
        <f t="shared" si="13"/>
        <v>0</v>
      </c>
      <c r="W49" s="44">
        <f t="shared" si="2"/>
        <v>0</v>
      </c>
      <c r="X49" s="44">
        <f t="shared" si="3"/>
        <v>0</v>
      </c>
      <c r="Y49" s="44">
        <f t="shared" si="14"/>
        <v>0</v>
      </c>
      <c r="Z49" s="44">
        <f t="shared" si="4"/>
        <v>0</v>
      </c>
      <c r="AA49" s="44">
        <f t="shared" si="15"/>
        <v>0</v>
      </c>
      <c r="AB49" s="34">
        <f t="shared" si="16"/>
        <v>0</v>
      </c>
      <c r="AC49" s="45">
        <f t="shared" si="5"/>
        <v>0</v>
      </c>
      <c r="AD49" s="50"/>
      <c r="AE49" s="86" t="s">
        <v>85</v>
      </c>
      <c r="AF49" s="81">
        <f>'[2]Adjusted Resources'!$I48</f>
        <v>0</v>
      </c>
      <c r="AG49" s="81">
        <f>'[2]Adjusted Resources'!$P48</f>
        <v>0</v>
      </c>
      <c r="AH49" s="81">
        <f>'[2]Adjusted Resources'!$AC48</f>
        <v>4.6996000000000003E-2</v>
      </c>
      <c r="AI49" s="82">
        <f t="shared" si="17"/>
        <v>4.6996000000000003E-2</v>
      </c>
      <c r="AJ49" s="85">
        <f t="shared" si="23"/>
        <v>4.6860526218701737E-2</v>
      </c>
      <c r="AK49" s="83">
        <f t="shared" si="18"/>
        <v>559119976.83895862</v>
      </c>
      <c r="AL49" s="75">
        <v>3</v>
      </c>
    </row>
    <row r="50" spans="1:38" ht="18" customHeight="1" x14ac:dyDescent="0.25">
      <c r="A50" s="51" t="s">
        <v>86</v>
      </c>
      <c r="B50" s="32">
        <f>'[1]Self-Suff'!L51</f>
        <v>6.8708232902339192E-3</v>
      </c>
      <c r="C50" s="33">
        <f>[1]Resources!L50</f>
        <v>7.7101885590351409E-3</v>
      </c>
      <c r="D50" s="44">
        <f t="shared" si="7"/>
        <v>0</v>
      </c>
      <c r="E50" s="44">
        <f t="shared" si="8"/>
        <v>0</v>
      </c>
      <c r="F50" s="44">
        <f t="shared" si="9"/>
        <v>0</v>
      </c>
      <c r="G50" s="44">
        <f t="shared" si="10"/>
        <v>0</v>
      </c>
      <c r="H50" s="44">
        <f t="shared" si="21"/>
        <v>0</v>
      </c>
      <c r="I50" s="45">
        <f t="shared" si="19"/>
        <v>0</v>
      </c>
      <c r="J50" s="36"/>
      <c r="K50" s="51" t="s">
        <v>86</v>
      </c>
      <c r="L50" s="46">
        <f t="shared" si="24"/>
        <v>6.8708232902339192E-3</v>
      </c>
      <c r="M50" s="47">
        <f t="shared" si="24"/>
        <v>7.7101885590351409E-3</v>
      </c>
      <c r="N50" s="44">
        <f t="shared" si="0"/>
        <v>0</v>
      </c>
      <c r="O50" s="44">
        <f t="shared" si="12"/>
        <v>0</v>
      </c>
      <c r="P50" s="45">
        <f t="shared" si="20"/>
        <v>0</v>
      </c>
      <c r="Q50" s="39"/>
      <c r="R50" s="36"/>
      <c r="S50" s="47" t="s">
        <v>86</v>
      </c>
      <c r="T50" s="48">
        <f t="shared" si="22"/>
        <v>6.8708232902339192E-3</v>
      </c>
      <c r="U50" s="47">
        <f t="shared" si="22"/>
        <v>7.7101885590351409E-3</v>
      </c>
      <c r="V50" s="40">
        <f t="shared" si="13"/>
        <v>7.7101885590351409E-3</v>
      </c>
      <c r="W50" s="44">
        <f t="shared" si="2"/>
        <v>1.1221637107148836</v>
      </c>
      <c r="X50" s="44">
        <f t="shared" si="3"/>
        <v>0.12216371071488363</v>
      </c>
      <c r="Y50" s="44">
        <f t="shared" si="14"/>
        <v>0.87783628928511637</v>
      </c>
      <c r="Z50" s="44">
        <f t="shared" si="4"/>
        <v>1.3741646580467839E-3</v>
      </c>
      <c r="AA50" s="44">
        <f t="shared" si="15"/>
        <v>1.2062916042865396E-3</v>
      </c>
      <c r="AB50" s="34">
        <f t="shared" si="16"/>
        <v>5.4966586321871357E-3</v>
      </c>
      <c r="AC50" s="45">
        <f t="shared" si="5"/>
        <v>6.7029999999999998E-3</v>
      </c>
      <c r="AD50" s="50"/>
      <c r="AE50" s="86" t="s">
        <v>86</v>
      </c>
      <c r="AF50" s="81">
        <f>'[2]Adjusted Resources'!$I49</f>
        <v>0</v>
      </c>
      <c r="AG50" s="81">
        <f>'[2]Adjusted Resources'!$P49</f>
        <v>0</v>
      </c>
      <c r="AH50" s="81">
        <f>'[2]Adjusted Resources'!$AC49</f>
        <v>6.6010000000000001E-3</v>
      </c>
      <c r="AI50" s="82">
        <f t="shared" si="17"/>
        <v>6.6010000000000001E-3</v>
      </c>
      <c r="AJ50" s="85">
        <f t="shared" si="23"/>
        <v>6.5819715203347126E-3</v>
      </c>
      <c r="AK50" s="83">
        <f t="shared" si="18"/>
        <v>78533300.006680682</v>
      </c>
      <c r="AL50" s="75">
        <v>3</v>
      </c>
    </row>
    <row r="51" spans="1:38" ht="18" customHeight="1" x14ac:dyDescent="0.25">
      <c r="A51" s="51" t="s">
        <v>87</v>
      </c>
      <c r="B51" s="32">
        <f>'[1]Self-Suff'!L52</f>
        <v>4.5704788758985388E-3</v>
      </c>
      <c r="C51" s="33">
        <f>[1]Resources!L51</f>
        <v>5.0802221978863164E-3</v>
      </c>
      <c r="D51" s="44">
        <f t="shared" si="7"/>
        <v>0</v>
      </c>
      <c r="E51" s="44">
        <f t="shared" si="8"/>
        <v>0</v>
      </c>
      <c r="F51" s="44">
        <f t="shared" si="9"/>
        <v>0</v>
      </c>
      <c r="G51" s="44">
        <f t="shared" si="10"/>
        <v>0</v>
      </c>
      <c r="H51" s="44">
        <f t="shared" si="21"/>
        <v>0</v>
      </c>
      <c r="I51" s="45">
        <f t="shared" si="19"/>
        <v>0</v>
      </c>
      <c r="J51" s="36"/>
      <c r="K51" s="51" t="s">
        <v>87</v>
      </c>
      <c r="L51" s="46">
        <f t="shared" si="24"/>
        <v>4.5704788758985388E-3</v>
      </c>
      <c r="M51" s="47">
        <f t="shared" si="24"/>
        <v>5.0802221978863164E-3</v>
      </c>
      <c r="N51" s="44">
        <f t="shared" si="0"/>
        <v>0</v>
      </c>
      <c r="O51" s="44">
        <f t="shared" si="12"/>
        <v>0</v>
      </c>
      <c r="P51" s="45">
        <f t="shared" si="20"/>
        <v>0</v>
      </c>
      <c r="Q51" s="39"/>
      <c r="R51" s="36"/>
      <c r="S51" s="47" t="s">
        <v>87</v>
      </c>
      <c r="T51" s="48">
        <f t="shared" si="22"/>
        <v>4.5704788758985388E-3</v>
      </c>
      <c r="U51" s="47">
        <f t="shared" si="22"/>
        <v>5.0802221978863164E-3</v>
      </c>
      <c r="V51" s="40">
        <f t="shared" si="13"/>
        <v>5.0802221978863164E-3</v>
      </c>
      <c r="W51" s="44">
        <f t="shared" si="2"/>
        <v>1.1115295214853309</v>
      </c>
      <c r="X51" s="44">
        <f t="shared" si="3"/>
        <v>0.11152952148533091</v>
      </c>
      <c r="Y51" s="44">
        <f t="shared" si="14"/>
        <v>0.88847047851466909</v>
      </c>
      <c r="Z51" s="44">
        <f t="shared" si="4"/>
        <v>9.1409577517970783E-4</v>
      </c>
      <c r="AA51" s="44">
        <f t="shared" si="15"/>
        <v>8.1214711078215237E-4</v>
      </c>
      <c r="AB51" s="34">
        <f t="shared" si="16"/>
        <v>3.6563831007188313E-3</v>
      </c>
      <c r="AC51" s="45">
        <f t="shared" si="5"/>
        <v>4.4689999999999999E-3</v>
      </c>
      <c r="AD51" s="50"/>
      <c r="AE51" s="86" t="s">
        <v>87</v>
      </c>
      <c r="AF51" s="81">
        <f>'[2]Adjusted Resources'!$I50</f>
        <v>0</v>
      </c>
      <c r="AG51" s="81">
        <f>'[2]Adjusted Resources'!$P50</f>
        <v>0</v>
      </c>
      <c r="AH51" s="81">
        <f>'[2]Adjusted Resources'!$AC50</f>
        <v>4.0530000000000002E-3</v>
      </c>
      <c r="AI51" s="82">
        <f t="shared" si="17"/>
        <v>4.0530000000000002E-3</v>
      </c>
      <c r="AJ51" s="85">
        <f t="shared" si="23"/>
        <v>4.041316553842841E-3</v>
      </c>
      <c r="AK51" s="83">
        <f t="shared" si="18"/>
        <v>48219279.6435505</v>
      </c>
      <c r="AL51" s="75">
        <v>3</v>
      </c>
    </row>
    <row r="52" spans="1:38" ht="18" customHeight="1" x14ac:dyDescent="0.25">
      <c r="A52" s="51" t="s">
        <v>88</v>
      </c>
      <c r="B52" s="32">
        <f>'[1]Self-Suff'!L53</f>
        <v>7.2196190374937546E-5</v>
      </c>
      <c r="C52" s="33">
        <f>[1]Resources!L52</f>
        <v>5.5894122507123614E-4</v>
      </c>
      <c r="D52" s="44">
        <f t="shared" si="7"/>
        <v>0</v>
      </c>
      <c r="E52" s="44">
        <f t="shared" si="8"/>
        <v>0</v>
      </c>
      <c r="F52" s="44">
        <f t="shared" si="9"/>
        <v>0</v>
      </c>
      <c r="G52" s="44">
        <f t="shared" si="10"/>
        <v>0</v>
      </c>
      <c r="H52" s="44">
        <f t="shared" si="21"/>
        <v>0</v>
      </c>
      <c r="I52" s="45">
        <f t="shared" si="19"/>
        <v>0</v>
      </c>
      <c r="J52" s="36"/>
      <c r="K52" s="51" t="s">
        <v>88</v>
      </c>
      <c r="L52" s="46">
        <f t="shared" si="24"/>
        <v>7.2196190374937546E-5</v>
      </c>
      <c r="M52" s="47">
        <f t="shared" si="24"/>
        <v>5.5894122507123614E-4</v>
      </c>
      <c r="N52" s="44">
        <f t="shared" si="0"/>
        <v>5.5894122507123614E-4</v>
      </c>
      <c r="O52" s="44">
        <f t="shared" si="12"/>
        <v>1.443923807498751E-5</v>
      </c>
      <c r="P52" s="45">
        <f t="shared" si="20"/>
        <v>5.8E-5</v>
      </c>
      <c r="Q52" s="39"/>
      <c r="R52" s="36"/>
      <c r="S52" s="47" t="s">
        <v>88</v>
      </c>
      <c r="T52" s="48">
        <f t="shared" si="22"/>
        <v>7.2196190374937546E-5</v>
      </c>
      <c r="U52" s="47">
        <f t="shared" si="22"/>
        <v>5.5894122507123614E-4</v>
      </c>
      <c r="V52" s="40">
        <f t="shared" si="13"/>
        <v>0</v>
      </c>
      <c r="W52" s="44">
        <f t="shared" si="2"/>
        <v>0</v>
      </c>
      <c r="X52" s="44">
        <f t="shared" si="3"/>
        <v>0</v>
      </c>
      <c r="Y52" s="44">
        <f t="shared" si="14"/>
        <v>0</v>
      </c>
      <c r="Z52" s="44">
        <f t="shared" si="4"/>
        <v>0</v>
      </c>
      <c r="AA52" s="44">
        <f t="shared" si="15"/>
        <v>0</v>
      </c>
      <c r="AB52" s="34">
        <f t="shared" si="16"/>
        <v>0</v>
      </c>
      <c r="AC52" s="45">
        <f t="shared" si="5"/>
        <v>0</v>
      </c>
      <c r="AD52" s="50"/>
      <c r="AE52" s="86" t="s">
        <v>88</v>
      </c>
      <c r="AF52" s="81">
        <f>'[2]Adjusted Resources'!$I51</f>
        <v>0</v>
      </c>
      <c r="AG52" s="81">
        <f>'[2]Adjusted Resources'!$P51</f>
        <v>5.7000000000000003E-5</v>
      </c>
      <c r="AH52" s="81">
        <f>'[2]Adjusted Resources'!$AC51</f>
        <v>0</v>
      </c>
      <c r="AI52" s="82">
        <f t="shared" si="17"/>
        <v>5.7000000000000003E-5</v>
      </c>
      <c r="AJ52" s="85">
        <f t="shared" si="23"/>
        <v>5.6835688025917076E-5</v>
      </c>
      <c r="AK52" s="83">
        <f t="shared" si="18"/>
        <v>678139.38802920759</v>
      </c>
      <c r="AL52" s="75">
        <v>2</v>
      </c>
    </row>
    <row r="53" spans="1:38" ht="18" customHeight="1" x14ac:dyDescent="0.25">
      <c r="A53" s="51" t="s">
        <v>89</v>
      </c>
      <c r="B53" s="32">
        <f>'[1]Self-Suff'!L54</f>
        <v>1.1318290532635422E-3</v>
      </c>
      <c r="C53" s="33">
        <f>[1]Resources!L53</f>
        <v>1.6581769841231306E-3</v>
      </c>
      <c r="D53" s="44">
        <f t="shared" si="7"/>
        <v>0</v>
      </c>
      <c r="E53" s="44">
        <f t="shared" si="8"/>
        <v>0</v>
      </c>
      <c r="F53" s="44">
        <f t="shared" si="9"/>
        <v>0</v>
      </c>
      <c r="G53" s="44">
        <f t="shared" si="10"/>
        <v>0</v>
      </c>
      <c r="H53" s="44">
        <f t="shared" si="21"/>
        <v>0</v>
      </c>
      <c r="I53" s="45">
        <f t="shared" si="19"/>
        <v>0</v>
      </c>
      <c r="J53" s="36"/>
      <c r="K53" s="51" t="s">
        <v>89</v>
      </c>
      <c r="L53" s="46">
        <f t="shared" si="24"/>
        <v>1.1318290532635422E-3</v>
      </c>
      <c r="M53" s="47">
        <f t="shared" si="24"/>
        <v>1.6581769841231306E-3</v>
      </c>
      <c r="N53" s="44">
        <f t="shared" si="0"/>
        <v>0</v>
      </c>
      <c r="O53" s="44">
        <f t="shared" si="12"/>
        <v>0</v>
      </c>
      <c r="P53" s="45">
        <f t="shared" si="20"/>
        <v>0</v>
      </c>
      <c r="Q53" s="39"/>
      <c r="R53" s="36"/>
      <c r="S53" s="47" t="s">
        <v>89</v>
      </c>
      <c r="T53" s="48">
        <f t="shared" si="22"/>
        <v>1.1318290532635422E-3</v>
      </c>
      <c r="U53" s="47">
        <f t="shared" si="22"/>
        <v>1.6581769841231306E-3</v>
      </c>
      <c r="V53" s="40">
        <f t="shared" si="13"/>
        <v>1.6581769841231306E-3</v>
      </c>
      <c r="W53" s="44">
        <f t="shared" si="2"/>
        <v>1.4650418977511706</v>
      </c>
      <c r="X53" s="44">
        <f t="shared" si="3"/>
        <v>0.46504189775117055</v>
      </c>
      <c r="Y53" s="44">
        <f t="shared" si="14"/>
        <v>0.53495810224882945</v>
      </c>
      <c r="Z53" s="44">
        <f t="shared" si="4"/>
        <v>2.2636581065270845E-4</v>
      </c>
      <c r="AA53" s="44">
        <f t="shared" si="15"/>
        <v>1.2109622448079077E-4</v>
      </c>
      <c r="AB53" s="34">
        <f t="shared" si="16"/>
        <v>9.0546324261083378E-4</v>
      </c>
      <c r="AC53" s="45">
        <f t="shared" si="5"/>
        <v>1.0269999999999999E-3</v>
      </c>
      <c r="AD53" s="50"/>
      <c r="AE53" s="86" t="s">
        <v>89</v>
      </c>
      <c r="AF53" s="81">
        <f>'[2]Adjusted Resources'!$I52</f>
        <v>0</v>
      </c>
      <c r="AG53" s="81">
        <f>'[2]Adjusted Resources'!$P52</f>
        <v>0</v>
      </c>
      <c r="AH53" s="81">
        <f>'[2]Adjusted Resources'!$AC52</f>
        <v>9.8799999999999995E-4</v>
      </c>
      <c r="AI53" s="82">
        <f t="shared" si="17"/>
        <v>9.8799999999999995E-4</v>
      </c>
      <c r="AJ53" s="85">
        <f t="shared" si="23"/>
        <v>9.8515192578256267E-4</v>
      </c>
      <c r="AK53" s="83">
        <f t="shared" si="18"/>
        <v>11754416.059172932</v>
      </c>
      <c r="AL53" s="75">
        <v>3</v>
      </c>
    </row>
    <row r="54" spans="1:38" ht="18" customHeight="1" x14ac:dyDescent="0.25">
      <c r="A54" s="51" t="s">
        <v>90</v>
      </c>
      <c r="B54" s="32">
        <f>'[1]Self-Suff'!L55</f>
        <v>9.4321153275013416E-3</v>
      </c>
      <c r="C54" s="33">
        <f>[1]Resources!L54</f>
        <v>1.0135560263142905E-2</v>
      </c>
      <c r="D54" s="44">
        <f t="shared" si="7"/>
        <v>0</v>
      </c>
      <c r="E54" s="44">
        <f t="shared" si="8"/>
        <v>0</v>
      </c>
      <c r="F54" s="44">
        <f t="shared" si="9"/>
        <v>0</v>
      </c>
      <c r="G54" s="44">
        <f t="shared" si="10"/>
        <v>0</v>
      </c>
      <c r="H54" s="44">
        <f t="shared" si="21"/>
        <v>0</v>
      </c>
      <c r="I54" s="45">
        <f t="shared" si="19"/>
        <v>0</v>
      </c>
      <c r="J54" s="36"/>
      <c r="K54" s="51" t="s">
        <v>90</v>
      </c>
      <c r="L54" s="46">
        <f t="shared" si="24"/>
        <v>9.4321153275013416E-3</v>
      </c>
      <c r="M54" s="47">
        <f t="shared" si="24"/>
        <v>1.0135560263142905E-2</v>
      </c>
      <c r="N54" s="44">
        <f t="shared" si="0"/>
        <v>0</v>
      </c>
      <c r="O54" s="44">
        <f t="shared" si="12"/>
        <v>0</v>
      </c>
      <c r="P54" s="45">
        <f t="shared" si="20"/>
        <v>0</v>
      </c>
      <c r="Q54" s="39"/>
      <c r="R54" s="36"/>
      <c r="S54" s="47" t="s">
        <v>90</v>
      </c>
      <c r="T54" s="48">
        <f t="shared" si="22"/>
        <v>9.4321153275013416E-3</v>
      </c>
      <c r="U54" s="47">
        <f t="shared" si="22"/>
        <v>1.0135560263142905E-2</v>
      </c>
      <c r="V54" s="40">
        <f t="shared" si="13"/>
        <v>1.0135560263142905E-2</v>
      </c>
      <c r="W54" s="44">
        <f t="shared" si="2"/>
        <v>1.0745797640525578</v>
      </c>
      <c r="X54" s="44">
        <f t="shared" si="3"/>
        <v>7.457976405255784E-2</v>
      </c>
      <c r="Y54" s="44">
        <f t="shared" si="14"/>
        <v>0.92542023594744216</v>
      </c>
      <c r="Z54" s="44">
        <f t="shared" si="4"/>
        <v>1.8864230655002683E-3</v>
      </c>
      <c r="AA54" s="44">
        <f t="shared" si="15"/>
        <v>1.7457340783719555E-3</v>
      </c>
      <c r="AB54" s="34">
        <f t="shared" si="16"/>
        <v>7.5456922620010733E-3</v>
      </c>
      <c r="AC54" s="45">
        <f t="shared" si="5"/>
        <v>9.2910000000000006E-3</v>
      </c>
      <c r="AD54" s="50"/>
      <c r="AE54" s="86" t="s">
        <v>90</v>
      </c>
      <c r="AF54" s="81">
        <f>'[2]Adjusted Resources'!$I53</f>
        <v>0</v>
      </c>
      <c r="AG54" s="81">
        <f>'[2]Adjusted Resources'!$P53</f>
        <v>0</v>
      </c>
      <c r="AH54" s="81">
        <f>'[2]Adjusted Resources'!$AC53</f>
        <v>8.8789999999999997E-3</v>
      </c>
      <c r="AI54" s="82">
        <f t="shared" si="17"/>
        <v>8.8789999999999997E-3</v>
      </c>
      <c r="AJ54" s="85">
        <f t="shared" si="23"/>
        <v>8.8534048067038188E-3</v>
      </c>
      <c r="AK54" s="83">
        <f t="shared" si="18"/>
        <v>105635081.16335674</v>
      </c>
      <c r="AL54" s="75">
        <v>3</v>
      </c>
    </row>
    <row r="55" spans="1:38" ht="18" customHeight="1" x14ac:dyDescent="0.25">
      <c r="A55" s="51" t="s">
        <v>91</v>
      </c>
      <c r="B55" s="32">
        <f>'[1]Self-Suff'!L56</f>
        <v>1.1132652439675166E-2</v>
      </c>
      <c r="C55" s="33">
        <f>[1]Resources!L55</f>
        <v>1.0004844094319473E-2</v>
      </c>
      <c r="D55" s="44">
        <f t="shared" si="7"/>
        <v>1.1132652439675166E-2</v>
      </c>
      <c r="E55" s="44">
        <f t="shared" si="8"/>
        <v>2.2265304879350331E-3</v>
      </c>
      <c r="F55" s="44">
        <f t="shared" si="9"/>
        <v>8.9061219517401324E-3</v>
      </c>
      <c r="G55" s="44">
        <f t="shared" si="10"/>
        <v>1.1127262288870685</v>
      </c>
      <c r="H55" s="44">
        <f t="shared" si="21"/>
        <v>2.4775188733420338E-3</v>
      </c>
      <c r="I55" s="45">
        <f t="shared" si="19"/>
        <v>1.1384E-2</v>
      </c>
      <c r="J55" s="36"/>
      <c r="K55" s="51" t="s">
        <v>91</v>
      </c>
      <c r="L55" s="46">
        <f t="shared" si="24"/>
        <v>1.1132652439675166E-2</v>
      </c>
      <c r="M55" s="47">
        <f t="shared" si="24"/>
        <v>1.0004844094319473E-2</v>
      </c>
      <c r="N55" s="44">
        <f t="shared" si="0"/>
        <v>0</v>
      </c>
      <c r="O55" s="44">
        <f t="shared" si="12"/>
        <v>0</v>
      </c>
      <c r="P55" s="45">
        <f t="shared" si="20"/>
        <v>0</v>
      </c>
      <c r="Q55" s="39"/>
      <c r="R55" s="36"/>
      <c r="S55" s="47" t="s">
        <v>91</v>
      </c>
      <c r="T55" s="48">
        <f t="shared" si="22"/>
        <v>1.1132652439675166E-2</v>
      </c>
      <c r="U55" s="47">
        <f t="shared" si="22"/>
        <v>1.0004844094319473E-2</v>
      </c>
      <c r="V55" s="40">
        <f t="shared" si="13"/>
        <v>0</v>
      </c>
      <c r="W55" s="44">
        <f t="shared" si="2"/>
        <v>0</v>
      </c>
      <c r="X55" s="44">
        <f t="shared" si="3"/>
        <v>0</v>
      </c>
      <c r="Y55" s="44">
        <f t="shared" si="14"/>
        <v>0</v>
      </c>
      <c r="Z55" s="44">
        <f t="shared" si="4"/>
        <v>0</v>
      </c>
      <c r="AA55" s="44">
        <f t="shared" si="15"/>
        <v>0</v>
      </c>
      <c r="AB55" s="34">
        <f t="shared" si="16"/>
        <v>0</v>
      </c>
      <c r="AC55" s="45">
        <f t="shared" si="5"/>
        <v>0</v>
      </c>
      <c r="AD55" s="50"/>
      <c r="AE55" s="86" t="s">
        <v>91</v>
      </c>
      <c r="AF55" s="81">
        <f>'[2]Adjusted Resources'!$I54</f>
        <v>1.1809999999999999E-2</v>
      </c>
      <c r="AG55" s="81">
        <f>'[2]Adjusted Resources'!$P54</f>
        <v>0</v>
      </c>
      <c r="AH55" s="81">
        <f>'[2]Adjusted Resources'!$AC54</f>
        <v>0</v>
      </c>
      <c r="AI55" s="82">
        <f t="shared" si="17"/>
        <v>1.1809999999999999E-2</v>
      </c>
      <c r="AJ55" s="85">
        <f t="shared" si="23"/>
        <v>1.1775955712036502E-2</v>
      </c>
      <c r="AK55" s="83">
        <f t="shared" si="18"/>
        <v>140505722.32675335</v>
      </c>
      <c r="AL55" s="75">
        <v>1</v>
      </c>
    </row>
    <row r="56" spans="1:38" ht="18" customHeight="1" x14ac:dyDescent="0.25">
      <c r="A56" s="51" t="s">
        <v>92</v>
      </c>
      <c r="B56" s="32">
        <f>'[1]Self-Suff'!L57</f>
        <v>1.3885532880024564E-2</v>
      </c>
      <c r="C56" s="33">
        <f>[1]Resources!L56</f>
        <v>1.2880923283307366E-2</v>
      </c>
      <c r="D56" s="44">
        <f t="shared" si="7"/>
        <v>1.3885532880024564E-2</v>
      </c>
      <c r="E56" s="44">
        <f t="shared" si="8"/>
        <v>2.7771065760049131E-3</v>
      </c>
      <c r="F56" s="44">
        <f t="shared" si="9"/>
        <v>1.1108426304019651E-2</v>
      </c>
      <c r="G56" s="44">
        <f t="shared" si="10"/>
        <v>1.0779920487546952</v>
      </c>
      <c r="H56" s="44">
        <f t="shared" si="21"/>
        <v>2.9936988074776732E-3</v>
      </c>
      <c r="I56" s="45">
        <f t="shared" si="19"/>
        <v>1.4102E-2</v>
      </c>
      <c r="J56" s="36"/>
      <c r="K56" s="51" t="s">
        <v>92</v>
      </c>
      <c r="L56" s="46">
        <f t="shared" si="24"/>
        <v>1.3885532880024564E-2</v>
      </c>
      <c r="M56" s="47">
        <f t="shared" si="24"/>
        <v>1.2880923283307366E-2</v>
      </c>
      <c r="N56" s="44">
        <f t="shared" si="0"/>
        <v>0</v>
      </c>
      <c r="O56" s="44">
        <f t="shared" si="12"/>
        <v>0</v>
      </c>
      <c r="P56" s="45">
        <f t="shared" si="20"/>
        <v>0</v>
      </c>
      <c r="Q56" s="39"/>
      <c r="R56" s="36"/>
      <c r="S56" s="47" t="s">
        <v>92</v>
      </c>
      <c r="T56" s="48">
        <f t="shared" si="22"/>
        <v>1.3885532880024564E-2</v>
      </c>
      <c r="U56" s="47">
        <f t="shared" si="22"/>
        <v>1.2880923283307366E-2</v>
      </c>
      <c r="V56" s="40">
        <f t="shared" si="13"/>
        <v>0</v>
      </c>
      <c r="W56" s="44">
        <f t="shared" si="2"/>
        <v>0</v>
      </c>
      <c r="X56" s="44">
        <f t="shared" si="3"/>
        <v>0</v>
      </c>
      <c r="Y56" s="44">
        <f t="shared" si="14"/>
        <v>0</v>
      </c>
      <c r="Z56" s="44">
        <f t="shared" si="4"/>
        <v>0</v>
      </c>
      <c r="AA56" s="44">
        <f t="shared" si="15"/>
        <v>0</v>
      </c>
      <c r="AB56" s="34">
        <f t="shared" si="16"/>
        <v>0</v>
      </c>
      <c r="AC56" s="45">
        <f t="shared" si="5"/>
        <v>0</v>
      </c>
      <c r="AD56" s="50"/>
      <c r="AE56" s="86" t="s">
        <v>92</v>
      </c>
      <c r="AF56" s="81">
        <f>'[2]Adjusted Resources'!$I55</f>
        <v>1.3511E-2</v>
      </c>
      <c r="AG56" s="81">
        <f>'[2]Adjusted Resources'!$P55</f>
        <v>0</v>
      </c>
      <c r="AH56" s="81">
        <f>'[2]Adjusted Resources'!$AC55</f>
        <v>0</v>
      </c>
      <c r="AI56" s="82">
        <f t="shared" si="17"/>
        <v>1.3511E-2</v>
      </c>
      <c r="AJ56" s="85">
        <f t="shared" si="23"/>
        <v>1.3472052296809924E-2</v>
      </c>
      <c r="AK56" s="83">
        <f t="shared" si="18"/>
        <v>160742829.32741445</v>
      </c>
      <c r="AL56" s="75">
        <v>1</v>
      </c>
    </row>
    <row r="57" spans="1:38" ht="18" customHeight="1" x14ac:dyDescent="0.25">
      <c r="A57" s="52" t="s">
        <v>99</v>
      </c>
      <c r="B57" s="32">
        <f>'[1]Self-Suff'!L58</f>
        <v>3.117952557180185E-3</v>
      </c>
      <c r="C57" s="33">
        <f>[1]Resources!L57</f>
        <v>5.4033518929818116E-3</v>
      </c>
      <c r="D57" s="53">
        <f>IF(B57&gt;C57,B57,0)</f>
        <v>0</v>
      </c>
      <c r="E57" s="53">
        <f>D57*0.2</f>
        <v>0</v>
      </c>
      <c r="F57" s="53">
        <f>D57-E57</f>
        <v>0</v>
      </c>
      <c r="G57" s="53">
        <f>IF(E57&gt;0,B57/C57,0)</f>
        <v>0</v>
      </c>
      <c r="H57" s="53">
        <f>G57*E57</f>
        <v>0</v>
      </c>
      <c r="I57" s="45">
        <f>ROUND(F57+H57,6)</f>
        <v>0</v>
      </c>
      <c r="J57" s="36"/>
      <c r="K57" s="52" t="s">
        <v>99</v>
      </c>
      <c r="L57" s="54">
        <f>B57</f>
        <v>3.117952557180185E-3</v>
      </c>
      <c r="M57" s="55">
        <f>C57</f>
        <v>5.4033518929818116E-3</v>
      </c>
      <c r="N57" s="56">
        <f>IF(C57/B57&gt;2,C57,0)</f>
        <v>0</v>
      </c>
      <c r="O57" s="56">
        <f>IF(N57&gt;0,0.2*L57,0)</f>
        <v>0</v>
      </c>
      <c r="P57" s="45">
        <f>ROUND(IF(N57&gt;0,(L57-O57),0),6)</f>
        <v>0</v>
      </c>
      <c r="Q57" s="39"/>
      <c r="R57" s="36"/>
      <c r="S57" s="55" t="s">
        <v>99</v>
      </c>
      <c r="T57" s="57">
        <f>L57</f>
        <v>3.117952557180185E-3</v>
      </c>
      <c r="U57" s="55">
        <f>M57</f>
        <v>5.4033518929818116E-3</v>
      </c>
      <c r="V57" s="40">
        <f>IF(AND(D57=0,N57=0),U57,0)</f>
        <v>5.4033518929818116E-3</v>
      </c>
      <c r="W57" s="56">
        <f>IF(V57&gt;0,U57/T57,0)</f>
        <v>1.7329807923275449</v>
      </c>
      <c r="X57" s="53">
        <f>IF(V57&gt;0,W57-1,0)</f>
        <v>0.73298079232754487</v>
      </c>
      <c r="Y57" s="44">
        <f>IF(V57&gt;0,1-X57,0)</f>
        <v>0.26701920767245513</v>
      </c>
      <c r="Z57" s="56">
        <f>IF(V57&gt;0,T57*0.2,0)</f>
        <v>6.2359051143603701E-4</v>
      </c>
      <c r="AA57" s="53">
        <f>IF(V57&gt;0,Z57*Y57,0)</f>
        <v>1.6651064427571167E-4</v>
      </c>
      <c r="AB57" s="34">
        <f>IF(V57&gt;0,T57*0.8,0)</f>
        <v>2.494362045744148E-3</v>
      </c>
      <c r="AC57" s="58">
        <f>ROUND(AB57+AA57,6)</f>
        <v>2.6610000000000002E-3</v>
      </c>
      <c r="AD57" s="59"/>
      <c r="AE57" s="87" t="s">
        <v>99</v>
      </c>
      <c r="AF57" s="81">
        <f>'[2]Adjusted Resources'!$I56</f>
        <v>0</v>
      </c>
      <c r="AG57" s="81">
        <f>'[2]Adjusted Resources'!$P56</f>
        <v>0</v>
      </c>
      <c r="AH57" s="81">
        <f>'[2]Adjusted Resources'!$AC56</f>
        <v>4.0819999999999997E-3</v>
      </c>
      <c r="AI57" s="82">
        <f>SUM(AF57:AH57)</f>
        <v>4.0819999999999997E-3</v>
      </c>
      <c r="AJ57" s="88">
        <f t="shared" si="23"/>
        <v>4.0702329565226927E-3</v>
      </c>
      <c r="AK57" s="83">
        <f>AJ57*11931577000</f>
        <v>48564297.928688161</v>
      </c>
      <c r="AL57" s="75">
        <v>3</v>
      </c>
    </row>
    <row r="58" spans="1:38" ht="18" customHeight="1" x14ac:dyDescent="0.25">
      <c r="A58" s="51" t="s">
        <v>93</v>
      </c>
      <c r="B58" s="32">
        <f>'[1]Self-Suff'!L59</f>
        <v>1.6441359359285238E-3</v>
      </c>
      <c r="C58" s="33">
        <f>[1]Resources!L58</f>
        <v>1.9382460567008947E-3</v>
      </c>
      <c r="D58" s="44">
        <f t="shared" si="7"/>
        <v>0</v>
      </c>
      <c r="E58" s="44">
        <f t="shared" si="8"/>
        <v>0</v>
      </c>
      <c r="F58" s="44">
        <f t="shared" si="9"/>
        <v>0</v>
      </c>
      <c r="G58" s="44">
        <f t="shared" si="10"/>
        <v>0</v>
      </c>
      <c r="H58" s="44">
        <f t="shared" si="21"/>
        <v>0</v>
      </c>
      <c r="I58" s="45">
        <f t="shared" si="19"/>
        <v>0</v>
      </c>
      <c r="J58" s="36"/>
      <c r="K58" s="51" t="s">
        <v>93</v>
      </c>
      <c r="L58" s="46">
        <f t="shared" si="24"/>
        <v>1.6441359359285238E-3</v>
      </c>
      <c r="M58" s="47">
        <f t="shared" si="24"/>
        <v>1.9382460567008947E-3</v>
      </c>
      <c r="N58" s="44">
        <f t="shared" si="0"/>
        <v>0</v>
      </c>
      <c r="O58" s="44">
        <f t="shared" si="12"/>
        <v>0</v>
      </c>
      <c r="P58" s="45">
        <f t="shared" si="20"/>
        <v>0</v>
      </c>
      <c r="Q58" s="39"/>
      <c r="R58" s="36"/>
      <c r="S58" s="47" t="s">
        <v>93</v>
      </c>
      <c r="T58" s="48">
        <f t="shared" si="22"/>
        <v>1.6441359359285238E-3</v>
      </c>
      <c r="U58" s="47">
        <f t="shared" si="22"/>
        <v>1.9382460567008947E-3</v>
      </c>
      <c r="V58" s="40">
        <f t="shared" si="13"/>
        <v>1.9382460567008947E-3</v>
      </c>
      <c r="W58" s="44">
        <f t="shared" si="2"/>
        <v>1.1788843089828047</v>
      </c>
      <c r="X58" s="44">
        <f t="shared" si="3"/>
        <v>0.17888430898280472</v>
      </c>
      <c r="Y58" s="44">
        <f t="shared" si="14"/>
        <v>0.82111569101719528</v>
      </c>
      <c r="Z58" s="44">
        <f t="shared" si="4"/>
        <v>3.2882718718570478E-4</v>
      </c>
      <c r="AA58" s="44">
        <f t="shared" si="15"/>
        <v>2.7000516303123058E-4</v>
      </c>
      <c r="AB58" s="34">
        <f t="shared" si="16"/>
        <v>1.3153087487428191E-3</v>
      </c>
      <c r="AC58" s="45">
        <f t="shared" si="5"/>
        <v>1.585E-3</v>
      </c>
      <c r="AD58" s="50"/>
      <c r="AE58" s="86" t="s">
        <v>93</v>
      </c>
      <c r="AF58" s="81">
        <f>'[2]Adjusted Resources'!$I57</f>
        <v>0</v>
      </c>
      <c r="AG58" s="81">
        <f>'[2]Adjusted Resources'!$P57</f>
        <v>0</v>
      </c>
      <c r="AH58" s="81">
        <f>'[2]Adjusted Resources'!$AC57</f>
        <v>1.4920000000000001E-3</v>
      </c>
      <c r="AI58" s="82">
        <f t="shared" si="17"/>
        <v>1.4920000000000001E-3</v>
      </c>
      <c r="AJ58" s="85">
        <f t="shared" si="23"/>
        <v>1.4876990620117242E-3</v>
      </c>
      <c r="AK58" s="83">
        <f t="shared" si="18"/>
        <v>17750595.911220662</v>
      </c>
      <c r="AL58" s="75">
        <v>3</v>
      </c>
    </row>
    <row r="59" spans="1:38" ht="18" customHeight="1" x14ac:dyDescent="0.25">
      <c r="A59" s="51" t="s">
        <v>94</v>
      </c>
      <c r="B59" s="32">
        <f>'[1]Self-Suff'!L60</f>
        <v>3.5148179655284712E-4</v>
      </c>
      <c r="C59" s="33">
        <f>[1]Resources!L60</f>
        <v>8.5896221495662358E-4</v>
      </c>
      <c r="D59" s="44">
        <f t="shared" si="7"/>
        <v>0</v>
      </c>
      <c r="E59" s="44">
        <f t="shared" si="8"/>
        <v>0</v>
      </c>
      <c r="F59" s="44">
        <f t="shared" si="9"/>
        <v>0</v>
      </c>
      <c r="G59" s="44">
        <f t="shared" si="10"/>
        <v>0</v>
      </c>
      <c r="H59" s="44">
        <f t="shared" si="21"/>
        <v>0</v>
      </c>
      <c r="I59" s="45">
        <f t="shared" si="19"/>
        <v>0</v>
      </c>
      <c r="J59" s="36"/>
      <c r="K59" s="51" t="s">
        <v>94</v>
      </c>
      <c r="L59" s="46">
        <f t="shared" si="24"/>
        <v>3.5148179655284712E-4</v>
      </c>
      <c r="M59" s="47">
        <f t="shared" si="24"/>
        <v>8.5896221495662358E-4</v>
      </c>
      <c r="N59" s="44">
        <f t="shared" si="0"/>
        <v>8.5896221495662358E-4</v>
      </c>
      <c r="O59" s="44">
        <f t="shared" si="12"/>
        <v>7.0296359310569422E-5</v>
      </c>
      <c r="P59" s="45">
        <f t="shared" si="20"/>
        <v>2.81E-4</v>
      </c>
      <c r="Q59" s="39"/>
      <c r="R59" s="36"/>
      <c r="S59" s="47" t="s">
        <v>94</v>
      </c>
      <c r="T59" s="48">
        <f t="shared" si="22"/>
        <v>3.5148179655284712E-4</v>
      </c>
      <c r="U59" s="47">
        <f t="shared" si="22"/>
        <v>8.5896221495662358E-4</v>
      </c>
      <c r="V59" s="40">
        <f t="shared" si="13"/>
        <v>0</v>
      </c>
      <c r="W59" s="44">
        <f t="shared" si="2"/>
        <v>0</v>
      </c>
      <c r="X59" s="44">
        <f t="shared" si="3"/>
        <v>0</v>
      </c>
      <c r="Y59" s="44">
        <f t="shared" si="14"/>
        <v>0</v>
      </c>
      <c r="Z59" s="44">
        <f t="shared" si="4"/>
        <v>0</v>
      </c>
      <c r="AA59" s="44">
        <f t="shared" si="15"/>
        <v>0</v>
      </c>
      <c r="AB59" s="34">
        <f t="shared" si="16"/>
        <v>0</v>
      </c>
      <c r="AC59" s="45">
        <f t="shared" si="5"/>
        <v>0</v>
      </c>
      <c r="AD59" s="50"/>
      <c r="AE59" s="86" t="s">
        <v>94</v>
      </c>
      <c r="AF59" s="81">
        <f>'[2]Adjusted Resources'!$I58</f>
        <v>0</v>
      </c>
      <c r="AG59" s="81">
        <f>'[2]Adjusted Resources'!$P58</f>
        <v>2.61E-4</v>
      </c>
      <c r="AH59" s="81">
        <f>'[2]Adjusted Resources'!$AC58</f>
        <v>0</v>
      </c>
      <c r="AI59" s="82">
        <f t="shared" si="17"/>
        <v>2.61E-4</v>
      </c>
      <c r="AJ59" s="85">
        <f t="shared" si="23"/>
        <v>2.6024762411867294E-4</v>
      </c>
      <c r="AK59" s="83">
        <f t="shared" si="18"/>
        <v>3105164.5662390031</v>
      </c>
      <c r="AL59" s="75">
        <v>2</v>
      </c>
    </row>
    <row r="60" spans="1:38" ht="18" customHeight="1" x14ac:dyDescent="0.25">
      <c r="A60" s="51" t="s">
        <v>95</v>
      </c>
      <c r="B60" s="32">
        <f>'[1]Self-Suff'!L61</f>
        <v>1.3140271890215069E-2</v>
      </c>
      <c r="C60" s="33">
        <f>[1]Resources!L61</f>
        <v>1.424831632942479E-2</v>
      </c>
      <c r="D60" s="44">
        <f t="shared" si="7"/>
        <v>0</v>
      </c>
      <c r="E60" s="44">
        <f t="shared" si="8"/>
        <v>0</v>
      </c>
      <c r="F60" s="44">
        <f t="shared" si="9"/>
        <v>0</v>
      </c>
      <c r="G60" s="44">
        <f t="shared" si="10"/>
        <v>0</v>
      </c>
      <c r="H60" s="44">
        <f t="shared" si="21"/>
        <v>0</v>
      </c>
      <c r="I60" s="45">
        <f t="shared" si="19"/>
        <v>0</v>
      </c>
      <c r="J60" s="36"/>
      <c r="K60" s="51" t="s">
        <v>95</v>
      </c>
      <c r="L60" s="46">
        <f t="shared" si="24"/>
        <v>1.3140271890215069E-2</v>
      </c>
      <c r="M60" s="47">
        <f t="shared" si="24"/>
        <v>1.424831632942479E-2</v>
      </c>
      <c r="N60" s="44">
        <f t="shared" si="0"/>
        <v>0</v>
      </c>
      <c r="O60" s="44">
        <f t="shared" si="12"/>
        <v>0</v>
      </c>
      <c r="P60" s="45">
        <f t="shared" si="20"/>
        <v>0</v>
      </c>
      <c r="Q60" s="39"/>
      <c r="R60" s="36"/>
      <c r="S60" s="47" t="s">
        <v>95</v>
      </c>
      <c r="T60" s="48">
        <f t="shared" si="22"/>
        <v>1.3140271890215069E-2</v>
      </c>
      <c r="U60" s="47">
        <f t="shared" si="22"/>
        <v>1.424831632942479E-2</v>
      </c>
      <c r="V60" s="40">
        <f t="shared" si="13"/>
        <v>1.424831632942479E-2</v>
      </c>
      <c r="W60" s="44">
        <f t="shared" si="2"/>
        <v>1.0843243160010128</v>
      </c>
      <c r="X60" s="44">
        <f t="shared" si="3"/>
        <v>8.4324316001012756E-2</v>
      </c>
      <c r="Y60" s="44">
        <f t="shared" si="14"/>
        <v>0.91567568399898724</v>
      </c>
      <c r="Z60" s="44">
        <f t="shared" si="4"/>
        <v>2.6280543780430139E-3</v>
      </c>
      <c r="AA60" s="44">
        <f t="shared" si="15"/>
        <v>2.40644549020107E-3</v>
      </c>
      <c r="AB60" s="34">
        <f t="shared" si="16"/>
        <v>1.0512217512172056E-2</v>
      </c>
      <c r="AC60" s="45">
        <f t="shared" si="5"/>
        <v>1.2919E-2</v>
      </c>
      <c r="AD60" s="50"/>
      <c r="AE60" s="86" t="s">
        <v>95</v>
      </c>
      <c r="AF60" s="81">
        <f>'[2]Adjusted Resources'!$I59</f>
        <v>0</v>
      </c>
      <c r="AG60" s="81">
        <f>'[2]Adjusted Resources'!$P59</f>
        <v>0</v>
      </c>
      <c r="AH60" s="81">
        <f>'[2]Adjusted Resources'!$AC59</f>
        <v>1.2500000000000001E-2</v>
      </c>
      <c r="AI60" s="82">
        <f t="shared" si="17"/>
        <v>1.2500000000000001E-2</v>
      </c>
      <c r="AJ60" s="85">
        <f t="shared" si="23"/>
        <v>1.2463966672350236E-2</v>
      </c>
      <c r="AK60" s="83">
        <f t="shared" si="18"/>
        <v>148714778.07658061</v>
      </c>
      <c r="AL60" s="75">
        <v>3</v>
      </c>
    </row>
    <row r="61" spans="1:38" ht="18" customHeight="1" x14ac:dyDescent="0.25">
      <c r="A61" s="51" t="s">
        <v>96</v>
      </c>
      <c r="B61" s="32">
        <f>'[1]Self-Suff'!L62</f>
        <v>1.2210101406293465E-3</v>
      </c>
      <c r="C61" s="33">
        <f>[1]Resources!L62</f>
        <v>1.4874660437640555E-3</v>
      </c>
      <c r="D61" s="44">
        <f t="shared" si="7"/>
        <v>0</v>
      </c>
      <c r="E61" s="44">
        <f t="shared" si="8"/>
        <v>0</v>
      </c>
      <c r="F61" s="44">
        <f t="shared" si="9"/>
        <v>0</v>
      </c>
      <c r="G61" s="44">
        <f t="shared" si="10"/>
        <v>0</v>
      </c>
      <c r="H61" s="44">
        <f t="shared" si="21"/>
        <v>0</v>
      </c>
      <c r="I61" s="45">
        <f t="shared" si="19"/>
        <v>0</v>
      </c>
      <c r="J61" s="36"/>
      <c r="K61" s="51" t="s">
        <v>96</v>
      </c>
      <c r="L61" s="46">
        <f t="shared" si="24"/>
        <v>1.2210101406293465E-3</v>
      </c>
      <c r="M61" s="47">
        <f t="shared" si="24"/>
        <v>1.4874660437640555E-3</v>
      </c>
      <c r="N61" s="44">
        <f t="shared" si="0"/>
        <v>0</v>
      </c>
      <c r="O61" s="44">
        <f t="shared" si="12"/>
        <v>0</v>
      </c>
      <c r="P61" s="45">
        <f t="shared" si="20"/>
        <v>0</v>
      </c>
      <c r="Q61" s="39"/>
      <c r="R61" s="36"/>
      <c r="S61" s="47" t="s">
        <v>96</v>
      </c>
      <c r="T61" s="48">
        <f t="shared" si="22"/>
        <v>1.2210101406293465E-3</v>
      </c>
      <c r="U61" s="47">
        <f t="shared" si="22"/>
        <v>1.4874660437640555E-3</v>
      </c>
      <c r="V61" s="40">
        <f t="shared" si="13"/>
        <v>1.4874660437640555E-3</v>
      </c>
      <c r="W61" s="44">
        <f t="shared" si="2"/>
        <v>1.2182257904896427</v>
      </c>
      <c r="X61" s="44">
        <f t="shared" si="3"/>
        <v>0.21822579048964275</v>
      </c>
      <c r="Y61" s="44">
        <f t="shared" si="14"/>
        <v>0.78177420951035725</v>
      </c>
      <c r="Z61" s="44">
        <f t="shared" si="4"/>
        <v>2.4420202812586931E-4</v>
      </c>
      <c r="AA61" s="44">
        <f t="shared" si="15"/>
        <v>1.9091084749892751E-4</v>
      </c>
      <c r="AB61" s="34">
        <f t="shared" si="16"/>
        <v>9.7680811250347725E-4</v>
      </c>
      <c r="AC61" s="45">
        <f t="shared" si="5"/>
        <v>1.168E-3</v>
      </c>
      <c r="AD61" s="50"/>
      <c r="AE61" s="86" t="s">
        <v>96</v>
      </c>
      <c r="AF61" s="81">
        <f>'[2]Adjusted Resources'!$I60</f>
        <v>0</v>
      </c>
      <c r="AG61" s="81">
        <f>'[2]Adjusted Resources'!$P60</f>
        <v>0</v>
      </c>
      <c r="AH61" s="81">
        <f>'[2]Adjusted Resources'!$AC60</f>
        <v>1.122E-3</v>
      </c>
      <c r="AI61" s="82">
        <f t="shared" si="17"/>
        <v>1.122E-3</v>
      </c>
      <c r="AJ61" s="85">
        <f t="shared" si="23"/>
        <v>1.1187656485101571E-3</v>
      </c>
      <c r="AK61" s="83">
        <f t="shared" si="18"/>
        <v>13348638.480153875</v>
      </c>
      <c r="AL61" s="75">
        <v>3</v>
      </c>
    </row>
    <row r="62" spans="1:38" ht="18" customHeight="1" x14ac:dyDescent="0.25">
      <c r="A62" s="51" t="s">
        <v>97</v>
      </c>
      <c r="B62" s="32">
        <f>'[1]Self-Suff'!L63</f>
        <v>1.9643391976617429E-2</v>
      </c>
      <c r="C62" s="33">
        <f>[1]Resources!L63</f>
        <v>1.70944223368437E-2</v>
      </c>
      <c r="D62" s="44">
        <f t="shared" si="7"/>
        <v>1.9643391976617429E-2</v>
      </c>
      <c r="E62" s="44">
        <f t="shared" si="8"/>
        <v>3.9286783953234863E-3</v>
      </c>
      <c r="F62" s="44">
        <f t="shared" si="9"/>
        <v>1.5714713581293942E-2</v>
      </c>
      <c r="G62" s="44">
        <f t="shared" si="10"/>
        <v>1.1491111889917403</v>
      </c>
      <c r="H62" s="44">
        <f t="shared" si="21"/>
        <v>4.5144883020163335E-3</v>
      </c>
      <c r="I62" s="45">
        <f t="shared" si="19"/>
        <v>2.0229E-2</v>
      </c>
      <c r="J62" s="36"/>
      <c r="K62" s="51" t="s">
        <v>97</v>
      </c>
      <c r="L62" s="46">
        <f t="shared" si="24"/>
        <v>1.9643391976617429E-2</v>
      </c>
      <c r="M62" s="47">
        <f t="shared" si="24"/>
        <v>1.70944223368437E-2</v>
      </c>
      <c r="N62" s="44">
        <f t="shared" si="0"/>
        <v>0</v>
      </c>
      <c r="O62" s="44">
        <f t="shared" si="12"/>
        <v>0</v>
      </c>
      <c r="P62" s="45">
        <f t="shared" si="20"/>
        <v>0</v>
      </c>
      <c r="Q62" s="39"/>
      <c r="R62" s="36"/>
      <c r="S62" s="47" t="s">
        <v>97</v>
      </c>
      <c r="T62" s="48">
        <f t="shared" si="22"/>
        <v>1.9643391976617429E-2</v>
      </c>
      <c r="U62" s="47">
        <f t="shared" si="22"/>
        <v>1.70944223368437E-2</v>
      </c>
      <c r="V62" s="40">
        <f t="shared" si="13"/>
        <v>0</v>
      </c>
      <c r="W62" s="44">
        <f t="shared" si="2"/>
        <v>0</v>
      </c>
      <c r="X62" s="44">
        <f t="shared" si="3"/>
        <v>0</v>
      </c>
      <c r="Y62" s="44">
        <f t="shared" si="14"/>
        <v>0</v>
      </c>
      <c r="Z62" s="44">
        <f t="shared" si="4"/>
        <v>0</v>
      </c>
      <c r="AA62" s="44">
        <f t="shared" si="15"/>
        <v>0</v>
      </c>
      <c r="AB62" s="34">
        <f t="shared" si="16"/>
        <v>0</v>
      </c>
      <c r="AC62" s="45">
        <f t="shared" si="5"/>
        <v>0</v>
      </c>
      <c r="AD62" s="50"/>
      <c r="AE62" s="86" t="s">
        <v>97</v>
      </c>
      <c r="AF62" s="81">
        <f>'[2]Adjusted Resources'!$I61</f>
        <v>1.959E-2</v>
      </c>
      <c r="AG62" s="81">
        <f>'[2]Adjusted Resources'!$P61</f>
        <v>0</v>
      </c>
      <c r="AH62" s="81">
        <f>'[2]Adjusted Resources'!$AC61</f>
        <v>0</v>
      </c>
      <c r="AI62" s="82">
        <f t="shared" si="17"/>
        <v>1.959E-2</v>
      </c>
      <c r="AJ62" s="85">
        <f t="shared" si="23"/>
        <v>1.9533528568907291E-2</v>
      </c>
      <c r="AK62" s="83">
        <f t="shared" si="18"/>
        <v>233065800.20161715</v>
      </c>
      <c r="AL62" s="75">
        <v>1</v>
      </c>
    </row>
    <row r="63" spans="1:38" ht="18" customHeight="1" x14ac:dyDescent="0.25">
      <c r="A63" s="51" t="s">
        <v>98</v>
      </c>
      <c r="B63" s="32">
        <f>'[1]Self-Suff'!L64</f>
        <v>5.622648367795564E-3</v>
      </c>
      <c r="C63" s="33">
        <f>[1]Resources!L64</f>
        <v>4.4850151804400286E-3</v>
      </c>
      <c r="D63" s="44">
        <f t="shared" si="7"/>
        <v>5.622648367795564E-3</v>
      </c>
      <c r="E63" s="44">
        <f t="shared" si="8"/>
        <v>1.1245296735591128E-3</v>
      </c>
      <c r="F63" s="44">
        <f t="shared" si="9"/>
        <v>4.498118694236451E-3</v>
      </c>
      <c r="G63" s="44">
        <f t="shared" si="10"/>
        <v>1.2536520260437383</v>
      </c>
      <c r="H63" s="44">
        <f t="shared" si="21"/>
        <v>1.4097689036036854E-3</v>
      </c>
      <c r="I63" s="45">
        <f t="shared" si="19"/>
        <v>5.9080000000000001E-3</v>
      </c>
      <c r="J63" s="36"/>
      <c r="K63" s="51" t="s">
        <v>98</v>
      </c>
      <c r="L63" s="46">
        <f t="shared" si="24"/>
        <v>5.622648367795564E-3</v>
      </c>
      <c r="M63" s="47">
        <f t="shared" si="24"/>
        <v>4.4850151804400286E-3</v>
      </c>
      <c r="N63" s="44">
        <f t="shared" si="0"/>
        <v>0</v>
      </c>
      <c r="O63" s="44">
        <f t="shared" si="12"/>
        <v>0</v>
      </c>
      <c r="P63" s="45">
        <f t="shared" si="20"/>
        <v>0</v>
      </c>
      <c r="Q63" s="39"/>
      <c r="R63" s="36"/>
      <c r="S63" s="47" t="s">
        <v>98</v>
      </c>
      <c r="T63" s="48">
        <f t="shared" si="22"/>
        <v>5.622648367795564E-3</v>
      </c>
      <c r="U63" s="47">
        <f t="shared" si="22"/>
        <v>4.4850151804400286E-3</v>
      </c>
      <c r="V63" s="40">
        <f t="shared" si="13"/>
        <v>0</v>
      </c>
      <c r="W63" s="44">
        <f t="shared" si="2"/>
        <v>0</v>
      </c>
      <c r="X63" s="44">
        <f t="shared" si="3"/>
        <v>0</v>
      </c>
      <c r="Y63" s="44">
        <f t="shared" si="14"/>
        <v>0</v>
      </c>
      <c r="Z63" s="44">
        <f t="shared" si="4"/>
        <v>0</v>
      </c>
      <c r="AA63" s="44">
        <f t="shared" si="15"/>
        <v>0</v>
      </c>
      <c r="AB63" s="34">
        <f t="shared" si="16"/>
        <v>0</v>
      </c>
      <c r="AC63" s="45">
        <f t="shared" si="5"/>
        <v>0</v>
      </c>
      <c r="AD63" s="50"/>
      <c r="AE63" s="86" t="s">
        <v>98</v>
      </c>
      <c r="AF63" s="81">
        <f>'[2]Adjusted Resources'!$I62</f>
        <v>5.6829999999999997E-3</v>
      </c>
      <c r="AG63" s="81">
        <f>'[2]Adjusted Resources'!$P62</f>
        <v>0</v>
      </c>
      <c r="AH63" s="81">
        <f>'[2]Adjusted Resources'!$AC62</f>
        <v>0</v>
      </c>
      <c r="AI63" s="82">
        <f t="shared" si="17"/>
        <v>5.6829999999999997E-3</v>
      </c>
      <c r="AJ63" s="85">
        <f t="shared" si="23"/>
        <v>5.6666178079173108E-3</v>
      </c>
      <c r="AK63" s="83">
        <f t="shared" si="18"/>
        <v>67611686.704736605</v>
      </c>
      <c r="AL63" s="75">
        <v>1</v>
      </c>
    </row>
    <row r="64" spans="1:38" ht="18" customHeight="1" x14ac:dyDescent="0.25">
      <c r="A64" s="63" t="s">
        <v>100</v>
      </c>
      <c r="B64" s="32">
        <f>SUM(B7:B63)</f>
        <v>1</v>
      </c>
      <c r="C64" s="33">
        <f>SUM(C7:C63)</f>
        <v>0.99517877441649594</v>
      </c>
      <c r="D64" s="64"/>
      <c r="E64" s="64"/>
      <c r="F64" s="64"/>
      <c r="G64" s="64"/>
      <c r="H64" s="64"/>
      <c r="I64" s="65">
        <f>SUM(I7:I63)</f>
        <v>0.530891</v>
      </c>
      <c r="J64" s="36"/>
      <c r="K64" s="63" t="s">
        <v>100</v>
      </c>
      <c r="L64" s="66">
        <f>SUM(L7:L63)</f>
        <v>1</v>
      </c>
      <c r="M64" s="67">
        <f>SUM(M7:M63)</f>
        <v>0.99517877441649594</v>
      </c>
      <c r="N64" s="68"/>
      <c r="O64" s="60"/>
      <c r="P64" s="64"/>
      <c r="Q64" s="67"/>
      <c r="R64" s="36"/>
      <c r="S64" s="64" t="s">
        <v>100</v>
      </c>
      <c r="T64" s="61">
        <f>SUM(T7:T63)</f>
        <v>1</v>
      </c>
      <c r="U64" s="67">
        <f>SUM(U7:U63)</f>
        <v>0.99517877441649594</v>
      </c>
      <c r="V64" s="67"/>
      <c r="W64" s="67"/>
      <c r="X64" s="64"/>
      <c r="Y64" s="64"/>
      <c r="Z64" s="67"/>
      <c r="AA64" s="64"/>
      <c r="AB64" s="67"/>
      <c r="AC64" s="65">
        <f>SUM(AC7:AC63)</f>
        <v>0.47314700000000004</v>
      </c>
      <c r="AD64" s="65"/>
      <c r="AE64" s="89" t="s">
        <v>100</v>
      </c>
      <c r="AF64" s="103"/>
      <c r="AG64" s="103"/>
      <c r="AH64" s="103"/>
      <c r="AI64" s="90">
        <f>SUM(AI7:AI63)</f>
        <v>1.002891</v>
      </c>
      <c r="AJ64" s="91">
        <f>SUM(AJ7:AJ63)</f>
        <v>1.0000000000000002</v>
      </c>
      <c r="AK64" s="92">
        <f>SUM(AK7:AK63)</f>
        <v>11931577000.000002</v>
      </c>
      <c r="AL64" s="75"/>
    </row>
    <row r="65" spans="2:38" s="94" customFormat="1" ht="11.25" hidden="1" customHeight="1" x14ac:dyDescent="0.25">
      <c r="B65" s="101"/>
      <c r="C65" s="102"/>
      <c r="K65" s="95"/>
      <c r="Q65" s="95"/>
      <c r="R65" s="95"/>
      <c r="S65" s="95"/>
    </row>
    <row r="66" spans="2:38" hidden="1" x14ac:dyDescent="0.2">
      <c r="C66" s="33"/>
      <c r="D66" s="69"/>
      <c r="E66" s="69"/>
      <c r="F66" s="69"/>
      <c r="G66" s="69"/>
      <c r="H66" s="69"/>
      <c r="I66" s="70"/>
      <c r="J66" s="70"/>
      <c r="K66" s="62"/>
      <c r="M66" s="69"/>
      <c r="N66" s="69"/>
      <c r="O66" s="69"/>
      <c r="P66" s="69"/>
      <c r="Q66" s="71"/>
      <c r="R66" s="71"/>
      <c r="S66" s="71"/>
      <c r="V66" s="69"/>
      <c r="W66" s="69"/>
      <c r="X66" s="69"/>
      <c r="Y66" s="69"/>
      <c r="Z66" s="69"/>
      <c r="AA66" s="69"/>
      <c r="AB66" s="69"/>
      <c r="AC66" s="70"/>
      <c r="AD66" s="70"/>
      <c r="AE66" s="93"/>
      <c r="AF66" s="93"/>
      <c r="AG66" s="93"/>
      <c r="AH66" s="93"/>
      <c r="AI66" s="93"/>
      <c r="AJ66" s="93"/>
      <c r="AK66" s="93"/>
      <c r="AL66" s="93"/>
    </row>
    <row r="67" spans="2:38" hidden="1" x14ac:dyDescent="0.2"/>
    <row r="68" spans="2:38" hidden="1" x14ac:dyDescent="0.2"/>
    <row r="69" spans="2:38" hidden="1" x14ac:dyDescent="0.2">
      <c r="I69" s="8"/>
      <c r="J69" s="8"/>
      <c r="AC69" s="8"/>
      <c r="AD69" s="8"/>
    </row>
    <row r="70" spans="2:38" hidden="1" x14ac:dyDescent="0.2">
      <c r="I70" s="8"/>
      <c r="J70" s="8"/>
      <c r="AC70" s="8"/>
      <c r="AD70" s="8"/>
    </row>
    <row r="71" spans="2:38" hidden="1" x14ac:dyDescent="0.2">
      <c r="I71" s="8"/>
      <c r="J71" s="8"/>
      <c r="AC71" s="8"/>
      <c r="AD71" s="8"/>
    </row>
    <row r="72" spans="2:38" hidden="1" x14ac:dyDescent="0.2">
      <c r="I72" s="8"/>
      <c r="J72" s="8"/>
      <c r="AC72" s="8"/>
      <c r="AD72" s="8"/>
    </row>
    <row r="73" spans="2:38" hidden="1" x14ac:dyDescent="0.2">
      <c r="I73" s="8"/>
      <c r="J73" s="8"/>
      <c r="AC73" s="8"/>
      <c r="AD73" s="8"/>
    </row>
    <row r="74" spans="2:38" hidden="1" x14ac:dyDescent="0.2">
      <c r="I74" s="8"/>
      <c r="J74" s="8"/>
      <c r="AC74" s="8"/>
      <c r="AD74" s="8"/>
    </row>
    <row r="75" spans="2:38" hidden="1" x14ac:dyDescent="0.2">
      <c r="I75" s="8"/>
      <c r="J75" s="8"/>
      <c r="AC75" s="8"/>
      <c r="AD75" s="8"/>
    </row>
  </sheetData>
  <sheetProtection sheet="1" objects="1" scenarios="1" selectLockedCells="1"/>
  <mergeCells count="11">
    <mergeCell ref="AF4:AL4"/>
    <mergeCell ref="A2:I2"/>
    <mergeCell ref="K2:Q2"/>
    <mergeCell ref="S2:AC2"/>
    <mergeCell ref="AE2:AL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DHCSDOC-1797567310-1829</_dlc_DocId>
    <_dlc_DocIdUrl xmlns="69bc34b3-1921-46c7-8c7a-d18363374b4b">
      <Url>http://dhcs2016prod:88/_layouts/15/DocIdRedir.aspx?ID=DHCSDOC-1797567310-1829</Url>
      <Description>DHCSDOC-1797567310-1829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D84BC-4DD7-482F-A756-93A9B44CE3D4}"/>
</file>

<file path=customXml/itemProps2.xml><?xml version="1.0" encoding="utf-8"?>
<ds:datastoreItem xmlns:ds="http://schemas.openxmlformats.org/officeDocument/2006/customXml" ds:itemID="{235F6532-EA7A-46EA-B6DC-E1C2A47B5C29}"/>
</file>

<file path=customXml/itemProps3.xml><?xml version="1.0" encoding="utf-8"?>
<ds:datastoreItem xmlns:ds="http://schemas.openxmlformats.org/officeDocument/2006/customXml" ds:itemID="{070BF736-335B-4724-90F7-B4B22C29DD0F}"/>
</file>

<file path=customXml/itemProps4.xml><?xml version="1.0" encoding="utf-8"?>
<ds:datastoreItem xmlns:ds="http://schemas.openxmlformats.org/officeDocument/2006/customXml" ds:itemID="{EA6D4C80-D689-48AB-B9B5-E79960E36E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10 </vt:lpstr>
      <vt:lpstr>TitleRegion1.AE2.AL64.1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Enc-10-Resource-Adjust-Summary</dc:title>
  <dc:creator>Donna Ures</dc:creator>
  <cp:keywords/>
  <cp:lastModifiedBy>Ramel, Jennifer (MHSD-FMOR)@DHCS</cp:lastModifiedBy>
  <cp:lastPrinted>2018-06-25T20:27:14Z</cp:lastPrinted>
  <dcterms:created xsi:type="dcterms:W3CDTF">2017-07-27T23:21:46Z</dcterms:created>
  <dcterms:modified xsi:type="dcterms:W3CDTF">2019-10-07T20:45:09Z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2d795d5a-c283-4508-94cc-2033fae349d2</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