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benjema\Downloads\"/>
    </mc:Choice>
  </mc:AlternateContent>
  <xr:revisionPtr revIDLastSave="0" documentId="8_{0686AE95-D39C-46F4-A8F3-C283E3FD2B64}" xr6:coauthVersionLast="47" xr6:coauthVersionMax="47" xr10:uidLastSave="{00000000-0000-0000-0000-000000000000}"/>
  <workbookProtection workbookAlgorithmName="SHA-512" workbookHashValue="oZcugzvjbMPX3RFszGK0buXUusykTyBURgCzzb3Z5v7Cu6bQ8IEIvHGtssns6QMa6XJCzhVmG94uYSnFI9uOhg==" workbookSaltValue="FtaTy3+QbEZ5aBIC2CGfTA==" workbookSpinCount="100000" lockStructure="1"/>
  <bookViews>
    <workbookView xWindow="-120" yWindow="-120" windowWidth="25440" windowHeight="15270" xr2:uid="{00000000-000D-0000-FFFF-FFFF00000000}"/>
  </bookViews>
  <sheets>
    <sheet name="Instructions" sheetId="3" r:id="rId1"/>
    <sheet name="Claim Summary" sheetId="1" r:id="rId2"/>
    <sheet name="Data Entry" sheetId="4" r:id="rId3"/>
    <sheet name="Claim Certification Form" sheetId="5" state="hidden" r:id="rId4"/>
    <sheet name="Data" sheetId="2" state="hidden" r:id="rId5"/>
  </sheets>
  <externalReferences>
    <externalReference r:id="rId6"/>
  </externalReferences>
  <definedNames>
    <definedName name="CostR" localSheetId="3">#REF!</definedName>
    <definedName name="CostR">#REF!</definedName>
    <definedName name="Court" localSheetId="3">#REF!</definedName>
    <definedName name="Court">#REF!</definedName>
    <definedName name="Court_Hearing_Time_Activity" localSheetId="3">[1]!Table3[Court_Hearing_Time_Activity]</definedName>
    <definedName name="Court_Hearing_Time_Activity">Table3[Court_Hearing_Time_Activity]</definedName>
    <definedName name="Court_Report_Activity" localSheetId="3">[1]!Table3[Court_Report_Activity]</definedName>
    <definedName name="Court_Report_Activity">Table3[Court_Report_Activity]</definedName>
    <definedName name="Data_Reporting_Activity" localSheetId="3">[1]!Table3[Data_Reporting_Activity]</definedName>
    <definedName name="Data_Reporting_Activity">Table3[Data_Reporting_Activity]</definedName>
    <definedName name="Notice_Activity" localSheetId="3">[1]!Table3[Notice_Activity]</definedName>
    <definedName name="Notice_Activity">Table3[Notice_Activity]</definedName>
    <definedName name="Outreach_and_Engagement_Activity" localSheetId="3">[1]!Table3[Outreach_and_Engagement_Activity]</definedName>
    <definedName name="Outreach_and_Engagement_Activity">Table3[Outreach_and_Engagement_Activity]</definedName>
    <definedName name="TitleRegion1.a6.f1110.3">Data_Entry_Table[[#Headers],[Category/Activity]]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 i="4" l="1"/>
  <c r="S10" i="4"/>
  <c r="S11" i="4"/>
  <c r="S12" i="4"/>
  <c r="P20" i="4" s="1"/>
  <c r="S39" i="4" s="1"/>
  <c r="S8" i="4"/>
  <c r="P16" i="4" s="1"/>
  <c r="O39" i="4" s="1"/>
  <c r="P18" i="4"/>
  <c r="C10" i="1"/>
  <c r="E7" i="1"/>
  <c r="P19" i="4"/>
  <c r="P17" i="4"/>
  <c r="D7" i="4"/>
  <c r="S17" i="4" l="1"/>
  <c r="P40" i="4" s="1"/>
  <c r="P39" i="4"/>
  <c r="S19" i="4"/>
  <c r="R40" i="4" s="1"/>
  <c r="R39" i="4"/>
  <c r="S18" i="4"/>
  <c r="Q40" i="4" s="1"/>
  <c r="Q39" i="4"/>
  <c r="S20" i="4"/>
  <c r="S40" i="4" s="1"/>
  <c r="S16" i="4"/>
  <c r="O40" i="4" s="1"/>
  <c r="D8" i="4"/>
  <c r="D9" i="4" l="1"/>
  <c r="A7" i="1"/>
  <c r="D12" i="1"/>
  <c r="D11" i="1"/>
  <c r="C11" i="1"/>
  <c r="C12" i="1"/>
  <c r="C13" i="1"/>
  <c r="C14" i="1"/>
  <c r="E12" i="1" l="1"/>
  <c r="E7" i="5"/>
  <c r="D14" i="5"/>
  <c r="D13" i="5"/>
  <c r="D12" i="5"/>
  <c r="D10" i="5"/>
  <c r="D11" i="5"/>
  <c r="D14" i="1" l="1"/>
  <c r="D13" i="1"/>
  <c r="D10" i="1"/>
  <c r="E10" i="1" s="1"/>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D414" i="4"/>
  <c r="D415" i="4"/>
  <c r="D416" i="4"/>
  <c r="D417" i="4"/>
  <c r="D418" i="4"/>
  <c r="D419" i="4"/>
  <c r="D420" i="4"/>
  <c r="D421" i="4"/>
  <c r="D422" i="4"/>
  <c r="D423" i="4"/>
  <c r="D424" i="4"/>
  <c r="D425" i="4"/>
  <c r="D426" i="4"/>
  <c r="D427" i="4"/>
  <c r="D428" i="4"/>
  <c r="D429" i="4"/>
  <c r="D430" i="4"/>
  <c r="D431" i="4"/>
  <c r="D432" i="4"/>
  <c r="D433" i="4"/>
  <c r="D434" i="4"/>
  <c r="D435" i="4"/>
  <c r="D436" i="4"/>
  <c r="D437" i="4"/>
  <c r="D438" i="4"/>
  <c r="D439" i="4"/>
  <c r="D440" i="4"/>
  <c r="D441" i="4"/>
  <c r="D442" i="4"/>
  <c r="D443" i="4"/>
  <c r="D444" i="4"/>
  <c r="D445" i="4"/>
  <c r="D446" i="4"/>
  <c r="D447" i="4"/>
  <c r="D448" i="4"/>
  <c r="D449" i="4"/>
  <c r="D450" i="4"/>
  <c r="D451" i="4"/>
  <c r="D452" i="4"/>
  <c r="D453" i="4"/>
  <c r="D454" i="4"/>
  <c r="D455" i="4"/>
  <c r="D456" i="4"/>
  <c r="D457" i="4"/>
  <c r="D458" i="4"/>
  <c r="D459" i="4"/>
  <c r="D460" i="4"/>
  <c r="D461" i="4"/>
  <c r="D462" i="4"/>
  <c r="D463" i="4"/>
  <c r="D464" i="4"/>
  <c r="D465" i="4"/>
  <c r="D466" i="4"/>
  <c r="D467" i="4"/>
  <c r="D468" i="4"/>
  <c r="D469" i="4"/>
  <c r="D470" i="4"/>
  <c r="D471" i="4"/>
  <c r="D472" i="4"/>
  <c r="D473" i="4"/>
  <c r="D474" i="4"/>
  <c r="D475" i="4"/>
  <c r="D476" i="4"/>
  <c r="D477" i="4"/>
  <c r="D478" i="4"/>
  <c r="D479" i="4"/>
  <c r="D480" i="4"/>
  <c r="D481" i="4"/>
  <c r="D482" i="4"/>
  <c r="D483" i="4"/>
  <c r="D484" i="4"/>
  <c r="D485" i="4"/>
  <c r="D486" i="4"/>
  <c r="D487" i="4"/>
  <c r="D488" i="4"/>
  <c r="D489" i="4"/>
  <c r="D490" i="4"/>
  <c r="D491" i="4"/>
  <c r="D492" i="4"/>
  <c r="D493" i="4"/>
  <c r="D494" i="4"/>
  <c r="D495" i="4"/>
  <c r="D496" i="4"/>
  <c r="D497" i="4"/>
  <c r="D498" i="4"/>
  <c r="D499" i="4"/>
  <c r="D500" i="4"/>
  <c r="D501" i="4"/>
  <c r="D502" i="4"/>
  <c r="D503" i="4"/>
  <c r="D504" i="4"/>
  <c r="D505" i="4"/>
  <c r="D506" i="4"/>
  <c r="D507" i="4"/>
  <c r="D508" i="4"/>
  <c r="D509" i="4"/>
  <c r="D510" i="4"/>
  <c r="D511" i="4"/>
  <c r="D512" i="4"/>
  <c r="D513" i="4"/>
  <c r="D514" i="4"/>
  <c r="D515" i="4"/>
  <c r="D516" i="4"/>
  <c r="D517" i="4"/>
  <c r="D518" i="4"/>
  <c r="D519" i="4"/>
  <c r="D520" i="4"/>
  <c r="D521" i="4"/>
  <c r="D522" i="4"/>
  <c r="D523" i="4"/>
  <c r="D524" i="4"/>
  <c r="D525" i="4"/>
  <c r="D526" i="4"/>
  <c r="D527" i="4"/>
  <c r="D528" i="4"/>
  <c r="D529" i="4"/>
  <c r="D530" i="4"/>
  <c r="D531" i="4"/>
  <c r="D532" i="4"/>
  <c r="D533" i="4"/>
  <c r="D534" i="4"/>
  <c r="D535" i="4"/>
  <c r="D536" i="4"/>
  <c r="D537" i="4"/>
  <c r="D538" i="4"/>
  <c r="D539" i="4"/>
  <c r="D540" i="4"/>
  <c r="D541" i="4"/>
  <c r="D542" i="4"/>
  <c r="D543" i="4"/>
  <c r="D544" i="4"/>
  <c r="D545" i="4"/>
  <c r="D546" i="4"/>
  <c r="D547" i="4"/>
  <c r="D548" i="4"/>
  <c r="D549" i="4"/>
  <c r="D550" i="4"/>
  <c r="D551" i="4"/>
  <c r="D552" i="4"/>
  <c r="D553" i="4"/>
  <c r="D554" i="4"/>
  <c r="D555" i="4"/>
  <c r="D556" i="4"/>
  <c r="D557" i="4"/>
  <c r="D558" i="4"/>
  <c r="D559" i="4"/>
  <c r="D560" i="4"/>
  <c r="D561" i="4"/>
  <c r="D562" i="4"/>
  <c r="D563" i="4"/>
  <c r="D564" i="4"/>
  <c r="D565" i="4"/>
  <c r="D566" i="4"/>
  <c r="D567" i="4"/>
  <c r="D568" i="4"/>
  <c r="D569" i="4"/>
  <c r="D570" i="4"/>
  <c r="D571" i="4"/>
  <c r="D572" i="4"/>
  <c r="D573" i="4"/>
  <c r="D574" i="4"/>
  <c r="D575" i="4"/>
  <c r="D576" i="4"/>
  <c r="D577" i="4"/>
  <c r="D578" i="4"/>
  <c r="D579" i="4"/>
  <c r="D580" i="4"/>
  <c r="D581" i="4"/>
  <c r="D582" i="4"/>
  <c r="D583" i="4"/>
  <c r="D584" i="4"/>
  <c r="D585" i="4"/>
  <c r="D586" i="4"/>
  <c r="D587" i="4"/>
  <c r="D588" i="4"/>
  <c r="D589" i="4"/>
  <c r="D590" i="4"/>
  <c r="D591" i="4"/>
  <c r="D592" i="4"/>
  <c r="D593" i="4"/>
  <c r="D594" i="4"/>
  <c r="D595" i="4"/>
  <c r="D596" i="4"/>
  <c r="D597" i="4"/>
  <c r="D598" i="4"/>
  <c r="D599" i="4"/>
  <c r="D600" i="4"/>
  <c r="D601" i="4"/>
  <c r="D602" i="4"/>
  <c r="D603" i="4"/>
  <c r="D604" i="4"/>
  <c r="D605" i="4"/>
  <c r="D606" i="4"/>
  <c r="D607" i="4"/>
  <c r="D608" i="4"/>
  <c r="D609" i="4"/>
  <c r="D610" i="4"/>
  <c r="D611" i="4"/>
  <c r="D612" i="4"/>
  <c r="D613" i="4"/>
  <c r="D614" i="4"/>
  <c r="D615" i="4"/>
  <c r="D616" i="4"/>
  <c r="D617" i="4"/>
  <c r="D618" i="4"/>
  <c r="D619" i="4"/>
  <c r="D620" i="4"/>
  <c r="D621" i="4"/>
  <c r="D622" i="4"/>
  <c r="D623" i="4"/>
  <c r="D624" i="4"/>
  <c r="D625" i="4"/>
  <c r="D626" i="4"/>
  <c r="D627" i="4"/>
  <c r="D628" i="4"/>
  <c r="D629" i="4"/>
  <c r="D630" i="4"/>
  <c r="D631" i="4"/>
  <c r="D632" i="4"/>
  <c r="D633" i="4"/>
  <c r="D634" i="4"/>
  <c r="D635" i="4"/>
  <c r="D636" i="4"/>
  <c r="D637" i="4"/>
  <c r="D638" i="4"/>
  <c r="D639" i="4"/>
  <c r="D640" i="4"/>
  <c r="D641" i="4"/>
  <c r="D642" i="4"/>
  <c r="D643" i="4"/>
  <c r="D644" i="4"/>
  <c r="D645" i="4"/>
  <c r="D646" i="4"/>
  <c r="D647" i="4"/>
  <c r="D648" i="4"/>
  <c r="D649" i="4"/>
  <c r="D650" i="4"/>
  <c r="D651" i="4"/>
  <c r="D652" i="4"/>
  <c r="D653" i="4"/>
  <c r="D654" i="4"/>
  <c r="D655" i="4"/>
  <c r="D656" i="4"/>
  <c r="D657" i="4"/>
  <c r="D658" i="4"/>
  <c r="D659" i="4"/>
  <c r="D660" i="4"/>
  <c r="D661" i="4"/>
  <c r="D662" i="4"/>
  <c r="D663" i="4"/>
  <c r="D664" i="4"/>
  <c r="D665" i="4"/>
  <c r="D666" i="4"/>
  <c r="D667" i="4"/>
  <c r="D668" i="4"/>
  <c r="D669" i="4"/>
  <c r="D670" i="4"/>
  <c r="D671" i="4"/>
  <c r="D672" i="4"/>
  <c r="D673" i="4"/>
  <c r="D674" i="4"/>
  <c r="D675" i="4"/>
  <c r="D676" i="4"/>
  <c r="D677" i="4"/>
  <c r="D678" i="4"/>
  <c r="D679" i="4"/>
  <c r="D680" i="4"/>
  <c r="D681" i="4"/>
  <c r="D682" i="4"/>
  <c r="D683" i="4"/>
  <c r="D684" i="4"/>
  <c r="D685" i="4"/>
  <c r="D686" i="4"/>
  <c r="D687" i="4"/>
  <c r="D688" i="4"/>
  <c r="D689" i="4"/>
  <c r="D690" i="4"/>
  <c r="D691" i="4"/>
  <c r="D692" i="4"/>
  <c r="D693" i="4"/>
  <c r="D694" i="4"/>
  <c r="D695" i="4"/>
  <c r="D696" i="4"/>
  <c r="D697" i="4"/>
  <c r="D698" i="4"/>
  <c r="D699" i="4"/>
  <c r="D700" i="4"/>
  <c r="D701" i="4"/>
  <c r="D702" i="4"/>
  <c r="D703" i="4"/>
  <c r="D704" i="4"/>
  <c r="D705" i="4"/>
  <c r="D706" i="4"/>
  <c r="D707" i="4"/>
  <c r="D708" i="4"/>
  <c r="D709" i="4"/>
  <c r="D710" i="4"/>
  <c r="D711" i="4"/>
  <c r="D712" i="4"/>
  <c r="D713" i="4"/>
  <c r="D714" i="4"/>
  <c r="D715" i="4"/>
  <c r="D716" i="4"/>
  <c r="D717" i="4"/>
  <c r="D718" i="4"/>
  <c r="D719" i="4"/>
  <c r="D720" i="4"/>
  <c r="D721" i="4"/>
  <c r="D722" i="4"/>
  <c r="D723" i="4"/>
  <c r="D724" i="4"/>
  <c r="D725" i="4"/>
  <c r="D726" i="4"/>
  <c r="D727" i="4"/>
  <c r="D728" i="4"/>
  <c r="D729" i="4"/>
  <c r="D730" i="4"/>
  <c r="D731" i="4"/>
  <c r="D732" i="4"/>
  <c r="D733" i="4"/>
  <c r="D734" i="4"/>
  <c r="D735" i="4"/>
  <c r="D736" i="4"/>
  <c r="D737" i="4"/>
  <c r="D738" i="4"/>
  <c r="D739" i="4"/>
  <c r="D740" i="4"/>
  <c r="D741" i="4"/>
  <c r="D742" i="4"/>
  <c r="D743" i="4"/>
  <c r="D744" i="4"/>
  <c r="D745" i="4"/>
  <c r="D746" i="4"/>
  <c r="D747" i="4"/>
  <c r="D748" i="4"/>
  <c r="D749" i="4"/>
  <c r="D750" i="4"/>
  <c r="D751" i="4"/>
  <c r="D752" i="4"/>
  <c r="D753" i="4"/>
  <c r="D754" i="4"/>
  <c r="D755" i="4"/>
  <c r="D756" i="4"/>
  <c r="D757" i="4"/>
  <c r="D758" i="4"/>
  <c r="D759" i="4"/>
  <c r="D760" i="4"/>
  <c r="D761" i="4"/>
  <c r="D762" i="4"/>
  <c r="D763" i="4"/>
  <c r="D764" i="4"/>
  <c r="D765" i="4"/>
  <c r="D766" i="4"/>
  <c r="D767" i="4"/>
  <c r="D768" i="4"/>
  <c r="D769" i="4"/>
  <c r="D770" i="4"/>
  <c r="D771" i="4"/>
  <c r="D772" i="4"/>
  <c r="D773" i="4"/>
  <c r="D774" i="4"/>
  <c r="D775" i="4"/>
  <c r="D776" i="4"/>
  <c r="D777" i="4"/>
  <c r="D778" i="4"/>
  <c r="D779" i="4"/>
  <c r="D780" i="4"/>
  <c r="D781" i="4"/>
  <c r="D782" i="4"/>
  <c r="D783" i="4"/>
  <c r="D784" i="4"/>
  <c r="D785" i="4"/>
  <c r="D786" i="4"/>
  <c r="D787" i="4"/>
  <c r="D788" i="4"/>
  <c r="D789" i="4"/>
  <c r="D790" i="4"/>
  <c r="D791" i="4"/>
  <c r="D792" i="4"/>
  <c r="D793" i="4"/>
  <c r="D794" i="4"/>
  <c r="D795" i="4"/>
  <c r="D796" i="4"/>
  <c r="D797" i="4"/>
  <c r="D798" i="4"/>
  <c r="D799" i="4"/>
  <c r="D800" i="4"/>
  <c r="D801" i="4"/>
  <c r="D802" i="4"/>
  <c r="D803" i="4"/>
  <c r="D804" i="4"/>
  <c r="D805" i="4"/>
  <c r="D806" i="4"/>
  <c r="D807" i="4"/>
  <c r="D808" i="4"/>
  <c r="D809" i="4"/>
  <c r="D810" i="4"/>
  <c r="D811" i="4"/>
  <c r="D812" i="4"/>
  <c r="D813" i="4"/>
  <c r="D814" i="4"/>
  <c r="D815" i="4"/>
  <c r="D816" i="4"/>
  <c r="D817" i="4"/>
  <c r="D818" i="4"/>
  <c r="D819" i="4"/>
  <c r="D820" i="4"/>
  <c r="D821" i="4"/>
  <c r="D822" i="4"/>
  <c r="D823" i="4"/>
  <c r="D824" i="4"/>
  <c r="D825" i="4"/>
  <c r="D826" i="4"/>
  <c r="D827" i="4"/>
  <c r="D828" i="4"/>
  <c r="D829" i="4"/>
  <c r="D830" i="4"/>
  <c r="D831" i="4"/>
  <c r="D832" i="4"/>
  <c r="D833" i="4"/>
  <c r="D834" i="4"/>
  <c r="D835" i="4"/>
  <c r="D836" i="4"/>
  <c r="D837" i="4"/>
  <c r="D838" i="4"/>
  <c r="D839" i="4"/>
  <c r="D840" i="4"/>
  <c r="D841" i="4"/>
  <c r="D842" i="4"/>
  <c r="D843" i="4"/>
  <c r="D844" i="4"/>
  <c r="D845" i="4"/>
  <c r="D846" i="4"/>
  <c r="D847" i="4"/>
  <c r="D848" i="4"/>
  <c r="D849" i="4"/>
  <c r="D850" i="4"/>
  <c r="D851" i="4"/>
  <c r="D852" i="4"/>
  <c r="D853" i="4"/>
  <c r="D854" i="4"/>
  <c r="D855" i="4"/>
  <c r="D856" i="4"/>
  <c r="D857" i="4"/>
  <c r="D858" i="4"/>
  <c r="D859" i="4"/>
  <c r="D860" i="4"/>
  <c r="D861" i="4"/>
  <c r="D862" i="4"/>
  <c r="D863" i="4"/>
  <c r="D864" i="4"/>
  <c r="D865" i="4"/>
  <c r="D866" i="4"/>
  <c r="D867" i="4"/>
  <c r="D868" i="4"/>
  <c r="D869" i="4"/>
  <c r="D870" i="4"/>
  <c r="D871" i="4"/>
  <c r="D872" i="4"/>
  <c r="D873" i="4"/>
  <c r="D874" i="4"/>
  <c r="D875" i="4"/>
  <c r="D876" i="4"/>
  <c r="D877" i="4"/>
  <c r="D878" i="4"/>
  <c r="D879" i="4"/>
  <c r="D880" i="4"/>
  <c r="D881" i="4"/>
  <c r="D882" i="4"/>
  <c r="D883" i="4"/>
  <c r="D884" i="4"/>
  <c r="D885" i="4"/>
  <c r="D886" i="4"/>
  <c r="D887" i="4"/>
  <c r="D888" i="4"/>
  <c r="D889" i="4"/>
  <c r="D890" i="4"/>
  <c r="D891" i="4"/>
  <c r="D892" i="4"/>
  <c r="D893" i="4"/>
  <c r="D894" i="4"/>
  <c r="D895" i="4"/>
  <c r="D896" i="4"/>
  <c r="D897" i="4"/>
  <c r="D898" i="4"/>
  <c r="D899" i="4"/>
  <c r="D900" i="4"/>
  <c r="D901" i="4"/>
  <c r="D902" i="4"/>
  <c r="D903" i="4"/>
  <c r="D904" i="4"/>
  <c r="D905" i="4"/>
  <c r="D906" i="4"/>
  <c r="D907" i="4"/>
  <c r="D908" i="4"/>
  <c r="D909" i="4"/>
  <c r="D910" i="4"/>
  <c r="D911" i="4"/>
  <c r="D912" i="4"/>
  <c r="D913" i="4"/>
  <c r="D914" i="4"/>
  <c r="D915" i="4"/>
  <c r="D916" i="4"/>
  <c r="D917" i="4"/>
  <c r="D918" i="4"/>
  <c r="D919" i="4"/>
  <c r="D920" i="4"/>
  <c r="D921" i="4"/>
  <c r="D922" i="4"/>
  <c r="D923" i="4"/>
  <c r="D924" i="4"/>
  <c r="D925" i="4"/>
  <c r="D926" i="4"/>
  <c r="D927" i="4"/>
  <c r="D928" i="4"/>
  <c r="D929" i="4"/>
  <c r="D930" i="4"/>
  <c r="D931" i="4"/>
  <c r="D932" i="4"/>
  <c r="D933" i="4"/>
  <c r="D934" i="4"/>
  <c r="D935" i="4"/>
  <c r="D936" i="4"/>
  <c r="D937" i="4"/>
  <c r="D938" i="4"/>
  <c r="D939" i="4"/>
  <c r="D940" i="4"/>
  <c r="D941" i="4"/>
  <c r="D942" i="4"/>
  <c r="D943" i="4"/>
  <c r="D944" i="4"/>
  <c r="D945" i="4"/>
  <c r="D946" i="4"/>
  <c r="D947" i="4"/>
  <c r="D948" i="4"/>
  <c r="D949" i="4"/>
  <c r="D950" i="4"/>
  <c r="D951" i="4"/>
  <c r="D952" i="4"/>
  <c r="D953" i="4"/>
  <c r="D954" i="4"/>
  <c r="D955" i="4"/>
  <c r="D956" i="4"/>
  <c r="D957" i="4"/>
  <c r="D958" i="4"/>
  <c r="D959" i="4"/>
  <c r="D960" i="4"/>
  <c r="D961" i="4"/>
  <c r="D962" i="4"/>
  <c r="D963" i="4"/>
  <c r="D964" i="4"/>
  <c r="D965" i="4"/>
  <c r="D966" i="4"/>
  <c r="D967" i="4"/>
  <c r="D968" i="4"/>
  <c r="D969" i="4"/>
  <c r="D970" i="4"/>
  <c r="D971" i="4"/>
  <c r="D972" i="4"/>
  <c r="D973" i="4"/>
  <c r="D974" i="4"/>
  <c r="D975" i="4"/>
  <c r="D976" i="4"/>
  <c r="D977" i="4"/>
  <c r="D978" i="4"/>
  <c r="D979" i="4"/>
  <c r="D980" i="4"/>
  <c r="D981" i="4"/>
  <c r="D982" i="4"/>
  <c r="D983" i="4"/>
  <c r="D984" i="4"/>
  <c r="D985" i="4"/>
  <c r="D986" i="4"/>
  <c r="D987" i="4"/>
  <c r="D988" i="4"/>
  <c r="D989" i="4"/>
  <c r="D990" i="4"/>
  <c r="D991" i="4"/>
  <c r="D992" i="4"/>
  <c r="D993" i="4"/>
  <c r="D994" i="4"/>
  <c r="D995" i="4"/>
  <c r="D996" i="4"/>
  <c r="D997" i="4"/>
  <c r="D998" i="4"/>
  <c r="D999" i="4"/>
  <c r="D1000" i="4"/>
  <c r="D1001" i="4"/>
  <c r="D1002" i="4"/>
  <c r="D1003" i="4"/>
  <c r="D1004" i="4"/>
  <c r="D1005" i="4"/>
  <c r="D1006" i="4"/>
  <c r="D1007" i="4"/>
  <c r="D1008" i="4"/>
  <c r="D1009" i="4"/>
  <c r="D1010" i="4"/>
  <c r="D1011" i="4"/>
  <c r="D1012" i="4"/>
  <c r="D1013" i="4"/>
  <c r="D1014" i="4"/>
  <c r="D1015" i="4"/>
  <c r="D1016" i="4"/>
  <c r="D1017" i="4"/>
  <c r="D1018" i="4"/>
  <c r="D1019" i="4"/>
  <c r="D1020" i="4"/>
  <c r="D1021" i="4"/>
  <c r="D1022" i="4"/>
  <c r="D1023" i="4"/>
  <c r="D1024" i="4"/>
  <c r="D1025" i="4"/>
  <c r="D1026" i="4"/>
  <c r="D1027" i="4"/>
  <c r="D1028" i="4"/>
  <c r="D1029" i="4"/>
  <c r="D1030" i="4"/>
  <c r="D1031" i="4"/>
  <c r="D1032" i="4"/>
  <c r="D1033" i="4"/>
  <c r="D1034" i="4"/>
  <c r="D1035" i="4"/>
  <c r="D1036" i="4"/>
  <c r="D1037" i="4"/>
  <c r="D1038" i="4"/>
  <c r="D1039" i="4"/>
  <c r="D1040" i="4"/>
  <c r="D1041" i="4"/>
  <c r="D1042" i="4"/>
  <c r="D1043" i="4"/>
  <c r="D1044" i="4"/>
  <c r="D1045" i="4"/>
  <c r="D1046" i="4"/>
  <c r="D1047" i="4"/>
  <c r="D1048" i="4"/>
  <c r="D1049" i="4"/>
  <c r="D1050" i="4"/>
  <c r="D1051" i="4"/>
  <c r="D1052" i="4"/>
  <c r="D1053" i="4"/>
  <c r="D1054" i="4"/>
  <c r="D1055" i="4"/>
  <c r="D1056" i="4"/>
  <c r="D1057" i="4"/>
  <c r="D1058" i="4"/>
  <c r="D1059" i="4"/>
  <c r="D1060" i="4"/>
  <c r="D1061" i="4"/>
  <c r="D1062" i="4"/>
  <c r="D1063" i="4"/>
  <c r="D1064" i="4"/>
  <c r="D1065" i="4"/>
  <c r="D1066" i="4"/>
  <c r="D1067" i="4"/>
  <c r="D1068" i="4"/>
  <c r="D1069" i="4"/>
  <c r="D1070" i="4"/>
  <c r="D1071" i="4"/>
  <c r="D1072" i="4"/>
  <c r="D1073" i="4"/>
  <c r="D1074" i="4"/>
  <c r="D1075" i="4"/>
  <c r="D1076" i="4"/>
  <c r="D1077" i="4"/>
  <c r="D1078" i="4"/>
  <c r="D1079" i="4"/>
  <c r="D1080" i="4"/>
  <c r="D1081" i="4"/>
  <c r="D1082" i="4"/>
  <c r="D1083" i="4"/>
  <c r="D1084" i="4"/>
  <c r="D1085" i="4"/>
  <c r="D1086" i="4"/>
  <c r="D1087" i="4"/>
  <c r="D1088" i="4"/>
  <c r="D1089" i="4"/>
  <c r="D1090" i="4"/>
  <c r="D1091" i="4"/>
  <c r="D1092" i="4"/>
  <c r="D1093" i="4"/>
  <c r="D1094" i="4"/>
  <c r="D1095" i="4"/>
  <c r="D1096" i="4"/>
  <c r="D1097" i="4"/>
  <c r="D1098" i="4"/>
  <c r="D1099" i="4"/>
  <c r="D1100" i="4"/>
  <c r="D1101" i="4"/>
  <c r="D1102" i="4"/>
  <c r="D1103" i="4"/>
  <c r="D1104" i="4"/>
  <c r="D1105" i="4"/>
  <c r="D1106" i="4"/>
  <c r="D1107" i="4"/>
  <c r="D1108" i="4"/>
  <c r="D1109" i="4"/>
  <c r="D1110" i="4"/>
  <c r="S37" i="4"/>
  <c r="R37" i="4"/>
  <c r="Q37" i="4"/>
  <c r="P37" i="4"/>
  <c r="O37" i="4"/>
  <c r="P38" i="4"/>
  <c r="Q38" i="4"/>
  <c r="R38" i="4"/>
  <c r="S38" i="4"/>
  <c r="O38" i="4"/>
  <c r="A7" i="5"/>
  <c r="B19" i="5" s="1"/>
  <c r="E19" i="5"/>
  <c r="E10" i="5"/>
  <c r="E11" i="5"/>
  <c r="E12" i="5"/>
  <c r="E13" i="5"/>
  <c r="E14" i="5"/>
  <c r="D19" i="5"/>
  <c r="E15" i="5" l="1"/>
  <c r="F14" i="4" l="1"/>
  <c r="F1110" i="4"/>
  <c r="F1109" i="4"/>
  <c r="F1108" i="4"/>
  <c r="F1107" i="4"/>
  <c r="F1106" i="4"/>
  <c r="F1105" i="4"/>
  <c r="F1104" i="4"/>
  <c r="F1103" i="4"/>
  <c r="F1102" i="4"/>
  <c r="F1101" i="4"/>
  <c r="F1100" i="4"/>
  <c r="F1099" i="4"/>
  <c r="F1098" i="4"/>
  <c r="F1097" i="4"/>
  <c r="F1096" i="4"/>
  <c r="F1095" i="4"/>
  <c r="F1094" i="4"/>
  <c r="F1093" i="4"/>
  <c r="F1092" i="4"/>
  <c r="F1091" i="4"/>
  <c r="F1090" i="4"/>
  <c r="F1089" i="4"/>
  <c r="F1088" i="4"/>
  <c r="F1087" i="4"/>
  <c r="F1086" i="4"/>
  <c r="F1085" i="4"/>
  <c r="F1084" i="4"/>
  <c r="F1083" i="4"/>
  <c r="F1082" i="4"/>
  <c r="F1081" i="4"/>
  <c r="F1080" i="4"/>
  <c r="F1079" i="4"/>
  <c r="F1078" i="4"/>
  <c r="F1077" i="4"/>
  <c r="F1076" i="4"/>
  <c r="F1075" i="4"/>
  <c r="F1074" i="4"/>
  <c r="F1073" i="4"/>
  <c r="F1072" i="4"/>
  <c r="F1071" i="4"/>
  <c r="F1070" i="4"/>
  <c r="F1069" i="4"/>
  <c r="F1068" i="4"/>
  <c r="F1067" i="4"/>
  <c r="F1066" i="4"/>
  <c r="F1065" i="4"/>
  <c r="F1064" i="4"/>
  <c r="F1063" i="4"/>
  <c r="F1062" i="4"/>
  <c r="F1061" i="4"/>
  <c r="F1060" i="4"/>
  <c r="F1059" i="4"/>
  <c r="F1058" i="4"/>
  <c r="F1057" i="4"/>
  <c r="F1056" i="4"/>
  <c r="F1055" i="4"/>
  <c r="F1054" i="4"/>
  <c r="F1053" i="4"/>
  <c r="F1052" i="4"/>
  <c r="F1051" i="4"/>
  <c r="F1050" i="4"/>
  <c r="F1049" i="4"/>
  <c r="F1048" i="4"/>
  <c r="F1047" i="4"/>
  <c r="F1046" i="4"/>
  <c r="F1045" i="4"/>
  <c r="F1044" i="4"/>
  <c r="F1043" i="4"/>
  <c r="F1042" i="4"/>
  <c r="F1041" i="4"/>
  <c r="F1040" i="4"/>
  <c r="F1039" i="4"/>
  <c r="F1038" i="4"/>
  <c r="F1037" i="4"/>
  <c r="F1036" i="4"/>
  <c r="F1035" i="4"/>
  <c r="F1034" i="4"/>
  <c r="F1033" i="4"/>
  <c r="F1032" i="4"/>
  <c r="F1031" i="4"/>
  <c r="F1030" i="4"/>
  <c r="F1029" i="4"/>
  <c r="F1028" i="4"/>
  <c r="F1027" i="4"/>
  <c r="F1026" i="4"/>
  <c r="F1025" i="4"/>
  <c r="F1024" i="4"/>
  <c r="F1023" i="4"/>
  <c r="F1022" i="4"/>
  <c r="F1021" i="4"/>
  <c r="F1020" i="4"/>
  <c r="F1019" i="4"/>
  <c r="F1018" i="4"/>
  <c r="F1017" i="4"/>
  <c r="F1016" i="4"/>
  <c r="F1015" i="4"/>
  <c r="F1014" i="4"/>
  <c r="F1013" i="4"/>
  <c r="F1012" i="4"/>
  <c r="F1011" i="4"/>
  <c r="F1010" i="4"/>
  <c r="F1009" i="4"/>
  <c r="F1008" i="4"/>
  <c r="F1007" i="4"/>
  <c r="F1006" i="4"/>
  <c r="F1005" i="4"/>
  <c r="F1004" i="4"/>
  <c r="F1003" i="4"/>
  <c r="F1002" i="4"/>
  <c r="F1001" i="4"/>
  <c r="F1000" i="4"/>
  <c r="F999" i="4"/>
  <c r="F998" i="4"/>
  <c r="F997" i="4"/>
  <c r="F996" i="4"/>
  <c r="F995" i="4"/>
  <c r="F994" i="4"/>
  <c r="F993" i="4"/>
  <c r="F992" i="4"/>
  <c r="F991" i="4"/>
  <c r="F990" i="4"/>
  <c r="F989" i="4"/>
  <c r="F988" i="4"/>
  <c r="F987" i="4"/>
  <c r="F986" i="4"/>
  <c r="F985" i="4"/>
  <c r="F984" i="4"/>
  <c r="F983" i="4"/>
  <c r="F982" i="4"/>
  <c r="F981" i="4"/>
  <c r="F980" i="4"/>
  <c r="F979" i="4"/>
  <c r="F978" i="4"/>
  <c r="F977" i="4"/>
  <c r="F976" i="4"/>
  <c r="F975" i="4"/>
  <c r="F974" i="4"/>
  <c r="F973" i="4"/>
  <c r="F972" i="4"/>
  <c r="F971" i="4"/>
  <c r="F970" i="4"/>
  <c r="F969" i="4"/>
  <c r="F968" i="4"/>
  <c r="F967" i="4"/>
  <c r="F966" i="4"/>
  <c r="F965" i="4"/>
  <c r="F964" i="4"/>
  <c r="F963" i="4"/>
  <c r="F962" i="4"/>
  <c r="F961" i="4"/>
  <c r="F960" i="4"/>
  <c r="F959" i="4"/>
  <c r="F958" i="4"/>
  <c r="F957" i="4"/>
  <c r="F956" i="4"/>
  <c r="F955" i="4"/>
  <c r="F954" i="4"/>
  <c r="F953" i="4"/>
  <c r="F952" i="4"/>
  <c r="F951" i="4"/>
  <c r="F950" i="4"/>
  <c r="F949" i="4"/>
  <c r="F948" i="4"/>
  <c r="F947" i="4"/>
  <c r="F946" i="4"/>
  <c r="F945" i="4"/>
  <c r="F944" i="4"/>
  <c r="F943" i="4"/>
  <c r="F942" i="4"/>
  <c r="F941" i="4"/>
  <c r="F940" i="4"/>
  <c r="F939" i="4"/>
  <c r="F938" i="4"/>
  <c r="F937" i="4"/>
  <c r="F936" i="4"/>
  <c r="F935" i="4"/>
  <c r="F934" i="4"/>
  <c r="F933" i="4"/>
  <c r="F932" i="4"/>
  <c r="F931" i="4"/>
  <c r="F930" i="4"/>
  <c r="F929" i="4"/>
  <c r="F928" i="4"/>
  <c r="F927" i="4"/>
  <c r="F926" i="4"/>
  <c r="F925" i="4"/>
  <c r="F924" i="4"/>
  <c r="F923" i="4"/>
  <c r="F922" i="4"/>
  <c r="F921" i="4"/>
  <c r="F920" i="4"/>
  <c r="F919" i="4"/>
  <c r="F918" i="4"/>
  <c r="F917" i="4"/>
  <c r="F916" i="4"/>
  <c r="F915" i="4"/>
  <c r="F914" i="4"/>
  <c r="F913" i="4"/>
  <c r="F912" i="4"/>
  <c r="F911" i="4"/>
  <c r="F910" i="4"/>
  <c r="F909" i="4"/>
  <c r="F908" i="4"/>
  <c r="F907" i="4"/>
  <c r="F906" i="4"/>
  <c r="F905" i="4"/>
  <c r="F904" i="4"/>
  <c r="F903" i="4"/>
  <c r="F902" i="4"/>
  <c r="F901" i="4"/>
  <c r="F900" i="4"/>
  <c r="F899" i="4"/>
  <c r="F898" i="4"/>
  <c r="F897" i="4"/>
  <c r="F896" i="4"/>
  <c r="F895" i="4"/>
  <c r="F894" i="4"/>
  <c r="F893" i="4"/>
  <c r="F892" i="4"/>
  <c r="F891" i="4"/>
  <c r="F890" i="4"/>
  <c r="F889" i="4"/>
  <c r="F888" i="4"/>
  <c r="F887" i="4"/>
  <c r="F886" i="4"/>
  <c r="F885" i="4"/>
  <c r="F884" i="4"/>
  <c r="F883" i="4"/>
  <c r="F882" i="4"/>
  <c r="F881" i="4"/>
  <c r="F880" i="4"/>
  <c r="F879" i="4"/>
  <c r="F878" i="4"/>
  <c r="F877" i="4"/>
  <c r="F876" i="4"/>
  <c r="F875" i="4"/>
  <c r="F874" i="4"/>
  <c r="F873" i="4"/>
  <c r="F872" i="4"/>
  <c r="F871" i="4"/>
  <c r="F870" i="4"/>
  <c r="F869" i="4"/>
  <c r="F868" i="4"/>
  <c r="F867" i="4"/>
  <c r="F866" i="4"/>
  <c r="F865" i="4"/>
  <c r="F864" i="4"/>
  <c r="F863" i="4"/>
  <c r="F862" i="4"/>
  <c r="F861" i="4"/>
  <c r="F860" i="4"/>
  <c r="F859" i="4"/>
  <c r="F858" i="4"/>
  <c r="F857" i="4"/>
  <c r="F856" i="4"/>
  <c r="F855" i="4"/>
  <c r="F854" i="4"/>
  <c r="F853" i="4"/>
  <c r="F852" i="4"/>
  <c r="F851" i="4"/>
  <c r="F850" i="4"/>
  <c r="F849" i="4"/>
  <c r="F848" i="4"/>
  <c r="F847" i="4"/>
  <c r="F846" i="4"/>
  <c r="F845" i="4"/>
  <c r="F844" i="4"/>
  <c r="F843" i="4"/>
  <c r="F842" i="4"/>
  <c r="F841" i="4"/>
  <c r="F840" i="4"/>
  <c r="F839" i="4"/>
  <c r="F838" i="4"/>
  <c r="F837" i="4"/>
  <c r="F836" i="4"/>
  <c r="F835" i="4"/>
  <c r="F834" i="4"/>
  <c r="F833" i="4"/>
  <c r="F832" i="4"/>
  <c r="F831" i="4"/>
  <c r="F830" i="4"/>
  <c r="F829" i="4"/>
  <c r="F828" i="4"/>
  <c r="F827" i="4"/>
  <c r="F826" i="4"/>
  <c r="F825" i="4"/>
  <c r="F824" i="4"/>
  <c r="F823" i="4"/>
  <c r="F822" i="4"/>
  <c r="F821" i="4"/>
  <c r="F820" i="4"/>
  <c r="F819" i="4"/>
  <c r="F818" i="4"/>
  <c r="F817" i="4"/>
  <c r="F816" i="4"/>
  <c r="F815" i="4"/>
  <c r="F814" i="4"/>
  <c r="F813" i="4"/>
  <c r="F812" i="4"/>
  <c r="F811" i="4"/>
  <c r="F810" i="4"/>
  <c r="F809" i="4"/>
  <c r="F808" i="4"/>
  <c r="F807" i="4"/>
  <c r="F806" i="4"/>
  <c r="F805" i="4"/>
  <c r="F804" i="4"/>
  <c r="F803" i="4"/>
  <c r="F802" i="4"/>
  <c r="F801" i="4"/>
  <c r="F800" i="4"/>
  <c r="F799" i="4"/>
  <c r="F798" i="4"/>
  <c r="F797" i="4"/>
  <c r="F796" i="4"/>
  <c r="F795" i="4"/>
  <c r="F794" i="4"/>
  <c r="F793" i="4"/>
  <c r="F792" i="4"/>
  <c r="F791" i="4"/>
  <c r="F790" i="4"/>
  <c r="F789" i="4"/>
  <c r="F788" i="4"/>
  <c r="F787" i="4"/>
  <c r="F786" i="4"/>
  <c r="F785" i="4"/>
  <c r="F784" i="4"/>
  <c r="F783" i="4"/>
  <c r="F782" i="4"/>
  <c r="F781" i="4"/>
  <c r="F780" i="4"/>
  <c r="F779" i="4"/>
  <c r="F778" i="4"/>
  <c r="F777" i="4"/>
  <c r="F776" i="4"/>
  <c r="F775" i="4"/>
  <c r="F774" i="4"/>
  <c r="F773" i="4"/>
  <c r="F772" i="4"/>
  <c r="F771" i="4"/>
  <c r="F770" i="4"/>
  <c r="F769" i="4"/>
  <c r="F768" i="4"/>
  <c r="F767" i="4"/>
  <c r="F766" i="4"/>
  <c r="F765" i="4"/>
  <c r="F764" i="4"/>
  <c r="F763" i="4"/>
  <c r="F762" i="4"/>
  <c r="F761" i="4"/>
  <c r="F760" i="4"/>
  <c r="F759" i="4"/>
  <c r="F758" i="4"/>
  <c r="F757" i="4"/>
  <c r="F756" i="4"/>
  <c r="F755" i="4"/>
  <c r="F754" i="4"/>
  <c r="F753" i="4"/>
  <c r="F752" i="4"/>
  <c r="F751" i="4"/>
  <c r="F750" i="4"/>
  <c r="F749" i="4"/>
  <c r="F748" i="4"/>
  <c r="F747" i="4"/>
  <c r="F746" i="4"/>
  <c r="F745" i="4"/>
  <c r="F744" i="4"/>
  <c r="F743" i="4"/>
  <c r="F742" i="4"/>
  <c r="F741" i="4"/>
  <c r="F740" i="4"/>
  <c r="F739" i="4"/>
  <c r="F738" i="4"/>
  <c r="F737" i="4"/>
  <c r="F736" i="4"/>
  <c r="F735" i="4"/>
  <c r="F734" i="4"/>
  <c r="F733" i="4"/>
  <c r="F732" i="4"/>
  <c r="F731" i="4"/>
  <c r="F730" i="4"/>
  <c r="F729" i="4"/>
  <c r="F728" i="4"/>
  <c r="F727" i="4"/>
  <c r="F726" i="4"/>
  <c r="F725" i="4"/>
  <c r="F724" i="4"/>
  <c r="F723" i="4"/>
  <c r="F722" i="4"/>
  <c r="F721" i="4"/>
  <c r="F720" i="4"/>
  <c r="F719" i="4"/>
  <c r="F718" i="4"/>
  <c r="F717" i="4"/>
  <c r="F716" i="4"/>
  <c r="F715" i="4"/>
  <c r="F714" i="4"/>
  <c r="F713" i="4"/>
  <c r="F712" i="4"/>
  <c r="F711" i="4"/>
  <c r="F710" i="4"/>
  <c r="F709" i="4"/>
  <c r="F708" i="4"/>
  <c r="F707" i="4"/>
  <c r="F706" i="4"/>
  <c r="F705" i="4"/>
  <c r="F704" i="4"/>
  <c r="F703" i="4"/>
  <c r="F702" i="4"/>
  <c r="F701" i="4"/>
  <c r="F700" i="4"/>
  <c r="F699" i="4"/>
  <c r="F698" i="4"/>
  <c r="F697" i="4"/>
  <c r="F696" i="4"/>
  <c r="F695" i="4"/>
  <c r="F694" i="4"/>
  <c r="F693" i="4"/>
  <c r="F692" i="4"/>
  <c r="F691" i="4"/>
  <c r="F690" i="4"/>
  <c r="F689" i="4"/>
  <c r="F688" i="4"/>
  <c r="F687" i="4"/>
  <c r="F686" i="4"/>
  <c r="F685" i="4"/>
  <c r="F684" i="4"/>
  <c r="F683" i="4"/>
  <c r="F682" i="4"/>
  <c r="F681" i="4"/>
  <c r="F680" i="4"/>
  <c r="F679" i="4"/>
  <c r="F678" i="4"/>
  <c r="F677" i="4"/>
  <c r="F676" i="4"/>
  <c r="F675" i="4"/>
  <c r="F674" i="4"/>
  <c r="F673" i="4"/>
  <c r="F672" i="4"/>
  <c r="F671" i="4"/>
  <c r="F670" i="4"/>
  <c r="F669" i="4"/>
  <c r="F668" i="4"/>
  <c r="F667" i="4"/>
  <c r="F666" i="4"/>
  <c r="F665" i="4"/>
  <c r="F664" i="4"/>
  <c r="F663" i="4"/>
  <c r="F662" i="4"/>
  <c r="F661" i="4"/>
  <c r="F660" i="4"/>
  <c r="F659" i="4"/>
  <c r="F658" i="4"/>
  <c r="F657" i="4"/>
  <c r="F656" i="4"/>
  <c r="F655" i="4"/>
  <c r="F654" i="4"/>
  <c r="F653" i="4"/>
  <c r="F652" i="4"/>
  <c r="F651" i="4"/>
  <c r="F650" i="4"/>
  <c r="F649" i="4"/>
  <c r="F648" i="4"/>
  <c r="F647" i="4"/>
  <c r="F646" i="4"/>
  <c r="F645" i="4"/>
  <c r="F644" i="4"/>
  <c r="F643" i="4"/>
  <c r="F642" i="4"/>
  <c r="F641" i="4"/>
  <c r="F640" i="4"/>
  <c r="F639" i="4"/>
  <c r="F638" i="4"/>
  <c r="F637" i="4"/>
  <c r="F636" i="4"/>
  <c r="F635" i="4"/>
  <c r="F634" i="4"/>
  <c r="F633" i="4"/>
  <c r="F632" i="4"/>
  <c r="F631" i="4"/>
  <c r="F630" i="4"/>
  <c r="F629" i="4"/>
  <c r="F628" i="4"/>
  <c r="F627" i="4"/>
  <c r="F626" i="4"/>
  <c r="F625" i="4"/>
  <c r="F624" i="4"/>
  <c r="F623" i="4"/>
  <c r="F622" i="4"/>
  <c r="F621" i="4"/>
  <c r="F620" i="4"/>
  <c r="F619" i="4"/>
  <c r="F618" i="4"/>
  <c r="F617" i="4"/>
  <c r="F616" i="4"/>
  <c r="F615" i="4"/>
  <c r="F614" i="4"/>
  <c r="F613" i="4"/>
  <c r="F612" i="4"/>
  <c r="F611" i="4"/>
  <c r="F610" i="4"/>
  <c r="F609" i="4"/>
  <c r="F608" i="4"/>
  <c r="F607" i="4"/>
  <c r="F606" i="4"/>
  <c r="F605" i="4"/>
  <c r="F604" i="4"/>
  <c r="F603" i="4"/>
  <c r="F602" i="4"/>
  <c r="F601" i="4"/>
  <c r="F600" i="4"/>
  <c r="F599" i="4"/>
  <c r="F598" i="4"/>
  <c r="F597" i="4"/>
  <c r="F596" i="4"/>
  <c r="F595" i="4"/>
  <c r="F594" i="4"/>
  <c r="F593" i="4"/>
  <c r="F592" i="4"/>
  <c r="F591" i="4"/>
  <c r="F590" i="4"/>
  <c r="F589" i="4"/>
  <c r="F588" i="4"/>
  <c r="F587" i="4"/>
  <c r="F586" i="4"/>
  <c r="F585" i="4"/>
  <c r="F584" i="4"/>
  <c r="F583" i="4"/>
  <c r="F582" i="4"/>
  <c r="F581" i="4"/>
  <c r="F580" i="4"/>
  <c r="F579" i="4"/>
  <c r="F578" i="4"/>
  <c r="F577" i="4"/>
  <c r="F576" i="4"/>
  <c r="F575" i="4"/>
  <c r="F574" i="4"/>
  <c r="F573" i="4"/>
  <c r="F572" i="4"/>
  <c r="F571" i="4"/>
  <c r="F570" i="4"/>
  <c r="F569" i="4"/>
  <c r="F568" i="4"/>
  <c r="F567" i="4"/>
  <c r="F566" i="4"/>
  <c r="F565" i="4"/>
  <c r="F564" i="4"/>
  <c r="F563" i="4"/>
  <c r="F562" i="4"/>
  <c r="F561" i="4"/>
  <c r="F560" i="4"/>
  <c r="F559" i="4"/>
  <c r="F558" i="4"/>
  <c r="F557" i="4"/>
  <c r="F556" i="4"/>
  <c r="F555" i="4"/>
  <c r="F554" i="4"/>
  <c r="F553" i="4"/>
  <c r="F552" i="4"/>
  <c r="F551" i="4"/>
  <c r="F550" i="4"/>
  <c r="F549" i="4"/>
  <c r="F548" i="4"/>
  <c r="F547" i="4"/>
  <c r="F546" i="4"/>
  <c r="F545" i="4"/>
  <c r="F544" i="4"/>
  <c r="F543" i="4"/>
  <c r="F542" i="4"/>
  <c r="F541" i="4"/>
  <c r="F540" i="4"/>
  <c r="F539" i="4"/>
  <c r="F538" i="4"/>
  <c r="F537" i="4"/>
  <c r="F536" i="4"/>
  <c r="F535" i="4"/>
  <c r="F534" i="4"/>
  <c r="F533" i="4"/>
  <c r="F532" i="4"/>
  <c r="F531" i="4"/>
  <c r="F530" i="4"/>
  <c r="F529" i="4"/>
  <c r="F528" i="4"/>
  <c r="F527" i="4"/>
  <c r="F526" i="4"/>
  <c r="F525" i="4"/>
  <c r="F524" i="4"/>
  <c r="F523" i="4"/>
  <c r="F522" i="4"/>
  <c r="F521" i="4"/>
  <c r="F520" i="4"/>
  <c r="F519" i="4"/>
  <c r="F518" i="4"/>
  <c r="F517" i="4"/>
  <c r="F516" i="4"/>
  <c r="F515" i="4"/>
  <c r="F514" i="4"/>
  <c r="F513" i="4"/>
  <c r="F512" i="4"/>
  <c r="F511" i="4"/>
  <c r="F510" i="4"/>
  <c r="F509" i="4"/>
  <c r="F508" i="4"/>
  <c r="F507" i="4"/>
  <c r="F506" i="4"/>
  <c r="F505" i="4"/>
  <c r="F504" i="4"/>
  <c r="F503" i="4"/>
  <c r="F502" i="4"/>
  <c r="F501" i="4"/>
  <c r="F500" i="4"/>
  <c r="F499" i="4"/>
  <c r="F498" i="4"/>
  <c r="F497" i="4"/>
  <c r="F496" i="4"/>
  <c r="F495" i="4"/>
  <c r="F494" i="4"/>
  <c r="F493" i="4"/>
  <c r="F492" i="4"/>
  <c r="F491" i="4"/>
  <c r="F490" i="4"/>
  <c r="F489" i="4"/>
  <c r="F488" i="4"/>
  <c r="F487" i="4"/>
  <c r="F486" i="4"/>
  <c r="F485" i="4"/>
  <c r="F484" i="4"/>
  <c r="F483" i="4"/>
  <c r="F482" i="4"/>
  <c r="F481" i="4"/>
  <c r="F480" i="4"/>
  <c r="F479" i="4"/>
  <c r="F478" i="4"/>
  <c r="F477" i="4"/>
  <c r="F476" i="4"/>
  <c r="F475" i="4"/>
  <c r="F474" i="4"/>
  <c r="F473" i="4"/>
  <c r="F472" i="4"/>
  <c r="F471" i="4"/>
  <c r="F470" i="4"/>
  <c r="F469" i="4"/>
  <c r="F468" i="4"/>
  <c r="F467" i="4"/>
  <c r="F466" i="4"/>
  <c r="F465" i="4"/>
  <c r="F464" i="4"/>
  <c r="F463" i="4"/>
  <c r="F462" i="4"/>
  <c r="F461" i="4"/>
  <c r="F460" i="4"/>
  <c r="F459" i="4"/>
  <c r="F458" i="4"/>
  <c r="F457" i="4"/>
  <c r="F456" i="4"/>
  <c r="F455" i="4"/>
  <c r="F454" i="4"/>
  <c r="F453" i="4"/>
  <c r="F452" i="4"/>
  <c r="F451" i="4"/>
  <c r="F450" i="4"/>
  <c r="F449" i="4"/>
  <c r="F448" i="4"/>
  <c r="F447" i="4"/>
  <c r="F446" i="4"/>
  <c r="F445" i="4"/>
  <c r="F444" i="4"/>
  <c r="F443" i="4"/>
  <c r="F442" i="4"/>
  <c r="F441" i="4"/>
  <c r="F440" i="4"/>
  <c r="F439" i="4"/>
  <c r="F438" i="4"/>
  <c r="F437" i="4"/>
  <c r="F436" i="4"/>
  <c r="F435" i="4"/>
  <c r="F434" i="4"/>
  <c r="F433" i="4"/>
  <c r="F432" i="4"/>
  <c r="F431" i="4"/>
  <c r="F430" i="4"/>
  <c r="F429" i="4"/>
  <c r="F428" i="4"/>
  <c r="F427" i="4"/>
  <c r="F426" i="4"/>
  <c r="F425" i="4"/>
  <c r="F424" i="4"/>
  <c r="F423" i="4"/>
  <c r="F422" i="4"/>
  <c r="F421" i="4"/>
  <c r="F420" i="4"/>
  <c r="F419" i="4"/>
  <c r="F418" i="4"/>
  <c r="F417" i="4"/>
  <c r="F416" i="4"/>
  <c r="F415" i="4"/>
  <c r="F414" i="4"/>
  <c r="F413" i="4"/>
  <c r="F412" i="4"/>
  <c r="F411" i="4"/>
  <c r="F410" i="4"/>
  <c r="F409" i="4"/>
  <c r="F408" i="4"/>
  <c r="F407" i="4"/>
  <c r="F406" i="4"/>
  <c r="F405" i="4"/>
  <c r="F404" i="4"/>
  <c r="F403" i="4"/>
  <c r="F402" i="4"/>
  <c r="F401" i="4"/>
  <c r="F400" i="4"/>
  <c r="F399" i="4"/>
  <c r="F398" i="4"/>
  <c r="F397" i="4"/>
  <c r="F396" i="4"/>
  <c r="F395" i="4"/>
  <c r="F394" i="4"/>
  <c r="F393" i="4"/>
  <c r="F392" i="4"/>
  <c r="F391" i="4"/>
  <c r="F390" i="4"/>
  <c r="F389" i="4"/>
  <c r="F388" i="4"/>
  <c r="F387" i="4"/>
  <c r="F386" i="4"/>
  <c r="F385" i="4"/>
  <c r="F384" i="4"/>
  <c r="F383" i="4"/>
  <c r="F382" i="4"/>
  <c r="F381" i="4"/>
  <c r="F380" i="4"/>
  <c r="F379" i="4"/>
  <c r="F378" i="4"/>
  <c r="F377" i="4"/>
  <c r="F376" i="4"/>
  <c r="F375" i="4"/>
  <c r="F374" i="4"/>
  <c r="F373" i="4"/>
  <c r="F372" i="4"/>
  <c r="F371" i="4"/>
  <c r="F370" i="4"/>
  <c r="F369" i="4"/>
  <c r="F368" i="4"/>
  <c r="F367" i="4"/>
  <c r="F366" i="4"/>
  <c r="F365" i="4"/>
  <c r="F364" i="4"/>
  <c r="F363" i="4"/>
  <c r="F362" i="4"/>
  <c r="F361" i="4"/>
  <c r="F360" i="4"/>
  <c r="F359" i="4"/>
  <c r="F358" i="4"/>
  <c r="F357" i="4"/>
  <c r="F356" i="4"/>
  <c r="F355" i="4"/>
  <c r="F354" i="4"/>
  <c r="F353" i="4"/>
  <c r="F352" i="4"/>
  <c r="F351" i="4"/>
  <c r="F350" i="4"/>
  <c r="F349" i="4"/>
  <c r="F348" i="4"/>
  <c r="F347" i="4"/>
  <c r="F346" i="4"/>
  <c r="F345" i="4"/>
  <c r="F344" i="4"/>
  <c r="F343" i="4"/>
  <c r="F342" i="4"/>
  <c r="F341" i="4"/>
  <c r="F340" i="4"/>
  <c r="F339" i="4"/>
  <c r="F338" i="4"/>
  <c r="F337" i="4"/>
  <c r="F336" i="4"/>
  <c r="F335" i="4"/>
  <c r="F334" i="4"/>
  <c r="F333" i="4"/>
  <c r="F332" i="4"/>
  <c r="F331" i="4"/>
  <c r="F330" i="4"/>
  <c r="F329" i="4"/>
  <c r="F328" i="4"/>
  <c r="F327" i="4"/>
  <c r="F326" i="4"/>
  <c r="F325" i="4"/>
  <c r="F324" i="4"/>
  <c r="F323" i="4"/>
  <c r="F322" i="4"/>
  <c r="F321" i="4"/>
  <c r="F320" i="4"/>
  <c r="F319" i="4"/>
  <c r="F318" i="4"/>
  <c r="F317" i="4"/>
  <c r="F316" i="4"/>
  <c r="F315" i="4"/>
  <c r="F314" i="4"/>
  <c r="F313" i="4"/>
  <c r="F312" i="4"/>
  <c r="F311" i="4"/>
  <c r="F310" i="4"/>
  <c r="F309" i="4"/>
  <c r="F308" i="4"/>
  <c r="F307" i="4"/>
  <c r="F306" i="4"/>
  <c r="F305" i="4"/>
  <c r="F304" i="4"/>
  <c r="F303" i="4"/>
  <c r="F302" i="4"/>
  <c r="F301" i="4"/>
  <c r="F300" i="4"/>
  <c r="F299" i="4"/>
  <c r="F298" i="4"/>
  <c r="F297" i="4"/>
  <c r="F296" i="4"/>
  <c r="F295" i="4"/>
  <c r="F294" i="4"/>
  <c r="F293" i="4"/>
  <c r="F292" i="4"/>
  <c r="F291" i="4"/>
  <c r="F290" i="4"/>
  <c r="F289" i="4"/>
  <c r="F288" i="4"/>
  <c r="F287" i="4"/>
  <c r="F286" i="4"/>
  <c r="F285" i="4"/>
  <c r="F284" i="4"/>
  <c r="F283" i="4"/>
  <c r="F282" i="4"/>
  <c r="F281" i="4"/>
  <c r="F280" i="4"/>
  <c r="F279" i="4"/>
  <c r="F278" i="4"/>
  <c r="F277" i="4"/>
  <c r="F276" i="4"/>
  <c r="F275" i="4"/>
  <c r="F274" i="4"/>
  <c r="F273" i="4"/>
  <c r="F272" i="4"/>
  <c r="F271" i="4"/>
  <c r="F270" i="4"/>
  <c r="F269" i="4"/>
  <c r="F268" i="4"/>
  <c r="F267" i="4"/>
  <c r="F266" i="4"/>
  <c r="F265" i="4"/>
  <c r="F264" i="4"/>
  <c r="F263" i="4"/>
  <c r="F262" i="4"/>
  <c r="F261" i="4"/>
  <c r="F260" i="4"/>
  <c r="F259" i="4"/>
  <c r="F258" i="4"/>
  <c r="F257" i="4"/>
  <c r="F256" i="4"/>
  <c r="F255" i="4"/>
  <c r="F254" i="4"/>
  <c r="F253" i="4"/>
  <c r="F252" i="4"/>
  <c r="F251" i="4"/>
  <c r="F250" i="4"/>
  <c r="F249" i="4"/>
  <c r="F248" i="4"/>
  <c r="F247" i="4"/>
  <c r="F246" i="4"/>
  <c r="F245" i="4"/>
  <c r="F244" i="4"/>
  <c r="F243" i="4"/>
  <c r="F242" i="4"/>
  <c r="F241" i="4"/>
  <c r="F240" i="4"/>
  <c r="F239" i="4"/>
  <c r="F238" i="4"/>
  <c r="F237" i="4"/>
  <c r="F236" i="4"/>
  <c r="F235" i="4"/>
  <c r="F234" i="4"/>
  <c r="F233" i="4"/>
  <c r="F232" i="4"/>
  <c r="F231" i="4"/>
  <c r="F230" i="4"/>
  <c r="F229" i="4"/>
  <c r="F228" i="4"/>
  <c r="F227" i="4"/>
  <c r="F226" i="4"/>
  <c r="F225" i="4"/>
  <c r="F224" i="4"/>
  <c r="F223" i="4"/>
  <c r="F222" i="4"/>
  <c r="F221" i="4"/>
  <c r="F220" i="4"/>
  <c r="F219" i="4"/>
  <c r="F218" i="4"/>
  <c r="F217" i="4"/>
  <c r="F216" i="4"/>
  <c r="F215" i="4"/>
  <c r="F214" i="4"/>
  <c r="F213" i="4"/>
  <c r="F212" i="4"/>
  <c r="F211" i="4"/>
  <c r="F210" i="4"/>
  <c r="F209" i="4"/>
  <c r="F208" i="4"/>
  <c r="F207" i="4"/>
  <c r="F206" i="4"/>
  <c r="F205" i="4"/>
  <c r="F204" i="4"/>
  <c r="F203" i="4"/>
  <c r="F202" i="4"/>
  <c r="F201" i="4"/>
  <c r="F200" i="4"/>
  <c r="F199" i="4"/>
  <c r="F198" i="4"/>
  <c r="F197" i="4"/>
  <c r="F196" i="4"/>
  <c r="F195" i="4"/>
  <c r="F194" i="4"/>
  <c r="F193" i="4"/>
  <c r="F192" i="4"/>
  <c r="F191" i="4"/>
  <c r="F190" i="4"/>
  <c r="F189" i="4"/>
  <c r="F188" i="4"/>
  <c r="F187" i="4"/>
  <c r="F186" i="4"/>
  <c r="F185" i="4"/>
  <c r="F184" i="4"/>
  <c r="F183" i="4"/>
  <c r="F182" i="4"/>
  <c r="F181" i="4"/>
  <c r="F180" i="4"/>
  <c r="F179" i="4"/>
  <c r="F178" i="4"/>
  <c r="F177" i="4"/>
  <c r="F176" i="4"/>
  <c r="F175" i="4"/>
  <c r="F174" i="4"/>
  <c r="F173" i="4"/>
  <c r="F172" i="4"/>
  <c r="F171" i="4"/>
  <c r="F170" i="4"/>
  <c r="F169" i="4"/>
  <c r="F168" i="4"/>
  <c r="F167" i="4"/>
  <c r="F166" i="4"/>
  <c r="F165" i="4"/>
  <c r="F164" i="4"/>
  <c r="F163" i="4"/>
  <c r="F162" i="4"/>
  <c r="F161" i="4"/>
  <c r="F160" i="4"/>
  <c r="F159" i="4"/>
  <c r="F158" i="4"/>
  <c r="F157" i="4"/>
  <c r="F156" i="4"/>
  <c r="F155" i="4"/>
  <c r="F154" i="4"/>
  <c r="F153" i="4"/>
  <c r="F152" i="4"/>
  <c r="F151" i="4"/>
  <c r="F150" i="4"/>
  <c r="F149"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5" i="4"/>
  <c r="F106" i="4"/>
  <c r="E14" i="1" l="1"/>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7" i="4"/>
  <c r="F17" i="4"/>
  <c r="F16" i="4"/>
  <c r="F15" i="4"/>
  <c r="F13" i="4"/>
  <c r="F12" i="4"/>
  <c r="F11" i="4"/>
  <c r="F10" i="4"/>
  <c r="F9" i="4"/>
  <c r="F8" i="4"/>
  <c r="E11" i="1" l="1"/>
  <c r="E13" i="1"/>
  <c r="E15" i="1" l="1"/>
</calcChain>
</file>

<file path=xl/sharedStrings.xml><?xml version="1.0" encoding="utf-8"?>
<sst xmlns="http://schemas.openxmlformats.org/spreadsheetml/2006/main" count="350" uniqueCount="188">
  <si>
    <t>Instructions for counties to claim reimbursement on [FORM NUMBER]: CARE Act Quarterly Claim for Reimbursement - Administrative Cost. Press TAB to move to input areas. Press UP or DOWN ARROW in column A to read through the document</t>
  </si>
  <si>
    <t>STATE OF CALIFORNIA
HEALTH AND HUMAN SERVICES AGENCY
Department of Health Care Services</t>
  </si>
  <si>
    <t>CARE Act: CARE Act Quarterly Claim for Reimbursement - Administrative Cost</t>
  </si>
  <si>
    <t>Instructions</t>
  </si>
  <si>
    <t>Cell Item Instructions:</t>
  </si>
  <si>
    <t>Claim Summary Tab:</t>
  </si>
  <si>
    <t>C6:  Enter Fiscal Year being claimed for</t>
  </si>
  <si>
    <t>C7: Enter Fiscal Quarter being claimed for</t>
  </si>
  <si>
    <t>C8: Enter Number of unique CARE Act participants in the quarter</t>
  </si>
  <si>
    <t>E6: Enter County submitting claim form</t>
  </si>
  <si>
    <t>A18: Select link to access and complete the CARE Act Claim Form PDF</t>
  </si>
  <si>
    <t>Data Entry Tab:</t>
  </si>
  <si>
    <t>D3: Enter Fiscal Year being claimed for</t>
  </si>
  <si>
    <t>Column A: Drop down menu: Select Category/Activity being logged for this expense</t>
  </si>
  <si>
    <t>Column B: Drop down menu: Select Employee Type being logged for this expense</t>
  </si>
  <si>
    <t>Column C: Employee Name:  Type in employee name that completed the task</t>
  </si>
  <si>
    <t>Column D: Rate:  No entry necessary/allowed. This is the rate that will be paid per hour for this entry.</t>
  </si>
  <si>
    <t>Column E: Hours:  Enter hours performed doing this particular task/entry.</t>
  </si>
  <si>
    <t>Column F: Total:  No entry necessary/allowed. This is the total claim amount for this entry.</t>
  </si>
  <si>
    <t>Certifications:</t>
  </si>
  <si>
    <t>Certification will be completed on a separate CARE Act Claim Form PDF found by following the link in cell A18 on the Claim Summary Tab. Please input the date completed, Fiscal Year and Quarter being claimed for, and the number of Care Act Participants. Select the county name being claimed for from the dropdown menu. Input the total hours for each activity from the Claim Summary tab of the workbook to the Claim Form PDF. Input the county name the form was executed at. The Claim Form PDF must include the signed certification of the Local Mental Health Director or their designee (wet signature or validated electronic signature). Certification submission must include Excel Claim Workbook and Signed Claim Form PDF.</t>
  </si>
  <si>
    <t>Claims Submission:</t>
  </si>
  <si>
    <t>The county must include the Excel Claim Workbook and the PDF Claim Form with a wet signature or a validated electronic signature.</t>
  </si>
  <si>
    <t xml:space="preserve">Submit claims to: </t>
  </si>
  <si>
    <t>CARE_Claiming@dhcs.ca.gov</t>
  </si>
  <si>
    <t>Claim summary cover page for [FORM NUMBER]: CARE Act: CARE Act Quarterly Claim for Reimbursement - Administrative Cost. Press TAB to move to input areas. Press UP or DOWN ARROW in column A to read through the document</t>
  </si>
  <si>
    <t>Department of Health Care Services</t>
  </si>
  <si>
    <t>STATE OF CALIFORNIA
HEALTH AND HUMAN SERVICES AGENCY 
Department of Health Care Services</t>
  </si>
  <si>
    <t>CARE Act Claim Form</t>
  </si>
  <si>
    <t>Date:</t>
  </si>
  <si>
    <t>*Fiscal Year:</t>
  </si>
  <si>
    <t>*County:</t>
  </si>
  <si>
    <t>*Quarter:</t>
  </si>
  <si>
    <t>County code:</t>
  </si>
  <si>
    <t>*Number of CARE Act Participants</t>
  </si>
  <si>
    <t>Activity</t>
  </si>
  <si>
    <t>Total Hours</t>
  </si>
  <si>
    <t>Activity Rate</t>
  </si>
  <si>
    <t>Total Claim Amount</t>
  </si>
  <si>
    <t>Court Report Activity</t>
  </si>
  <si>
    <t>Court Hearing Time Activity</t>
  </si>
  <si>
    <t>Notice Activity</t>
  </si>
  <si>
    <t>Outreach and Engagement Activity</t>
  </si>
  <si>
    <t>Data Reporting</t>
  </si>
  <si>
    <t>Total Claim:</t>
  </si>
  <si>
    <t>Certification: Please click here to access the CARE Claim form PDF.</t>
  </si>
  <si>
    <t>Data entry tab for [FORM NUMBER]: CARE Act: CARE Act Quarterly Claim for Reimbursement - Administrative Cost. Press TAB to move to input areas. Press UP or DOWN ARROW in column A to read through the document</t>
  </si>
  <si>
    <t>STATE OF CALIFORNIA 
HEALTH AND HUMAN SERVICES AGENCY 
Department of Health Care Services</t>
  </si>
  <si>
    <t>Fiscal Year:</t>
  </si>
  <si>
    <t>N/A</t>
  </si>
  <si>
    <t>CARE Act Backup and Data Entry Tab</t>
  </si>
  <si>
    <t>Category/Activity</t>
  </si>
  <si>
    <t xml:space="preserve">Employee Type </t>
  </si>
  <si>
    <t>Employee</t>
  </si>
  <si>
    <t>Rate</t>
  </si>
  <si>
    <t>Hours</t>
  </si>
  <si>
    <t>Total</t>
  </si>
  <si>
    <t>Court_Hearing_Time_Activity</t>
  </si>
  <si>
    <t>Court_Report_Activity</t>
  </si>
  <si>
    <t>Data_Reporting_Activity</t>
  </si>
  <si>
    <t>Notice_Activity</t>
  </si>
  <si>
    <t>Outreach_and_Engagement_Activity</t>
  </si>
  <si>
    <t>Alcohol and Drug Counselor</t>
  </si>
  <si>
    <t>FY.23_24</t>
  </si>
  <si>
    <t>FY.24_25</t>
  </si>
  <si>
    <t>Clinic Driver</t>
  </si>
  <si>
    <t>Community Health workers</t>
  </si>
  <si>
    <t>Computer Systems Analysts</t>
  </si>
  <si>
    <t>Data Entry Keyers</t>
  </si>
  <si>
    <t>Database Administrators</t>
  </si>
  <si>
    <t>LCSW</t>
  </si>
  <si>
    <t>Legal Clerk/Paralegal</t>
  </si>
  <si>
    <t>LPCC</t>
  </si>
  <si>
    <t>FY.25_26</t>
  </si>
  <si>
    <t>FY.26_27</t>
  </si>
  <si>
    <t>Mental Health Rehabilitation Specialist</t>
  </si>
  <si>
    <t>MFT</t>
  </si>
  <si>
    <t>Non-Licensed providers</t>
  </si>
  <si>
    <t>Nurse</t>
  </si>
  <si>
    <t xml:space="preserve">Office and Administrative Staff Workers </t>
  </si>
  <si>
    <t>Office and Administrative Support Occupations</t>
  </si>
  <si>
    <t>Office and Administrative Support Workers, All Others</t>
  </si>
  <si>
    <t>Office Clerks, General</t>
  </si>
  <si>
    <t>Operations Research Analysts</t>
  </si>
  <si>
    <t>Other Qualified Providers</t>
  </si>
  <si>
    <t xml:space="preserve">Peer Support Specialist </t>
  </si>
  <si>
    <t>Program Manager</t>
  </si>
  <si>
    <t>Program Supervisor</t>
  </si>
  <si>
    <t>Psychiatric Technicians</t>
  </si>
  <si>
    <t>Psychiatrist/MD</t>
  </si>
  <si>
    <t>Psychologist</t>
  </si>
  <si>
    <t>Social Workers</t>
  </si>
  <si>
    <t>Statistical Assistants</t>
  </si>
  <si>
    <t>FY</t>
  </si>
  <si>
    <t>Claim form cover page for [FORM NUMBER]: CARE Act: CARE Act Quarterly Claim for Reimbursement - Administrative Cost. Press TAB to move to input areas. Press UP or DOWN ARROW in column A to read through the document</t>
  </si>
  <si>
    <t>STATE OF CALIFORNIA - HEALTH AND HUMAN SERVICES AGENCY</t>
  </si>
  <si>
    <t>CARE Act: FY 23/24 CARE Act Quarterly Claim for Reimbursement - Administrative Cost</t>
  </si>
  <si>
    <t>County:</t>
  </si>
  <si>
    <t>Quarter:</t>
  </si>
  <si>
    <t>Number of CARE Act Participants</t>
  </si>
  <si>
    <t>Certification:</t>
  </si>
  <si>
    <t>Executed at:</t>
  </si>
  <si>
    <t>Print Name and Title:</t>
  </si>
  <si>
    <t>Signature:</t>
  </si>
  <si>
    <t>Claim Certification Instructions:</t>
  </si>
  <si>
    <t>C6</t>
  </si>
  <si>
    <t>Select Fiscal Year being claimed for from dropdown</t>
  </si>
  <si>
    <t>C7</t>
  </si>
  <si>
    <t>Select Fiscal Quarter being claimed for from dropdown</t>
  </si>
  <si>
    <t>C8</t>
  </si>
  <si>
    <t>Enter Number of unique CARE Act participants in the quarter</t>
  </si>
  <si>
    <t>E8</t>
  </si>
  <si>
    <t>Select County submitting claim form from dropdown</t>
  </si>
  <si>
    <t>C10-C14</t>
  </si>
  <si>
    <t>Enter total hours for each activity from Claim Workbook</t>
  </si>
  <si>
    <t>C20</t>
  </si>
  <si>
    <t>Enter Name and title of signer</t>
  </si>
  <si>
    <t>C21</t>
  </si>
  <si>
    <t>Signature of signer</t>
  </si>
  <si>
    <t xml:space="preserve">Please input total hours for each activity from the Claim Summary tab on the Claim Form PDF. Claim Form PDF must include the signed certification of the Local Mental Health Director or their designee (wet signature or validated electronic signature). Certification submission must include  Excel Claim Workbook. </t>
  </si>
  <si>
    <t xml:space="preserve">Submit claims to:  </t>
  </si>
  <si>
    <t>Alameda County</t>
  </si>
  <si>
    <t>Quarter</t>
  </si>
  <si>
    <t>Alpine County</t>
  </si>
  <si>
    <t>Q1</t>
  </si>
  <si>
    <t>23/24</t>
  </si>
  <si>
    <t>Amador County</t>
  </si>
  <si>
    <t>Q2</t>
  </si>
  <si>
    <t>24/25</t>
  </si>
  <si>
    <t>Butte County</t>
  </si>
  <si>
    <t>Q3</t>
  </si>
  <si>
    <t>25/26</t>
  </si>
  <si>
    <t>Calaveras County</t>
  </si>
  <si>
    <t>Q4</t>
  </si>
  <si>
    <t>26/27</t>
  </si>
  <si>
    <t>Colusa County</t>
  </si>
  <si>
    <t>Contra Costa County</t>
  </si>
  <si>
    <t>Del Norte County</t>
  </si>
  <si>
    <t>El Dorado County</t>
  </si>
  <si>
    <t>Fresno County</t>
  </si>
  <si>
    <t>Glenn County</t>
  </si>
  <si>
    <t>Humboldt County</t>
  </si>
  <si>
    <t>Imperial County</t>
  </si>
  <si>
    <t>Inyo County</t>
  </si>
  <si>
    <t>Kern County</t>
  </si>
  <si>
    <t>Kings County</t>
  </si>
  <si>
    <t>Lake County</t>
  </si>
  <si>
    <t>Lassen County</t>
  </si>
  <si>
    <t>Los Angeles County</t>
  </si>
  <si>
    <t>Madera County</t>
  </si>
  <si>
    <t>Marin County</t>
  </si>
  <si>
    <t>Mariposa County</t>
  </si>
  <si>
    <t>Mendocino County</t>
  </si>
  <si>
    <t>Merced County</t>
  </si>
  <si>
    <t>Modoc County</t>
  </si>
  <si>
    <t>Mono County</t>
  </si>
  <si>
    <t>Monterey County</t>
  </si>
  <si>
    <t>Napa County</t>
  </si>
  <si>
    <t>Nevada County</t>
  </si>
  <si>
    <t>Orange County</t>
  </si>
  <si>
    <t>Placer County</t>
  </si>
  <si>
    <t>Plumas County</t>
  </si>
  <si>
    <t>Riverside County</t>
  </si>
  <si>
    <t>Sacramento County</t>
  </si>
  <si>
    <t>San Benito County</t>
  </si>
  <si>
    <t>San Bernardino County</t>
  </si>
  <si>
    <t>San Diego County</t>
  </si>
  <si>
    <t>San Francisco County</t>
  </si>
  <si>
    <t>San Joaquin County</t>
  </si>
  <si>
    <t>San Luis Obispo County</t>
  </si>
  <si>
    <t>San Mateo County</t>
  </si>
  <si>
    <t>Santa Barbara County</t>
  </si>
  <si>
    <t>Santa Clara County</t>
  </si>
  <si>
    <t>Santa Cruz County</t>
  </si>
  <si>
    <t>Shasta County</t>
  </si>
  <si>
    <t>Sierra County</t>
  </si>
  <si>
    <t>Siskiyou County</t>
  </si>
  <si>
    <t>Solano County</t>
  </si>
  <si>
    <t>Sonoma County</t>
  </si>
  <si>
    <t>Stanislaus County</t>
  </si>
  <si>
    <t>Sutter-Yuba</t>
  </si>
  <si>
    <t>Tehama County</t>
  </si>
  <si>
    <t>Trinity County</t>
  </si>
  <si>
    <t>Tulare County</t>
  </si>
  <si>
    <t>Tuolumne County</t>
  </si>
  <si>
    <t>Ventura County</t>
  </si>
  <si>
    <t>Yolo County</t>
  </si>
  <si>
    <t>Revised 4.21.2026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</si>
</sst>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00"/>
    <numFmt numFmtId="166" formatCode="0.0000000"/>
  </numFmts>
  <fonts count="34" x14ac:knownFonts="1">
    <font>
      <sz val="11"/>
      <color theme="1"/>
      <name val="Calibri"/>
      <family val="2"/>
      <scheme val="minor"/>
    </font>
    <font>
      <sz val="11"/>
      <color theme="1"/>
      <name val="Calibri"/>
      <family val="2"/>
      <scheme val="minor"/>
    </font>
    <font>
      <sz val="10"/>
      <color rgb="FF000000"/>
      <name val="Times New Roman"/>
      <family val="1"/>
    </font>
    <font>
      <sz val="11"/>
      <color theme="1"/>
      <name val="Arial"/>
      <family val="2"/>
    </font>
    <font>
      <sz val="12"/>
      <color theme="1"/>
      <name val="Arial"/>
      <family val="2"/>
    </font>
    <font>
      <sz val="11"/>
      <name val="Arial"/>
      <family val="2"/>
    </font>
    <font>
      <sz val="12"/>
      <name val="Arial"/>
      <family val="2"/>
    </font>
    <font>
      <sz val="12"/>
      <color theme="0"/>
      <name val="Arial"/>
      <family val="2"/>
    </font>
    <font>
      <b/>
      <sz val="12"/>
      <color theme="1"/>
      <name val="Arial"/>
      <family val="2"/>
    </font>
    <font>
      <b/>
      <sz val="12"/>
      <color theme="1"/>
      <name val="Calibri"/>
      <family val="2"/>
      <scheme val="minor"/>
    </font>
    <font>
      <u/>
      <sz val="11"/>
      <color theme="10"/>
      <name val="Calibri"/>
      <family val="2"/>
      <scheme val="minor"/>
    </font>
    <font>
      <sz val="12"/>
      <color theme="1"/>
      <name val="Segoe UI"/>
      <family val="2"/>
    </font>
    <font>
      <sz val="12"/>
      <name val="Segoe UI"/>
      <family val="2"/>
    </font>
    <font>
      <b/>
      <sz val="12"/>
      <color theme="0"/>
      <name val="Segoe UI"/>
      <family val="2"/>
    </font>
    <font>
      <b/>
      <sz val="12"/>
      <color rgb="FF000000"/>
      <name val="Segoe UI"/>
      <family val="2"/>
    </font>
    <font>
      <sz val="12"/>
      <color rgb="FF000000"/>
      <name val="Segoe UI"/>
      <family val="2"/>
    </font>
    <font>
      <sz val="11"/>
      <color theme="1"/>
      <name val="Segoe UI"/>
      <family val="2"/>
    </font>
    <font>
      <b/>
      <u/>
      <sz val="12"/>
      <color theme="1"/>
      <name val="Segoe UI"/>
      <family val="2"/>
    </font>
    <font>
      <b/>
      <u/>
      <sz val="12"/>
      <name val="Segoe UI"/>
      <family val="2"/>
    </font>
    <font>
      <b/>
      <sz val="12"/>
      <color theme="1"/>
      <name val="Segoe UI"/>
      <family val="2"/>
    </font>
    <font>
      <u/>
      <sz val="12"/>
      <color theme="10"/>
      <name val="Arial"/>
      <family val="2"/>
    </font>
    <font>
      <b/>
      <u/>
      <sz val="12"/>
      <color theme="1"/>
      <name val="Arial"/>
      <family val="2"/>
    </font>
    <font>
      <b/>
      <u/>
      <sz val="12"/>
      <name val="Arial"/>
      <family val="2"/>
    </font>
    <font>
      <sz val="12"/>
      <color rgb="FF000000"/>
      <name val="Arial"/>
      <family val="2"/>
    </font>
    <font>
      <b/>
      <sz val="12"/>
      <color rgb="FF000000"/>
      <name val="Arial"/>
      <family val="2"/>
    </font>
    <font>
      <b/>
      <sz val="12"/>
      <color rgb="FFFFFFFF"/>
      <name val="Arial"/>
      <family val="2"/>
    </font>
    <font>
      <sz val="12"/>
      <color rgb="FFFFFFFF"/>
      <name val="Arial"/>
      <family val="2"/>
    </font>
    <font>
      <sz val="12"/>
      <color theme="0"/>
      <name val="Segoe UI"/>
      <family val="2"/>
    </font>
    <font>
      <b/>
      <u/>
      <sz val="14"/>
      <color theme="1"/>
      <name val="Segoe UI"/>
      <family val="2"/>
    </font>
    <font>
      <u/>
      <sz val="12"/>
      <color theme="10"/>
      <name val="Segoe UI"/>
      <family val="2"/>
    </font>
    <font>
      <b/>
      <sz val="12"/>
      <name val="Segoe UI"/>
      <family val="2"/>
    </font>
    <font>
      <b/>
      <sz val="12"/>
      <color rgb="FFFFFFFF"/>
      <name val="Segoe UI"/>
      <family val="2"/>
    </font>
    <font>
      <u/>
      <sz val="12"/>
      <color theme="0"/>
      <name val="Segoe UI"/>
      <family val="2"/>
    </font>
    <font>
      <sz val="12"/>
      <color rgb="FFFFFFFF"/>
      <name val="Segoe UI"/>
      <family val="2"/>
    </font>
  </fonts>
  <fills count="9">
    <fill>
      <patternFill patternType="none"/>
    </fill>
    <fill>
      <patternFill patternType="gray125"/>
    </fill>
    <fill>
      <patternFill patternType="solid">
        <fgColor theme="0"/>
        <bgColor indexed="64"/>
      </patternFill>
    </fill>
    <fill>
      <patternFill patternType="solid">
        <fgColor theme="6" tint="0.79998168889431442"/>
        <bgColor theme="6" tint="0.79998168889431442"/>
      </patternFill>
    </fill>
    <fill>
      <patternFill patternType="solid">
        <fgColor rgb="FFFFFF00"/>
        <bgColor indexed="64"/>
      </patternFill>
    </fill>
    <fill>
      <patternFill patternType="solid">
        <fgColor rgb="FFFFFFFF"/>
        <bgColor indexed="64"/>
      </patternFill>
    </fill>
    <fill>
      <patternFill patternType="solid">
        <fgColor rgb="FF2D6E8D"/>
        <bgColor indexed="64"/>
      </patternFill>
    </fill>
    <fill>
      <patternFill patternType="solid">
        <fgColor rgb="FFECEEF0"/>
        <bgColor indexed="64"/>
      </patternFill>
    </fill>
    <fill>
      <patternFill patternType="solid">
        <fgColor rgb="FF17315A"/>
        <bgColor indexed="64"/>
      </patternFill>
    </fill>
  </fills>
  <borders count="38">
    <border>
      <left/>
      <right/>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indexed="64"/>
      </bottom>
      <diagonal/>
    </border>
    <border>
      <left style="medium">
        <color auto="1"/>
      </left>
      <right/>
      <top/>
      <bottom/>
      <diagonal/>
    </border>
    <border>
      <left/>
      <right style="medium">
        <color auto="1"/>
      </right>
      <top/>
      <bottom style="medium">
        <color indexed="64"/>
      </bottom>
      <diagonal/>
    </border>
    <border>
      <left/>
      <right/>
      <top/>
      <bottom style="double">
        <color indexed="64"/>
      </bottom>
      <diagonal/>
    </border>
    <border>
      <left/>
      <right/>
      <top/>
      <bottom style="thin">
        <color indexed="64"/>
      </bottom>
      <diagonal/>
    </border>
    <border>
      <left style="thick">
        <color auto="1"/>
      </left>
      <right/>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double">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bottom/>
      <diagonal/>
    </border>
    <border>
      <left style="medium">
        <color auto="1"/>
      </left>
      <right/>
      <top style="medium">
        <color indexed="64"/>
      </top>
      <bottom/>
      <diagonal/>
    </border>
    <border>
      <left/>
      <right/>
      <top/>
      <bottom style="medium">
        <color indexed="64"/>
      </bottom>
      <diagonal/>
    </border>
    <border>
      <left style="medium">
        <color auto="1"/>
      </left>
      <right/>
      <top/>
      <bottom style="medium">
        <color indexed="64"/>
      </bottom>
      <diagonal/>
    </border>
    <border>
      <left/>
      <right style="medium">
        <color auto="1"/>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double">
        <color indexed="64"/>
      </top>
      <bottom style="thin">
        <color rgb="FF000000"/>
      </bottom>
      <diagonal/>
    </border>
    <border>
      <left/>
      <right style="medium">
        <color indexed="64"/>
      </right>
      <top style="double">
        <color indexed="64"/>
      </top>
      <bottom style="thin">
        <color rgb="FF000000"/>
      </bottom>
      <diagonal/>
    </border>
  </borders>
  <cellStyleXfs count="7">
    <xf numFmtId="0" fontId="0" fillId="0" borderId="0"/>
    <xf numFmtId="44" fontId="1" fillId="0" borderId="0" applyFont="0" applyFill="0" applyBorder="0" applyAlignment="0" applyProtection="0"/>
    <xf numFmtId="9" fontId="2" fillId="0" borderId="0" applyFont="0" applyFill="0" applyBorder="0" applyAlignment="0" applyProtection="0"/>
    <xf numFmtId="0" fontId="1" fillId="0" borderId="0"/>
    <xf numFmtId="0" fontId="6" fillId="0" borderId="0"/>
    <xf numFmtId="0" fontId="1" fillId="0" borderId="0"/>
    <xf numFmtId="0" fontId="10" fillId="0" borderId="0" applyNumberFormat="0" applyFill="0" applyBorder="0" applyAlignment="0" applyProtection="0"/>
  </cellStyleXfs>
  <cellXfs count="201">
    <xf numFmtId="0" fontId="0" fillId="0" borderId="0" xfId="0"/>
    <xf numFmtId="0" fontId="3" fillId="3" borderId="4" xfId="3" applyFont="1" applyFill="1" applyBorder="1"/>
    <xf numFmtId="0" fontId="4" fillId="3" borderId="4" xfId="3" applyFont="1" applyFill="1" applyBorder="1" applyAlignment="1">
      <alignment horizontal="left"/>
    </xf>
    <xf numFmtId="0" fontId="3" fillId="0" borderId="4" xfId="3" applyFont="1" applyBorder="1"/>
    <xf numFmtId="0" fontId="4" fillId="0" borderId="4" xfId="3" applyFont="1" applyBorder="1" applyAlignment="1">
      <alignment horizontal="left"/>
    </xf>
    <xf numFmtId="0" fontId="5" fillId="3" borderId="4" xfId="3" applyFont="1" applyFill="1" applyBorder="1"/>
    <xf numFmtId="0" fontId="6" fillId="3" borderId="4" xfId="3" applyFont="1" applyFill="1" applyBorder="1" applyAlignment="1">
      <alignment horizontal="left"/>
    </xf>
    <xf numFmtId="0" fontId="6" fillId="0" borderId="4" xfId="3" applyFont="1" applyBorder="1" applyAlignment="1">
      <alignment horizontal="left"/>
    </xf>
    <xf numFmtId="0" fontId="0" fillId="0" borderId="7" xfId="0" applyBorder="1" applyAlignment="1">
      <alignment wrapText="1"/>
    </xf>
    <xf numFmtId="0" fontId="0" fillId="0" borderId="0" xfId="0" applyAlignment="1">
      <alignment wrapText="1"/>
    </xf>
    <xf numFmtId="0" fontId="0" fillId="5" borderId="0" xfId="0" applyFill="1"/>
    <xf numFmtId="0" fontId="0" fillId="0" borderId="12" xfId="0" applyBorder="1"/>
    <xf numFmtId="0" fontId="4" fillId="0" borderId="12" xfId="0" applyFont="1" applyBorder="1"/>
    <xf numFmtId="0" fontId="9" fillId="0" borderId="0" xfId="0" applyFont="1"/>
    <xf numFmtId="0" fontId="4" fillId="0" borderId="0" xfId="0" applyFont="1"/>
    <xf numFmtId="0" fontId="11" fillId="0" borderId="9" xfId="0" applyFont="1" applyBorder="1"/>
    <xf numFmtId="0" fontId="11" fillId="0" borderId="0" xfId="0" applyFont="1"/>
    <xf numFmtId="0" fontId="11" fillId="0" borderId="17" xfId="0" applyFont="1" applyBorder="1"/>
    <xf numFmtId="0" fontId="14" fillId="0" borderId="7" xfId="0" applyFont="1" applyBorder="1"/>
    <xf numFmtId="0" fontId="14" fillId="0" borderId="0" xfId="0" applyFont="1"/>
    <xf numFmtId="0" fontId="15" fillId="0" borderId="0" xfId="0" applyFont="1"/>
    <xf numFmtId="44" fontId="15" fillId="0" borderId="0" xfId="1" applyFont="1" applyFill="1" applyBorder="1" applyProtection="1"/>
    <xf numFmtId="0" fontId="4" fillId="0" borderId="0" xfId="0" applyFont="1" applyProtection="1">
      <protection hidden="1"/>
    </xf>
    <xf numFmtId="0" fontId="8" fillId="0" borderId="0" xfId="0" applyFont="1" applyProtection="1">
      <protection hidden="1"/>
    </xf>
    <xf numFmtId="0" fontId="8" fillId="0" borderId="0" xfId="0" applyFont="1"/>
    <xf numFmtId="0" fontId="20" fillId="0" borderId="0" xfId="6" applyFont="1" applyFill="1" applyAlignment="1" applyProtection="1"/>
    <xf numFmtId="0" fontId="21" fillId="0" borderId="0" xfId="0" applyFont="1"/>
    <xf numFmtId="49" fontId="22" fillId="0" borderId="0" xfId="4" applyNumberFormat="1" applyFont="1"/>
    <xf numFmtId="0" fontId="4" fillId="0" borderId="0" xfId="0" applyFont="1" applyAlignment="1" applyProtection="1">
      <alignment vertical="top" wrapText="1"/>
      <protection hidden="1"/>
    </xf>
    <xf numFmtId="49" fontId="4" fillId="0" borderId="0" xfId="0" applyNumberFormat="1" applyFont="1" applyAlignment="1">
      <alignment vertical="top" wrapText="1"/>
    </xf>
    <xf numFmtId="49" fontId="4" fillId="0" borderId="0" xfId="0" applyNumberFormat="1" applyFont="1"/>
    <xf numFmtId="0" fontId="3" fillId="0" borderId="0" xfId="0" applyFont="1" applyProtection="1">
      <protection hidden="1"/>
    </xf>
    <xf numFmtId="1" fontId="3" fillId="0" borderId="4" xfId="0" applyNumberFormat="1" applyFont="1" applyBorder="1" applyAlignment="1" applyProtection="1">
      <alignment horizontal="center"/>
      <protection hidden="1"/>
    </xf>
    <xf numFmtId="0" fontId="23" fillId="0" borderId="6" xfId="0" applyFont="1" applyBorder="1" applyAlignment="1" applyProtection="1">
      <alignment horizontal="center"/>
      <protection hidden="1"/>
    </xf>
    <xf numFmtId="14" fontId="23" fillId="0" borderId="6" xfId="0" applyNumberFormat="1" applyFont="1" applyBorder="1" applyAlignment="1" applyProtection="1">
      <alignment horizontal="center"/>
      <protection hidden="1"/>
    </xf>
    <xf numFmtId="164" fontId="0" fillId="0" borderId="0" xfId="0" applyNumberFormat="1"/>
    <xf numFmtId="164" fontId="23" fillId="5" borderId="8" xfId="0" applyNumberFormat="1" applyFont="1" applyFill="1" applyBorder="1" applyAlignment="1">
      <alignment horizontal="right" vertical="center"/>
    </xf>
    <xf numFmtId="0" fontId="23" fillId="5" borderId="6" xfId="0" applyFont="1" applyFill="1" applyBorder="1" applyAlignment="1">
      <alignment vertical="center"/>
    </xf>
    <xf numFmtId="0" fontId="23" fillId="5" borderId="4" xfId="0" applyFont="1" applyFill="1" applyBorder="1" applyAlignment="1">
      <alignment vertical="center"/>
    </xf>
    <xf numFmtId="0" fontId="23" fillId="5" borderId="6" xfId="0" applyFont="1" applyFill="1" applyBorder="1" applyAlignment="1">
      <alignment horizontal="left" vertical="center"/>
    </xf>
    <xf numFmtId="0" fontId="4" fillId="0" borderId="1" xfId="0" applyFont="1" applyBorder="1"/>
    <xf numFmtId="0" fontId="23" fillId="0" borderId="4" xfId="0" applyFont="1" applyBorder="1" applyAlignment="1" applyProtection="1">
      <alignment horizontal="center"/>
      <protection locked="0"/>
    </xf>
    <xf numFmtId="0" fontId="23" fillId="0" borderId="4" xfId="0" applyFont="1" applyBorder="1" applyAlignment="1">
      <alignment horizontal="center"/>
    </xf>
    <xf numFmtId="0" fontId="4" fillId="0" borderId="5" xfId="0" applyFont="1" applyBorder="1" applyAlignment="1">
      <alignment horizontal="center"/>
    </xf>
    <xf numFmtId="14" fontId="23" fillId="0" borderId="4" xfId="0" applyNumberFormat="1" applyFont="1" applyBorder="1" applyAlignment="1">
      <alignment horizontal="center"/>
    </xf>
    <xf numFmtId="0" fontId="4" fillId="0" borderId="4" xfId="0" applyFont="1" applyBorder="1" applyAlignment="1">
      <alignment horizontal="center"/>
    </xf>
    <xf numFmtId="0" fontId="23" fillId="0" borderId="11" xfId="0" applyFont="1" applyBorder="1" applyAlignment="1">
      <alignment horizontal="center"/>
    </xf>
    <xf numFmtId="0" fontId="24" fillId="0" borderId="7" xfId="0" applyFont="1" applyBorder="1" applyProtection="1">
      <protection hidden="1"/>
    </xf>
    <xf numFmtId="0" fontId="4" fillId="0" borderId="17" xfId="0" applyFont="1" applyBorder="1" applyProtection="1">
      <protection hidden="1"/>
    </xf>
    <xf numFmtId="0" fontId="4" fillId="0" borderId="17" xfId="0" applyFont="1" applyBorder="1"/>
    <xf numFmtId="0" fontId="6" fillId="0" borderId="10" xfId="0" applyFont="1" applyBorder="1"/>
    <xf numFmtId="0" fontId="4" fillId="0" borderId="9" xfId="0" applyFont="1" applyBorder="1"/>
    <xf numFmtId="0" fontId="4" fillId="0" borderId="9" xfId="0" applyFont="1" applyBorder="1" applyProtection="1">
      <protection hidden="1"/>
    </xf>
    <xf numFmtId="0" fontId="4" fillId="0" borderId="16" xfId="0" applyFont="1" applyBorder="1"/>
    <xf numFmtId="0" fontId="7" fillId="2" borderId="9" xfId="0" applyFont="1" applyFill="1" applyBorder="1"/>
    <xf numFmtId="0" fontId="25" fillId="6" borderId="6" xfId="0" applyFont="1" applyFill="1" applyBorder="1" applyAlignment="1">
      <alignment horizontal="center" vertical="center"/>
    </xf>
    <xf numFmtId="0" fontId="25" fillId="6" borderId="8"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3" xfId="0" applyFont="1" applyFill="1" applyBorder="1" applyAlignment="1">
      <alignment horizontal="center" vertical="center" wrapText="1"/>
    </xf>
    <xf numFmtId="0" fontId="4" fillId="7" borderId="5" xfId="0" applyFont="1" applyFill="1" applyBorder="1" applyAlignment="1" applyProtection="1">
      <alignment horizontal="center"/>
      <protection locked="0"/>
    </xf>
    <xf numFmtId="0" fontId="4" fillId="7" borderId="4" xfId="0" applyFont="1" applyFill="1" applyBorder="1" applyAlignment="1" applyProtection="1">
      <alignment horizontal="center" vertical="center"/>
      <protection locked="0"/>
    </xf>
    <xf numFmtId="0" fontId="23" fillId="7" borderId="4" xfId="0" applyFont="1" applyFill="1" applyBorder="1" applyAlignment="1" applyProtection="1">
      <alignment horizontal="left"/>
      <protection locked="0"/>
    </xf>
    <xf numFmtId="2" fontId="23" fillId="7" borderId="8" xfId="0" applyNumberFormat="1" applyFont="1" applyFill="1" applyBorder="1" applyAlignment="1" applyProtection="1">
      <alignment horizontal="right" vertical="center"/>
      <protection locked="0"/>
    </xf>
    <xf numFmtId="0" fontId="23" fillId="7" borderId="4" xfId="0" applyFont="1" applyFill="1" applyBorder="1" applyProtection="1">
      <protection hidden="1"/>
    </xf>
    <xf numFmtId="0" fontId="23" fillId="7" borderId="5" xfId="0" applyFont="1" applyFill="1" applyBorder="1" applyAlignment="1" applyProtection="1">
      <alignment vertical="center"/>
      <protection hidden="1"/>
    </xf>
    <xf numFmtId="0" fontId="23" fillId="7" borderId="19" xfId="0" applyFont="1" applyFill="1" applyBorder="1" applyAlignment="1" applyProtection="1">
      <alignment vertical="center"/>
      <protection hidden="1"/>
    </xf>
    <xf numFmtId="0" fontId="23" fillId="7" borderId="6" xfId="0" applyFont="1" applyFill="1" applyBorder="1" applyAlignment="1" applyProtection="1">
      <alignment vertical="center"/>
      <protection hidden="1"/>
    </xf>
    <xf numFmtId="44" fontId="26" fillId="6" borderId="6" xfId="1" applyFont="1" applyFill="1" applyBorder="1" applyProtection="1"/>
    <xf numFmtId="44" fontId="26" fillId="6" borderId="6" xfId="1" applyFont="1" applyFill="1" applyBorder="1" applyAlignment="1" applyProtection="1">
      <alignment horizontal="right"/>
    </xf>
    <xf numFmtId="164" fontId="26" fillId="6" borderId="6" xfId="1" applyNumberFormat="1" applyFont="1" applyFill="1" applyBorder="1" applyAlignment="1" applyProtection="1">
      <alignment horizontal="right"/>
    </xf>
    <xf numFmtId="0" fontId="4" fillId="7" borderId="12" xfId="0" applyFont="1" applyFill="1" applyBorder="1" applyAlignment="1" applyProtection="1">
      <alignment horizontal="right"/>
      <protection locked="0"/>
    </xf>
    <xf numFmtId="0" fontId="16" fillId="0" borderId="0" xfId="0" applyFont="1" applyProtection="1">
      <protection locked="0"/>
    </xf>
    <xf numFmtId="0" fontId="11" fillId="0" borderId="9" xfId="0" applyFont="1" applyBorder="1" applyProtection="1">
      <protection locked="0"/>
    </xf>
    <xf numFmtId="0" fontId="11" fillId="0" borderId="0" xfId="0" applyFont="1" applyProtection="1">
      <protection locked="0"/>
    </xf>
    <xf numFmtId="0" fontId="11" fillId="0" borderId="0" xfId="0" applyFont="1" applyAlignment="1" applyProtection="1">
      <alignment horizontal="right"/>
      <protection locked="0"/>
    </xf>
    <xf numFmtId="0" fontId="12" fillId="0" borderId="10" xfId="0" applyFont="1" applyBorder="1" applyProtection="1">
      <protection locked="0"/>
    </xf>
    <xf numFmtId="0" fontId="11" fillId="0" borderId="10" xfId="0" applyFont="1" applyBorder="1" applyProtection="1">
      <protection locked="0"/>
    </xf>
    <xf numFmtId="0" fontId="17" fillId="0" borderId="0" xfId="0" applyFont="1" applyProtection="1">
      <protection locked="0"/>
    </xf>
    <xf numFmtId="0" fontId="13" fillId="6" borderId="0" xfId="0" applyFont="1" applyFill="1" applyAlignment="1" applyProtection="1">
      <alignment horizontal="left"/>
      <protection locked="0"/>
    </xf>
    <xf numFmtId="0" fontId="11" fillId="0" borderId="0" xfId="0" applyFont="1" applyAlignment="1" applyProtection="1">
      <alignment vertical="top" wrapText="1"/>
      <protection locked="0"/>
    </xf>
    <xf numFmtId="0" fontId="12" fillId="0" borderId="0" xfId="4" applyFont="1" applyAlignment="1" applyProtection="1">
      <alignment vertical="top"/>
      <protection locked="0"/>
    </xf>
    <xf numFmtId="49" fontId="13" fillId="8" borderId="0" xfId="0" applyNumberFormat="1" applyFont="1" applyFill="1" applyAlignment="1" applyProtection="1">
      <alignment horizontal="left"/>
      <protection locked="0"/>
    </xf>
    <xf numFmtId="49" fontId="12" fillId="0" borderId="0" xfId="0" applyNumberFormat="1" applyFont="1" applyAlignment="1" applyProtection="1">
      <alignment horizontal="left"/>
      <protection locked="0"/>
    </xf>
    <xf numFmtId="49" fontId="18" fillId="0" borderId="0" xfId="4" applyNumberFormat="1" applyFont="1" applyProtection="1">
      <protection locked="0"/>
    </xf>
    <xf numFmtId="0" fontId="11" fillId="0" borderId="0" xfId="0" applyFont="1" applyAlignment="1" applyProtection="1">
      <alignment horizontal="left" vertical="top" wrapText="1"/>
      <protection locked="0"/>
    </xf>
    <xf numFmtId="0" fontId="11" fillId="0" borderId="0" xfId="0" applyFont="1" applyAlignment="1" applyProtection="1">
      <alignment horizontal="left" wrapText="1"/>
      <protection locked="0"/>
    </xf>
    <xf numFmtId="0" fontId="19" fillId="0" borderId="0" xfId="0" applyFont="1" applyProtection="1">
      <protection locked="0"/>
    </xf>
    <xf numFmtId="0" fontId="12" fillId="0" borderId="0" xfId="4" applyFont="1" applyAlignment="1" applyProtection="1">
      <alignment horizontal="left" vertical="top"/>
      <protection locked="0"/>
    </xf>
    <xf numFmtId="0" fontId="12" fillId="0" borderId="0" xfId="4" applyFont="1" applyAlignment="1" applyProtection="1">
      <alignment horizontal="left" vertical="top" wrapText="1"/>
      <protection locked="0"/>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27" fillId="2" borderId="9" xfId="0" applyFont="1" applyFill="1" applyBorder="1" applyProtection="1">
      <protection locked="0"/>
    </xf>
    <xf numFmtId="0" fontId="11" fillId="0" borderId="9" xfId="0" applyFont="1" applyBorder="1" applyAlignment="1" applyProtection="1">
      <alignment horizontal="center" wrapText="1"/>
      <protection locked="0"/>
    </xf>
    <xf numFmtId="0" fontId="28" fillId="0" borderId="0" xfId="0" applyFont="1" applyProtection="1">
      <protection locked="0"/>
    </xf>
    <xf numFmtId="49" fontId="11" fillId="0" borderId="0" xfId="0" applyNumberFormat="1" applyFont="1" applyProtection="1">
      <protection locked="0"/>
    </xf>
    <xf numFmtId="49" fontId="11" fillId="0" borderId="0" xfId="0" applyNumberFormat="1" applyFont="1" applyAlignment="1" applyProtection="1">
      <alignment vertical="top" wrapText="1"/>
      <protection locked="0"/>
    </xf>
    <xf numFmtId="0" fontId="29" fillId="0" borderId="0" xfId="6" applyFont="1" applyFill="1" applyAlignment="1" applyProtection="1">
      <protection locked="0"/>
    </xf>
    <xf numFmtId="0" fontId="15" fillId="0" borderId="11" xfId="0" applyFont="1" applyBorder="1" applyAlignment="1">
      <alignment horizontal="center"/>
    </xf>
    <xf numFmtId="0" fontId="11" fillId="0" borderId="4" xfId="0" applyFont="1" applyBorder="1" applyAlignment="1">
      <alignment horizontal="center"/>
    </xf>
    <xf numFmtId="0" fontId="12" fillId="7" borderId="4" xfId="0" applyFont="1" applyFill="1" applyBorder="1" applyAlignment="1" applyProtection="1">
      <alignment horizontal="center"/>
      <protection locked="0"/>
    </xf>
    <xf numFmtId="0" fontId="15" fillId="0" borderId="4" xfId="0" applyFont="1" applyBorder="1" applyAlignment="1">
      <alignment horizontal="center"/>
    </xf>
    <xf numFmtId="0" fontId="12" fillId="7" borderId="4" xfId="0" applyFont="1" applyFill="1" applyBorder="1" applyAlignment="1" applyProtection="1">
      <alignment horizontal="left"/>
      <protection locked="0"/>
    </xf>
    <xf numFmtId="14" fontId="15" fillId="0" borderId="4" xfId="0" applyNumberFormat="1" applyFont="1" applyBorder="1" applyAlignment="1">
      <alignment horizontal="center"/>
    </xf>
    <xf numFmtId="0" fontId="11" fillId="0" borderId="5" xfId="0" applyFont="1" applyBorder="1" applyAlignment="1">
      <alignment horizontal="center"/>
    </xf>
    <xf numFmtId="0" fontId="12" fillId="7" borderId="5" xfId="0" applyFont="1" applyFill="1" applyBorder="1" applyAlignment="1" applyProtection="1">
      <alignment horizontal="center"/>
      <protection locked="0"/>
    </xf>
    <xf numFmtId="0" fontId="11" fillId="0" borderId="20" xfId="0" applyFont="1" applyBorder="1"/>
    <xf numFmtId="0" fontId="12" fillId="7" borderId="5" xfId="0" applyFont="1" applyFill="1" applyBorder="1" applyAlignment="1" applyProtection="1">
      <alignment horizontal="center" vertical="center"/>
      <protection locked="0"/>
    </xf>
    <xf numFmtId="0" fontId="11" fillId="0" borderId="0" xfId="0" applyFont="1" applyAlignment="1">
      <alignment vertical="top"/>
    </xf>
    <xf numFmtId="0" fontId="13" fillId="6" borderId="4" xfId="0" applyFont="1" applyFill="1" applyBorder="1" applyAlignment="1">
      <alignment horizontal="center" vertical="center"/>
    </xf>
    <xf numFmtId="0" fontId="15" fillId="5" borderId="6" xfId="0" applyFont="1" applyFill="1" applyBorder="1" applyAlignment="1">
      <alignment vertical="center"/>
    </xf>
    <xf numFmtId="2" fontId="15" fillId="5" borderId="8" xfId="0" applyNumberFormat="1" applyFont="1" applyFill="1" applyBorder="1" applyAlignment="1">
      <alignment horizontal="right" vertical="center"/>
    </xf>
    <xf numFmtId="164" fontId="15" fillId="5" borderId="8" xfId="0" applyNumberFormat="1" applyFont="1" applyFill="1" applyBorder="1" applyAlignment="1">
      <alignment horizontal="right" vertical="center"/>
    </xf>
    <xf numFmtId="0" fontId="15" fillId="5" borderId="6" xfId="0" applyFont="1" applyFill="1" applyBorder="1" applyAlignment="1">
      <alignment horizontal="left" vertical="center"/>
    </xf>
    <xf numFmtId="0" fontId="15" fillId="5" borderId="4" xfId="0" applyFont="1" applyFill="1" applyBorder="1" applyAlignment="1">
      <alignment vertical="center"/>
    </xf>
    <xf numFmtId="44" fontId="27" fillId="6" borderId="6" xfId="1" applyFont="1" applyFill="1" applyBorder="1" applyProtection="1"/>
    <xf numFmtId="44" fontId="27" fillId="6" borderId="6" xfId="1" applyFont="1" applyFill="1" applyBorder="1" applyAlignment="1" applyProtection="1">
      <alignment horizontal="right"/>
    </xf>
    <xf numFmtId="164" fontId="27" fillId="6" borderId="6" xfId="1" applyNumberFormat="1" applyFont="1" applyFill="1" applyBorder="1" applyAlignment="1" applyProtection="1">
      <alignment horizontal="right"/>
    </xf>
    <xf numFmtId="0" fontId="15" fillId="0" borderId="0" xfId="0" applyFont="1" applyAlignment="1">
      <alignment vertical="center"/>
    </xf>
    <xf numFmtId="0" fontId="27" fillId="2" borderId="9" xfId="0" applyFont="1" applyFill="1" applyBorder="1"/>
    <xf numFmtId="0" fontId="11" fillId="0" borderId="31" xfId="0" applyFont="1" applyBorder="1"/>
    <xf numFmtId="0" fontId="15" fillId="7" borderId="4" xfId="0" applyFont="1" applyFill="1" applyBorder="1" applyAlignment="1">
      <alignment horizontal="center"/>
    </xf>
    <xf numFmtId="164" fontId="11" fillId="7" borderId="35" xfId="0" applyNumberFormat="1" applyFont="1" applyFill="1" applyBorder="1" applyAlignment="1" applyProtection="1">
      <alignment horizontal="right"/>
      <protection locked="0"/>
    </xf>
    <xf numFmtId="0" fontId="11" fillId="0" borderId="0" xfId="0" applyFont="1" applyAlignment="1">
      <alignment horizontal="left"/>
    </xf>
    <xf numFmtId="164" fontId="11" fillId="0" borderId="0" xfId="0" applyNumberFormat="1" applyFont="1" applyAlignment="1">
      <alignment horizontal="right"/>
    </xf>
    <xf numFmtId="2" fontId="11" fillId="0" borderId="0" xfId="0" applyNumberFormat="1" applyFont="1" applyAlignment="1">
      <alignment horizontal="right"/>
    </xf>
    <xf numFmtId="164" fontId="11" fillId="0" borderId="0" xfId="0" applyNumberFormat="1" applyFont="1"/>
    <xf numFmtId="0" fontId="13" fillId="8" borderId="19" xfId="5" applyFont="1" applyFill="1" applyBorder="1" applyAlignment="1">
      <alignment horizontal="center" vertical="center" wrapText="1"/>
    </xf>
    <xf numFmtId="164" fontId="30" fillId="7" borderId="19" xfId="5" applyNumberFormat="1" applyFont="1" applyFill="1" applyBorder="1" applyAlignment="1">
      <alignment horizontal="center" vertical="center"/>
    </xf>
    <xf numFmtId="2" fontId="13" fillId="8" borderId="19" xfId="5" applyNumberFormat="1" applyFont="1" applyFill="1" applyBorder="1" applyAlignment="1">
      <alignment horizontal="center" vertical="center"/>
    </xf>
    <xf numFmtId="164" fontId="11" fillId="7" borderId="19" xfId="0" applyNumberFormat="1" applyFont="1" applyFill="1" applyBorder="1" applyAlignment="1">
      <alignment horizontal="center" vertical="center"/>
    </xf>
    <xf numFmtId="0" fontId="11" fillId="0" borderId="13" xfId="0" applyFont="1" applyBorder="1"/>
    <xf numFmtId="0" fontId="11" fillId="0" borderId="18" xfId="0" applyFont="1" applyBorder="1"/>
    <xf numFmtId="0" fontId="11" fillId="0" borderId="15" xfId="0" applyFont="1" applyBorder="1"/>
    <xf numFmtId="164" fontId="11" fillId="7" borderId="12" xfId="0" applyNumberFormat="1" applyFont="1" applyFill="1" applyBorder="1" applyAlignment="1" applyProtection="1">
      <alignment horizontal="center" vertical="center"/>
      <protection locked="0"/>
    </xf>
    <xf numFmtId="2" fontId="11" fillId="7" borderId="12" xfId="0" applyNumberFormat="1" applyFont="1" applyFill="1" applyBorder="1" applyAlignment="1" applyProtection="1">
      <alignment horizontal="right" vertical="center"/>
      <protection locked="0"/>
    </xf>
    <xf numFmtId="0" fontId="12" fillId="7" borderId="12"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protection locked="0"/>
    </xf>
    <xf numFmtId="2" fontId="12" fillId="7" borderId="12" xfId="0" applyNumberFormat="1" applyFont="1" applyFill="1" applyBorder="1" applyAlignment="1" applyProtection="1">
      <alignment horizontal="right"/>
      <protection locked="0"/>
    </xf>
    <xf numFmtId="0" fontId="12" fillId="7" borderId="12" xfId="5" applyFont="1" applyFill="1" applyBorder="1" applyAlignment="1" applyProtection="1">
      <alignment horizontal="center" vertical="center" wrapText="1"/>
      <protection locked="0"/>
    </xf>
    <xf numFmtId="2" fontId="12" fillId="7" borderId="12" xfId="5" applyNumberFormat="1" applyFont="1" applyFill="1" applyBorder="1" applyAlignment="1" applyProtection="1">
      <alignment horizontal="right" vertical="center"/>
      <protection locked="0"/>
    </xf>
    <xf numFmtId="0" fontId="11" fillId="0" borderId="0" xfId="0" applyFont="1" applyAlignment="1">
      <alignment horizontal="center"/>
    </xf>
    <xf numFmtId="164" fontId="11" fillId="7" borderId="12" xfId="0" applyNumberFormat="1" applyFont="1" applyFill="1" applyBorder="1" applyAlignment="1" applyProtection="1">
      <alignment horizontal="right" vertical="center"/>
      <protection locked="0"/>
    </xf>
    <xf numFmtId="0" fontId="11" fillId="5" borderId="0" xfId="0" applyFont="1" applyFill="1" applyProtection="1">
      <protection locked="0"/>
    </xf>
    <xf numFmtId="164" fontId="11" fillId="7" borderId="12" xfId="0" applyNumberFormat="1" applyFont="1" applyFill="1" applyBorder="1" applyProtection="1">
      <protection locked="0"/>
    </xf>
    <xf numFmtId="0" fontId="11" fillId="4" borderId="12" xfId="0" applyFont="1" applyFill="1" applyBorder="1" applyProtection="1">
      <protection locked="0"/>
    </xf>
    <xf numFmtId="2" fontId="11" fillId="4" borderId="12" xfId="0" applyNumberFormat="1" applyFont="1" applyFill="1" applyBorder="1" applyProtection="1">
      <protection locked="0"/>
    </xf>
    <xf numFmtId="166" fontId="11" fillId="0" borderId="0" xfId="0" applyNumberFormat="1" applyFont="1" applyProtection="1">
      <protection locked="0"/>
    </xf>
    <xf numFmtId="165" fontId="11" fillId="0" borderId="0" xfId="0" applyNumberFormat="1" applyFont="1" applyProtection="1">
      <protection locked="0"/>
    </xf>
    <xf numFmtId="0" fontId="11" fillId="0" borderId="26" xfId="0" applyFont="1" applyBorder="1" applyProtection="1">
      <protection locked="0"/>
    </xf>
    <xf numFmtId="0" fontId="11" fillId="0" borderId="27" xfId="0" applyFont="1" applyBorder="1" applyProtection="1">
      <protection locked="0"/>
    </xf>
    <xf numFmtId="2" fontId="11" fillId="0" borderId="28" xfId="0" applyNumberFormat="1" applyFont="1" applyBorder="1" applyProtection="1">
      <protection locked="0"/>
    </xf>
    <xf numFmtId="0" fontId="11" fillId="0" borderId="29" xfId="0" applyFont="1" applyBorder="1" applyProtection="1">
      <protection locked="0"/>
    </xf>
    <xf numFmtId="2" fontId="11" fillId="0" borderId="30" xfId="0" applyNumberFormat="1" applyFont="1" applyBorder="1" applyProtection="1">
      <protection locked="0"/>
    </xf>
    <xf numFmtId="0" fontId="27" fillId="2" borderId="31" xfId="0" applyFont="1" applyFill="1" applyBorder="1"/>
    <xf numFmtId="2" fontId="11" fillId="0" borderId="31" xfId="0" applyNumberFormat="1" applyFont="1" applyBorder="1"/>
    <xf numFmtId="0" fontId="33" fillId="8" borderId="34" xfId="0" applyFont="1" applyFill="1" applyBorder="1" applyAlignment="1">
      <alignment horizontal="left"/>
    </xf>
    <xf numFmtId="2" fontId="27" fillId="0" borderId="17" xfId="0" applyNumberFormat="1" applyFont="1" applyBorder="1" applyAlignment="1">
      <alignment horizontal="right"/>
    </xf>
    <xf numFmtId="164" fontId="27" fillId="0" borderId="17" xfId="0" applyNumberFormat="1" applyFont="1" applyBorder="1"/>
    <xf numFmtId="0" fontId="11" fillId="0" borderId="0" xfId="0" applyFont="1" applyAlignment="1" applyProtection="1">
      <alignment horizontal="left" vertical="top"/>
      <protection locked="0"/>
    </xf>
    <xf numFmtId="0" fontId="12" fillId="0" borderId="0" xfId="4" applyFont="1" applyAlignment="1" applyProtection="1">
      <alignment horizontal="left" vertical="top"/>
      <protection locked="0"/>
    </xf>
    <xf numFmtId="0" fontId="11" fillId="0" borderId="0" xfId="0" applyFont="1" applyAlignment="1" applyProtection="1">
      <alignment horizontal="left" vertical="top" wrapText="1"/>
      <protection locked="0"/>
    </xf>
    <xf numFmtId="0" fontId="12" fillId="0" borderId="0" xfId="4" applyFont="1" applyAlignment="1" applyProtection="1">
      <alignment horizontal="left" vertical="top" wrapText="1"/>
      <protection locked="0"/>
    </xf>
    <xf numFmtId="0" fontId="11" fillId="0" borderId="0" xfId="0" applyFont="1" applyAlignment="1" applyProtection="1">
      <alignment vertical="top"/>
      <protection locked="0"/>
    </xf>
    <xf numFmtId="0" fontId="31" fillId="6" borderId="1" xfId="0" applyFont="1" applyFill="1" applyBorder="1" applyAlignment="1">
      <alignment horizontal="center"/>
    </xf>
    <xf numFmtId="0" fontId="31" fillId="6" borderId="2" xfId="0" applyFont="1" applyFill="1" applyBorder="1" applyAlignment="1">
      <alignment horizontal="center"/>
    </xf>
    <xf numFmtId="0" fontId="31" fillId="6" borderId="3" xfId="0" applyFont="1" applyFill="1" applyBorder="1" applyAlignment="1">
      <alignment horizontal="center"/>
    </xf>
    <xf numFmtId="0" fontId="32" fillId="6" borderId="1" xfId="6" applyFont="1" applyFill="1" applyBorder="1" applyAlignment="1" applyProtection="1">
      <alignment horizontal="center"/>
    </xf>
    <xf numFmtId="0" fontId="32" fillId="6" borderId="2" xfId="6" applyFont="1" applyFill="1" applyBorder="1" applyAlignment="1" applyProtection="1">
      <alignment horizontal="center"/>
    </xf>
    <xf numFmtId="0" fontId="32" fillId="6" borderId="3" xfId="6" applyFont="1" applyFill="1" applyBorder="1" applyAlignment="1" applyProtection="1">
      <alignment horizontal="center"/>
    </xf>
    <xf numFmtId="0" fontId="11" fillId="0" borderId="32" xfId="0" applyFont="1" applyBorder="1" applyAlignment="1">
      <alignment horizontal="center" vertical="center" wrapText="1"/>
    </xf>
    <xf numFmtId="0" fontId="30" fillId="0" borderId="33" xfId="0" applyFont="1" applyBorder="1" applyAlignment="1">
      <alignment horizontal="center"/>
    </xf>
    <xf numFmtId="0" fontId="19" fillId="5" borderId="13" xfId="0" applyFont="1" applyFill="1" applyBorder="1" applyAlignment="1">
      <alignment horizontal="center"/>
    </xf>
    <xf numFmtId="0" fontId="19" fillId="5" borderId="14" xfId="0" applyFont="1" applyFill="1" applyBorder="1" applyAlignment="1">
      <alignment horizontal="center"/>
    </xf>
    <xf numFmtId="0" fontId="19" fillId="5" borderId="15" xfId="0" applyFont="1" applyFill="1" applyBorder="1" applyAlignment="1">
      <alignment horizontal="center"/>
    </xf>
    <xf numFmtId="0" fontId="11" fillId="0" borderId="9" xfId="0" applyFont="1" applyBorder="1" applyAlignment="1">
      <alignment horizontal="center" wrapText="1"/>
    </xf>
    <xf numFmtId="0" fontId="12" fillId="0" borderId="36" xfId="0" applyFont="1" applyBorder="1" applyAlignment="1">
      <alignment vertical="center"/>
    </xf>
    <xf numFmtId="0" fontId="12" fillId="0" borderId="37" xfId="0" applyFont="1" applyBorder="1" applyAlignment="1">
      <alignment vertical="center"/>
    </xf>
    <xf numFmtId="0" fontId="4" fillId="0" borderId="0" xfId="0" applyFont="1" applyAlignment="1">
      <alignment horizontal="lef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25" fillId="6" borderId="1" xfId="0" applyFont="1" applyFill="1" applyBorder="1" applyAlignment="1">
      <alignment horizontal="center"/>
    </xf>
    <xf numFmtId="0" fontId="25" fillId="6" borderId="2" xfId="0" applyFont="1" applyFill="1" applyBorder="1" applyAlignment="1">
      <alignment horizontal="center"/>
    </xf>
    <xf numFmtId="0" fontId="25" fillId="6" borderId="3" xfId="0" applyFont="1" applyFill="1" applyBorder="1" applyAlignment="1">
      <alignment horizontal="center"/>
    </xf>
    <xf numFmtId="0" fontId="25" fillId="6" borderId="1" xfId="0" applyFont="1" applyFill="1" applyBorder="1" applyAlignment="1" applyProtection="1">
      <alignment horizontal="center"/>
      <protection hidden="1"/>
    </xf>
    <xf numFmtId="0" fontId="25" fillId="6" borderId="2" xfId="0" applyFont="1" applyFill="1" applyBorder="1" applyAlignment="1" applyProtection="1">
      <alignment horizontal="center"/>
      <protection hidden="1"/>
    </xf>
    <xf numFmtId="0" fontId="25" fillId="6" borderId="3" xfId="0" applyFont="1" applyFill="1" applyBorder="1" applyAlignment="1" applyProtection="1">
      <alignment horizontal="center"/>
      <protection hidden="1"/>
    </xf>
    <xf numFmtId="0" fontId="3" fillId="7" borderId="1" xfId="0" applyFont="1" applyFill="1" applyBorder="1" applyAlignment="1" applyProtection="1">
      <alignment horizontal="center"/>
      <protection locked="0"/>
    </xf>
    <xf numFmtId="0" fontId="3" fillId="7" borderId="2" xfId="0" applyFont="1" applyFill="1" applyBorder="1" applyAlignment="1" applyProtection="1">
      <alignment horizontal="center"/>
      <protection locked="0"/>
    </xf>
    <xf numFmtId="0" fontId="3" fillId="7" borderId="3" xfId="0" applyFont="1" applyFill="1" applyBorder="1" applyAlignment="1" applyProtection="1">
      <alignment horizontal="center"/>
      <protection locked="0"/>
    </xf>
    <xf numFmtId="0" fontId="3" fillId="7" borderId="20" xfId="0" applyFont="1" applyFill="1" applyBorder="1" applyAlignment="1" applyProtection="1">
      <alignment horizontal="center"/>
      <protection locked="0"/>
    </xf>
    <xf numFmtId="0" fontId="3" fillId="7" borderId="25" xfId="0" applyFont="1" applyFill="1" applyBorder="1" applyAlignment="1" applyProtection="1">
      <alignment horizontal="center"/>
      <protection locked="0"/>
    </xf>
    <xf numFmtId="0" fontId="3" fillId="7" borderId="24" xfId="0" applyFont="1" applyFill="1" applyBorder="1" applyAlignment="1" applyProtection="1">
      <alignment horizontal="center"/>
      <protection locked="0"/>
    </xf>
    <xf numFmtId="0" fontId="3" fillId="7" borderId="7" xfId="0" applyFont="1" applyFill="1" applyBorder="1" applyAlignment="1" applyProtection="1">
      <alignment horizontal="center"/>
      <protection locked="0"/>
    </xf>
    <xf numFmtId="0" fontId="3" fillId="7" borderId="0" xfId="0" applyFont="1" applyFill="1" applyAlignment="1" applyProtection="1">
      <alignment horizontal="center"/>
      <protection locked="0"/>
    </xf>
    <xf numFmtId="0" fontId="3" fillId="7" borderId="23" xfId="0" applyFont="1" applyFill="1" applyBorder="1" applyAlignment="1" applyProtection="1">
      <alignment horizontal="center"/>
      <protection locked="0"/>
    </xf>
    <xf numFmtId="0" fontId="3" fillId="7" borderId="22" xfId="0" applyFont="1" applyFill="1" applyBorder="1" applyAlignment="1" applyProtection="1">
      <alignment horizontal="center"/>
      <protection locked="0"/>
    </xf>
    <xf numFmtId="0" fontId="3" fillId="7" borderId="21" xfId="0" applyFont="1" applyFill="1" applyBorder="1" applyAlignment="1" applyProtection="1">
      <alignment horizontal="center"/>
      <protection locked="0"/>
    </xf>
    <xf numFmtId="0" fontId="3" fillId="7" borderId="8" xfId="0" applyFont="1" applyFill="1" applyBorder="1" applyAlignment="1" applyProtection="1">
      <alignment horizontal="center"/>
      <protection locked="0"/>
    </xf>
    <xf numFmtId="0" fontId="4" fillId="0" borderId="0" xfId="0" applyFont="1" applyAlignment="1">
      <alignment horizontal="left" vertical="top" wrapText="1"/>
    </xf>
  </cellXfs>
  <cellStyles count="7">
    <cellStyle name="Currency" xfId="1" builtinId="4"/>
    <cellStyle name="Hyperlink" xfId="6" builtinId="8"/>
    <cellStyle name="Normal" xfId="0" builtinId="0"/>
    <cellStyle name="Normal 2" xfId="4" xr:uid="{00000000-0005-0000-0000-000002000000}"/>
    <cellStyle name="Normal 3" xfId="3" xr:uid="{00000000-0005-0000-0000-000003000000}"/>
    <cellStyle name="Normal 7 2 2" xfId="5" xr:uid="{00000000-0005-0000-0000-000004000000}"/>
    <cellStyle name="Percent 3" xfId="2" xr:uid="{00000000-0005-0000-0000-000005000000}"/>
  </cellStyles>
  <dxfs count="31">
    <dxf>
      <font>
        <b val="0"/>
        <i val="0"/>
        <strike val="0"/>
        <condense val="0"/>
        <extend val="0"/>
        <outline val="0"/>
        <shadow val="0"/>
        <u val="none"/>
        <vertAlign val="baseline"/>
        <sz val="12"/>
        <color theme="1"/>
        <name val="Segoe UI"/>
        <family val="2"/>
        <scheme val="none"/>
      </font>
      <numFmt numFmtId="2" formatCode="0.00"/>
      <border diagonalUp="0" diagonalDown="0">
        <left style="medium">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2" formatCode="0.00"/>
      <border diagonalUp="0" diagonalDown="0">
        <left style="medium">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2" formatCode="0.00"/>
      <border diagonalUp="0" diagonalDown="0">
        <left style="medium">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2" formatCode="0.00"/>
      <border diagonalUp="0" diagonalDown="0">
        <left style="medium">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2" formatCode="0.00"/>
      <border diagonalUp="0" diagonalDown="0">
        <left style="medium">
          <color indexed="64"/>
        </left>
        <right style="medium">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left/>
        <right style="medium">
          <color indexed="64"/>
        </right>
        <top style="thin">
          <color indexed="64"/>
        </top>
        <bottom style="thin">
          <color indexed="64"/>
        </bottom>
      </border>
      <protection locked="0" hidden="0"/>
    </dxf>
    <dxf>
      <border outline="0">
        <top style="thin">
          <color indexed="64"/>
        </top>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border outline="0">
        <bottom style="thin">
          <color indexed="64"/>
        </bottom>
      </border>
    </dxf>
    <dxf>
      <font>
        <b val="0"/>
        <i val="0"/>
        <strike val="0"/>
        <condense val="0"/>
        <extend val="0"/>
        <outline val="0"/>
        <shadow val="0"/>
        <u val="none"/>
        <vertAlign val="baseline"/>
        <sz val="12"/>
        <color theme="1"/>
        <name val="Segoe UI"/>
        <family val="2"/>
        <scheme val="none"/>
      </font>
      <border diagonalUp="0" diagonalDown="0">
        <left style="medium">
          <color indexed="64"/>
        </left>
        <right style="medium">
          <color indexed="64"/>
        </right>
        <top/>
        <bottom/>
      </border>
      <protection locked="0" hidden="0"/>
    </dxf>
    <dxf>
      <font>
        <strike val="0"/>
        <outline val="0"/>
        <shadow val="0"/>
        <u val="none"/>
        <vertAlign val="baseline"/>
        <sz val="12"/>
        <name val="Segoe UI"/>
        <family val="2"/>
        <scheme val="none"/>
      </font>
      <protection locked="0" hidden="0"/>
    </dxf>
    <dxf>
      <font>
        <strike val="0"/>
        <outline val="0"/>
        <shadow val="0"/>
        <u val="none"/>
        <vertAlign val="baseline"/>
        <sz val="12"/>
        <name val="Segoe UI"/>
        <family val="2"/>
        <scheme val="none"/>
      </font>
      <protection locked="0" hidden="0"/>
    </dxf>
    <dxf>
      <font>
        <strike val="0"/>
        <outline val="0"/>
        <shadow val="0"/>
        <u val="none"/>
        <vertAlign val="baseline"/>
        <sz val="12"/>
        <name val="Segoe UI"/>
        <family val="2"/>
        <scheme val="none"/>
      </font>
      <protection locked="0" hidden="0"/>
    </dxf>
    <dxf>
      <font>
        <strike val="0"/>
        <outline val="0"/>
        <shadow val="0"/>
        <u val="none"/>
        <vertAlign val="baseline"/>
        <sz val="12"/>
        <name val="Segoe UI"/>
        <family val="2"/>
        <scheme val="none"/>
      </font>
      <protection locked="0" hidden="0"/>
    </dxf>
    <dxf>
      <font>
        <strike val="0"/>
        <outline val="0"/>
        <shadow val="0"/>
        <u val="none"/>
        <vertAlign val="baseline"/>
        <sz val="12"/>
        <name val="Segoe UI"/>
        <family val="2"/>
        <scheme val="none"/>
      </font>
      <protection locked="0" hidden="0"/>
    </dxf>
    <dxf>
      <border>
        <left style="medium">
          <color rgb="FF000000"/>
        </left>
        <right style="medium">
          <color rgb="FF000000"/>
        </right>
        <top style="medium">
          <color rgb="FF000000"/>
        </top>
        <bottom style="medium">
          <color rgb="FF000000"/>
        </bottom>
      </border>
    </dxf>
    <dxf>
      <font>
        <strike val="0"/>
        <outline val="0"/>
        <shadow val="0"/>
        <u val="none"/>
        <vertAlign val="baseline"/>
        <sz val="12"/>
        <name val="Segoe UI"/>
        <family val="2"/>
        <scheme val="none"/>
      </font>
      <protection locked="0" hidden="0"/>
    </dxf>
    <dxf>
      <border>
        <bottom style="medium">
          <color rgb="FF000000"/>
        </bottom>
      </border>
    </dxf>
    <dxf>
      <font>
        <strike val="0"/>
        <outline val="0"/>
        <shadow val="0"/>
        <u val="none"/>
        <vertAlign val="baseline"/>
        <sz val="12"/>
        <name val="Segoe UI"/>
        <family val="2"/>
        <scheme val="none"/>
      </font>
      <protection locked="1" hidden="0"/>
    </dxf>
    <dxf>
      <font>
        <strike val="0"/>
        <outline val="0"/>
        <shadow val="0"/>
        <u val="none"/>
        <vertAlign val="baseline"/>
        <sz val="12"/>
        <name val="Segoe UI"/>
        <family val="2"/>
        <scheme val="none"/>
      </font>
      <numFmt numFmtId="164" formatCode="&quot;$&quot;#,##0.00"/>
      <fill>
        <patternFill patternType="solid">
          <fgColor indexed="64"/>
          <bgColor rgb="FFECEEF0"/>
        </patternFill>
      </fil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auto="1"/>
        <name val="Segoe UI"/>
        <family val="2"/>
        <scheme val="none"/>
      </font>
      <numFmt numFmtId="2" formatCode="0.00"/>
      <fill>
        <patternFill patternType="solid">
          <fgColor indexed="64"/>
          <bgColor rgb="FFECEEF0"/>
        </patternFill>
      </fill>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Segoe UI"/>
        <family val="2"/>
        <scheme val="none"/>
      </font>
      <numFmt numFmtId="164" formatCode="&quot;$&quot;#,##0.00"/>
      <fill>
        <patternFill patternType="solid">
          <fgColor indexed="64"/>
          <bgColor rgb="FFECEEF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auto="1"/>
        <name val="Segoe UI"/>
        <family val="2"/>
        <scheme val="none"/>
      </font>
      <fill>
        <patternFill patternType="solid">
          <fgColor indexed="64"/>
          <bgColor rgb="FFECEEF0"/>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solid">
          <fgColor indexed="64"/>
          <bgColor rgb="FFECEEF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auto="1"/>
        <name val="Segoe UI"/>
        <family val="2"/>
        <scheme val="none"/>
      </font>
      <fill>
        <patternFill patternType="solid">
          <fgColor indexed="64"/>
          <bgColor rgb="FFECEEF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Segoe UI"/>
        <family val="2"/>
        <scheme val="none"/>
      </font>
      <fill>
        <patternFill patternType="solid">
          <fgColor indexed="64"/>
          <bgColor rgb="FFECEEF0"/>
        </patternFill>
      </fill>
      <protection locked="0" hidden="0"/>
    </dxf>
    <dxf>
      <border>
        <bottom style="thin">
          <color indexed="64"/>
        </bottom>
      </border>
    </dxf>
    <dxf>
      <font>
        <strike val="0"/>
        <outline val="0"/>
        <shadow val="0"/>
        <u val="none"/>
        <vertAlign val="baseline"/>
        <sz val="12"/>
        <name val="Segoe UI"/>
        <family val="2"/>
        <scheme val="none"/>
      </font>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ECEEF0"/>
      <color rgb="FFFFFFFF"/>
      <color rgb="FF17315A"/>
      <color rgb="FF2D6E8D"/>
      <color rgb="FFF9A7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jus\Desktop\CARE%20Act%20Aids\Copy%20of%20Copy%20of%20CARE%20Act%20Claiming%20workbook%20multiple%20years%20V2.xlsx" TargetMode="External"/><Relationship Id="rId1" Type="http://schemas.openxmlformats.org/officeDocument/2006/relationships/externalLinkPath" Target="https://cadhcs.sharepoint.com/Users/cjus/Desktop/CARE%20Act%20Aids/Copy%20of%20Copy%20of%20CARE%20Act%20Claiming%20workbook%20multiple%20year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Claim Summary"/>
      <sheetName val="Data Entry"/>
      <sheetName val="Claim Certification Form"/>
      <sheetName val="Data"/>
      <sheetName val="Copy of Copy of CARE Act Claimi"/>
    </sheetNames>
    <sheetDataSet>
      <sheetData sheetId="0" refreshError="1"/>
      <sheetData sheetId="1" refreshError="1"/>
      <sheetData sheetId="2"/>
      <sheetData sheetId="3" refreshError="1"/>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AABE2E-7E8C-4012-B15C-B5D46D41C3B5}" name="Data_Entry_Table" displayName="Data_Entry_Table" ref="A6:F1110" totalsRowShown="0" headerRowDxfId="30" dataDxfId="28" headerRowBorderDxfId="29" tableBorderDxfId="27" totalsRowBorderDxfId="26">
  <autoFilter ref="A6:F1110" xr:uid="{02AABE2E-7E8C-4012-B15C-B5D46D41C3B5}"/>
  <tableColumns count="6">
    <tableColumn id="1" xr3:uid="{94851E26-8631-4A25-A36F-89FFADB8A727}" name="Category/Activity" dataDxfId="25"/>
    <tableColumn id="3" xr3:uid="{CBE432E1-483D-4A9A-95D9-08368ADFBB48}" name="Employee Type " dataDxfId="24"/>
    <tableColumn id="2" xr3:uid="{3124CDA1-E2A8-4E67-BFE3-E09AF4DA90A3}" name="Employee" dataDxfId="23"/>
    <tableColumn id="4" xr3:uid="{C0C9C70A-0027-4EF8-9C67-F6203FC1C3D4}" name="Rate" dataDxfId="22">
      <calculatedColumnFormula>IF(Data_Entry_Table[[#This Row],[Category/Activity]]="", "", (VLOOKUP($D$3,Table2[#All], MATCH(Data_Entry_Table[[#This Row],[Category/Activity]], $N$36:$S$36,0))))</calculatedColumnFormula>
    </tableColumn>
    <tableColumn id="5" xr3:uid="{11AFAB0F-4BB5-4638-9181-2FCB25338C76}" name="Hours" dataDxfId="21"/>
    <tableColumn id="6" xr3:uid="{1A67223C-142B-461E-BD50-E01DCCB29843}" name="Total" dataDxfId="20">
      <calculatedColumnFormula>IF(Data_Entry_Table[[#This Row],[Hours]]="","",Data_Entry_Table[[#This Row],[Hours]]*Data_Entry_Table[[#This Row],[Rate]])</calculatedColumnFormula>
    </tableColumn>
  </tableColumns>
  <tableStyleInfo name="TableStyleMedium2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B7BD8A5-40B6-4F89-90F8-296F66A3D822}" name="Table3" displayName="Table3" ref="H6:L33" totalsRowShown="0" headerRowDxfId="19" dataDxfId="17" headerRowBorderDxfId="18" tableBorderDxfId="16">
  <autoFilter ref="H6:L33" xr:uid="{6B7BD8A5-40B6-4F89-90F8-296F66A3D822}"/>
  <tableColumns count="5">
    <tableColumn id="4" xr3:uid="{36BEB491-9FE2-4A43-9336-695DBC3F17BB}" name="Court_Hearing_Time_Activity" dataDxfId="15"/>
    <tableColumn id="2" xr3:uid="{13E5F819-AAF1-45F5-BE53-C4981C37695C}" name="Court_Report_Activity" dataDxfId="14"/>
    <tableColumn id="5" xr3:uid="{5E63763D-F18E-43FD-BD26-68722B736981}" name="Data_Reporting_Activity" dataDxfId="13"/>
    <tableColumn id="1" xr3:uid="{8C729DC5-0CC2-4EA4-8D4C-05EA7F6FC841}" name="Notice_Activity" dataDxfId="12"/>
    <tableColumn id="3" xr3:uid="{83CB27C5-A115-423F-95A6-72E47DCB942F}" name="Outreach_and_Engagement_Activity" dataDxfId="11"/>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2DE9B9D-81BA-4350-81F5-45E892F48025}" name="Table2" displayName="Table2" ref="N36:S40" totalsRowShown="0" headerRowDxfId="10" dataDxfId="8" headerRowBorderDxfId="9" tableBorderDxfId="7" totalsRowBorderDxfId="6">
  <autoFilter ref="N36:S40" xr:uid="{42DE9B9D-81BA-4350-81F5-45E892F48025}"/>
  <tableColumns count="6">
    <tableColumn id="1" xr3:uid="{00E9EFE4-4907-4EA7-8BC4-E1C2FB561A13}" name="FY" dataDxfId="5"/>
    <tableColumn id="2" xr3:uid="{20E51A22-3A2E-40A8-8579-C19B513995E5}" name="Court_Report_Activity" dataDxfId="4"/>
    <tableColumn id="3" xr3:uid="{6F20624B-8334-4A24-8919-F021912F582C}" name="Court_Hearing_Time_Activity" dataDxfId="3"/>
    <tableColumn id="4" xr3:uid="{73818118-67EC-41F8-A1CE-9D7DC21CECD1}" name="Notice_Activity" dataDxfId="2"/>
    <tableColumn id="5" xr3:uid="{2A1E22A7-58B6-41B8-AEE9-36B45ACA6FC6}" name="Outreach_and_Engagement_Activity" dataDxfId="1"/>
    <tableColumn id="6" xr3:uid="{D3358031-097D-4BF0-BE26-923CB2A9B897}" name="Data_Reporting_Activity"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RE_Claiming@dhcs.ca.gov"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hcs.ca.gov/Documents/DHCS-7209-CARE-Act-Quarterly-Administrative-Cost-Reimbursement-Claim.pdf"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CARE_Claiming@dhcs.ca.gov"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8"/>
  <sheetViews>
    <sheetView tabSelected="1" zoomScale="90" zoomScaleNormal="90" workbookViewId="0"/>
  </sheetViews>
  <sheetFormatPr defaultColWidth="0" defaultRowHeight="17.25" zeroHeight="1" x14ac:dyDescent="0.3"/>
  <cols>
    <col min="1" max="1" width="243.28515625" style="73" bestFit="1" customWidth="1"/>
    <col min="2" max="2" width="42.85546875" style="73" hidden="1" customWidth="1"/>
    <col min="3" max="6" width="5.28515625" style="73" hidden="1" customWidth="1"/>
    <col min="7" max="7" width="6.5703125" style="73" hidden="1" customWidth="1"/>
    <col min="8" max="12" width="2.5703125" style="73" hidden="1" customWidth="1"/>
    <col min="13" max="16" width="3.28515625" style="73" hidden="1" customWidth="1"/>
    <col min="17" max="22" width="2.5703125" style="73" hidden="1" customWidth="1"/>
    <col min="23" max="26" width="3.28515625" style="73" hidden="1" customWidth="1"/>
    <col min="27" max="27" width="5.7109375" style="73" hidden="1" customWidth="1"/>
    <col min="28" max="28" width="7.28515625" style="73" hidden="1" customWidth="1"/>
    <col min="29" max="31" width="8.7109375" style="73" hidden="1" customWidth="1"/>
    <col min="32" max="16384" width="9.140625" style="71" hidden="1"/>
  </cols>
  <sheetData>
    <row r="1" spans="1:31" ht="18" thickBot="1" x14ac:dyDescent="0.35">
      <c r="A1" s="92" t="s">
        <v>0</v>
      </c>
      <c r="B1" s="71"/>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row>
    <row r="2" spans="1:31" ht="53.25" thickTop="1" thickBot="1" x14ac:dyDescent="0.35">
      <c r="A2" s="93" t="s">
        <v>1</v>
      </c>
      <c r="T2" s="74"/>
      <c r="U2" s="74"/>
      <c r="V2" s="74"/>
      <c r="W2" s="74"/>
      <c r="X2" s="74"/>
      <c r="Y2" s="74"/>
      <c r="Z2" s="74"/>
      <c r="AA2" s="74"/>
      <c r="AB2" s="74"/>
    </row>
    <row r="3" spans="1:31" ht="18" thickTop="1" x14ac:dyDescent="0.3">
      <c r="A3" s="75" t="s">
        <v>2</v>
      </c>
      <c r="B3" s="76"/>
      <c r="C3" s="75"/>
      <c r="D3" s="75"/>
      <c r="E3" s="75"/>
      <c r="F3" s="75"/>
      <c r="G3" s="75"/>
      <c r="H3" s="75"/>
      <c r="I3" s="75"/>
      <c r="J3" s="75"/>
      <c r="K3" s="75"/>
      <c r="L3" s="75"/>
      <c r="M3" s="75"/>
      <c r="N3" s="75"/>
      <c r="O3" s="75"/>
      <c r="P3" s="75"/>
      <c r="Q3" s="75"/>
      <c r="R3" s="75"/>
      <c r="S3" s="75"/>
      <c r="T3" s="75"/>
      <c r="U3" s="75"/>
      <c r="V3" s="75"/>
      <c r="W3" s="75"/>
      <c r="X3" s="75"/>
      <c r="Y3" s="75"/>
      <c r="Z3" s="75"/>
      <c r="AA3" s="75"/>
      <c r="AB3" s="75"/>
      <c r="AC3" s="76"/>
      <c r="AD3" s="76"/>
      <c r="AE3" s="76"/>
    </row>
    <row r="5" spans="1:31" ht="20.25" x14ac:dyDescent="0.35">
      <c r="A5" s="94" t="s">
        <v>3</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row>
    <row r="7" spans="1:31" x14ac:dyDescent="0.3">
      <c r="A7" s="77" t="s">
        <v>4</v>
      </c>
    </row>
    <row r="8" spans="1:31" x14ac:dyDescent="0.3">
      <c r="A8" s="78" t="s">
        <v>5</v>
      </c>
      <c r="B8" s="78"/>
      <c r="C8" s="78"/>
      <c r="D8" s="78"/>
      <c r="E8" s="78"/>
      <c r="F8" s="78"/>
    </row>
    <row r="9" spans="1:31" ht="15.6" customHeight="1" x14ac:dyDescent="0.3">
      <c r="A9" s="95" t="s">
        <v>6</v>
      </c>
      <c r="B9" s="161"/>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row>
    <row r="10" spans="1:31" ht="15.6" customHeight="1" x14ac:dyDescent="0.3">
      <c r="A10" s="96" t="s">
        <v>7</v>
      </c>
      <c r="B10" s="159"/>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79"/>
    </row>
    <row r="11" spans="1:31" ht="15.6" customHeight="1" x14ac:dyDescent="0.3">
      <c r="A11" s="96" t="s">
        <v>8</v>
      </c>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79"/>
    </row>
    <row r="12" spans="1:31" ht="15.95" customHeight="1" x14ac:dyDescent="0.3">
      <c r="A12" s="96" t="s">
        <v>9</v>
      </c>
      <c r="B12" s="163"/>
      <c r="C12" s="163"/>
      <c r="D12" s="163"/>
      <c r="E12" s="163"/>
      <c r="F12" s="163"/>
      <c r="G12" s="163"/>
      <c r="H12" s="163"/>
      <c r="I12" s="163"/>
      <c r="J12" s="163"/>
      <c r="K12" s="163"/>
      <c r="L12" s="79"/>
      <c r="M12" s="79"/>
      <c r="N12" s="79"/>
      <c r="O12" s="79"/>
      <c r="P12" s="79"/>
      <c r="Q12" s="79"/>
      <c r="R12" s="79"/>
      <c r="S12" s="79"/>
      <c r="T12" s="79"/>
      <c r="U12" s="79"/>
      <c r="V12" s="79"/>
      <c r="W12" s="79"/>
      <c r="X12" s="79"/>
      <c r="Y12" s="79"/>
      <c r="Z12" s="79"/>
      <c r="AA12" s="79"/>
      <c r="AB12" s="79"/>
      <c r="AC12" s="79"/>
      <c r="AD12" s="79"/>
      <c r="AE12" s="79"/>
    </row>
    <row r="13" spans="1:31" ht="15.6" customHeight="1" x14ac:dyDescent="0.3">
      <c r="A13" s="96" t="s">
        <v>10</v>
      </c>
      <c r="B13" s="163"/>
      <c r="C13" s="163"/>
      <c r="D13" s="163"/>
      <c r="E13" s="163"/>
      <c r="F13" s="163"/>
      <c r="G13" s="163"/>
      <c r="H13" s="163"/>
      <c r="I13" s="163"/>
      <c r="J13" s="163"/>
      <c r="K13" s="163"/>
      <c r="L13" s="163"/>
      <c r="M13" s="163"/>
      <c r="N13" s="163"/>
      <c r="O13" s="163"/>
      <c r="P13" s="163"/>
      <c r="Q13" s="163"/>
      <c r="R13" s="163"/>
      <c r="S13" s="163"/>
      <c r="T13" s="163"/>
      <c r="U13" s="163"/>
      <c r="V13" s="163"/>
      <c r="W13" s="79"/>
      <c r="X13" s="79"/>
      <c r="Y13" s="79"/>
      <c r="Z13" s="79"/>
      <c r="AA13" s="79"/>
      <c r="AB13" s="79"/>
      <c r="AC13" s="79"/>
      <c r="AD13" s="79"/>
      <c r="AE13" s="79"/>
    </row>
    <row r="14" spans="1:31" ht="15.6" hidden="1" customHeight="1" x14ac:dyDescent="0.3">
      <c r="A14" s="95"/>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row>
    <row r="15" spans="1:31" x14ac:dyDescent="0.3">
      <c r="A15" s="81" t="s">
        <v>11</v>
      </c>
      <c r="B15" s="81"/>
      <c r="C15" s="81"/>
      <c r="D15" s="81"/>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row>
    <row r="16" spans="1:31" x14ac:dyDescent="0.3">
      <c r="A16" s="82" t="s">
        <v>12</v>
      </c>
      <c r="B16" s="82"/>
      <c r="C16" s="82"/>
      <c r="D16" s="82"/>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row>
    <row r="17" spans="1:31" ht="15.6" customHeight="1" x14ac:dyDescent="0.3">
      <c r="A17" s="95" t="s">
        <v>13</v>
      </c>
      <c r="B17" s="80"/>
      <c r="C17" s="8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80"/>
    </row>
    <row r="18" spans="1:31" ht="15.6" customHeight="1" x14ac:dyDescent="0.3">
      <c r="A18" s="95" t="s">
        <v>14</v>
      </c>
      <c r="B18" s="80"/>
      <c r="C18" s="8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87"/>
      <c r="AB18" s="87"/>
      <c r="AC18" s="87"/>
      <c r="AD18" s="87"/>
    </row>
    <row r="19" spans="1:31" ht="15.6" customHeight="1" x14ac:dyDescent="0.3">
      <c r="A19" s="95" t="s">
        <v>15</v>
      </c>
      <c r="B19" s="88"/>
      <c r="C19" s="88"/>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80"/>
    </row>
    <row r="20" spans="1:31" ht="15.6" customHeight="1" x14ac:dyDescent="0.3">
      <c r="A20" s="95" t="s">
        <v>16</v>
      </c>
      <c r="B20" s="80"/>
      <c r="C20" s="8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80"/>
    </row>
    <row r="21" spans="1:31" ht="15.75" customHeight="1" x14ac:dyDescent="0.3">
      <c r="A21" s="95" t="s">
        <v>17</v>
      </c>
      <c r="B21" s="80"/>
      <c r="C21" s="8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row>
    <row r="22" spans="1:31" x14ac:dyDescent="0.3">
      <c r="A22" s="95" t="s">
        <v>18</v>
      </c>
      <c r="B22" s="79"/>
      <c r="C22" s="79"/>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row>
    <row r="23" spans="1:31" hidden="1" x14ac:dyDescent="0.3">
      <c r="A23" s="95"/>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row>
    <row r="24" spans="1:31" x14ac:dyDescent="0.3">
      <c r="A24" s="83" t="s">
        <v>19</v>
      </c>
      <c r="B24" s="83"/>
      <c r="C24" s="83"/>
    </row>
    <row r="25" spans="1:31" ht="69" x14ac:dyDescent="0.3">
      <c r="A25" s="84" t="s">
        <v>20</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row>
    <row r="26" spans="1:31" ht="16.5" hidden="1" customHeight="1" x14ac:dyDescent="0.3">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row>
    <row r="27" spans="1:31" ht="16.5" hidden="1" customHeight="1" x14ac:dyDescent="0.3">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row>
    <row r="28" spans="1:31" ht="18" hidden="1" customHeight="1" x14ac:dyDescent="0.3">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row>
    <row r="29" spans="1:31" ht="15.6" hidden="1" customHeight="1" x14ac:dyDescent="0.3">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row>
    <row r="30" spans="1:31" ht="25.5" hidden="1" customHeight="1" x14ac:dyDescent="0.3">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row>
    <row r="32" spans="1:31" x14ac:dyDescent="0.3">
      <c r="A32" s="77" t="s">
        <v>21</v>
      </c>
    </row>
    <row r="33" spans="1:30" x14ac:dyDescent="0.3">
      <c r="A33" s="85" t="s">
        <v>22</v>
      </c>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row>
    <row r="34" spans="1:30" hidden="1" x14ac:dyDescent="0.3">
      <c r="A34" s="85"/>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row>
    <row r="35" spans="1:30" x14ac:dyDescent="0.3">
      <c r="A35" s="86" t="s">
        <v>23</v>
      </c>
      <c r="B35" s="71"/>
      <c r="C35" s="86"/>
      <c r="D35" s="86"/>
      <c r="E35" s="86"/>
      <c r="F35" s="86"/>
      <c r="G35" s="71"/>
      <c r="H35" s="86"/>
      <c r="I35" s="86"/>
      <c r="J35" s="86"/>
      <c r="K35" s="86"/>
      <c r="L35" s="86"/>
      <c r="M35" s="86"/>
      <c r="N35" s="86"/>
      <c r="O35" s="86"/>
      <c r="P35" s="86"/>
      <c r="Q35" s="86"/>
      <c r="R35" s="86"/>
      <c r="S35" s="86"/>
      <c r="T35" s="86"/>
      <c r="U35" s="86"/>
      <c r="V35" s="86"/>
      <c r="W35" s="86"/>
      <c r="X35" s="86"/>
      <c r="Y35" s="86"/>
      <c r="Z35" s="86"/>
      <c r="AA35" s="86"/>
      <c r="AB35" s="86"/>
    </row>
    <row r="36" spans="1:30" x14ac:dyDescent="0.3">
      <c r="A36" s="97" t="s">
        <v>24</v>
      </c>
    </row>
    <row r="38" spans="1:30" x14ac:dyDescent="0.3">
      <c r="A38" s="73" t="s">
        <v>187</v>
      </c>
    </row>
  </sheetData>
  <sheetProtection sheet="1" objects="1" scenarios="1" selectLockedCells="1"/>
  <mergeCells count="11">
    <mergeCell ref="D22:AD22"/>
    <mergeCell ref="D18:Z18"/>
    <mergeCell ref="B12:K12"/>
    <mergeCell ref="B13:V13"/>
    <mergeCell ref="B11:AD11"/>
    <mergeCell ref="B10:AD10"/>
    <mergeCell ref="D21:AD21"/>
    <mergeCell ref="B9:AE9"/>
    <mergeCell ref="D17:AD17"/>
    <mergeCell ref="D19:AD19"/>
    <mergeCell ref="D20:AD20"/>
  </mergeCells>
  <hyperlinks>
    <hyperlink ref="A36" r:id="rId1" xr:uid="{3786B1D0-BBD0-4301-BEE6-C050986CB9E1}"/>
  </hyperlinks>
  <pageMargins left="0.7" right="0.7" top="0.75" bottom="0.75" header="0.3" footer="0.3"/>
  <pageSetup orientation="landscape" horizontalDpi="90" verticalDpi="9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2D6E8D"/>
  </sheetPr>
  <dimension ref="A1:G22"/>
  <sheetViews>
    <sheetView topLeftCell="B1" zoomScale="110" zoomScaleNormal="110" workbookViewId="0">
      <selection activeCell="C6" sqref="C6"/>
    </sheetView>
  </sheetViews>
  <sheetFormatPr defaultColWidth="0" defaultRowHeight="17.25" zeroHeight="1" x14ac:dyDescent="0.3"/>
  <cols>
    <col min="1" max="1" width="18.28515625" style="16" customWidth="1"/>
    <col min="2" max="2" width="37.28515625" style="16" customWidth="1"/>
    <col min="3" max="3" width="18.42578125" style="16" customWidth="1"/>
    <col min="4" max="4" width="21.28515625" style="16" customWidth="1"/>
    <col min="5" max="5" width="22.85546875" style="16" bestFit="1" customWidth="1"/>
    <col min="6" max="6" width="38.42578125" style="16" hidden="1" customWidth="1"/>
    <col min="7" max="16384" width="9.140625" style="16" hidden="1"/>
  </cols>
  <sheetData>
    <row r="1" spans="1:7" ht="18" thickBot="1" x14ac:dyDescent="0.35">
      <c r="A1" s="119" t="s">
        <v>25</v>
      </c>
      <c r="B1" s="120"/>
      <c r="C1" s="120"/>
      <c r="D1" s="120"/>
      <c r="E1" s="120"/>
      <c r="F1" s="15" t="s">
        <v>26</v>
      </c>
      <c r="G1" s="15"/>
    </row>
    <row r="2" spans="1:7" ht="50.45" customHeight="1" thickTop="1" thickBot="1" x14ac:dyDescent="0.35">
      <c r="A2" s="170" t="s">
        <v>27</v>
      </c>
      <c r="B2" s="170"/>
      <c r="C2" s="170"/>
      <c r="D2" s="170"/>
      <c r="E2" s="170"/>
    </row>
    <row r="3" spans="1:7" ht="18.75" thickTop="1" thickBot="1" x14ac:dyDescent="0.35">
      <c r="A3" s="171" t="s">
        <v>2</v>
      </c>
      <c r="B3" s="171"/>
      <c r="C3" s="171"/>
      <c r="D3" s="171"/>
      <c r="E3" s="171"/>
      <c r="F3" s="17"/>
      <c r="G3" s="17"/>
    </row>
    <row r="4" spans="1:7" ht="18" hidden="1" thickBot="1" x14ac:dyDescent="0.35"/>
    <row r="5" spans="1:7" ht="18" customHeight="1" thickBot="1" x14ac:dyDescent="0.35">
      <c r="A5" s="164" t="s">
        <v>28</v>
      </c>
      <c r="B5" s="165"/>
      <c r="C5" s="165"/>
      <c r="D5" s="165"/>
      <c r="E5" s="166"/>
      <c r="F5" s="18"/>
      <c r="G5" s="19"/>
    </row>
    <row r="6" spans="1:7" ht="18" thickBot="1" x14ac:dyDescent="0.35">
      <c r="A6" s="98" t="s">
        <v>29</v>
      </c>
      <c r="B6" s="99" t="s">
        <v>30</v>
      </c>
      <c r="C6" s="100"/>
      <c r="D6" s="101" t="s">
        <v>31</v>
      </c>
      <c r="E6" s="102"/>
    </row>
    <row r="7" spans="1:7" ht="18" thickBot="1" x14ac:dyDescent="0.35">
      <c r="A7" s="103">
        <f ca="1">TODAY()</f>
        <v>46133</v>
      </c>
      <c r="B7" s="104" t="s">
        <v>32</v>
      </c>
      <c r="C7" s="105"/>
      <c r="D7" s="101" t="s">
        <v>33</v>
      </c>
      <c r="E7" s="121" t="e">
        <f>VLOOKUP(E6,Data!A1:B57,2,FALSE)</f>
        <v>#N/A</v>
      </c>
    </row>
    <row r="8" spans="1:7" ht="18" thickBot="1" x14ac:dyDescent="0.35">
      <c r="B8" s="106" t="s">
        <v>34</v>
      </c>
      <c r="C8" s="107"/>
      <c r="D8" s="108"/>
    </row>
    <row r="9" spans="1:7" ht="18" thickBot="1" x14ac:dyDescent="0.35">
      <c r="B9" s="109" t="s">
        <v>35</v>
      </c>
      <c r="C9" s="109" t="s">
        <v>36</v>
      </c>
      <c r="D9" s="109" t="s">
        <v>37</v>
      </c>
      <c r="E9" s="109" t="s">
        <v>38</v>
      </c>
    </row>
    <row r="10" spans="1:7" ht="18" thickBot="1" x14ac:dyDescent="0.35">
      <c r="A10" s="16">
        <v>1</v>
      </c>
      <c r="B10" s="110" t="s">
        <v>39</v>
      </c>
      <c r="C10" s="111">
        <f>SUMIF(Data_Entry_Table[Category/Activity],"Court_Report_Activity",Data_Entry_Table[Hours])</f>
        <v>0</v>
      </c>
      <c r="D10" s="112" t="e">
        <f>VLOOKUP($C$6, Table2[#All], 2, FALSE)</f>
        <v>#N/A</v>
      </c>
      <c r="E10" s="112" t="e">
        <f>D10*C10</f>
        <v>#N/A</v>
      </c>
    </row>
    <row r="11" spans="1:7" x14ac:dyDescent="0.3">
      <c r="A11" s="16">
        <v>2</v>
      </c>
      <c r="B11" s="110" t="s">
        <v>40</v>
      </c>
      <c r="C11" s="111">
        <f>SUMIF(Data_Entry_Table[Category/Activity],"Court_Hearing_Time_Activity",Data_Entry_Table[Hours])</f>
        <v>0</v>
      </c>
      <c r="D11" s="112" t="e">
        <f>VLOOKUP($C$6, Table2[#All], 3, FALSE)</f>
        <v>#N/A</v>
      </c>
      <c r="E11" s="112" t="e">
        <f t="shared" ref="E11:E14" si="0">D11*C11</f>
        <v>#N/A</v>
      </c>
    </row>
    <row r="12" spans="1:7" x14ac:dyDescent="0.3">
      <c r="A12" s="16">
        <v>3</v>
      </c>
      <c r="B12" s="113" t="s">
        <v>41</v>
      </c>
      <c r="C12" s="111">
        <f>SUMIF(Data_Entry_Table[Category/Activity],"Notice_Activity",Data_Entry_Table[Hours])</f>
        <v>0</v>
      </c>
      <c r="D12" s="112" t="e">
        <f>VLOOKUP($C$6, Table2[#All], 4, FALSE)</f>
        <v>#N/A</v>
      </c>
      <c r="E12" s="112" t="e">
        <f t="shared" si="0"/>
        <v>#N/A</v>
      </c>
    </row>
    <row r="13" spans="1:7" x14ac:dyDescent="0.3">
      <c r="A13" s="16">
        <v>4</v>
      </c>
      <c r="B13" s="114" t="s">
        <v>42</v>
      </c>
      <c r="C13" s="111">
        <f>SUMIF(Data_Entry_Table[Category/Activity],"Outreach_and_Engagement_Activity",Data_Entry_Table[Hours])</f>
        <v>0</v>
      </c>
      <c r="D13" s="112" t="e">
        <f>VLOOKUP($C$6, Table2[#All], 5, FALSE)</f>
        <v>#N/A</v>
      </c>
      <c r="E13" s="112" t="e">
        <f t="shared" si="0"/>
        <v>#N/A</v>
      </c>
    </row>
    <row r="14" spans="1:7" x14ac:dyDescent="0.3">
      <c r="A14" s="16">
        <v>5</v>
      </c>
      <c r="B14" s="110" t="s">
        <v>43</v>
      </c>
      <c r="C14" s="111">
        <f>SUMIF(Data_Entry_Table[Category/Activity],"Data_Reporting_Activity",Data_Entry_Table[Hours])</f>
        <v>0</v>
      </c>
      <c r="D14" s="112" t="e">
        <f>VLOOKUP($C$6, Table2[#All], 6, FALSE)</f>
        <v>#N/A</v>
      </c>
      <c r="E14" s="112" t="e">
        <f t="shared" si="0"/>
        <v>#N/A</v>
      </c>
    </row>
    <row r="15" spans="1:7" ht="18" thickBot="1" x14ac:dyDescent="0.35">
      <c r="B15" s="115" t="s">
        <v>44</v>
      </c>
      <c r="C15" s="116"/>
      <c r="D15" s="117"/>
      <c r="E15" s="117" t="e">
        <f>SUM(E10:E14)</f>
        <v>#N/A</v>
      </c>
    </row>
    <row r="16" spans="1:7" hidden="1" x14ac:dyDescent="0.3">
      <c r="B16" s="20"/>
      <c r="C16" s="20"/>
      <c r="D16" s="21"/>
      <c r="E16" s="21"/>
      <c r="F16" s="21"/>
      <c r="G16" s="21"/>
    </row>
    <row r="17" spans="1:7" hidden="1" x14ac:dyDescent="0.3">
      <c r="B17" s="20"/>
      <c r="C17" s="20"/>
      <c r="D17" s="20"/>
      <c r="E17" s="20"/>
      <c r="F17" s="20"/>
      <c r="G17" s="20"/>
    </row>
    <row r="18" spans="1:7" ht="18" thickBot="1" x14ac:dyDescent="0.35">
      <c r="A18" s="167" t="s">
        <v>45</v>
      </c>
      <c r="B18" s="168"/>
      <c r="C18" s="168"/>
      <c r="D18" s="168"/>
      <c r="E18" s="169"/>
      <c r="F18" s="19"/>
    </row>
    <row r="20" spans="1:7" hidden="1" x14ac:dyDescent="0.3">
      <c r="D20" s="118"/>
    </row>
    <row r="21" spans="1:7" hidden="1" x14ac:dyDescent="0.3">
      <c r="D21" s="118"/>
    </row>
    <row r="22" spans="1:7" hidden="1" x14ac:dyDescent="0.3">
      <c r="D22" s="118"/>
    </row>
  </sheetData>
  <sheetProtection sheet="1" selectLockedCells="1" autoFilter="0"/>
  <protectedRanges>
    <protectedRange sqref="A7" name="Range3"/>
    <protectedRange sqref="E6" name="Range2"/>
    <protectedRange sqref="F19:G21" name="Range5_1"/>
  </protectedRanges>
  <mergeCells count="4">
    <mergeCell ref="A5:E5"/>
    <mergeCell ref="A18:E18"/>
    <mergeCell ref="A2:E2"/>
    <mergeCell ref="A3:E3"/>
  </mergeCells>
  <dataValidations xWindow="550" yWindow="439" count="1">
    <dataValidation type="whole" allowBlank="1" showInputMessage="1" showErrorMessage="1" prompt="Input number of unique Care Act Participants in the quarter. " sqref="C8" xr:uid="{8FF9B925-B490-43F5-B5DD-B33D1EB41BCB}">
      <formula1>0</formula1>
      <formula2>100000</formula2>
    </dataValidation>
  </dataValidations>
  <hyperlinks>
    <hyperlink ref="A18:E18" r:id="rId1" display="Certification: Please click here to access the CARE Claim form PDF." xr:uid="{49A1119E-2374-42BC-B3AA-06CAFFCF5150}"/>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xWindow="550" yWindow="439" count="3">
        <x14:dataValidation type="list" allowBlank="1" showInputMessage="1" showErrorMessage="1" prompt="Select County being claimed for from the dropdown list." xr:uid="{00000000-0002-0000-0100-000000000000}">
          <x14:formula1>
            <xm:f>Data!$A$1:$A$57</xm:f>
          </x14:formula1>
          <xm:sqref>E6</xm:sqref>
        </x14:dataValidation>
        <x14:dataValidation type="list" allowBlank="1" showInputMessage="1" showErrorMessage="1" prompt="Select Fiscal Quarter being claimed for from the dropdown list." xr:uid="{00000000-0002-0000-0100-000001000000}">
          <x14:formula1>
            <xm:f>Data!$D$2:$D$5</xm:f>
          </x14:formula1>
          <xm:sqref>C7</xm:sqref>
        </x14:dataValidation>
        <x14:dataValidation type="list" allowBlank="1" showInputMessage="1" showErrorMessage="1" prompt="Select Fiscal Year being claimed for from the dropdown list." xr:uid="{00000000-0002-0000-0100-000002000000}">
          <x14:formula1>
            <xm:f>'Data Entry'!$N$37:$N$40</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53ED4-04A2-4D07-A31A-2DB3D695FD93}">
  <sheetPr>
    <tabColor rgb="FF17315A"/>
    <pageSetUpPr autoPageBreaks="0"/>
  </sheetPr>
  <dimension ref="A1:V1113"/>
  <sheetViews>
    <sheetView zoomScaleNormal="100" workbookViewId="0">
      <selection activeCell="D3" sqref="D3"/>
    </sheetView>
  </sheetViews>
  <sheetFormatPr defaultColWidth="0" defaultRowHeight="0" customHeight="1" zeroHeight="1" x14ac:dyDescent="0.3"/>
  <cols>
    <col min="1" max="1" width="39.42578125" style="16" customWidth="1"/>
    <col min="2" max="2" width="64.5703125" style="16" bestFit="1" customWidth="1"/>
    <col min="3" max="3" width="22.42578125" style="123" customWidth="1"/>
    <col min="4" max="4" width="14.140625" style="124" customWidth="1"/>
    <col min="5" max="5" width="11.5703125" style="125" customWidth="1"/>
    <col min="6" max="6" width="14.42578125" style="126" customWidth="1"/>
    <col min="7" max="7" width="9.140625" style="16" hidden="1" customWidth="1"/>
    <col min="8" max="12" width="46.42578125" style="16" hidden="1" customWidth="1"/>
    <col min="13" max="13" width="9.140625" style="16" hidden="1" customWidth="1"/>
    <col min="14" max="14" width="17.28515625" style="16" hidden="1" customWidth="1"/>
    <col min="15" max="15" width="37.140625" style="16" hidden="1" customWidth="1"/>
    <col min="16" max="16" width="34.42578125" style="16" hidden="1" customWidth="1"/>
    <col min="17" max="17" width="21.85546875" style="16" hidden="1" customWidth="1"/>
    <col min="18" max="18" width="42.28515625" style="16" hidden="1" customWidth="1"/>
    <col min="19" max="19" width="28.85546875" style="16" hidden="1" customWidth="1"/>
    <col min="20" max="20" width="9.140625" style="16" hidden="1" customWidth="1"/>
    <col min="21" max="21" width="18" style="16" hidden="1" customWidth="1"/>
    <col min="22" max="22" width="22.140625" style="16" hidden="1" customWidth="1"/>
    <col min="23" max="16384" width="9.140625" style="16" hidden="1"/>
  </cols>
  <sheetData>
    <row r="1" spans="1:22" ht="15" customHeight="1" thickBot="1" x14ac:dyDescent="0.35">
      <c r="A1" s="154" t="s">
        <v>46</v>
      </c>
      <c r="B1" s="120"/>
      <c r="C1" s="120"/>
      <c r="D1" s="120"/>
      <c r="E1" s="155"/>
      <c r="F1" s="120"/>
    </row>
    <row r="2" spans="1:22" ht="53.45" customHeight="1" thickTop="1" thickBot="1" x14ac:dyDescent="0.35">
      <c r="A2" s="175" t="s">
        <v>47</v>
      </c>
      <c r="B2" s="175"/>
      <c r="C2" s="175"/>
      <c r="D2" s="175"/>
      <c r="E2" s="175"/>
      <c r="F2" s="175"/>
    </row>
    <row r="3" spans="1:22" ht="15" customHeight="1" thickTop="1" thickBot="1" x14ac:dyDescent="0.35">
      <c r="A3" s="176" t="s">
        <v>2</v>
      </c>
      <c r="B3" s="177"/>
      <c r="C3" s="156" t="s">
        <v>48</v>
      </c>
      <c r="D3" s="122"/>
      <c r="E3" s="157" t="s">
        <v>49</v>
      </c>
      <c r="F3" s="158" t="s">
        <v>49</v>
      </c>
    </row>
    <row r="4" spans="1:22" ht="15" customHeight="1" thickBot="1" x14ac:dyDescent="0.35"/>
    <row r="5" spans="1:22" ht="18" thickBot="1" x14ac:dyDescent="0.35">
      <c r="A5" s="172" t="s">
        <v>50</v>
      </c>
      <c r="B5" s="173"/>
      <c r="C5" s="173"/>
      <c r="D5" s="173"/>
      <c r="E5" s="173"/>
      <c r="F5" s="174"/>
    </row>
    <row r="6" spans="1:22" ht="18" thickBot="1" x14ac:dyDescent="0.35">
      <c r="A6" s="127" t="s">
        <v>51</v>
      </c>
      <c r="B6" s="127" t="s">
        <v>52</v>
      </c>
      <c r="C6" s="127" t="s">
        <v>53</v>
      </c>
      <c r="D6" s="128" t="s">
        <v>54</v>
      </c>
      <c r="E6" s="129" t="s">
        <v>55</v>
      </c>
      <c r="F6" s="130" t="s">
        <v>56</v>
      </c>
      <c r="H6" s="131" t="s">
        <v>57</v>
      </c>
      <c r="I6" s="132" t="s">
        <v>58</v>
      </c>
      <c r="J6" s="133" t="s">
        <v>59</v>
      </c>
      <c r="K6" s="133" t="s">
        <v>60</v>
      </c>
      <c r="L6" s="133" t="s">
        <v>61</v>
      </c>
    </row>
    <row r="7" spans="1:22" s="73" customFormat="1" ht="17.25" x14ac:dyDescent="0.3">
      <c r="A7" s="134"/>
      <c r="B7" s="134"/>
      <c r="C7" s="134"/>
      <c r="D7" s="142" t="str">
        <f>IF(Data_Entry_Table[[#This Row],[Category/Activity]]="", "", (VLOOKUP($D$3,Table2[#All], MATCH(Data_Entry_Table[[#This Row],[Category/Activity]], $N$36:$S$36,0))))</f>
        <v/>
      </c>
      <c r="E7" s="135"/>
      <c r="F7" s="142" t="str">
        <f>IF(Data_Entry_Table[[#This Row],[Hours]]="","",Data_Entry_Table[[#This Row],[Hours]]*Data_Entry_Table[[#This Row],[Rate]])</f>
        <v/>
      </c>
      <c r="H7" s="73" t="s">
        <v>62</v>
      </c>
      <c r="I7" s="73" t="s">
        <v>62</v>
      </c>
      <c r="J7" s="73" t="s">
        <v>62</v>
      </c>
      <c r="K7" s="73" t="s">
        <v>62</v>
      </c>
      <c r="L7" s="73" t="s">
        <v>62</v>
      </c>
      <c r="O7" s="143" t="s">
        <v>63</v>
      </c>
      <c r="R7" s="143" t="s">
        <v>64</v>
      </c>
      <c r="S7" s="143"/>
    </row>
    <row r="8" spans="1:22" s="73" customFormat="1" ht="17.25" x14ac:dyDescent="0.3">
      <c r="A8" s="136"/>
      <c r="B8" s="134"/>
      <c r="C8" s="137"/>
      <c r="D8" s="142" t="str">
        <f>IF(Data_Entry_Table[[#This Row],[Category/Activity]]="", "", (VLOOKUP($D$3,Table2[#All], MATCH(Data_Entry_Table[[#This Row],[Category/Activity]], $N$36:$S$36,0))))</f>
        <v/>
      </c>
      <c r="E8" s="138"/>
      <c r="F8" s="144" t="str">
        <f>IF(Data_Entry_Table[[#This Row],[Hours]]="","",Data_Entry_Table[[#This Row],[Hours]]*Data_Entry_Table[[#This Row],[Rate]])</f>
        <v/>
      </c>
      <c r="H8" s="73" t="s">
        <v>65</v>
      </c>
      <c r="I8" s="73" t="s">
        <v>65</v>
      </c>
      <c r="J8" s="73" t="s">
        <v>65</v>
      </c>
      <c r="K8" s="73" t="s">
        <v>65</v>
      </c>
      <c r="L8" s="73" t="s">
        <v>65</v>
      </c>
      <c r="O8" s="145" t="s">
        <v>58</v>
      </c>
      <c r="P8" s="145">
        <v>114.95</v>
      </c>
      <c r="R8" s="145" t="s">
        <v>58</v>
      </c>
      <c r="S8" s="146">
        <f>P8+(P8*0.0308)</f>
        <v>118.49046</v>
      </c>
      <c r="U8" s="147"/>
      <c r="V8" s="147"/>
    </row>
    <row r="9" spans="1:22" s="73" customFormat="1" ht="17.25" x14ac:dyDescent="0.3">
      <c r="A9" s="134"/>
      <c r="B9" s="134"/>
      <c r="C9" s="134"/>
      <c r="D9" s="142" t="str">
        <f>IF(Data_Entry_Table[[#This Row],[Category/Activity]]="", "", (VLOOKUP($D$3,Table2[#All], MATCH(Data_Entry_Table[[#This Row],[Category/Activity]], $N$36:$S$36,0))))</f>
        <v/>
      </c>
      <c r="E9" s="135"/>
      <c r="F9" s="142" t="str">
        <f>IF(Data_Entry_Table[[#This Row],[Hours]]="","",Data_Entry_Table[[#This Row],[Hours]]*Data_Entry_Table[[#This Row],[Rate]])</f>
        <v/>
      </c>
      <c r="H9" s="73" t="s">
        <v>66</v>
      </c>
      <c r="I9" s="73" t="s">
        <v>66</v>
      </c>
      <c r="J9" s="73" t="s">
        <v>66</v>
      </c>
      <c r="K9" s="73" t="s">
        <v>66</v>
      </c>
      <c r="L9" s="73" t="s">
        <v>66</v>
      </c>
      <c r="O9" s="145" t="s">
        <v>57</v>
      </c>
      <c r="P9" s="145">
        <v>91.63</v>
      </c>
      <c r="R9" s="145" t="s">
        <v>57</v>
      </c>
      <c r="S9" s="146">
        <f t="shared" ref="S9:S12" si="0">P9+(P9*0.0308)</f>
        <v>94.452203999999995</v>
      </c>
      <c r="U9" s="147"/>
    </row>
    <row r="10" spans="1:22" s="143" customFormat="1" ht="17.25" x14ac:dyDescent="0.3">
      <c r="A10" s="136"/>
      <c r="B10" s="134"/>
      <c r="C10" s="137"/>
      <c r="D10" s="142" t="str">
        <f>IF(Data_Entry_Table[[#This Row],[Category/Activity]]="", "", (VLOOKUP($D$3,Table2[#All], MATCH(Data_Entry_Table[[#This Row],[Category/Activity]], $N$36:$S$36,0))))</f>
        <v/>
      </c>
      <c r="E10" s="138"/>
      <c r="F10" s="144" t="str">
        <f>IF(Data_Entry_Table[[#This Row],[Hours]]="","",Data_Entry_Table[[#This Row],[Hours]]*Data_Entry_Table[[#This Row],[Rate]])</f>
        <v/>
      </c>
      <c r="H10" s="73" t="s">
        <v>67</v>
      </c>
      <c r="I10" s="73" t="s">
        <v>67</v>
      </c>
      <c r="J10" s="73" t="s">
        <v>67</v>
      </c>
      <c r="K10" s="73" t="s">
        <v>67</v>
      </c>
      <c r="L10" s="73" t="s">
        <v>67</v>
      </c>
      <c r="O10" s="145" t="s">
        <v>60</v>
      </c>
      <c r="P10" s="145">
        <v>65.400000000000006</v>
      </c>
      <c r="R10" s="145" t="s">
        <v>60</v>
      </c>
      <c r="S10" s="146">
        <f t="shared" si="0"/>
        <v>67.414320000000004</v>
      </c>
      <c r="U10" s="147"/>
    </row>
    <row r="11" spans="1:22" s="73" customFormat="1" ht="17.25" x14ac:dyDescent="0.3">
      <c r="A11" s="134"/>
      <c r="B11" s="134"/>
      <c r="C11" s="134"/>
      <c r="D11" s="142" t="str">
        <f>IF(Data_Entry_Table[[#This Row],[Category/Activity]]="", "", (VLOOKUP($D$3,Table2[#All], MATCH(Data_Entry_Table[[#This Row],[Category/Activity]], $N$36:$S$36,0))))</f>
        <v/>
      </c>
      <c r="E11" s="135"/>
      <c r="F11" s="142" t="str">
        <f>IF(Data_Entry_Table[[#This Row],[Hours]]="","",Data_Entry_Table[[#This Row],[Hours]]*Data_Entry_Table[[#This Row],[Rate]])</f>
        <v/>
      </c>
      <c r="H11" s="73" t="s">
        <v>68</v>
      </c>
      <c r="I11" s="73" t="s">
        <v>68</v>
      </c>
      <c r="J11" s="73" t="s">
        <v>68</v>
      </c>
      <c r="K11" s="73" t="s">
        <v>68</v>
      </c>
      <c r="L11" s="73" t="s">
        <v>68</v>
      </c>
      <c r="O11" s="145" t="s">
        <v>61</v>
      </c>
      <c r="P11" s="145">
        <v>78.680000000000007</v>
      </c>
      <c r="R11" s="145" t="s">
        <v>61</v>
      </c>
      <c r="S11" s="146">
        <f t="shared" si="0"/>
        <v>81.103344000000007</v>
      </c>
      <c r="U11" s="147"/>
    </row>
    <row r="12" spans="1:22" s="143" customFormat="1" ht="17.25" x14ac:dyDescent="0.3">
      <c r="A12" s="136"/>
      <c r="B12" s="134"/>
      <c r="C12" s="137"/>
      <c r="D12" s="142" t="str">
        <f>IF(Data_Entry_Table[[#This Row],[Category/Activity]]="", "", (VLOOKUP($D$3,Table2[#All], MATCH(Data_Entry_Table[[#This Row],[Category/Activity]], $N$36:$S$36,0))))</f>
        <v/>
      </c>
      <c r="E12" s="138"/>
      <c r="F12" s="144" t="str">
        <f>IF(Data_Entry_Table[[#This Row],[Hours]]="","",Data_Entry_Table[[#This Row],[Hours]]*Data_Entry_Table[[#This Row],[Rate]])</f>
        <v/>
      </c>
      <c r="H12" s="73" t="s">
        <v>69</v>
      </c>
      <c r="I12" s="73" t="s">
        <v>69</v>
      </c>
      <c r="J12" s="73" t="s">
        <v>69</v>
      </c>
      <c r="K12" s="73" t="s">
        <v>69</v>
      </c>
      <c r="L12" s="73" t="s">
        <v>69</v>
      </c>
      <c r="O12" s="145" t="s">
        <v>59</v>
      </c>
      <c r="P12" s="145">
        <v>97.08</v>
      </c>
      <c r="R12" s="145" t="s">
        <v>59</v>
      </c>
      <c r="S12" s="146">
        <f t="shared" si="0"/>
        <v>100.070064</v>
      </c>
      <c r="U12" s="147"/>
    </row>
    <row r="13" spans="1:22" s="73" customFormat="1" ht="17.25" x14ac:dyDescent="0.3">
      <c r="A13" s="134"/>
      <c r="B13" s="134"/>
      <c r="C13" s="134"/>
      <c r="D13" s="142" t="str">
        <f>IF(Data_Entry_Table[[#This Row],[Category/Activity]]="", "", (VLOOKUP($D$3,Table2[#All], MATCH(Data_Entry_Table[[#This Row],[Category/Activity]], $N$36:$S$36,0))))</f>
        <v/>
      </c>
      <c r="E13" s="135"/>
      <c r="F13" s="142" t="str">
        <f>IF(Data_Entry_Table[[#This Row],[Hours]]="","",Data_Entry_Table[[#This Row],[Hours]]*Data_Entry_Table[[#This Row],[Rate]])</f>
        <v/>
      </c>
      <c r="H13" s="143" t="s">
        <v>70</v>
      </c>
      <c r="I13" s="143" t="s">
        <v>70</v>
      </c>
      <c r="J13" s="143" t="s">
        <v>70</v>
      </c>
      <c r="K13" s="143" t="s">
        <v>70</v>
      </c>
      <c r="L13" s="143" t="s">
        <v>70</v>
      </c>
    </row>
    <row r="14" spans="1:22" s="143" customFormat="1" ht="17.25" x14ac:dyDescent="0.3">
      <c r="A14" s="136"/>
      <c r="B14" s="134"/>
      <c r="C14" s="139"/>
      <c r="D14" s="142" t="str">
        <f>IF(Data_Entry_Table[[#This Row],[Category/Activity]]="", "", (VLOOKUP($D$3,Table2[#All], MATCH(Data_Entry_Table[[#This Row],[Category/Activity]], $N$36:$S$36,0))))</f>
        <v/>
      </c>
      <c r="E14" s="140"/>
      <c r="F14" s="144" t="str">
        <f>IF(Data_Entry_Table[[#This Row],[Hours]]="","",Data_Entry_Table[[#This Row],[Hours]]*Data_Entry_Table[[#This Row],[Rate]])</f>
        <v/>
      </c>
      <c r="H14" s="73" t="s">
        <v>71</v>
      </c>
      <c r="I14" s="73" t="s">
        <v>71</v>
      </c>
      <c r="J14" s="73" t="s">
        <v>71</v>
      </c>
      <c r="K14" s="73" t="s">
        <v>71</v>
      </c>
      <c r="L14" s="73" t="s">
        <v>71</v>
      </c>
    </row>
    <row r="15" spans="1:22" s="73" customFormat="1" ht="17.25" x14ac:dyDescent="0.3">
      <c r="A15" s="134"/>
      <c r="B15" s="134"/>
      <c r="C15" s="134"/>
      <c r="D15" s="142" t="str">
        <f>IF(Data_Entry_Table[[#This Row],[Category/Activity]]="", "", (VLOOKUP($D$3,Table2[#All], MATCH(Data_Entry_Table[[#This Row],[Category/Activity]], $N$36:$S$36,0))))</f>
        <v/>
      </c>
      <c r="E15" s="135"/>
      <c r="F15" s="142" t="str">
        <f>IF(Data_Entry_Table[[#This Row],[Hours]]="","",Data_Entry_Table[[#This Row],[Hours]]*Data_Entry_Table[[#This Row],[Rate]])</f>
        <v/>
      </c>
      <c r="H15" s="73" t="s">
        <v>72</v>
      </c>
      <c r="I15" s="73" t="s">
        <v>72</v>
      </c>
      <c r="J15" s="73" t="s">
        <v>72</v>
      </c>
      <c r="K15" s="73" t="s">
        <v>72</v>
      </c>
      <c r="L15" s="73" t="s">
        <v>72</v>
      </c>
      <c r="O15" s="143" t="s">
        <v>73</v>
      </c>
      <c r="P15" s="143"/>
      <c r="R15" s="143" t="s">
        <v>74</v>
      </c>
      <c r="S15" s="143"/>
    </row>
    <row r="16" spans="1:22" s="73" customFormat="1" ht="17.25" x14ac:dyDescent="0.3">
      <c r="A16" s="136"/>
      <c r="B16" s="134"/>
      <c r="C16" s="137"/>
      <c r="D16" s="142" t="str">
        <f>IF(Data_Entry_Table[[#This Row],[Category/Activity]]="", "", (VLOOKUP($D$3,Table2[#All], MATCH(Data_Entry_Table[[#This Row],[Category/Activity]], $N$36:$S$36,0))))</f>
        <v/>
      </c>
      <c r="E16" s="138"/>
      <c r="F16" s="144" t="str">
        <f>IF(Data_Entry_Table[[#This Row],[Hours]]="","",Data_Entry_Table[[#This Row],[Hours]]*Data_Entry_Table[[#This Row],[Rate]])</f>
        <v/>
      </c>
      <c r="H16" s="73" t="s">
        <v>75</v>
      </c>
      <c r="I16" s="73" t="s">
        <v>75</v>
      </c>
      <c r="J16" s="73" t="s">
        <v>75</v>
      </c>
      <c r="K16" s="73" t="s">
        <v>75</v>
      </c>
      <c r="L16" s="73" t="s">
        <v>75</v>
      </c>
      <c r="O16" s="145" t="s">
        <v>58</v>
      </c>
      <c r="P16" s="146">
        <f>ROUND((S8*1.0309),2)</f>
        <v>122.15</v>
      </c>
      <c r="R16" s="145" t="s">
        <v>58</v>
      </c>
      <c r="S16" s="146">
        <f>ROUND(P16*1.031,2)</f>
        <v>125.94</v>
      </c>
    </row>
    <row r="17" spans="1:19" s="73" customFormat="1" ht="17.25" x14ac:dyDescent="0.3">
      <c r="A17" s="134"/>
      <c r="B17" s="134"/>
      <c r="C17" s="134"/>
      <c r="D17" s="142" t="str">
        <f>IF(Data_Entry_Table[[#This Row],[Category/Activity]]="", "", (VLOOKUP($D$3,Table2[#All], MATCH(Data_Entry_Table[[#This Row],[Category/Activity]], $N$36:$S$36,0))))</f>
        <v/>
      </c>
      <c r="E17" s="135"/>
      <c r="F17" s="142" t="str">
        <f>IF(Data_Entry_Table[[#This Row],[Hours]]="","",Data_Entry_Table[[#This Row],[Hours]]*Data_Entry_Table[[#This Row],[Rate]])</f>
        <v/>
      </c>
      <c r="H17" s="73" t="s">
        <v>76</v>
      </c>
      <c r="I17" s="73" t="s">
        <v>76</v>
      </c>
      <c r="J17" s="73" t="s">
        <v>76</v>
      </c>
      <c r="K17" s="73" t="s">
        <v>76</v>
      </c>
      <c r="L17" s="73" t="s">
        <v>76</v>
      </c>
      <c r="O17" s="145" t="s">
        <v>57</v>
      </c>
      <c r="P17" s="146">
        <f>ROUND((S9*1.0309),2)</f>
        <v>97.37</v>
      </c>
      <c r="R17" s="145" t="s">
        <v>57</v>
      </c>
      <c r="S17" s="146">
        <f t="shared" ref="S17:S20" si="1">ROUND(P17*1.031,2)</f>
        <v>100.39</v>
      </c>
    </row>
    <row r="18" spans="1:19" s="73" customFormat="1" ht="17.25" x14ac:dyDescent="0.3">
      <c r="A18" s="136"/>
      <c r="B18" s="134"/>
      <c r="C18" s="137"/>
      <c r="D18" s="142" t="str">
        <f>IF(Data_Entry_Table[[#This Row],[Category/Activity]]="", "", (VLOOKUP($D$3,Table2[#All], MATCH(Data_Entry_Table[[#This Row],[Category/Activity]], $N$36:$S$36,0))))</f>
        <v/>
      </c>
      <c r="E18" s="138"/>
      <c r="F18" s="144" t="str">
        <f>IF(Data_Entry_Table[[#This Row],[Hours]]="","",Data_Entry_Table[[#This Row],[Hours]]*Data_Entry_Table[[#This Row],[Rate]])</f>
        <v/>
      </c>
      <c r="H18" s="73" t="s">
        <v>77</v>
      </c>
      <c r="I18" s="73" t="s">
        <v>77</v>
      </c>
      <c r="J18" s="73" t="s">
        <v>77</v>
      </c>
      <c r="K18" s="73" t="s">
        <v>77</v>
      </c>
      <c r="L18" s="73" t="s">
        <v>77</v>
      </c>
      <c r="O18" s="145" t="s">
        <v>60</v>
      </c>
      <c r="P18" s="146">
        <f>ROUND((S10*1.0309),2)</f>
        <v>69.5</v>
      </c>
      <c r="R18" s="145" t="s">
        <v>60</v>
      </c>
      <c r="S18" s="146">
        <f t="shared" si="1"/>
        <v>71.650000000000006</v>
      </c>
    </row>
    <row r="19" spans="1:19" s="73" customFormat="1" ht="17.25" x14ac:dyDescent="0.3">
      <c r="A19" s="134"/>
      <c r="B19" s="134"/>
      <c r="C19" s="134"/>
      <c r="D19" s="142" t="str">
        <f>IF(Data_Entry_Table[[#This Row],[Category/Activity]]="", "", (VLOOKUP($D$3,Table2[#All], MATCH(Data_Entry_Table[[#This Row],[Category/Activity]], $N$36:$S$36,0))))</f>
        <v/>
      </c>
      <c r="E19" s="135"/>
      <c r="F19" s="142" t="str">
        <f>IF(Data_Entry_Table[[#This Row],[Hours]]="","",Data_Entry_Table[[#This Row],[Hours]]*Data_Entry_Table[[#This Row],[Rate]])</f>
        <v/>
      </c>
      <c r="H19" s="73" t="s">
        <v>78</v>
      </c>
      <c r="I19" s="73" t="s">
        <v>78</v>
      </c>
      <c r="J19" s="73" t="s">
        <v>78</v>
      </c>
      <c r="K19" s="73" t="s">
        <v>78</v>
      </c>
      <c r="L19" s="73" t="s">
        <v>78</v>
      </c>
      <c r="O19" s="145" t="s">
        <v>61</v>
      </c>
      <c r="P19" s="146">
        <f t="shared" ref="P19:P20" si="2">ROUND((S11*1.0309),2)</f>
        <v>83.61</v>
      </c>
      <c r="R19" s="145" t="s">
        <v>61</v>
      </c>
      <c r="S19" s="146">
        <f t="shared" si="1"/>
        <v>86.2</v>
      </c>
    </row>
    <row r="20" spans="1:19" s="73" customFormat="1" ht="17.25" x14ac:dyDescent="0.3">
      <c r="A20" s="136"/>
      <c r="B20" s="134"/>
      <c r="C20" s="137"/>
      <c r="D20" s="142" t="str">
        <f>IF(Data_Entry_Table[[#This Row],[Category/Activity]]="", "", (VLOOKUP($D$3,Table2[#All], MATCH(Data_Entry_Table[[#This Row],[Category/Activity]], $N$36:$S$36,0))))</f>
        <v/>
      </c>
      <c r="E20" s="138"/>
      <c r="F20" s="144" t="str">
        <f>IF(Data_Entry_Table[[#This Row],[Hours]]="","",Data_Entry_Table[[#This Row],[Hours]]*Data_Entry_Table[[#This Row],[Rate]])</f>
        <v/>
      </c>
      <c r="H20" s="73" t="s">
        <v>79</v>
      </c>
      <c r="I20" s="73" t="s">
        <v>79</v>
      </c>
      <c r="J20" s="73" t="s">
        <v>79</v>
      </c>
      <c r="K20" s="73" t="s">
        <v>79</v>
      </c>
      <c r="L20" s="73" t="s">
        <v>79</v>
      </c>
      <c r="O20" s="145" t="s">
        <v>59</v>
      </c>
      <c r="P20" s="146">
        <f t="shared" si="2"/>
        <v>103.16</v>
      </c>
      <c r="R20" s="145" t="s">
        <v>59</v>
      </c>
      <c r="S20" s="146">
        <f t="shared" si="1"/>
        <v>106.36</v>
      </c>
    </row>
    <row r="21" spans="1:19" s="73" customFormat="1" ht="17.25" x14ac:dyDescent="0.3">
      <c r="A21" s="134"/>
      <c r="B21" s="134"/>
      <c r="C21" s="134"/>
      <c r="D21" s="142" t="str">
        <f>IF(Data_Entry_Table[[#This Row],[Category/Activity]]="", "", (VLOOKUP($D$3,Table2[#All], MATCH(Data_Entry_Table[[#This Row],[Category/Activity]], $N$36:$S$36,0))))</f>
        <v/>
      </c>
      <c r="E21" s="135"/>
      <c r="F21" s="142" t="str">
        <f>IF(Data_Entry_Table[[#This Row],[Hours]]="","",Data_Entry_Table[[#This Row],[Hours]]*Data_Entry_Table[[#This Row],[Rate]])</f>
        <v/>
      </c>
      <c r="H21" s="73" t="s">
        <v>80</v>
      </c>
      <c r="I21" s="73" t="s">
        <v>80</v>
      </c>
      <c r="J21" s="73" t="s">
        <v>80</v>
      </c>
      <c r="K21" s="73" t="s">
        <v>80</v>
      </c>
      <c r="L21" s="73" t="s">
        <v>80</v>
      </c>
    </row>
    <row r="22" spans="1:19" s="73" customFormat="1" ht="17.25" x14ac:dyDescent="0.3">
      <c r="A22" s="136"/>
      <c r="B22" s="134"/>
      <c r="C22" s="137"/>
      <c r="D22" s="142" t="str">
        <f>IF(Data_Entry_Table[[#This Row],[Category/Activity]]="", "", (VLOOKUP($D$3,Table2[#All], MATCH(Data_Entry_Table[[#This Row],[Category/Activity]], $N$36:$S$36,0))))</f>
        <v/>
      </c>
      <c r="E22" s="138"/>
      <c r="F22" s="144" t="str">
        <f>IF(Data_Entry_Table[[#This Row],[Hours]]="","",Data_Entry_Table[[#This Row],[Hours]]*Data_Entry_Table[[#This Row],[Rate]])</f>
        <v/>
      </c>
      <c r="H22" s="143" t="s">
        <v>81</v>
      </c>
      <c r="I22" s="143" t="s">
        <v>81</v>
      </c>
      <c r="J22" s="143" t="s">
        <v>81</v>
      </c>
      <c r="K22" s="143" t="s">
        <v>81</v>
      </c>
      <c r="L22" s="143" t="s">
        <v>81</v>
      </c>
    </row>
    <row r="23" spans="1:19" s="73" customFormat="1" ht="17.25" x14ac:dyDescent="0.3">
      <c r="A23" s="134"/>
      <c r="B23" s="134"/>
      <c r="C23" s="134"/>
      <c r="D23" s="142" t="str">
        <f>IF(Data_Entry_Table[[#This Row],[Category/Activity]]="", "", (VLOOKUP($D$3,Table2[#All], MATCH(Data_Entry_Table[[#This Row],[Category/Activity]], $N$36:$S$36,0))))</f>
        <v/>
      </c>
      <c r="E23" s="135"/>
      <c r="F23" s="142" t="str">
        <f>IF(Data_Entry_Table[[#This Row],[Hours]]="","",Data_Entry_Table[[#This Row],[Hours]]*Data_Entry_Table[[#This Row],[Rate]])</f>
        <v/>
      </c>
      <c r="H23" s="73" t="s">
        <v>82</v>
      </c>
      <c r="I23" s="73" t="s">
        <v>82</v>
      </c>
      <c r="J23" s="73" t="s">
        <v>82</v>
      </c>
      <c r="K23" s="73" t="s">
        <v>82</v>
      </c>
      <c r="L23" s="73" t="s">
        <v>82</v>
      </c>
      <c r="P23" s="148"/>
    </row>
    <row r="24" spans="1:19" s="73" customFormat="1" ht="17.25" x14ac:dyDescent="0.3">
      <c r="A24" s="136"/>
      <c r="B24" s="134"/>
      <c r="C24" s="139"/>
      <c r="D24" s="142" t="str">
        <f>IF(Data_Entry_Table[[#This Row],[Category/Activity]]="", "", (VLOOKUP($D$3,Table2[#All], MATCH(Data_Entry_Table[[#This Row],[Category/Activity]], $N$36:$S$36,0))))</f>
        <v/>
      </c>
      <c r="E24" s="140"/>
      <c r="F24" s="144" t="str">
        <f>IF(Data_Entry_Table[[#This Row],[Hours]]="","",Data_Entry_Table[[#This Row],[Hours]]*Data_Entry_Table[[#This Row],[Rate]])</f>
        <v/>
      </c>
      <c r="H24" s="143" t="s">
        <v>83</v>
      </c>
      <c r="I24" s="143" t="s">
        <v>83</v>
      </c>
      <c r="J24" s="143" t="s">
        <v>83</v>
      </c>
      <c r="K24" s="143" t="s">
        <v>83</v>
      </c>
      <c r="L24" s="143" t="s">
        <v>83</v>
      </c>
      <c r="P24" s="148"/>
    </row>
    <row r="25" spans="1:19" s="73" customFormat="1" ht="17.25" x14ac:dyDescent="0.3">
      <c r="A25" s="134"/>
      <c r="B25" s="134"/>
      <c r="C25" s="134"/>
      <c r="D25" s="142" t="str">
        <f>IF(Data_Entry_Table[[#This Row],[Category/Activity]]="", "", (VLOOKUP($D$3,Table2[#All], MATCH(Data_Entry_Table[[#This Row],[Category/Activity]], $N$36:$S$36,0))))</f>
        <v/>
      </c>
      <c r="E25" s="135"/>
      <c r="F25" s="142" t="str">
        <f>IF(Data_Entry_Table[[#This Row],[Hours]]="","",Data_Entry_Table[[#This Row],[Hours]]*Data_Entry_Table[[#This Row],[Rate]])</f>
        <v/>
      </c>
      <c r="H25" s="73" t="s">
        <v>84</v>
      </c>
      <c r="I25" s="73" t="s">
        <v>84</v>
      </c>
      <c r="J25" s="73" t="s">
        <v>84</v>
      </c>
      <c r="K25" s="73" t="s">
        <v>84</v>
      </c>
      <c r="L25" s="73" t="s">
        <v>84</v>
      </c>
    </row>
    <row r="26" spans="1:19" s="73" customFormat="1" ht="17.25" x14ac:dyDescent="0.3">
      <c r="A26" s="136"/>
      <c r="B26" s="134"/>
      <c r="C26" s="137"/>
      <c r="D26" s="142" t="str">
        <f>IF(Data_Entry_Table[[#This Row],[Category/Activity]]="", "", (VLOOKUP($D$3,Table2[#All], MATCH(Data_Entry_Table[[#This Row],[Category/Activity]], $N$36:$S$36,0))))</f>
        <v/>
      </c>
      <c r="E26" s="138"/>
      <c r="F26" s="144" t="str">
        <f>IF(Data_Entry_Table[[#This Row],[Hours]]="","",Data_Entry_Table[[#This Row],[Hours]]*Data_Entry_Table[[#This Row],[Rate]])</f>
        <v/>
      </c>
      <c r="H26" s="73" t="s">
        <v>85</v>
      </c>
      <c r="I26" s="73" t="s">
        <v>85</v>
      </c>
      <c r="J26" s="73" t="s">
        <v>85</v>
      </c>
      <c r="K26" s="73" t="s">
        <v>85</v>
      </c>
      <c r="L26" s="73" t="s">
        <v>85</v>
      </c>
    </row>
    <row r="27" spans="1:19" s="73" customFormat="1" ht="17.25" x14ac:dyDescent="0.3">
      <c r="A27" s="134"/>
      <c r="B27" s="134"/>
      <c r="C27" s="134"/>
      <c r="D27" s="142" t="str">
        <f>IF(Data_Entry_Table[[#This Row],[Category/Activity]]="", "", (VLOOKUP($D$3,Table2[#All], MATCH(Data_Entry_Table[[#This Row],[Category/Activity]], $N$36:$S$36,0))))</f>
        <v/>
      </c>
      <c r="E27" s="135"/>
      <c r="F27" s="142" t="str">
        <f>IF(Data_Entry_Table[[#This Row],[Hours]]="","",Data_Entry_Table[[#This Row],[Hours]]*Data_Entry_Table[[#This Row],[Rate]])</f>
        <v/>
      </c>
      <c r="H27" s="73" t="s">
        <v>86</v>
      </c>
      <c r="I27" s="73" t="s">
        <v>86</v>
      </c>
      <c r="J27" s="73" t="s">
        <v>86</v>
      </c>
      <c r="K27" s="73" t="s">
        <v>86</v>
      </c>
      <c r="L27" s="73" t="s">
        <v>86</v>
      </c>
    </row>
    <row r="28" spans="1:19" s="73" customFormat="1" ht="17.25" x14ac:dyDescent="0.3">
      <c r="A28" s="136"/>
      <c r="B28" s="134"/>
      <c r="C28" s="137"/>
      <c r="D28" s="142" t="str">
        <f>IF(Data_Entry_Table[[#This Row],[Category/Activity]]="", "", (VLOOKUP($D$3,Table2[#All], MATCH(Data_Entry_Table[[#This Row],[Category/Activity]], $N$36:$S$36,0))))</f>
        <v/>
      </c>
      <c r="E28" s="138"/>
      <c r="F28" s="144" t="str">
        <f>IF(Data_Entry_Table[[#This Row],[Hours]]="","",Data_Entry_Table[[#This Row],[Hours]]*Data_Entry_Table[[#This Row],[Rate]])</f>
        <v/>
      </c>
      <c r="H28" s="73" t="s">
        <v>87</v>
      </c>
      <c r="I28" s="73" t="s">
        <v>87</v>
      </c>
      <c r="J28" s="73" t="s">
        <v>87</v>
      </c>
      <c r="K28" s="73" t="s">
        <v>87</v>
      </c>
      <c r="L28" s="73" t="s">
        <v>87</v>
      </c>
    </row>
    <row r="29" spans="1:19" s="73" customFormat="1" ht="17.25" x14ac:dyDescent="0.3">
      <c r="A29" s="134"/>
      <c r="B29" s="134"/>
      <c r="C29" s="134"/>
      <c r="D29" s="142" t="str">
        <f>IF(Data_Entry_Table[[#This Row],[Category/Activity]]="", "", (VLOOKUP($D$3,Table2[#All], MATCH(Data_Entry_Table[[#This Row],[Category/Activity]], $N$36:$S$36,0))))</f>
        <v/>
      </c>
      <c r="E29" s="135"/>
      <c r="F29" s="142" t="str">
        <f>IF(Data_Entry_Table[[#This Row],[Hours]]="","",Data_Entry_Table[[#This Row],[Hours]]*Data_Entry_Table[[#This Row],[Rate]])</f>
        <v/>
      </c>
      <c r="H29" s="73" t="s">
        <v>88</v>
      </c>
      <c r="I29" s="73" t="s">
        <v>88</v>
      </c>
      <c r="J29" s="73" t="s">
        <v>88</v>
      </c>
      <c r="K29" s="73" t="s">
        <v>88</v>
      </c>
      <c r="L29" s="73" t="s">
        <v>88</v>
      </c>
    </row>
    <row r="30" spans="1:19" s="73" customFormat="1" ht="17.25" x14ac:dyDescent="0.3">
      <c r="A30" s="136"/>
      <c r="B30" s="134"/>
      <c r="C30" s="137"/>
      <c r="D30" s="142" t="str">
        <f>IF(Data_Entry_Table[[#This Row],[Category/Activity]]="", "", (VLOOKUP($D$3,Table2[#All], MATCH(Data_Entry_Table[[#This Row],[Category/Activity]], $N$36:$S$36,0))))</f>
        <v/>
      </c>
      <c r="E30" s="138"/>
      <c r="F30" s="144" t="str">
        <f>IF(Data_Entry_Table[[#This Row],[Hours]]="","",Data_Entry_Table[[#This Row],[Hours]]*Data_Entry_Table[[#This Row],[Rate]])</f>
        <v/>
      </c>
      <c r="H30" s="143" t="s">
        <v>89</v>
      </c>
      <c r="I30" s="143" t="s">
        <v>89</v>
      </c>
      <c r="J30" s="143" t="s">
        <v>89</v>
      </c>
      <c r="K30" s="143" t="s">
        <v>89</v>
      </c>
      <c r="L30" s="143" t="s">
        <v>89</v>
      </c>
    </row>
    <row r="31" spans="1:19" s="73" customFormat="1" ht="17.25" x14ac:dyDescent="0.3">
      <c r="A31" s="134"/>
      <c r="B31" s="134"/>
      <c r="C31" s="134"/>
      <c r="D31" s="142" t="str">
        <f>IF(Data_Entry_Table[[#This Row],[Category/Activity]]="", "", (VLOOKUP($D$3,Table2[#All], MATCH(Data_Entry_Table[[#This Row],[Category/Activity]], $N$36:$S$36,0))))</f>
        <v/>
      </c>
      <c r="E31" s="135"/>
      <c r="F31" s="142" t="str">
        <f>IF(Data_Entry_Table[[#This Row],[Hours]]="","",Data_Entry_Table[[#This Row],[Hours]]*Data_Entry_Table[[#This Row],[Rate]])</f>
        <v/>
      </c>
      <c r="H31" s="73" t="s">
        <v>90</v>
      </c>
      <c r="I31" s="73" t="s">
        <v>90</v>
      </c>
      <c r="J31" s="73" t="s">
        <v>90</v>
      </c>
      <c r="K31" s="73" t="s">
        <v>90</v>
      </c>
      <c r="L31" s="73" t="s">
        <v>90</v>
      </c>
    </row>
    <row r="32" spans="1:19" s="73" customFormat="1" ht="17.25" x14ac:dyDescent="0.3">
      <c r="A32" s="136"/>
      <c r="B32" s="134"/>
      <c r="C32" s="137"/>
      <c r="D32" s="142" t="str">
        <f>IF(Data_Entry_Table[[#This Row],[Category/Activity]]="", "", (VLOOKUP($D$3,Table2[#All], MATCH(Data_Entry_Table[[#This Row],[Category/Activity]], $N$36:$S$36,0))))</f>
        <v/>
      </c>
      <c r="E32" s="138"/>
      <c r="F32" s="144" t="str">
        <f>IF(Data_Entry_Table[[#This Row],[Hours]]="","",Data_Entry_Table[[#This Row],[Hours]]*Data_Entry_Table[[#This Row],[Rate]])</f>
        <v/>
      </c>
      <c r="H32" s="73" t="s">
        <v>91</v>
      </c>
      <c r="I32" s="73" t="s">
        <v>91</v>
      </c>
      <c r="J32" s="73" t="s">
        <v>91</v>
      </c>
      <c r="K32" s="73" t="s">
        <v>91</v>
      </c>
      <c r="L32" s="73" t="s">
        <v>91</v>
      </c>
    </row>
    <row r="33" spans="1:19" s="73" customFormat="1" ht="17.25" x14ac:dyDescent="0.3">
      <c r="A33" s="134"/>
      <c r="B33" s="134"/>
      <c r="C33" s="134"/>
      <c r="D33" s="142" t="str">
        <f>IF(Data_Entry_Table[[#This Row],[Category/Activity]]="", "", (VLOOKUP($D$3,Table2[#All], MATCH(Data_Entry_Table[[#This Row],[Category/Activity]], $N$36:$S$36,0))))</f>
        <v/>
      </c>
      <c r="E33" s="135"/>
      <c r="F33" s="142" t="str">
        <f>IF(Data_Entry_Table[[#This Row],[Hours]]="","",Data_Entry_Table[[#This Row],[Hours]]*Data_Entry_Table[[#This Row],[Rate]])</f>
        <v/>
      </c>
      <c r="H33" s="143" t="s">
        <v>92</v>
      </c>
      <c r="I33" s="143" t="s">
        <v>92</v>
      </c>
      <c r="J33" s="143" t="s">
        <v>92</v>
      </c>
      <c r="K33" s="143" t="s">
        <v>92</v>
      </c>
      <c r="L33" s="143" t="s">
        <v>92</v>
      </c>
    </row>
    <row r="34" spans="1:19" s="73" customFormat="1" ht="17.25" x14ac:dyDescent="0.3">
      <c r="A34" s="136"/>
      <c r="B34" s="134"/>
      <c r="C34" s="139"/>
      <c r="D34" s="142" t="str">
        <f>IF(Data_Entry_Table[[#This Row],[Category/Activity]]="", "", (VLOOKUP($D$3,Table2[#All], MATCH(Data_Entry_Table[[#This Row],[Category/Activity]], $N$36:$S$36,0))))</f>
        <v/>
      </c>
      <c r="E34" s="140"/>
      <c r="F34" s="144" t="str">
        <f>IF(Data_Entry_Table[[#This Row],[Hours]]="","",Data_Entry_Table[[#This Row],[Hours]]*Data_Entry_Table[[#This Row],[Rate]])</f>
        <v/>
      </c>
    </row>
    <row r="35" spans="1:19" s="73" customFormat="1" ht="17.25" x14ac:dyDescent="0.3">
      <c r="A35" s="134"/>
      <c r="B35" s="134"/>
      <c r="C35" s="134"/>
      <c r="D35" s="142" t="str">
        <f>IF(Data_Entry_Table[[#This Row],[Category/Activity]]="", "", (VLOOKUP($D$3,Table2[#All], MATCH(Data_Entry_Table[[#This Row],[Category/Activity]], $N$36:$S$36,0))))</f>
        <v/>
      </c>
      <c r="E35" s="135"/>
      <c r="F35" s="142" t="str">
        <f>IF(Data_Entry_Table[[#This Row],[Hours]]="","",Data_Entry_Table[[#This Row],[Hours]]*Data_Entry_Table[[#This Row],[Rate]])</f>
        <v/>
      </c>
    </row>
    <row r="36" spans="1:19" s="73" customFormat="1" ht="17.25" x14ac:dyDescent="0.3">
      <c r="A36" s="136"/>
      <c r="B36" s="134"/>
      <c r="C36" s="137"/>
      <c r="D36" s="142" t="str">
        <f>IF(Data_Entry_Table[[#This Row],[Category/Activity]]="", "", (VLOOKUP($D$3,Table2[#All], MATCH(Data_Entry_Table[[#This Row],[Category/Activity]], $N$36:$S$36,0))))</f>
        <v/>
      </c>
      <c r="E36" s="138"/>
      <c r="F36" s="144" t="str">
        <f>IF(Data_Entry_Table[[#This Row],[Hours]]="","",Data_Entry_Table[[#This Row],[Hours]]*Data_Entry_Table[[#This Row],[Rate]])</f>
        <v/>
      </c>
      <c r="N36" s="149" t="s">
        <v>93</v>
      </c>
      <c r="O36" s="149" t="s">
        <v>58</v>
      </c>
      <c r="P36" s="149" t="s">
        <v>57</v>
      </c>
      <c r="Q36" s="149" t="s">
        <v>60</v>
      </c>
      <c r="R36" s="149" t="s">
        <v>61</v>
      </c>
      <c r="S36" s="149" t="s">
        <v>59</v>
      </c>
    </row>
    <row r="37" spans="1:19" s="73" customFormat="1" ht="17.25" x14ac:dyDescent="0.3">
      <c r="A37" s="134"/>
      <c r="B37" s="134"/>
      <c r="C37" s="134"/>
      <c r="D37" s="142" t="str">
        <f>IF(Data_Entry_Table[[#This Row],[Category/Activity]]="", "", (VLOOKUP($D$3,Table2[#All], MATCH(Data_Entry_Table[[#This Row],[Category/Activity]], $N$36:$S$36,0))))</f>
        <v/>
      </c>
      <c r="E37" s="135"/>
      <c r="F37" s="142" t="str">
        <f>IF(Data_Entry_Table[[#This Row],[Hours]]="","",Data_Entry_Table[[#This Row],[Hours]]*Data_Entry_Table[[#This Row],[Rate]])</f>
        <v/>
      </c>
      <c r="N37" s="150" t="s">
        <v>63</v>
      </c>
      <c r="O37" s="151">
        <f>$P$8</f>
        <v>114.95</v>
      </c>
      <c r="P37" s="151">
        <f>$P$9</f>
        <v>91.63</v>
      </c>
      <c r="Q37" s="151">
        <f>$P$10</f>
        <v>65.400000000000006</v>
      </c>
      <c r="R37" s="151">
        <f>$P$11</f>
        <v>78.680000000000007</v>
      </c>
      <c r="S37" s="151">
        <f>$P$12</f>
        <v>97.08</v>
      </c>
    </row>
    <row r="38" spans="1:19" s="73" customFormat="1" ht="17.25" x14ac:dyDescent="0.3">
      <c r="A38" s="136"/>
      <c r="B38" s="134"/>
      <c r="C38" s="137"/>
      <c r="D38" s="142" t="str">
        <f>IF(Data_Entry_Table[[#This Row],[Category/Activity]]="", "", (VLOOKUP($D$3,Table2[#All], MATCH(Data_Entry_Table[[#This Row],[Category/Activity]], $N$36:$S$36,0))))</f>
        <v/>
      </c>
      <c r="E38" s="138"/>
      <c r="F38" s="144" t="str">
        <f>IF(Data_Entry_Table[[#This Row],[Hours]]="","",Data_Entry_Table[[#This Row],[Hours]]*Data_Entry_Table[[#This Row],[Rate]])</f>
        <v/>
      </c>
      <c r="N38" s="150" t="s">
        <v>64</v>
      </c>
      <c r="O38" s="151">
        <f>TRUNC($S$8,2)</f>
        <v>118.49</v>
      </c>
      <c r="P38" s="151">
        <f>TRUNC($S$9,2)</f>
        <v>94.45</v>
      </c>
      <c r="Q38" s="151">
        <f>TRUNC($S$10,2)</f>
        <v>67.41</v>
      </c>
      <c r="R38" s="151">
        <f>TRUNC($S$11,2)</f>
        <v>81.099999999999994</v>
      </c>
      <c r="S38" s="151">
        <f>TRUNC($S$12,2)</f>
        <v>100.07</v>
      </c>
    </row>
    <row r="39" spans="1:19" s="73" customFormat="1" ht="17.25" x14ac:dyDescent="0.3">
      <c r="A39" s="134"/>
      <c r="B39" s="134"/>
      <c r="C39" s="134"/>
      <c r="D39" s="142" t="str">
        <f>IF(Data_Entry_Table[[#This Row],[Category/Activity]]="", "", (VLOOKUP($D$3,Table2[#All], MATCH(Data_Entry_Table[[#This Row],[Category/Activity]], $N$36:$S$36,0))))</f>
        <v/>
      </c>
      <c r="E39" s="135"/>
      <c r="F39" s="142" t="str">
        <f>IF(Data_Entry_Table[[#This Row],[Hours]]="","",Data_Entry_Table[[#This Row],[Hours]]*Data_Entry_Table[[#This Row],[Rate]])</f>
        <v/>
      </c>
      <c r="N39" s="150" t="s">
        <v>73</v>
      </c>
      <c r="O39" s="151">
        <f>TRUNC($P$16,2)</f>
        <v>122.15</v>
      </c>
      <c r="P39" s="151">
        <f>TRUNC($P$17,2)</f>
        <v>97.37</v>
      </c>
      <c r="Q39" s="151">
        <f>TRUNC($P$18,2)</f>
        <v>69.5</v>
      </c>
      <c r="R39" s="151">
        <f>TRUNC($P$19,2)</f>
        <v>83.61</v>
      </c>
      <c r="S39" s="151">
        <f>TRUNC($P$20,2)</f>
        <v>103.16</v>
      </c>
    </row>
    <row r="40" spans="1:19" s="73" customFormat="1" ht="17.25" x14ac:dyDescent="0.3">
      <c r="A40" s="136"/>
      <c r="B40" s="134"/>
      <c r="C40" s="137"/>
      <c r="D40" s="142" t="str">
        <f>IF(Data_Entry_Table[[#This Row],[Category/Activity]]="", "", (VLOOKUP($D$3,Table2[#All], MATCH(Data_Entry_Table[[#This Row],[Category/Activity]], $N$36:$S$36,0))))</f>
        <v/>
      </c>
      <c r="E40" s="138"/>
      <c r="F40" s="144" t="str">
        <f>IF(Data_Entry_Table[[#This Row],[Hours]]="","",Data_Entry_Table[[#This Row],[Hours]]*Data_Entry_Table[[#This Row],[Rate]])</f>
        <v/>
      </c>
      <c r="N40" s="152" t="s">
        <v>74</v>
      </c>
      <c r="O40" s="153">
        <f>TRUNC($S$16,2)</f>
        <v>125.94</v>
      </c>
      <c r="P40" s="153">
        <f>TRUNC($S$17,2)</f>
        <v>100.39</v>
      </c>
      <c r="Q40" s="153">
        <f>TRUNC($S$18,2)</f>
        <v>71.650000000000006</v>
      </c>
      <c r="R40" s="153">
        <f>TRUNC($S$19,2)</f>
        <v>86.2</v>
      </c>
      <c r="S40" s="153">
        <f>TRUNC($S$20,2)</f>
        <v>106.36</v>
      </c>
    </row>
    <row r="41" spans="1:19" s="73" customFormat="1" ht="17.25" x14ac:dyDescent="0.3">
      <c r="A41" s="134"/>
      <c r="B41" s="134"/>
      <c r="C41" s="134"/>
      <c r="D41" s="142" t="str">
        <f>IF(Data_Entry_Table[[#This Row],[Category/Activity]]="", "", (VLOOKUP($D$3,Table2[#All], MATCH(Data_Entry_Table[[#This Row],[Category/Activity]], $N$36:$S$36,0))))</f>
        <v/>
      </c>
      <c r="E41" s="135"/>
      <c r="F41" s="142" t="str">
        <f>IF(Data_Entry_Table[[#This Row],[Hours]]="","",Data_Entry_Table[[#This Row],[Hours]]*Data_Entry_Table[[#This Row],[Rate]])</f>
        <v/>
      </c>
    </row>
    <row r="42" spans="1:19" s="73" customFormat="1" ht="17.25" x14ac:dyDescent="0.3">
      <c r="A42" s="136"/>
      <c r="B42" s="134"/>
      <c r="C42" s="137"/>
      <c r="D42" s="142" t="str">
        <f>IF(Data_Entry_Table[[#This Row],[Category/Activity]]="", "", (VLOOKUP($D$3,Table2[#All], MATCH(Data_Entry_Table[[#This Row],[Category/Activity]], $N$36:$S$36,0))))</f>
        <v/>
      </c>
      <c r="E42" s="138"/>
      <c r="F42" s="144" t="str">
        <f>IF(Data_Entry_Table[[#This Row],[Hours]]="","",Data_Entry_Table[[#This Row],[Hours]]*Data_Entry_Table[[#This Row],[Rate]])</f>
        <v/>
      </c>
    </row>
    <row r="43" spans="1:19" s="73" customFormat="1" ht="17.25" x14ac:dyDescent="0.3">
      <c r="A43" s="134"/>
      <c r="B43" s="134"/>
      <c r="C43" s="134"/>
      <c r="D43" s="142" t="str">
        <f>IF(Data_Entry_Table[[#This Row],[Category/Activity]]="", "", (VLOOKUP($D$3,Table2[#All], MATCH(Data_Entry_Table[[#This Row],[Category/Activity]], $N$36:$S$36,0))))</f>
        <v/>
      </c>
      <c r="E43" s="135"/>
      <c r="F43" s="142" t="str">
        <f>IF(Data_Entry_Table[[#This Row],[Hours]]="","",Data_Entry_Table[[#This Row],[Hours]]*Data_Entry_Table[[#This Row],[Rate]])</f>
        <v/>
      </c>
    </row>
    <row r="44" spans="1:19" s="73" customFormat="1" ht="17.25" x14ac:dyDescent="0.3">
      <c r="A44" s="136"/>
      <c r="B44" s="134"/>
      <c r="C44" s="139"/>
      <c r="D44" s="142" t="str">
        <f>IF(Data_Entry_Table[[#This Row],[Category/Activity]]="", "", (VLOOKUP($D$3,Table2[#All], MATCH(Data_Entry_Table[[#This Row],[Category/Activity]], $N$36:$S$36,0))))</f>
        <v/>
      </c>
      <c r="E44" s="140"/>
      <c r="F44" s="144" t="str">
        <f>IF(Data_Entry_Table[[#This Row],[Hours]]="","",Data_Entry_Table[[#This Row],[Hours]]*Data_Entry_Table[[#This Row],[Rate]])</f>
        <v/>
      </c>
    </row>
    <row r="45" spans="1:19" s="73" customFormat="1" ht="17.25" x14ac:dyDescent="0.3">
      <c r="A45" s="134"/>
      <c r="B45" s="134"/>
      <c r="C45" s="134"/>
      <c r="D45" s="142" t="str">
        <f>IF(Data_Entry_Table[[#This Row],[Category/Activity]]="", "", (VLOOKUP($D$3,Table2[#All], MATCH(Data_Entry_Table[[#This Row],[Category/Activity]], $N$36:$S$36,0))))</f>
        <v/>
      </c>
      <c r="E45" s="135"/>
      <c r="F45" s="142" t="str">
        <f>IF(Data_Entry_Table[[#This Row],[Hours]]="","",Data_Entry_Table[[#This Row],[Hours]]*Data_Entry_Table[[#This Row],[Rate]])</f>
        <v/>
      </c>
    </row>
    <row r="46" spans="1:19" s="73" customFormat="1" ht="17.25" x14ac:dyDescent="0.3">
      <c r="A46" s="136"/>
      <c r="B46" s="134"/>
      <c r="C46" s="139"/>
      <c r="D46" s="142" t="str">
        <f>IF(Data_Entry_Table[[#This Row],[Category/Activity]]="", "", (VLOOKUP($D$3,Table2[#All], MATCH(Data_Entry_Table[[#This Row],[Category/Activity]], $N$36:$S$36,0))))</f>
        <v/>
      </c>
      <c r="E46" s="140"/>
      <c r="F46" s="144" t="str">
        <f>IF(Data_Entry_Table[[#This Row],[Hours]]="","",Data_Entry_Table[[#This Row],[Hours]]*Data_Entry_Table[[#This Row],[Rate]])</f>
        <v/>
      </c>
    </row>
    <row r="47" spans="1:19" s="73" customFormat="1" ht="17.25" x14ac:dyDescent="0.3">
      <c r="A47" s="134"/>
      <c r="B47" s="134"/>
      <c r="C47" s="134"/>
      <c r="D47" s="142" t="str">
        <f>IF(Data_Entry_Table[[#This Row],[Category/Activity]]="", "", (VLOOKUP($D$3,Table2[#All], MATCH(Data_Entry_Table[[#This Row],[Category/Activity]], $N$36:$S$36,0))))</f>
        <v/>
      </c>
      <c r="E47" s="135"/>
      <c r="F47" s="142" t="str">
        <f>IF(Data_Entry_Table[[#This Row],[Hours]]="","",Data_Entry_Table[[#This Row],[Hours]]*Data_Entry_Table[[#This Row],[Rate]])</f>
        <v/>
      </c>
    </row>
    <row r="48" spans="1:19" s="73" customFormat="1" ht="17.25" x14ac:dyDescent="0.3">
      <c r="A48" s="136"/>
      <c r="B48" s="134"/>
      <c r="C48" s="137"/>
      <c r="D48" s="142" t="str">
        <f>IF(Data_Entry_Table[[#This Row],[Category/Activity]]="", "", (VLOOKUP($D$3,Table2[#All], MATCH(Data_Entry_Table[[#This Row],[Category/Activity]], $N$36:$S$36,0))))</f>
        <v/>
      </c>
      <c r="E48" s="138"/>
      <c r="F48" s="144" t="str">
        <f>IF(Data_Entry_Table[[#This Row],[Hours]]="","",Data_Entry_Table[[#This Row],[Hours]]*Data_Entry_Table[[#This Row],[Rate]])</f>
        <v/>
      </c>
    </row>
    <row r="49" spans="1:6" s="73" customFormat="1" ht="17.25" x14ac:dyDescent="0.3">
      <c r="A49" s="134"/>
      <c r="B49" s="134"/>
      <c r="C49" s="134"/>
      <c r="D49" s="142" t="str">
        <f>IF(Data_Entry_Table[[#This Row],[Category/Activity]]="", "", (VLOOKUP($D$3,Table2[#All], MATCH(Data_Entry_Table[[#This Row],[Category/Activity]], $N$36:$S$36,0))))</f>
        <v/>
      </c>
      <c r="E49" s="135"/>
      <c r="F49" s="142" t="str">
        <f>IF(Data_Entry_Table[[#This Row],[Hours]]="","",Data_Entry_Table[[#This Row],[Hours]]*Data_Entry_Table[[#This Row],[Rate]])</f>
        <v/>
      </c>
    </row>
    <row r="50" spans="1:6" s="73" customFormat="1" ht="17.25" x14ac:dyDescent="0.3">
      <c r="A50" s="136"/>
      <c r="B50" s="134"/>
      <c r="C50" s="137"/>
      <c r="D50" s="142" t="str">
        <f>IF(Data_Entry_Table[[#This Row],[Category/Activity]]="", "", (VLOOKUP($D$3,Table2[#All], MATCH(Data_Entry_Table[[#This Row],[Category/Activity]], $N$36:$S$36,0))))</f>
        <v/>
      </c>
      <c r="E50" s="138"/>
      <c r="F50" s="144" t="str">
        <f>IF(Data_Entry_Table[[#This Row],[Hours]]="","",Data_Entry_Table[[#This Row],[Hours]]*Data_Entry_Table[[#This Row],[Rate]])</f>
        <v/>
      </c>
    </row>
    <row r="51" spans="1:6" s="73" customFormat="1" ht="17.25" x14ac:dyDescent="0.3">
      <c r="A51" s="134"/>
      <c r="B51" s="134"/>
      <c r="C51" s="134"/>
      <c r="D51" s="142" t="str">
        <f>IF(Data_Entry_Table[[#This Row],[Category/Activity]]="", "", (VLOOKUP($D$3,Table2[#All], MATCH(Data_Entry_Table[[#This Row],[Category/Activity]], $N$36:$S$36,0))))</f>
        <v/>
      </c>
      <c r="E51" s="135"/>
      <c r="F51" s="142" t="str">
        <f>IF(Data_Entry_Table[[#This Row],[Hours]]="","",Data_Entry_Table[[#This Row],[Hours]]*Data_Entry_Table[[#This Row],[Rate]])</f>
        <v/>
      </c>
    </row>
    <row r="52" spans="1:6" s="73" customFormat="1" ht="17.25" x14ac:dyDescent="0.3">
      <c r="A52" s="136"/>
      <c r="B52" s="134"/>
      <c r="C52" s="137"/>
      <c r="D52" s="142" t="str">
        <f>IF(Data_Entry_Table[[#This Row],[Category/Activity]]="", "", (VLOOKUP($D$3,Table2[#All], MATCH(Data_Entry_Table[[#This Row],[Category/Activity]], $N$36:$S$36,0))))</f>
        <v/>
      </c>
      <c r="E52" s="138"/>
      <c r="F52" s="144" t="str">
        <f>IF(Data_Entry_Table[[#This Row],[Hours]]="","",Data_Entry_Table[[#This Row],[Hours]]*Data_Entry_Table[[#This Row],[Rate]])</f>
        <v/>
      </c>
    </row>
    <row r="53" spans="1:6" s="73" customFormat="1" ht="17.25" x14ac:dyDescent="0.3">
      <c r="A53" s="134"/>
      <c r="B53" s="134"/>
      <c r="C53" s="134"/>
      <c r="D53" s="142" t="str">
        <f>IF(Data_Entry_Table[[#This Row],[Category/Activity]]="", "", (VLOOKUP($D$3,Table2[#All], MATCH(Data_Entry_Table[[#This Row],[Category/Activity]], $N$36:$S$36,0))))</f>
        <v/>
      </c>
      <c r="E53" s="135"/>
      <c r="F53" s="142" t="str">
        <f>IF(Data_Entry_Table[[#This Row],[Hours]]="","",Data_Entry_Table[[#This Row],[Hours]]*Data_Entry_Table[[#This Row],[Rate]])</f>
        <v/>
      </c>
    </row>
    <row r="54" spans="1:6" s="73" customFormat="1" ht="17.25" x14ac:dyDescent="0.3">
      <c r="A54" s="136"/>
      <c r="B54" s="134"/>
      <c r="C54" s="137"/>
      <c r="D54" s="142" t="str">
        <f>IF(Data_Entry_Table[[#This Row],[Category/Activity]]="", "", (VLOOKUP($D$3,Table2[#All], MATCH(Data_Entry_Table[[#This Row],[Category/Activity]], $N$36:$S$36,0))))</f>
        <v/>
      </c>
      <c r="E54" s="138"/>
      <c r="F54" s="144" t="str">
        <f>IF(Data_Entry_Table[[#This Row],[Hours]]="","",Data_Entry_Table[[#This Row],[Hours]]*Data_Entry_Table[[#This Row],[Rate]])</f>
        <v/>
      </c>
    </row>
    <row r="55" spans="1:6" s="73" customFormat="1" ht="17.25" x14ac:dyDescent="0.3">
      <c r="A55" s="134"/>
      <c r="B55" s="134"/>
      <c r="C55" s="134"/>
      <c r="D55" s="142" t="str">
        <f>IF(Data_Entry_Table[[#This Row],[Category/Activity]]="", "", (VLOOKUP($D$3,Table2[#All], MATCH(Data_Entry_Table[[#This Row],[Category/Activity]], $N$36:$S$36,0))))</f>
        <v/>
      </c>
      <c r="E55" s="135"/>
      <c r="F55" s="142" t="str">
        <f>IF(Data_Entry_Table[[#This Row],[Hours]]="","",Data_Entry_Table[[#This Row],[Hours]]*Data_Entry_Table[[#This Row],[Rate]])</f>
        <v/>
      </c>
    </row>
    <row r="56" spans="1:6" s="73" customFormat="1" ht="17.25" x14ac:dyDescent="0.3">
      <c r="A56" s="136"/>
      <c r="B56" s="134"/>
      <c r="C56" s="139"/>
      <c r="D56" s="142" t="str">
        <f>IF(Data_Entry_Table[[#This Row],[Category/Activity]]="", "", (VLOOKUP($D$3,Table2[#All], MATCH(Data_Entry_Table[[#This Row],[Category/Activity]], $N$36:$S$36,0))))</f>
        <v/>
      </c>
      <c r="E56" s="140"/>
      <c r="F56" s="144" t="str">
        <f>IF(Data_Entry_Table[[#This Row],[Hours]]="","",Data_Entry_Table[[#This Row],[Hours]]*Data_Entry_Table[[#This Row],[Rate]])</f>
        <v/>
      </c>
    </row>
    <row r="57" spans="1:6" s="73" customFormat="1" ht="17.25" x14ac:dyDescent="0.3">
      <c r="A57" s="134"/>
      <c r="B57" s="134"/>
      <c r="C57" s="134"/>
      <c r="D57" s="142" t="str">
        <f>IF(Data_Entry_Table[[#This Row],[Category/Activity]]="", "", (VLOOKUP($D$3,Table2[#All], MATCH(Data_Entry_Table[[#This Row],[Category/Activity]], $N$36:$S$36,0))))</f>
        <v/>
      </c>
      <c r="E57" s="135"/>
      <c r="F57" s="142" t="str">
        <f>IF(Data_Entry_Table[[#This Row],[Hours]]="","",Data_Entry_Table[[#This Row],[Hours]]*Data_Entry_Table[[#This Row],[Rate]])</f>
        <v/>
      </c>
    </row>
    <row r="58" spans="1:6" s="73" customFormat="1" ht="17.25" x14ac:dyDescent="0.3">
      <c r="A58" s="136"/>
      <c r="B58" s="134"/>
      <c r="C58" s="137"/>
      <c r="D58" s="142" t="str">
        <f>IF(Data_Entry_Table[[#This Row],[Category/Activity]]="", "", (VLOOKUP($D$3,Table2[#All], MATCH(Data_Entry_Table[[#This Row],[Category/Activity]], $N$36:$S$36,0))))</f>
        <v/>
      </c>
      <c r="E58" s="138"/>
      <c r="F58" s="144" t="str">
        <f>IF(Data_Entry_Table[[#This Row],[Hours]]="","",Data_Entry_Table[[#This Row],[Hours]]*Data_Entry_Table[[#This Row],[Rate]])</f>
        <v/>
      </c>
    </row>
    <row r="59" spans="1:6" s="73" customFormat="1" ht="17.25" x14ac:dyDescent="0.3">
      <c r="A59" s="134"/>
      <c r="B59" s="134"/>
      <c r="C59" s="134"/>
      <c r="D59" s="142" t="str">
        <f>IF(Data_Entry_Table[[#This Row],[Category/Activity]]="", "", (VLOOKUP($D$3,Table2[#All], MATCH(Data_Entry_Table[[#This Row],[Category/Activity]], $N$36:$S$36,0))))</f>
        <v/>
      </c>
      <c r="E59" s="135"/>
      <c r="F59" s="142" t="str">
        <f>IF(Data_Entry_Table[[#This Row],[Hours]]="","",Data_Entry_Table[[#This Row],[Hours]]*Data_Entry_Table[[#This Row],[Rate]])</f>
        <v/>
      </c>
    </row>
    <row r="60" spans="1:6" s="73" customFormat="1" ht="17.25" x14ac:dyDescent="0.3">
      <c r="A60" s="136"/>
      <c r="B60" s="134"/>
      <c r="C60" s="137"/>
      <c r="D60" s="142" t="str">
        <f>IF(Data_Entry_Table[[#This Row],[Category/Activity]]="", "", (VLOOKUP($D$3,Table2[#All], MATCH(Data_Entry_Table[[#This Row],[Category/Activity]], $N$36:$S$36,0))))</f>
        <v/>
      </c>
      <c r="E60" s="138"/>
      <c r="F60" s="144" t="str">
        <f>IF(Data_Entry_Table[[#This Row],[Hours]]="","",Data_Entry_Table[[#This Row],[Hours]]*Data_Entry_Table[[#This Row],[Rate]])</f>
        <v/>
      </c>
    </row>
    <row r="61" spans="1:6" s="73" customFormat="1" ht="17.25" x14ac:dyDescent="0.3">
      <c r="A61" s="134"/>
      <c r="B61" s="134"/>
      <c r="C61" s="134"/>
      <c r="D61" s="142" t="str">
        <f>IF(Data_Entry_Table[[#This Row],[Category/Activity]]="", "", (VLOOKUP($D$3,Table2[#All], MATCH(Data_Entry_Table[[#This Row],[Category/Activity]], $N$36:$S$36,0))))</f>
        <v/>
      </c>
      <c r="E61" s="135"/>
      <c r="F61" s="142" t="str">
        <f>IF(Data_Entry_Table[[#This Row],[Hours]]="","",Data_Entry_Table[[#This Row],[Hours]]*Data_Entry_Table[[#This Row],[Rate]])</f>
        <v/>
      </c>
    </row>
    <row r="62" spans="1:6" s="73" customFormat="1" ht="17.25" x14ac:dyDescent="0.3">
      <c r="A62" s="136"/>
      <c r="B62" s="134"/>
      <c r="C62" s="137"/>
      <c r="D62" s="142" t="str">
        <f>IF(Data_Entry_Table[[#This Row],[Category/Activity]]="", "", (VLOOKUP($D$3,Table2[#All], MATCH(Data_Entry_Table[[#This Row],[Category/Activity]], $N$36:$S$36,0))))</f>
        <v/>
      </c>
      <c r="E62" s="138"/>
      <c r="F62" s="144" t="str">
        <f>IF(Data_Entry_Table[[#This Row],[Hours]]="","",Data_Entry_Table[[#This Row],[Hours]]*Data_Entry_Table[[#This Row],[Rate]])</f>
        <v/>
      </c>
    </row>
    <row r="63" spans="1:6" s="73" customFormat="1" ht="17.25" x14ac:dyDescent="0.3">
      <c r="A63" s="134"/>
      <c r="B63" s="134"/>
      <c r="C63" s="134"/>
      <c r="D63" s="142" t="str">
        <f>IF(Data_Entry_Table[[#This Row],[Category/Activity]]="", "", (VLOOKUP($D$3,Table2[#All], MATCH(Data_Entry_Table[[#This Row],[Category/Activity]], $N$36:$S$36,0))))</f>
        <v/>
      </c>
      <c r="E63" s="135"/>
      <c r="F63" s="142" t="str">
        <f>IF(Data_Entry_Table[[#This Row],[Hours]]="","",Data_Entry_Table[[#This Row],[Hours]]*Data_Entry_Table[[#This Row],[Rate]])</f>
        <v/>
      </c>
    </row>
    <row r="64" spans="1:6" s="73" customFormat="1" ht="17.25" x14ac:dyDescent="0.3">
      <c r="A64" s="136"/>
      <c r="B64" s="134"/>
      <c r="C64" s="137"/>
      <c r="D64" s="142" t="str">
        <f>IF(Data_Entry_Table[[#This Row],[Category/Activity]]="", "", (VLOOKUP($D$3,Table2[#All], MATCH(Data_Entry_Table[[#This Row],[Category/Activity]], $N$36:$S$36,0))))</f>
        <v/>
      </c>
      <c r="E64" s="138"/>
      <c r="F64" s="144" t="str">
        <f>IF(Data_Entry_Table[[#This Row],[Hours]]="","",Data_Entry_Table[[#This Row],[Hours]]*Data_Entry_Table[[#This Row],[Rate]])</f>
        <v/>
      </c>
    </row>
    <row r="65" spans="1:6" s="73" customFormat="1" ht="17.25" x14ac:dyDescent="0.3">
      <c r="A65" s="134"/>
      <c r="B65" s="134"/>
      <c r="C65" s="134"/>
      <c r="D65" s="142" t="str">
        <f>IF(Data_Entry_Table[[#This Row],[Category/Activity]]="", "", (VLOOKUP($D$3,Table2[#All], MATCH(Data_Entry_Table[[#This Row],[Category/Activity]], $N$36:$S$36,0))))</f>
        <v/>
      </c>
      <c r="E65" s="135"/>
      <c r="F65" s="142" t="str">
        <f>IF(Data_Entry_Table[[#This Row],[Hours]]="","",Data_Entry_Table[[#This Row],[Hours]]*Data_Entry_Table[[#This Row],[Rate]])</f>
        <v/>
      </c>
    </row>
    <row r="66" spans="1:6" s="73" customFormat="1" ht="17.25" x14ac:dyDescent="0.3">
      <c r="A66" s="136"/>
      <c r="B66" s="134"/>
      <c r="C66" s="139"/>
      <c r="D66" s="142" t="str">
        <f>IF(Data_Entry_Table[[#This Row],[Category/Activity]]="", "", (VLOOKUP($D$3,Table2[#All], MATCH(Data_Entry_Table[[#This Row],[Category/Activity]], $N$36:$S$36,0))))</f>
        <v/>
      </c>
      <c r="E66" s="140"/>
      <c r="F66" s="144" t="str">
        <f>IF(Data_Entry_Table[[#This Row],[Hours]]="","",Data_Entry_Table[[#This Row],[Hours]]*Data_Entry_Table[[#This Row],[Rate]])</f>
        <v/>
      </c>
    </row>
    <row r="67" spans="1:6" s="73" customFormat="1" ht="17.25" x14ac:dyDescent="0.3">
      <c r="A67" s="134"/>
      <c r="B67" s="134"/>
      <c r="C67" s="134"/>
      <c r="D67" s="142" t="str">
        <f>IF(Data_Entry_Table[[#This Row],[Category/Activity]]="", "", (VLOOKUP($D$3,Table2[#All], MATCH(Data_Entry_Table[[#This Row],[Category/Activity]], $N$36:$S$36,0))))</f>
        <v/>
      </c>
      <c r="E67" s="135"/>
      <c r="F67" s="142" t="str">
        <f>IF(Data_Entry_Table[[#This Row],[Hours]]="","",Data_Entry_Table[[#This Row],[Hours]]*Data_Entry_Table[[#This Row],[Rate]])</f>
        <v/>
      </c>
    </row>
    <row r="68" spans="1:6" s="73" customFormat="1" ht="17.25" x14ac:dyDescent="0.3">
      <c r="A68" s="136"/>
      <c r="B68" s="134"/>
      <c r="C68" s="137"/>
      <c r="D68" s="142" t="str">
        <f>IF(Data_Entry_Table[[#This Row],[Category/Activity]]="", "", (VLOOKUP($D$3,Table2[#All], MATCH(Data_Entry_Table[[#This Row],[Category/Activity]], $N$36:$S$36,0))))</f>
        <v/>
      </c>
      <c r="E68" s="138"/>
      <c r="F68" s="144" t="str">
        <f>IF(Data_Entry_Table[[#This Row],[Hours]]="","",Data_Entry_Table[[#This Row],[Hours]]*Data_Entry_Table[[#This Row],[Rate]])</f>
        <v/>
      </c>
    </row>
    <row r="69" spans="1:6" s="73" customFormat="1" ht="17.25" x14ac:dyDescent="0.3">
      <c r="A69" s="134"/>
      <c r="B69" s="134"/>
      <c r="C69" s="134"/>
      <c r="D69" s="142" t="str">
        <f>IF(Data_Entry_Table[[#This Row],[Category/Activity]]="", "", (VLOOKUP($D$3,Table2[#All], MATCH(Data_Entry_Table[[#This Row],[Category/Activity]], $N$36:$S$36,0))))</f>
        <v/>
      </c>
      <c r="E69" s="135"/>
      <c r="F69" s="142" t="str">
        <f>IF(Data_Entry_Table[[#This Row],[Hours]]="","",Data_Entry_Table[[#This Row],[Hours]]*Data_Entry_Table[[#This Row],[Rate]])</f>
        <v/>
      </c>
    </row>
    <row r="70" spans="1:6" s="73" customFormat="1" ht="17.25" x14ac:dyDescent="0.3">
      <c r="A70" s="136"/>
      <c r="B70" s="134"/>
      <c r="C70" s="137"/>
      <c r="D70" s="142" t="str">
        <f>IF(Data_Entry_Table[[#This Row],[Category/Activity]]="", "", (VLOOKUP($D$3,Table2[#All], MATCH(Data_Entry_Table[[#This Row],[Category/Activity]], $N$36:$S$36,0))))</f>
        <v/>
      </c>
      <c r="E70" s="138"/>
      <c r="F70" s="144" t="str">
        <f>IF(Data_Entry_Table[[#This Row],[Hours]]="","",Data_Entry_Table[[#This Row],[Hours]]*Data_Entry_Table[[#This Row],[Rate]])</f>
        <v/>
      </c>
    </row>
    <row r="71" spans="1:6" s="73" customFormat="1" ht="17.25" x14ac:dyDescent="0.3">
      <c r="A71" s="134"/>
      <c r="B71" s="134"/>
      <c r="C71" s="134"/>
      <c r="D71" s="142" t="str">
        <f>IF(Data_Entry_Table[[#This Row],[Category/Activity]]="", "", (VLOOKUP($D$3,Table2[#All], MATCH(Data_Entry_Table[[#This Row],[Category/Activity]], $N$36:$S$36,0))))</f>
        <v/>
      </c>
      <c r="E71" s="135"/>
      <c r="F71" s="142" t="str">
        <f>IF(Data_Entry_Table[[#This Row],[Hours]]="","",Data_Entry_Table[[#This Row],[Hours]]*Data_Entry_Table[[#This Row],[Rate]])</f>
        <v/>
      </c>
    </row>
    <row r="72" spans="1:6" s="73" customFormat="1" ht="17.25" x14ac:dyDescent="0.3">
      <c r="A72" s="136"/>
      <c r="B72" s="134"/>
      <c r="C72" s="137"/>
      <c r="D72" s="142" t="str">
        <f>IF(Data_Entry_Table[[#This Row],[Category/Activity]]="", "", (VLOOKUP($D$3,Table2[#All], MATCH(Data_Entry_Table[[#This Row],[Category/Activity]], $N$36:$S$36,0))))</f>
        <v/>
      </c>
      <c r="E72" s="138"/>
      <c r="F72" s="144" t="str">
        <f>IF(Data_Entry_Table[[#This Row],[Hours]]="","",Data_Entry_Table[[#This Row],[Hours]]*Data_Entry_Table[[#This Row],[Rate]])</f>
        <v/>
      </c>
    </row>
    <row r="73" spans="1:6" s="73" customFormat="1" ht="17.25" x14ac:dyDescent="0.3">
      <c r="A73" s="134"/>
      <c r="B73" s="134"/>
      <c r="C73" s="134"/>
      <c r="D73" s="142" t="str">
        <f>IF(Data_Entry_Table[[#This Row],[Category/Activity]]="", "", (VLOOKUP($D$3,Table2[#All], MATCH(Data_Entry_Table[[#This Row],[Category/Activity]], $N$36:$S$36,0))))</f>
        <v/>
      </c>
      <c r="E73" s="135"/>
      <c r="F73" s="142" t="str">
        <f>IF(Data_Entry_Table[[#This Row],[Hours]]="","",Data_Entry_Table[[#This Row],[Hours]]*Data_Entry_Table[[#This Row],[Rate]])</f>
        <v/>
      </c>
    </row>
    <row r="74" spans="1:6" s="73" customFormat="1" ht="17.25" x14ac:dyDescent="0.3">
      <c r="A74" s="136"/>
      <c r="B74" s="134"/>
      <c r="C74" s="137"/>
      <c r="D74" s="142" t="str">
        <f>IF(Data_Entry_Table[[#This Row],[Category/Activity]]="", "", (VLOOKUP($D$3,Table2[#All], MATCH(Data_Entry_Table[[#This Row],[Category/Activity]], $N$36:$S$36,0))))</f>
        <v/>
      </c>
      <c r="E74" s="138"/>
      <c r="F74" s="144" t="str">
        <f>IF(Data_Entry_Table[[#This Row],[Hours]]="","",Data_Entry_Table[[#This Row],[Hours]]*Data_Entry_Table[[#This Row],[Rate]])</f>
        <v/>
      </c>
    </row>
    <row r="75" spans="1:6" s="73" customFormat="1" ht="17.25" x14ac:dyDescent="0.3">
      <c r="A75" s="134"/>
      <c r="B75" s="134"/>
      <c r="C75" s="134"/>
      <c r="D75" s="142" t="str">
        <f>IF(Data_Entry_Table[[#This Row],[Category/Activity]]="", "", (VLOOKUP($D$3,Table2[#All], MATCH(Data_Entry_Table[[#This Row],[Category/Activity]], $N$36:$S$36,0))))</f>
        <v/>
      </c>
      <c r="E75" s="135"/>
      <c r="F75" s="142" t="str">
        <f>IF(Data_Entry_Table[[#This Row],[Hours]]="","",Data_Entry_Table[[#This Row],[Hours]]*Data_Entry_Table[[#This Row],[Rate]])</f>
        <v/>
      </c>
    </row>
    <row r="76" spans="1:6" s="73" customFormat="1" ht="17.25" x14ac:dyDescent="0.3">
      <c r="A76" s="136"/>
      <c r="B76" s="134"/>
      <c r="C76" s="139"/>
      <c r="D76" s="142" t="str">
        <f>IF(Data_Entry_Table[[#This Row],[Category/Activity]]="", "", (VLOOKUP($D$3,Table2[#All], MATCH(Data_Entry_Table[[#This Row],[Category/Activity]], $N$36:$S$36,0))))</f>
        <v/>
      </c>
      <c r="E76" s="140"/>
      <c r="F76" s="144" t="str">
        <f>IF(Data_Entry_Table[[#This Row],[Hours]]="","",Data_Entry_Table[[#This Row],[Hours]]*Data_Entry_Table[[#This Row],[Rate]])</f>
        <v/>
      </c>
    </row>
    <row r="77" spans="1:6" s="73" customFormat="1" ht="17.25" x14ac:dyDescent="0.3">
      <c r="A77" s="134"/>
      <c r="B77" s="134"/>
      <c r="C77" s="134"/>
      <c r="D77" s="142" t="str">
        <f>IF(Data_Entry_Table[[#This Row],[Category/Activity]]="", "", (VLOOKUP($D$3,Table2[#All], MATCH(Data_Entry_Table[[#This Row],[Category/Activity]], $N$36:$S$36,0))))</f>
        <v/>
      </c>
      <c r="E77" s="135"/>
      <c r="F77" s="142" t="str">
        <f>IF(Data_Entry_Table[[#This Row],[Hours]]="","",Data_Entry_Table[[#This Row],[Hours]]*Data_Entry_Table[[#This Row],[Rate]])</f>
        <v/>
      </c>
    </row>
    <row r="78" spans="1:6" s="73" customFormat="1" ht="17.25" x14ac:dyDescent="0.3">
      <c r="A78" s="136"/>
      <c r="B78" s="134"/>
      <c r="C78" s="139"/>
      <c r="D78" s="142" t="str">
        <f>IF(Data_Entry_Table[[#This Row],[Category/Activity]]="", "", (VLOOKUP($D$3,Table2[#All], MATCH(Data_Entry_Table[[#This Row],[Category/Activity]], $N$36:$S$36,0))))</f>
        <v/>
      </c>
      <c r="E78" s="140"/>
      <c r="F78" s="144" t="str">
        <f>IF(Data_Entry_Table[[#This Row],[Hours]]="","",Data_Entry_Table[[#This Row],[Hours]]*Data_Entry_Table[[#This Row],[Rate]])</f>
        <v/>
      </c>
    </row>
    <row r="79" spans="1:6" s="73" customFormat="1" ht="17.25" x14ac:dyDescent="0.3">
      <c r="A79" s="134"/>
      <c r="B79" s="134"/>
      <c r="C79" s="134"/>
      <c r="D79" s="142" t="str">
        <f>IF(Data_Entry_Table[[#This Row],[Category/Activity]]="", "", (VLOOKUP($D$3,Table2[#All], MATCH(Data_Entry_Table[[#This Row],[Category/Activity]], $N$36:$S$36,0))))</f>
        <v/>
      </c>
      <c r="E79" s="135"/>
      <c r="F79" s="142" t="str">
        <f>IF(Data_Entry_Table[[#This Row],[Hours]]="","",Data_Entry_Table[[#This Row],[Hours]]*Data_Entry_Table[[#This Row],[Rate]])</f>
        <v/>
      </c>
    </row>
    <row r="80" spans="1:6" s="73" customFormat="1" ht="17.25" x14ac:dyDescent="0.3">
      <c r="A80" s="136"/>
      <c r="B80" s="134"/>
      <c r="C80" s="137"/>
      <c r="D80" s="142" t="str">
        <f>IF(Data_Entry_Table[[#This Row],[Category/Activity]]="", "", (VLOOKUP($D$3,Table2[#All], MATCH(Data_Entry_Table[[#This Row],[Category/Activity]], $N$36:$S$36,0))))</f>
        <v/>
      </c>
      <c r="E80" s="138"/>
      <c r="F80" s="144" t="str">
        <f>IF(Data_Entry_Table[[#This Row],[Hours]]="","",Data_Entry_Table[[#This Row],[Hours]]*Data_Entry_Table[[#This Row],[Rate]])</f>
        <v/>
      </c>
    </row>
    <row r="81" spans="1:6" s="73" customFormat="1" ht="17.25" x14ac:dyDescent="0.3">
      <c r="A81" s="134"/>
      <c r="B81" s="134"/>
      <c r="C81" s="134"/>
      <c r="D81" s="142" t="str">
        <f>IF(Data_Entry_Table[[#This Row],[Category/Activity]]="", "", (VLOOKUP($D$3,Table2[#All], MATCH(Data_Entry_Table[[#This Row],[Category/Activity]], $N$36:$S$36,0))))</f>
        <v/>
      </c>
      <c r="E81" s="135"/>
      <c r="F81" s="142" t="str">
        <f>IF(Data_Entry_Table[[#This Row],[Hours]]="","",Data_Entry_Table[[#This Row],[Hours]]*Data_Entry_Table[[#This Row],[Rate]])</f>
        <v/>
      </c>
    </row>
    <row r="82" spans="1:6" s="73" customFormat="1" ht="17.25" x14ac:dyDescent="0.3">
      <c r="A82" s="136"/>
      <c r="B82" s="134"/>
      <c r="C82" s="137"/>
      <c r="D82" s="142" t="str">
        <f>IF(Data_Entry_Table[[#This Row],[Category/Activity]]="", "", (VLOOKUP($D$3,Table2[#All], MATCH(Data_Entry_Table[[#This Row],[Category/Activity]], $N$36:$S$36,0))))</f>
        <v/>
      </c>
      <c r="E82" s="138"/>
      <c r="F82" s="144" t="str">
        <f>IF(Data_Entry_Table[[#This Row],[Hours]]="","",Data_Entry_Table[[#This Row],[Hours]]*Data_Entry_Table[[#This Row],[Rate]])</f>
        <v/>
      </c>
    </row>
    <row r="83" spans="1:6" s="73" customFormat="1" ht="17.25" x14ac:dyDescent="0.3">
      <c r="A83" s="134"/>
      <c r="B83" s="134"/>
      <c r="C83" s="134"/>
      <c r="D83" s="142" t="str">
        <f>IF(Data_Entry_Table[[#This Row],[Category/Activity]]="", "", (VLOOKUP($D$3,Table2[#All], MATCH(Data_Entry_Table[[#This Row],[Category/Activity]], $N$36:$S$36,0))))</f>
        <v/>
      </c>
      <c r="E83" s="135"/>
      <c r="F83" s="142" t="str">
        <f>IF(Data_Entry_Table[[#This Row],[Hours]]="","",Data_Entry_Table[[#This Row],[Hours]]*Data_Entry_Table[[#This Row],[Rate]])</f>
        <v/>
      </c>
    </row>
    <row r="84" spans="1:6" s="73" customFormat="1" ht="17.25" x14ac:dyDescent="0.3">
      <c r="A84" s="136"/>
      <c r="B84" s="134"/>
      <c r="C84" s="137"/>
      <c r="D84" s="142" t="str">
        <f>IF(Data_Entry_Table[[#This Row],[Category/Activity]]="", "", (VLOOKUP($D$3,Table2[#All], MATCH(Data_Entry_Table[[#This Row],[Category/Activity]], $N$36:$S$36,0))))</f>
        <v/>
      </c>
      <c r="E84" s="138"/>
      <c r="F84" s="144" t="str">
        <f>IF(Data_Entry_Table[[#This Row],[Hours]]="","",Data_Entry_Table[[#This Row],[Hours]]*Data_Entry_Table[[#This Row],[Rate]])</f>
        <v/>
      </c>
    </row>
    <row r="85" spans="1:6" s="73" customFormat="1" ht="17.25" x14ac:dyDescent="0.3">
      <c r="A85" s="134"/>
      <c r="B85" s="134"/>
      <c r="C85" s="134"/>
      <c r="D85" s="142" t="str">
        <f>IF(Data_Entry_Table[[#This Row],[Category/Activity]]="", "", (VLOOKUP($D$3,Table2[#All], MATCH(Data_Entry_Table[[#This Row],[Category/Activity]], $N$36:$S$36,0))))</f>
        <v/>
      </c>
      <c r="E85" s="135"/>
      <c r="F85" s="142" t="str">
        <f>IF(Data_Entry_Table[[#This Row],[Hours]]="","",Data_Entry_Table[[#This Row],[Hours]]*Data_Entry_Table[[#This Row],[Rate]])</f>
        <v/>
      </c>
    </row>
    <row r="86" spans="1:6" s="73" customFormat="1" ht="17.25" x14ac:dyDescent="0.3">
      <c r="A86" s="136"/>
      <c r="B86" s="134"/>
      <c r="C86" s="137"/>
      <c r="D86" s="142" t="str">
        <f>IF(Data_Entry_Table[[#This Row],[Category/Activity]]="", "", (VLOOKUP($D$3,Table2[#All], MATCH(Data_Entry_Table[[#This Row],[Category/Activity]], $N$36:$S$36,0))))</f>
        <v/>
      </c>
      <c r="E86" s="138"/>
      <c r="F86" s="144" t="str">
        <f>IF(Data_Entry_Table[[#This Row],[Hours]]="","",Data_Entry_Table[[#This Row],[Hours]]*Data_Entry_Table[[#This Row],[Rate]])</f>
        <v/>
      </c>
    </row>
    <row r="87" spans="1:6" s="73" customFormat="1" ht="17.25" x14ac:dyDescent="0.3">
      <c r="A87" s="134"/>
      <c r="B87" s="134"/>
      <c r="C87" s="134"/>
      <c r="D87" s="142" t="str">
        <f>IF(Data_Entry_Table[[#This Row],[Category/Activity]]="", "", (VLOOKUP($D$3,Table2[#All], MATCH(Data_Entry_Table[[#This Row],[Category/Activity]], $N$36:$S$36,0))))</f>
        <v/>
      </c>
      <c r="E87" s="135"/>
      <c r="F87" s="142" t="str">
        <f>IF(Data_Entry_Table[[#This Row],[Hours]]="","",Data_Entry_Table[[#This Row],[Hours]]*Data_Entry_Table[[#This Row],[Rate]])</f>
        <v/>
      </c>
    </row>
    <row r="88" spans="1:6" s="73" customFormat="1" ht="17.25" x14ac:dyDescent="0.3">
      <c r="A88" s="136"/>
      <c r="B88" s="134"/>
      <c r="C88" s="139"/>
      <c r="D88" s="142" t="str">
        <f>IF(Data_Entry_Table[[#This Row],[Category/Activity]]="", "", (VLOOKUP($D$3,Table2[#All], MATCH(Data_Entry_Table[[#This Row],[Category/Activity]], $N$36:$S$36,0))))</f>
        <v/>
      </c>
      <c r="E88" s="140"/>
      <c r="F88" s="144" t="str">
        <f>IF(Data_Entry_Table[[#This Row],[Hours]]="","",Data_Entry_Table[[#This Row],[Hours]]*Data_Entry_Table[[#This Row],[Rate]])</f>
        <v/>
      </c>
    </row>
    <row r="89" spans="1:6" s="73" customFormat="1" ht="17.25" x14ac:dyDescent="0.3">
      <c r="A89" s="134"/>
      <c r="B89" s="134"/>
      <c r="C89" s="134"/>
      <c r="D89" s="142" t="str">
        <f>IF(Data_Entry_Table[[#This Row],[Category/Activity]]="", "", (VLOOKUP($D$3,Table2[#All], MATCH(Data_Entry_Table[[#This Row],[Category/Activity]], $N$36:$S$36,0))))</f>
        <v/>
      </c>
      <c r="E89" s="135"/>
      <c r="F89" s="142" t="str">
        <f>IF(Data_Entry_Table[[#This Row],[Hours]]="","",Data_Entry_Table[[#This Row],[Hours]]*Data_Entry_Table[[#This Row],[Rate]])</f>
        <v/>
      </c>
    </row>
    <row r="90" spans="1:6" s="73" customFormat="1" ht="17.25" x14ac:dyDescent="0.3">
      <c r="A90" s="136"/>
      <c r="B90" s="134"/>
      <c r="C90" s="137"/>
      <c r="D90" s="142" t="str">
        <f>IF(Data_Entry_Table[[#This Row],[Category/Activity]]="", "", (VLOOKUP($D$3,Table2[#All], MATCH(Data_Entry_Table[[#This Row],[Category/Activity]], $N$36:$S$36,0))))</f>
        <v/>
      </c>
      <c r="E90" s="138"/>
      <c r="F90" s="144" t="str">
        <f>IF(Data_Entry_Table[[#This Row],[Hours]]="","",Data_Entry_Table[[#This Row],[Hours]]*Data_Entry_Table[[#This Row],[Rate]])</f>
        <v/>
      </c>
    </row>
    <row r="91" spans="1:6" s="73" customFormat="1" ht="17.25" x14ac:dyDescent="0.3">
      <c r="A91" s="134"/>
      <c r="B91" s="134"/>
      <c r="C91" s="134"/>
      <c r="D91" s="142" t="str">
        <f>IF(Data_Entry_Table[[#This Row],[Category/Activity]]="", "", (VLOOKUP($D$3,Table2[#All], MATCH(Data_Entry_Table[[#This Row],[Category/Activity]], $N$36:$S$36,0))))</f>
        <v/>
      </c>
      <c r="E91" s="135"/>
      <c r="F91" s="142" t="str">
        <f>IF(Data_Entry_Table[[#This Row],[Hours]]="","",Data_Entry_Table[[#This Row],[Hours]]*Data_Entry_Table[[#This Row],[Rate]])</f>
        <v/>
      </c>
    </row>
    <row r="92" spans="1:6" s="73" customFormat="1" ht="17.25" x14ac:dyDescent="0.3">
      <c r="A92" s="136"/>
      <c r="B92" s="134"/>
      <c r="C92" s="137"/>
      <c r="D92" s="142" t="str">
        <f>IF(Data_Entry_Table[[#This Row],[Category/Activity]]="", "", (VLOOKUP($D$3,Table2[#All], MATCH(Data_Entry_Table[[#This Row],[Category/Activity]], $N$36:$S$36,0))))</f>
        <v/>
      </c>
      <c r="E92" s="138"/>
      <c r="F92" s="144" t="str">
        <f>IF(Data_Entry_Table[[#This Row],[Hours]]="","",Data_Entry_Table[[#This Row],[Hours]]*Data_Entry_Table[[#This Row],[Rate]])</f>
        <v/>
      </c>
    </row>
    <row r="93" spans="1:6" s="73" customFormat="1" ht="17.25" x14ac:dyDescent="0.3">
      <c r="A93" s="134"/>
      <c r="B93" s="134"/>
      <c r="C93" s="134"/>
      <c r="D93" s="142" t="str">
        <f>IF(Data_Entry_Table[[#This Row],[Category/Activity]]="", "", (VLOOKUP($D$3,Table2[#All], MATCH(Data_Entry_Table[[#This Row],[Category/Activity]], $N$36:$S$36,0))))</f>
        <v/>
      </c>
      <c r="E93" s="135"/>
      <c r="F93" s="142" t="str">
        <f>IF(Data_Entry_Table[[#This Row],[Hours]]="","",Data_Entry_Table[[#This Row],[Hours]]*Data_Entry_Table[[#This Row],[Rate]])</f>
        <v/>
      </c>
    </row>
    <row r="94" spans="1:6" s="73" customFormat="1" ht="17.25" x14ac:dyDescent="0.3">
      <c r="A94" s="136"/>
      <c r="B94" s="134"/>
      <c r="C94" s="137"/>
      <c r="D94" s="142" t="str">
        <f>IF(Data_Entry_Table[[#This Row],[Category/Activity]]="", "", (VLOOKUP($D$3,Table2[#All], MATCH(Data_Entry_Table[[#This Row],[Category/Activity]], $N$36:$S$36,0))))</f>
        <v/>
      </c>
      <c r="E94" s="138"/>
      <c r="F94" s="144" t="str">
        <f>IF(Data_Entry_Table[[#This Row],[Hours]]="","",Data_Entry_Table[[#This Row],[Hours]]*Data_Entry_Table[[#This Row],[Rate]])</f>
        <v/>
      </c>
    </row>
    <row r="95" spans="1:6" s="73" customFormat="1" ht="17.25" x14ac:dyDescent="0.3">
      <c r="A95" s="134"/>
      <c r="B95" s="134"/>
      <c r="C95" s="134"/>
      <c r="D95" s="142" t="str">
        <f>IF(Data_Entry_Table[[#This Row],[Category/Activity]]="", "", (VLOOKUP($D$3,Table2[#All], MATCH(Data_Entry_Table[[#This Row],[Category/Activity]], $N$36:$S$36,0))))</f>
        <v/>
      </c>
      <c r="E95" s="135"/>
      <c r="F95" s="142" t="str">
        <f>IF(Data_Entry_Table[[#This Row],[Hours]]="","",Data_Entry_Table[[#This Row],[Hours]]*Data_Entry_Table[[#This Row],[Rate]])</f>
        <v/>
      </c>
    </row>
    <row r="96" spans="1:6" s="73" customFormat="1" ht="17.25" x14ac:dyDescent="0.3">
      <c r="A96" s="136"/>
      <c r="B96" s="134"/>
      <c r="C96" s="137"/>
      <c r="D96" s="142" t="str">
        <f>IF(Data_Entry_Table[[#This Row],[Category/Activity]]="", "", (VLOOKUP($D$3,Table2[#All], MATCH(Data_Entry_Table[[#This Row],[Category/Activity]], $N$36:$S$36,0))))</f>
        <v/>
      </c>
      <c r="E96" s="138"/>
      <c r="F96" s="144" t="str">
        <f>IF(Data_Entry_Table[[#This Row],[Hours]]="","",Data_Entry_Table[[#This Row],[Hours]]*Data_Entry_Table[[#This Row],[Rate]])</f>
        <v/>
      </c>
    </row>
    <row r="97" spans="1:6" s="73" customFormat="1" ht="17.25" x14ac:dyDescent="0.3">
      <c r="A97" s="134"/>
      <c r="B97" s="134"/>
      <c r="C97" s="134"/>
      <c r="D97" s="142" t="str">
        <f>IF(Data_Entry_Table[[#This Row],[Category/Activity]]="", "", (VLOOKUP($D$3,Table2[#All], MATCH(Data_Entry_Table[[#This Row],[Category/Activity]], $N$36:$S$36,0))))</f>
        <v/>
      </c>
      <c r="E97" s="135"/>
      <c r="F97" s="142" t="str">
        <f>IF(Data_Entry_Table[[#This Row],[Hours]]="","",Data_Entry_Table[[#This Row],[Hours]]*Data_Entry_Table[[#This Row],[Rate]])</f>
        <v/>
      </c>
    </row>
    <row r="98" spans="1:6" s="73" customFormat="1" ht="17.25" x14ac:dyDescent="0.3">
      <c r="A98" s="136"/>
      <c r="B98" s="134"/>
      <c r="C98" s="139"/>
      <c r="D98" s="142" t="str">
        <f>IF(Data_Entry_Table[[#This Row],[Category/Activity]]="", "", (VLOOKUP($D$3,Table2[#All], MATCH(Data_Entry_Table[[#This Row],[Category/Activity]], $N$36:$S$36,0))))</f>
        <v/>
      </c>
      <c r="E98" s="140"/>
      <c r="F98" s="144" t="str">
        <f>IF(Data_Entry_Table[[#This Row],[Hours]]="","",Data_Entry_Table[[#This Row],[Hours]]*Data_Entry_Table[[#This Row],[Rate]])</f>
        <v/>
      </c>
    </row>
    <row r="99" spans="1:6" s="73" customFormat="1" ht="17.25" x14ac:dyDescent="0.3">
      <c r="A99" s="134"/>
      <c r="B99" s="134"/>
      <c r="C99" s="134"/>
      <c r="D99" s="142" t="str">
        <f>IF(Data_Entry_Table[[#This Row],[Category/Activity]]="", "", (VLOOKUP($D$3,Table2[#All], MATCH(Data_Entry_Table[[#This Row],[Category/Activity]], $N$36:$S$36,0))))</f>
        <v/>
      </c>
      <c r="E99" s="135"/>
      <c r="F99" s="142" t="str">
        <f>IF(Data_Entry_Table[[#This Row],[Hours]]="","",Data_Entry_Table[[#This Row],[Hours]]*Data_Entry_Table[[#This Row],[Rate]])</f>
        <v/>
      </c>
    </row>
    <row r="100" spans="1:6" s="73" customFormat="1" ht="17.25" x14ac:dyDescent="0.3">
      <c r="A100" s="136"/>
      <c r="B100" s="134"/>
      <c r="C100" s="137"/>
      <c r="D100" s="142" t="str">
        <f>IF(Data_Entry_Table[[#This Row],[Category/Activity]]="", "", (VLOOKUP($D$3,Table2[#All], MATCH(Data_Entry_Table[[#This Row],[Category/Activity]], $N$36:$S$36,0))))</f>
        <v/>
      </c>
      <c r="E100" s="138"/>
      <c r="F100" s="144" t="str">
        <f>IF(Data_Entry_Table[[#This Row],[Hours]]="","",Data_Entry_Table[[#This Row],[Hours]]*Data_Entry_Table[[#This Row],[Rate]])</f>
        <v/>
      </c>
    </row>
    <row r="101" spans="1:6" s="73" customFormat="1" ht="17.25" x14ac:dyDescent="0.3">
      <c r="A101" s="134"/>
      <c r="B101" s="134"/>
      <c r="C101" s="134"/>
      <c r="D101" s="142" t="str">
        <f>IF(Data_Entry_Table[[#This Row],[Category/Activity]]="", "", (VLOOKUP($D$3,Table2[#All], MATCH(Data_Entry_Table[[#This Row],[Category/Activity]], $N$36:$S$36,0))))</f>
        <v/>
      </c>
      <c r="E101" s="135"/>
      <c r="F101" s="142" t="str">
        <f>IF(Data_Entry_Table[[#This Row],[Hours]]="","",Data_Entry_Table[[#This Row],[Hours]]*Data_Entry_Table[[#This Row],[Rate]])</f>
        <v/>
      </c>
    </row>
    <row r="102" spans="1:6" s="73" customFormat="1" ht="17.25" x14ac:dyDescent="0.3">
      <c r="A102" s="136"/>
      <c r="B102" s="134"/>
      <c r="C102" s="137"/>
      <c r="D102" s="142" t="str">
        <f>IF(Data_Entry_Table[[#This Row],[Category/Activity]]="", "", (VLOOKUP($D$3,Table2[#All], MATCH(Data_Entry_Table[[#This Row],[Category/Activity]], $N$36:$S$36,0))))</f>
        <v/>
      </c>
      <c r="E102" s="138"/>
      <c r="F102" s="144" t="str">
        <f>IF(Data_Entry_Table[[#This Row],[Hours]]="","",Data_Entry_Table[[#This Row],[Hours]]*Data_Entry_Table[[#This Row],[Rate]])</f>
        <v/>
      </c>
    </row>
    <row r="103" spans="1:6" s="73" customFormat="1" ht="17.25" x14ac:dyDescent="0.3">
      <c r="A103" s="134"/>
      <c r="B103" s="134"/>
      <c r="C103" s="134"/>
      <c r="D103" s="142" t="str">
        <f>IF(Data_Entry_Table[[#This Row],[Category/Activity]]="", "", (VLOOKUP($D$3,Table2[#All], MATCH(Data_Entry_Table[[#This Row],[Category/Activity]], $N$36:$S$36,0))))</f>
        <v/>
      </c>
      <c r="E103" s="135"/>
      <c r="F103" s="142" t="str">
        <f>IF(Data_Entry_Table[[#This Row],[Hours]]="","",Data_Entry_Table[[#This Row],[Hours]]*Data_Entry_Table[[#This Row],[Rate]])</f>
        <v/>
      </c>
    </row>
    <row r="104" spans="1:6" s="73" customFormat="1" ht="17.25" x14ac:dyDescent="0.3">
      <c r="A104" s="136"/>
      <c r="B104" s="134"/>
      <c r="C104" s="137"/>
      <c r="D104" s="142" t="str">
        <f>IF(Data_Entry_Table[[#This Row],[Category/Activity]]="", "", (VLOOKUP($D$3,Table2[#All], MATCH(Data_Entry_Table[[#This Row],[Category/Activity]], $N$36:$S$36,0))))</f>
        <v/>
      </c>
      <c r="E104" s="138"/>
      <c r="F104" s="144" t="str">
        <f>IF(Data_Entry_Table[[#This Row],[Hours]]="","",Data_Entry_Table[[#This Row],[Hours]]*Data_Entry_Table[[#This Row],[Rate]])</f>
        <v/>
      </c>
    </row>
    <row r="105" spans="1:6" s="73" customFormat="1" ht="17.25" x14ac:dyDescent="0.3">
      <c r="A105" s="136"/>
      <c r="B105" s="134"/>
      <c r="C105" s="137"/>
      <c r="D105" s="142" t="str">
        <f>IF(Data_Entry_Table[[#This Row],[Category/Activity]]="", "", (VLOOKUP($D$3,Table2[#All], MATCH(Data_Entry_Table[[#This Row],[Category/Activity]], $N$36:$S$36,0))))</f>
        <v/>
      </c>
      <c r="E105" s="138"/>
      <c r="F105" s="144" t="str">
        <f>IF(Data_Entry_Table[[#This Row],[Hours]]="","",Data_Entry_Table[[#This Row],[Hours]]*Data_Entry_Table[[#This Row],[Rate]])</f>
        <v/>
      </c>
    </row>
    <row r="106" spans="1:6" s="73" customFormat="1" ht="17.25" x14ac:dyDescent="0.3">
      <c r="A106" s="136"/>
      <c r="B106" s="134"/>
      <c r="C106" s="137"/>
      <c r="D106" s="142" t="str">
        <f>IF(Data_Entry_Table[[#This Row],[Category/Activity]]="", "", (VLOOKUP($D$3,Table2[#All], MATCH(Data_Entry_Table[[#This Row],[Category/Activity]], $N$36:$S$36,0))))</f>
        <v/>
      </c>
      <c r="E106" s="138"/>
      <c r="F106" s="144" t="str">
        <f>IF(Data_Entry_Table[[#This Row],[Hours]]="","",Data_Entry_Table[[#This Row],[Hours]]*Data_Entry_Table[[#This Row],[Rate]])</f>
        <v/>
      </c>
    </row>
    <row r="107" spans="1:6" s="73" customFormat="1" ht="17.25" x14ac:dyDescent="0.3">
      <c r="A107" s="136"/>
      <c r="B107" s="134"/>
      <c r="C107" s="137"/>
      <c r="D107" s="142" t="str">
        <f>IF(Data_Entry_Table[[#This Row],[Category/Activity]]="", "", (VLOOKUP($D$3,Table2[#All], MATCH(Data_Entry_Table[[#This Row],[Category/Activity]], $N$36:$S$36,0))))</f>
        <v/>
      </c>
      <c r="E107" s="138"/>
      <c r="F107" s="144" t="str">
        <f>IF(Data_Entry_Table[[#This Row],[Hours]]="","",Data_Entry_Table[[#This Row],[Hours]]*Data_Entry_Table[[#This Row],[Rate]])</f>
        <v/>
      </c>
    </row>
    <row r="108" spans="1:6" s="73" customFormat="1" ht="17.25" x14ac:dyDescent="0.3">
      <c r="A108" s="136"/>
      <c r="B108" s="134"/>
      <c r="C108" s="137"/>
      <c r="D108" s="142" t="str">
        <f>IF(Data_Entry_Table[[#This Row],[Category/Activity]]="", "", (VLOOKUP($D$3,Table2[#All], MATCH(Data_Entry_Table[[#This Row],[Category/Activity]], $N$36:$S$36,0))))</f>
        <v/>
      </c>
      <c r="E108" s="138"/>
      <c r="F108" s="144" t="str">
        <f>IF(Data_Entry_Table[[#This Row],[Hours]]="","",Data_Entry_Table[[#This Row],[Hours]]*Data_Entry_Table[[#This Row],[Rate]])</f>
        <v/>
      </c>
    </row>
    <row r="109" spans="1:6" s="73" customFormat="1" ht="17.25" x14ac:dyDescent="0.3">
      <c r="A109" s="136"/>
      <c r="B109" s="134"/>
      <c r="C109" s="137"/>
      <c r="D109" s="142" t="str">
        <f>IF(Data_Entry_Table[[#This Row],[Category/Activity]]="", "", (VLOOKUP($D$3,Table2[#All], MATCH(Data_Entry_Table[[#This Row],[Category/Activity]], $N$36:$S$36,0))))</f>
        <v/>
      </c>
      <c r="E109" s="138"/>
      <c r="F109" s="144" t="str">
        <f>IF(Data_Entry_Table[[#This Row],[Hours]]="","",Data_Entry_Table[[#This Row],[Hours]]*Data_Entry_Table[[#This Row],[Rate]])</f>
        <v/>
      </c>
    </row>
    <row r="110" spans="1:6" s="73" customFormat="1" ht="17.25" x14ac:dyDescent="0.3">
      <c r="A110" s="136"/>
      <c r="B110" s="134"/>
      <c r="C110" s="137"/>
      <c r="D110" s="142" t="str">
        <f>IF(Data_Entry_Table[[#This Row],[Category/Activity]]="", "", (VLOOKUP($D$3,Table2[#All], MATCH(Data_Entry_Table[[#This Row],[Category/Activity]], $N$36:$S$36,0))))</f>
        <v/>
      </c>
      <c r="E110" s="138"/>
      <c r="F110" s="144" t="str">
        <f>IF(Data_Entry_Table[[#This Row],[Hours]]="","",Data_Entry_Table[[#This Row],[Hours]]*Data_Entry_Table[[#This Row],[Rate]])</f>
        <v/>
      </c>
    </row>
    <row r="111" spans="1:6" s="73" customFormat="1" ht="17.25" x14ac:dyDescent="0.3">
      <c r="A111" s="136"/>
      <c r="B111" s="134"/>
      <c r="C111" s="137"/>
      <c r="D111" s="142" t="str">
        <f>IF(Data_Entry_Table[[#This Row],[Category/Activity]]="", "", (VLOOKUP($D$3,Table2[#All], MATCH(Data_Entry_Table[[#This Row],[Category/Activity]], $N$36:$S$36,0))))</f>
        <v/>
      </c>
      <c r="E111" s="138"/>
      <c r="F111" s="144" t="str">
        <f>IF(Data_Entry_Table[[#This Row],[Hours]]="","",Data_Entry_Table[[#This Row],[Hours]]*Data_Entry_Table[[#This Row],[Rate]])</f>
        <v/>
      </c>
    </row>
    <row r="112" spans="1:6" s="73" customFormat="1" ht="17.25" x14ac:dyDescent="0.3">
      <c r="A112" s="136"/>
      <c r="B112" s="134"/>
      <c r="C112" s="137"/>
      <c r="D112" s="142" t="str">
        <f>IF(Data_Entry_Table[[#This Row],[Category/Activity]]="", "", (VLOOKUP($D$3,Table2[#All], MATCH(Data_Entry_Table[[#This Row],[Category/Activity]], $N$36:$S$36,0))))</f>
        <v/>
      </c>
      <c r="E112" s="138"/>
      <c r="F112" s="144" t="str">
        <f>IF(Data_Entry_Table[[#This Row],[Hours]]="","",Data_Entry_Table[[#This Row],[Hours]]*Data_Entry_Table[[#This Row],[Rate]])</f>
        <v/>
      </c>
    </row>
    <row r="113" spans="1:6" s="73" customFormat="1" ht="17.25" x14ac:dyDescent="0.3">
      <c r="A113" s="136"/>
      <c r="B113" s="134"/>
      <c r="C113" s="137"/>
      <c r="D113" s="142" t="str">
        <f>IF(Data_Entry_Table[[#This Row],[Category/Activity]]="", "", (VLOOKUP($D$3,Table2[#All], MATCH(Data_Entry_Table[[#This Row],[Category/Activity]], $N$36:$S$36,0))))</f>
        <v/>
      </c>
      <c r="E113" s="138"/>
      <c r="F113" s="144" t="str">
        <f>IF(Data_Entry_Table[[#This Row],[Hours]]="","",Data_Entry_Table[[#This Row],[Hours]]*Data_Entry_Table[[#This Row],[Rate]])</f>
        <v/>
      </c>
    </row>
    <row r="114" spans="1:6" s="73" customFormat="1" ht="17.25" x14ac:dyDescent="0.3">
      <c r="A114" s="136"/>
      <c r="B114" s="134"/>
      <c r="C114" s="137"/>
      <c r="D114" s="142" t="str">
        <f>IF(Data_Entry_Table[[#This Row],[Category/Activity]]="", "", (VLOOKUP($D$3,Table2[#All], MATCH(Data_Entry_Table[[#This Row],[Category/Activity]], $N$36:$S$36,0))))</f>
        <v/>
      </c>
      <c r="E114" s="138"/>
      <c r="F114" s="144" t="str">
        <f>IF(Data_Entry_Table[[#This Row],[Hours]]="","",Data_Entry_Table[[#This Row],[Hours]]*Data_Entry_Table[[#This Row],[Rate]])</f>
        <v/>
      </c>
    </row>
    <row r="115" spans="1:6" s="73" customFormat="1" ht="17.25" x14ac:dyDescent="0.3">
      <c r="A115" s="136"/>
      <c r="B115" s="134"/>
      <c r="C115" s="137"/>
      <c r="D115" s="142" t="str">
        <f>IF(Data_Entry_Table[[#This Row],[Category/Activity]]="", "", (VLOOKUP($D$3,Table2[#All], MATCH(Data_Entry_Table[[#This Row],[Category/Activity]], $N$36:$S$36,0))))</f>
        <v/>
      </c>
      <c r="E115" s="138"/>
      <c r="F115" s="144" t="str">
        <f>IF(Data_Entry_Table[[#This Row],[Hours]]="","",Data_Entry_Table[[#This Row],[Hours]]*Data_Entry_Table[[#This Row],[Rate]])</f>
        <v/>
      </c>
    </row>
    <row r="116" spans="1:6" s="73" customFormat="1" ht="17.25" x14ac:dyDescent="0.3">
      <c r="A116" s="136"/>
      <c r="B116" s="134"/>
      <c r="C116" s="137"/>
      <c r="D116" s="142" t="str">
        <f>IF(Data_Entry_Table[[#This Row],[Category/Activity]]="", "", (VLOOKUP($D$3,Table2[#All], MATCH(Data_Entry_Table[[#This Row],[Category/Activity]], $N$36:$S$36,0))))</f>
        <v/>
      </c>
      <c r="E116" s="138"/>
      <c r="F116" s="144" t="str">
        <f>IF(Data_Entry_Table[[#This Row],[Hours]]="","",Data_Entry_Table[[#This Row],[Hours]]*Data_Entry_Table[[#This Row],[Rate]])</f>
        <v/>
      </c>
    </row>
    <row r="117" spans="1:6" s="73" customFormat="1" ht="17.25" x14ac:dyDescent="0.3">
      <c r="A117" s="136"/>
      <c r="B117" s="134"/>
      <c r="C117" s="137"/>
      <c r="D117" s="142" t="str">
        <f>IF(Data_Entry_Table[[#This Row],[Category/Activity]]="", "", (VLOOKUP($D$3,Table2[#All], MATCH(Data_Entry_Table[[#This Row],[Category/Activity]], $N$36:$S$36,0))))</f>
        <v/>
      </c>
      <c r="E117" s="138"/>
      <c r="F117" s="144" t="str">
        <f>IF(Data_Entry_Table[[#This Row],[Hours]]="","",Data_Entry_Table[[#This Row],[Hours]]*Data_Entry_Table[[#This Row],[Rate]])</f>
        <v/>
      </c>
    </row>
    <row r="118" spans="1:6" s="73" customFormat="1" ht="17.25" x14ac:dyDescent="0.3">
      <c r="A118" s="136"/>
      <c r="B118" s="134"/>
      <c r="C118" s="137"/>
      <c r="D118" s="142" t="str">
        <f>IF(Data_Entry_Table[[#This Row],[Category/Activity]]="", "", (VLOOKUP($D$3,Table2[#All], MATCH(Data_Entry_Table[[#This Row],[Category/Activity]], $N$36:$S$36,0))))</f>
        <v/>
      </c>
      <c r="E118" s="138"/>
      <c r="F118" s="144" t="str">
        <f>IF(Data_Entry_Table[[#This Row],[Hours]]="","",Data_Entry_Table[[#This Row],[Hours]]*Data_Entry_Table[[#This Row],[Rate]])</f>
        <v/>
      </c>
    </row>
    <row r="119" spans="1:6" s="73" customFormat="1" ht="17.25" x14ac:dyDescent="0.3">
      <c r="A119" s="136"/>
      <c r="B119" s="134"/>
      <c r="C119" s="137"/>
      <c r="D119" s="142" t="str">
        <f>IF(Data_Entry_Table[[#This Row],[Category/Activity]]="", "", (VLOOKUP($D$3,Table2[#All], MATCH(Data_Entry_Table[[#This Row],[Category/Activity]], $N$36:$S$36,0))))</f>
        <v/>
      </c>
      <c r="E119" s="138"/>
      <c r="F119" s="144" t="str">
        <f>IF(Data_Entry_Table[[#This Row],[Hours]]="","",Data_Entry_Table[[#This Row],[Hours]]*Data_Entry_Table[[#This Row],[Rate]])</f>
        <v/>
      </c>
    </row>
    <row r="120" spans="1:6" s="73" customFormat="1" ht="17.25" x14ac:dyDescent="0.3">
      <c r="A120" s="136"/>
      <c r="B120" s="134"/>
      <c r="C120" s="137"/>
      <c r="D120" s="142" t="str">
        <f>IF(Data_Entry_Table[[#This Row],[Category/Activity]]="", "", (VLOOKUP($D$3,Table2[#All], MATCH(Data_Entry_Table[[#This Row],[Category/Activity]], $N$36:$S$36,0))))</f>
        <v/>
      </c>
      <c r="E120" s="138"/>
      <c r="F120" s="144" t="str">
        <f>IF(Data_Entry_Table[[#This Row],[Hours]]="","",Data_Entry_Table[[#This Row],[Hours]]*Data_Entry_Table[[#This Row],[Rate]])</f>
        <v/>
      </c>
    </row>
    <row r="121" spans="1:6" s="73" customFormat="1" ht="17.25" x14ac:dyDescent="0.3">
      <c r="A121" s="136"/>
      <c r="B121" s="134"/>
      <c r="C121" s="137"/>
      <c r="D121" s="142" t="str">
        <f>IF(Data_Entry_Table[[#This Row],[Category/Activity]]="", "", (VLOOKUP($D$3,Table2[#All], MATCH(Data_Entry_Table[[#This Row],[Category/Activity]], $N$36:$S$36,0))))</f>
        <v/>
      </c>
      <c r="E121" s="138"/>
      <c r="F121" s="144" t="str">
        <f>IF(Data_Entry_Table[[#This Row],[Hours]]="","",Data_Entry_Table[[#This Row],[Hours]]*Data_Entry_Table[[#This Row],[Rate]])</f>
        <v/>
      </c>
    </row>
    <row r="122" spans="1:6" s="73" customFormat="1" ht="17.25" x14ac:dyDescent="0.3">
      <c r="A122" s="136"/>
      <c r="B122" s="134"/>
      <c r="C122" s="137"/>
      <c r="D122" s="142" t="str">
        <f>IF(Data_Entry_Table[[#This Row],[Category/Activity]]="", "", (VLOOKUP($D$3,Table2[#All], MATCH(Data_Entry_Table[[#This Row],[Category/Activity]], $N$36:$S$36,0))))</f>
        <v/>
      </c>
      <c r="E122" s="138"/>
      <c r="F122" s="144" t="str">
        <f>IF(Data_Entry_Table[[#This Row],[Hours]]="","",Data_Entry_Table[[#This Row],[Hours]]*Data_Entry_Table[[#This Row],[Rate]])</f>
        <v/>
      </c>
    </row>
    <row r="123" spans="1:6" s="73" customFormat="1" ht="17.25" x14ac:dyDescent="0.3">
      <c r="A123" s="136"/>
      <c r="B123" s="134"/>
      <c r="C123" s="137"/>
      <c r="D123" s="142" t="str">
        <f>IF(Data_Entry_Table[[#This Row],[Category/Activity]]="", "", (VLOOKUP($D$3,Table2[#All], MATCH(Data_Entry_Table[[#This Row],[Category/Activity]], $N$36:$S$36,0))))</f>
        <v/>
      </c>
      <c r="E123" s="138"/>
      <c r="F123" s="144" t="str">
        <f>IF(Data_Entry_Table[[#This Row],[Hours]]="","",Data_Entry_Table[[#This Row],[Hours]]*Data_Entry_Table[[#This Row],[Rate]])</f>
        <v/>
      </c>
    </row>
    <row r="124" spans="1:6" s="73" customFormat="1" ht="17.25" x14ac:dyDescent="0.3">
      <c r="A124" s="136"/>
      <c r="B124" s="134"/>
      <c r="C124" s="137"/>
      <c r="D124" s="142" t="str">
        <f>IF(Data_Entry_Table[[#This Row],[Category/Activity]]="", "", (VLOOKUP($D$3,Table2[#All], MATCH(Data_Entry_Table[[#This Row],[Category/Activity]], $N$36:$S$36,0))))</f>
        <v/>
      </c>
      <c r="E124" s="138"/>
      <c r="F124" s="144" t="str">
        <f>IF(Data_Entry_Table[[#This Row],[Hours]]="","",Data_Entry_Table[[#This Row],[Hours]]*Data_Entry_Table[[#This Row],[Rate]])</f>
        <v/>
      </c>
    </row>
    <row r="125" spans="1:6" s="73" customFormat="1" ht="17.25" x14ac:dyDescent="0.3">
      <c r="A125" s="136"/>
      <c r="B125" s="134"/>
      <c r="C125" s="137"/>
      <c r="D125" s="142" t="str">
        <f>IF(Data_Entry_Table[[#This Row],[Category/Activity]]="", "", (VLOOKUP($D$3,Table2[#All], MATCH(Data_Entry_Table[[#This Row],[Category/Activity]], $N$36:$S$36,0))))</f>
        <v/>
      </c>
      <c r="E125" s="138"/>
      <c r="F125" s="144" t="str">
        <f>IF(Data_Entry_Table[[#This Row],[Hours]]="","",Data_Entry_Table[[#This Row],[Hours]]*Data_Entry_Table[[#This Row],[Rate]])</f>
        <v/>
      </c>
    </row>
    <row r="126" spans="1:6" s="73" customFormat="1" ht="17.25" x14ac:dyDescent="0.3">
      <c r="A126" s="136"/>
      <c r="B126" s="134"/>
      <c r="C126" s="137"/>
      <c r="D126" s="142" t="str">
        <f>IF(Data_Entry_Table[[#This Row],[Category/Activity]]="", "", (VLOOKUP($D$3,Table2[#All], MATCH(Data_Entry_Table[[#This Row],[Category/Activity]], $N$36:$S$36,0))))</f>
        <v/>
      </c>
      <c r="E126" s="138"/>
      <c r="F126" s="144" t="str">
        <f>IF(Data_Entry_Table[[#This Row],[Hours]]="","",Data_Entry_Table[[#This Row],[Hours]]*Data_Entry_Table[[#This Row],[Rate]])</f>
        <v/>
      </c>
    </row>
    <row r="127" spans="1:6" s="73" customFormat="1" ht="17.25" x14ac:dyDescent="0.3">
      <c r="A127" s="136"/>
      <c r="B127" s="134"/>
      <c r="C127" s="137"/>
      <c r="D127" s="142" t="str">
        <f>IF(Data_Entry_Table[[#This Row],[Category/Activity]]="", "", (VLOOKUP($D$3,Table2[#All], MATCH(Data_Entry_Table[[#This Row],[Category/Activity]], $N$36:$S$36,0))))</f>
        <v/>
      </c>
      <c r="E127" s="138"/>
      <c r="F127" s="144" t="str">
        <f>IF(Data_Entry_Table[[#This Row],[Hours]]="","",Data_Entry_Table[[#This Row],[Hours]]*Data_Entry_Table[[#This Row],[Rate]])</f>
        <v/>
      </c>
    </row>
    <row r="128" spans="1:6" s="73" customFormat="1" ht="17.25" x14ac:dyDescent="0.3">
      <c r="A128" s="136"/>
      <c r="B128" s="134"/>
      <c r="C128" s="137"/>
      <c r="D128" s="142" t="str">
        <f>IF(Data_Entry_Table[[#This Row],[Category/Activity]]="", "", (VLOOKUP($D$3,Table2[#All], MATCH(Data_Entry_Table[[#This Row],[Category/Activity]], $N$36:$S$36,0))))</f>
        <v/>
      </c>
      <c r="E128" s="138"/>
      <c r="F128" s="144" t="str">
        <f>IF(Data_Entry_Table[[#This Row],[Hours]]="","",Data_Entry_Table[[#This Row],[Hours]]*Data_Entry_Table[[#This Row],[Rate]])</f>
        <v/>
      </c>
    </row>
    <row r="129" spans="1:6" s="73" customFormat="1" ht="15" customHeight="1" x14ac:dyDescent="0.3">
      <c r="A129" s="136"/>
      <c r="B129" s="134"/>
      <c r="C129" s="137"/>
      <c r="D129" s="142" t="str">
        <f>IF(Data_Entry_Table[[#This Row],[Category/Activity]]="", "", (VLOOKUP($D$3,Table2[#All], MATCH(Data_Entry_Table[[#This Row],[Category/Activity]], $N$36:$S$36,0))))</f>
        <v/>
      </c>
      <c r="E129" s="138"/>
      <c r="F129" s="144" t="str">
        <f>IF(Data_Entry_Table[[#This Row],[Hours]]="","",Data_Entry_Table[[#This Row],[Hours]]*Data_Entry_Table[[#This Row],[Rate]])</f>
        <v/>
      </c>
    </row>
    <row r="130" spans="1:6" s="73" customFormat="1" ht="15" customHeight="1" x14ac:dyDescent="0.3">
      <c r="A130" s="136"/>
      <c r="B130" s="134"/>
      <c r="C130" s="137"/>
      <c r="D130" s="142" t="str">
        <f>IF(Data_Entry_Table[[#This Row],[Category/Activity]]="", "", (VLOOKUP($D$3,Table2[#All], MATCH(Data_Entry_Table[[#This Row],[Category/Activity]], $N$36:$S$36,0))))</f>
        <v/>
      </c>
      <c r="E130" s="138"/>
      <c r="F130" s="144" t="str">
        <f>IF(Data_Entry_Table[[#This Row],[Hours]]="","",Data_Entry_Table[[#This Row],[Hours]]*Data_Entry_Table[[#This Row],[Rate]])</f>
        <v/>
      </c>
    </row>
    <row r="131" spans="1:6" s="73" customFormat="1" ht="15" customHeight="1" x14ac:dyDescent="0.3">
      <c r="A131" s="136"/>
      <c r="B131" s="134"/>
      <c r="C131" s="137"/>
      <c r="D131" s="142" t="str">
        <f>IF(Data_Entry_Table[[#This Row],[Category/Activity]]="", "", (VLOOKUP($D$3,Table2[#All], MATCH(Data_Entry_Table[[#This Row],[Category/Activity]], $N$36:$S$36,0))))</f>
        <v/>
      </c>
      <c r="E131" s="138"/>
      <c r="F131" s="144" t="str">
        <f>IF(Data_Entry_Table[[#This Row],[Hours]]="","",Data_Entry_Table[[#This Row],[Hours]]*Data_Entry_Table[[#This Row],[Rate]])</f>
        <v/>
      </c>
    </row>
    <row r="132" spans="1:6" s="73" customFormat="1" ht="15" customHeight="1" x14ac:dyDescent="0.3">
      <c r="A132" s="136"/>
      <c r="B132" s="134"/>
      <c r="C132" s="137"/>
      <c r="D132" s="142" t="str">
        <f>IF(Data_Entry_Table[[#This Row],[Category/Activity]]="", "", (VLOOKUP($D$3,Table2[#All], MATCH(Data_Entry_Table[[#This Row],[Category/Activity]], $N$36:$S$36,0))))</f>
        <v/>
      </c>
      <c r="E132" s="138"/>
      <c r="F132" s="144" t="str">
        <f>IF(Data_Entry_Table[[#This Row],[Hours]]="","",Data_Entry_Table[[#This Row],[Hours]]*Data_Entry_Table[[#This Row],[Rate]])</f>
        <v/>
      </c>
    </row>
    <row r="133" spans="1:6" s="73" customFormat="1" ht="15" customHeight="1" x14ac:dyDescent="0.3">
      <c r="A133" s="136"/>
      <c r="B133" s="134"/>
      <c r="C133" s="137"/>
      <c r="D133" s="142" t="str">
        <f>IF(Data_Entry_Table[[#This Row],[Category/Activity]]="", "", (VLOOKUP($D$3,Table2[#All], MATCH(Data_Entry_Table[[#This Row],[Category/Activity]], $N$36:$S$36,0))))</f>
        <v/>
      </c>
      <c r="E133" s="138"/>
      <c r="F133" s="144" t="str">
        <f>IF(Data_Entry_Table[[#This Row],[Hours]]="","",Data_Entry_Table[[#This Row],[Hours]]*Data_Entry_Table[[#This Row],[Rate]])</f>
        <v/>
      </c>
    </row>
    <row r="134" spans="1:6" s="73" customFormat="1" ht="15" customHeight="1" x14ac:dyDescent="0.3">
      <c r="A134" s="136"/>
      <c r="B134" s="134"/>
      <c r="C134" s="137"/>
      <c r="D134" s="142" t="str">
        <f>IF(Data_Entry_Table[[#This Row],[Category/Activity]]="", "", (VLOOKUP($D$3,Table2[#All], MATCH(Data_Entry_Table[[#This Row],[Category/Activity]], $N$36:$S$36,0))))</f>
        <v/>
      </c>
      <c r="E134" s="138"/>
      <c r="F134" s="144" t="str">
        <f>IF(Data_Entry_Table[[#This Row],[Hours]]="","",Data_Entry_Table[[#This Row],[Hours]]*Data_Entry_Table[[#This Row],[Rate]])</f>
        <v/>
      </c>
    </row>
    <row r="135" spans="1:6" s="73" customFormat="1" ht="15" customHeight="1" x14ac:dyDescent="0.3">
      <c r="A135" s="136"/>
      <c r="B135" s="134"/>
      <c r="C135" s="137"/>
      <c r="D135" s="142" t="str">
        <f>IF(Data_Entry_Table[[#This Row],[Category/Activity]]="", "", (VLOOKUP($D$3,Table2[#All], MATCH(Data_Entry_Table[[#This Row],[Category/Activity]], $N$36:$S$36,0))))</f>
        <v/>
      </c>
      <c r="E135" s="138"/>
      <c r="F135" s="144" t="str">
        <f>IF(Data_Entry_Table[[#This Row],[Hours]]="","",Data_Entry_Table[[#This Row],[Hours]]*Data_Entry_Table[[#This Row],[Rate]])</f>
        <v/>
      </c>
    </row>
    <row r="136" spans="1:6" s="73" customFormat="1" ht="15" customHeight="1" x14ac:dyDescent="0.3">
      <c r="A136" s="136"/>
      <c r="B136" s="134"/>
      <c r="C136" s="137"/>
      <c r="D136" s="142" t="str">
        <f>IF(Data_Entry_Table[[#This Row],[Category/Activity]]="", "", (VLOOKUP($D$3,Table2[#All], MATCH(Data_Entry_Table[[#This Row],[Category/Activity]], $N$36:$S$36,0))))</f>
        <v/>
      </c>
      <c r="E136" s="138"/>
      <c r="F136" s="144" t="str">
        <f>IF(Data_Entry_Table[[#This Row],[Hours]]="","",Data_Entry_Table[[#This Row],[Hours]]*Data_Entry_Table[[#This Row],[Rate]])</f>
        <v/>
      </c>
    </row>
    <row r="137" spans="1:6" s="73" customFormat="1" ht="15" customHeight="1" x14ac:dyDescent="0.3">
      <c r="A137" s="136"/>
      <c r="B137" s="134"/>
      <c r="C137" s="137"/>
      <c r="D137" s="142" t="str">
        <f>IF(Data_Entry_Table[[#This Row],[Category/Activity]]="", "", (VLOOKUP($D$3,Table2[#All], MATCH(Data_Entry_Table[[#This Row],[Category/Activity]], $N$36:$S$36,0))))</f>
        <v/>
      </c>
      <c r="E137" s="138"/>
      <c r="F137" s="144" t="str">
        <f>IF(Data_Entry_Table[[#This Row],[Hours]]="","",Data_Entry_Table[[#This Row],[Hours]]*Data_Entry_Table[[#This Row],[Rate]])</f>
        <v/>
      </c>
    </row>
    <row r="138" spans="1:6" s="73" customFormat="1" ht="15" customHeight="1" x14ac:dyDescent="0.3">
      <c r="A138" s="136"/>
      <c r="B138" s="134"/>
      <c r="C138" s="137"/>
      <c r="D138" s="142" t="str">
        <f>IF(Data_Entry_Table[[#This Row],[Category/Activity]]="", "", (VLOOKUP($D$3,Table2[#All], MATCH(Data_Entry_Table[[#This Row],[Category/Activity]], $N$36:$S$36,0))))</f>
        <v/>
      </c>
      <c r="E138" s="138"/>
      <c r="F138" s="144" t="str">
        <f>IF(Data_Entry_Table[[#This Row],[Hours]]="","",Data_Entry_Table[[#This Row],[Hours]]*Data_Entry_Table[[#This Row],[Rate]])</f>
        <v/>
      </c>
    </row>
    <row r="139" spans="1:6" s="73" customFormat="1" ht="15" customHeight="1" x14ac:dyDescent="0.3">
      <c r="A139" s="136"/>
      <c r="B139" s="134"/>
      <c r="C139" s="137"/>
      <c r="D139" s="142" t="str">
        <f>IF(Data_Entry_Table[[#This Row],[Category/Activity]]="", "", (VLOOKUP($D$3,Table2[#All], MATCH(Data_Entry_Table[[#This Row],[Category/Activity]], $N$36:$S$36,0))))</f>
        <v/>
      </c>
      <c r="E139" s="138"/>
      <c r="F139" s="144" t="str">
        <f>IF(Data_Entry_Table[[#This Row],[Hours]]="","",Data_Entry_Table[[#This Row],[Hours]]*Data_Entry_Table[[#This Row],[Rate]])</f>
        <v/>
      </c>
    </row>
    <row r="140" spans="1:6" s="73" customFormat="1" ht="15" customHeight="1" x14ac:dyDescent="0.3">
      <c r="A140" s="136"/>
      <c r="B140" s="134"/>
      <c r="C140" s="137"/>
      <c r="D140" s="142" t="str">
        <f>IF(Data_Entry_Table[[#This Row],[Category/Activity]]="", "", (VLOOKUP($D$3,Table2[#All], MATCH(Data_Entry_Table[[#This Row],[Category/Activity]], $N$36:$S$36,0))))</f>
        <v/>
      </c>
      <c r="E140" s="138"/>
      <c r="F140" s="144" t="str">
        <f>IF(Data_Entry_Table[[#This Row],[Hours]]="","",Data_Entry_Table[[#This Row],[Hours]]*Data_Entry_Table[[#This Row],[Rate]])</f>
        <v/>
      </c>
    </row>
    <row r="141" spans="1:6" s="73" customFormat="1" ht="15" customHeight="1" x14ac:dyDescent="0.3">
      <c r="A141" s="136"/>
      <c r="B141" s="134"/>
      <c r="C141" s="137"/>
      <c r="D141" s="142" t="str">
        <f>IF(Data_Entry_Table[[#This Row],[Category/Activity]]="", "", (VLOOKUP($D$3,Table2[#All], MATCH(Data_Entry_Table[[#This Row],[Category/Activity]], $N$36:$S$36,0))))</f>
        <v/>
      </c>
      <c r="E141" s="138"/>
      <c r="F141" s="144" t="str">
        <f>IF(Data_Entry_Table[[#This Row],[Hours]]="","",Data_Entry_Table[[#This Row],[Hours]]*Data_Entry_Table[[#This Row],[Rate]])</f>
        <v/>
      </c>
    </row>
    <row r="142" spans="1:6" s="73" customFormat="1" ht="15" customHeight="1" x14ac:dyDescent="0.3">
      <c r="A142" s="136"/>
      <c r="B142" s="134"/>
      <c r="C142" s="137"/>
      <c r="D142" s="142" t="str">
        <f>IF(Data_Entry_Table[[#This Row],[Category/Activity]]="", "", (VLOOKUP($D$3,Table2[#All], MATCH(Data_Entry_Table[[#This Row],[Category/Activity]], $N$36:$S$36,0))))</f>
        <v/>
      </c>
      <c r="E142" s="138"/>
      <c r="F142" s="144" t="str">
        <f>IF(Data_Entry_Table[[#This Row],[Hours]]="","",Data_Entry_Table[[#This Row],[Hours]]*Data_Entry_Table[[#This Row],[Rate]])</f>
        <v/>
      </c>
    </row>
    <row r="143" spans="1:6" s="73" customFormat="1" ht="15" customHeight="1" x14ac:dyDescent="0.3">
      <c r="A143" s="136"/>
      <c r="B143" s="134"/>
      <c r="C143" s="137"/>
      <c r="D143" s="142" t="str">
        <f>IF(Data_Entry_Table[[#This Row],[Category/Activity]]="", "", (VLOOKUP($D$3,Table2[#All], MATCH(Data_Entry_Table[[#This Row],[Category/Activity]], $N$36:$S$36,0))))</f>
        <v/>
      </c>
      <c r="E143" s="138"/>
      <c r="F143" s="144" t="str">
        <f>IF(Data_Entry_Table[[#This Row],[Hours]]="","",Data_Entry_Table[[#This Row],[Hours]]*Data_Entry_Table[[#This Row],[Rate]])</f>
        <v/>
      </c>
    </row>
    <row r="144" spans="1:6" s="73" customFormat="1" ht="15" customHeight="1" x14ac:dyDescent="0.3">
      <c r="A144" s="136"/>
      <c r="B144" s="134"/>
      <c r="C144" s="137"/>
      <c r="D144" s="142" t="str">
        <f>IF(Data_Entry_Table[[#This Row],[Category/Activity]]="", "", (VLOOKUP($D$3,Table2[#All], MATCH(Data_Entry_Table[[#This Row],[Category/Activity]], $N$36:$S$36,0))))</f>
        <v/>
      </c>
      <c r="E144" s="138"/>
      <c r="F144" s="144" t="str">
        <f>IF(Data_Entry_Table[[#This Row],[Hours]]="","",Data_Entry_Table[[#This Row],[Hours]]*Data_Entry_Table[[#This Row],[Rate]])</f>
        <v/>
      </c>
    </row>
    <row r="145" spans="1:6" s="73" customFormat="1" ht="15" customHeight="1" x14ac:dyDescent="0.3">
      <c r="A145" s="136"/>
      <c r="B145" s="134"/>
      <c r="C145" s="137"/>
      <c r="D145" s="142" t="str">
        <f>IF(Data_Entry_Table[[#This Row],[Category/Activity]]="", "", (VLOOKUP($D$3,Table2[#All], MATCH(Data_Entry_Table[[#This Row],[Category/Activity]], $N$36:$S$36,0))))</f>
        <v/>
      </c>
      <c r="E145" s="138"/>
      <c r="F145" s="144" t="str">
        <f>IF(Data_Entry_Table[[#This Row],[Hours]]="","",Data_Entry_Table[[#This Row],[Hours]]*Data_Entry_Table[[#This Row],[Rate]])</f>
        <v/>
      </c>
    </row>
    <row r="146" spans="1:6" s="73" customFormat="1" ht="15" customHeight="1" x14ac:dyDescent="0.3">
      <c r="A146" s="136"/>
      <c r="B146" s="134"/>
      <c r="C146" s="137"/>
      <c r="D146" s="142" t="str">
        <f>IF(Data_Entry_Table[[#This Row],[Category/Activity]]="", "", (VLOOKUP($D$3,Table2[#All], MATCH(Data_Entry_Table[[#This Row],[Category/Activity]], $N$36:$S$36,0))))</f>
        <v/>
      </c>
      <c r="E146" s="138"/>
      <c r="F146" s="144" t="str">
        <f>IF(Data_Entry_Table[[#This Row],[Hours]]="","",Data_Entry_Table[[#This Row],[Hours]]*Data_Entry_Table[[#This Row],[Rate]])</f>
        <v/>
      </c>
    </row>
    <row r="147" spans="1:6" s="73" customFormat="1" ht="15" customHeight="1" x14ac:dyDescent="0.3">
      <c r="A147" s="136"/>
      <c r="B147" s="134"/>
      <c r="C147" s="137"/>
      <c r="D147" s="142" t="str">
        <f>IF(Data_Entry_Table[[#This Row],[Category/Activity]]="", "", (VLOOKUP($D$3,Table2[#All], MATCH(Data_Entry_Table[[#This Row],[Category/Activity]], $N$36:$S$36,0))))</f>
        <v/>
      </c>
      <c r="E147" s="138"/>
      <c r="F147" s="144" t="str">
        <f>IF(Data_Entry_Table[[#This Row],[Hours]]="","",Data_Entry_Table[[#This Row],[Hours]]*Data_Entry_Table[[#This Row],[Rate]])</f>
        <v/>
      </c>
    </row>
    <row r="148" spans="1:6" s="73" customFormat="1" ht="15" customHeight="1" x14ac:dyDescent="0.3">
      <c r="A148" s="136"/>
      <c r="B148" s="134"/>
      <c r="C148" s="137"/>
      <c r="D148" s="142" t="str">
        <f>IF(Data_Entry_Table[[#This Row],[Category/Activity]]="", "", (VLOOKUP($D$3,Table2[#All], MATCH(Data_Entry_Table[[#This Row],[Category/Activity]], $N$36:$S$36,0))))</f>
        <v/>
      </c>
      <c r="E148" s="138"/>
      <c r="F148" s="144" t="str">
        <f>IF(Data_Entry_Table[[#This Row],[Hours]]="","",Data_Entry_Table[[#This Row],[Hours]]*Data_Entry_Table[[#This Row],[Rate]])</f>
        <v/>
      </c>
    </row>
    <row r="149" spans="1:6" s="73" customFormat="1" ht="15" customHeight="1" x14ac:dyDescent="0.3">
      <c r="A149" s="136"/>
      <c r="B149" s="134"/>
      <c r="C149" s="137"/>
      <c r="D149" s="142" t="str">
        <f>IF(Data_Entry_Table[[#This Row],[Category/Activity]]="", "", (VLOOKUP($D$3,Table2[#All], MATCH(Data_Entry_Table[[#This Row],[Category/Activity]], $N$36:$S$36,0))))</f>
        <v/>
      </c>
      <c r="E149" s="138"/>
      <c r="F149" s="144" t="str">
        <f>IF(Data_Entry_Table[[#This Row],[Hours]]="","",Data_Entry_Table[[#This Row],[Hours]]*Data_Entry_Table[[#This Row],[Rate]])</f>
        <v/>
      </c>
    </row>
    <row r="150" spans="1:6" s="73" customFormat="1" ht="15" customHeight="1" x14ac:dyDescent="0.3">
      <c r="A150" s="136"/>
      <c r="B150" s="134"/>
      <c r="C150" s="137"/>
      <c r="D150" s="142" t="str">
        <f>IF(Data_Entry_Table[[#This Row],[Category/Activity]]="", "", (VLOOKUP($D$3,Table2[#All], MATCH(Data_Entry_Table[[#This Row],[Category/Activity]], $N$36:$S$36,0))))</f>
        <v/>
      </c>
      <c r="E150" s="138"/>
      <c r="F150" s="144" t="str">
        <f>IF(Data_Entry_Table[[#This Row],[Hours]]="","",Data_Entry_Table[[#This Row],[Hours]]*Data_Entry_Table[[#This Row],[Rate]])</f>
        <v/>
      </c>
    </row>
    <row r="151" spans="1:6" s="73" customFormat="1" ht="15" customHeight="1" x14ac:dyDescent="0.3">
      <c r="A151" s="136"/>
      <c r="B151" s="134"/>
      <c r="C151" s="137"/>
      <c r="D151" s="142" t="str">
        <f>IF(Data_Entry_Table[[#This Row],[Category/Activity]]="", "", (VLOOKUP($D$3,Table2[#All], MATCH(Data_Entry_Table[[#This Row],[Category/Activity]], $N$36:$S$36,0))))</f>
        <v/>
      </c>
      <c r="E151" s="138"/>
      <c r="F151" s="144" t="str">
        <f>IF(Data_Entry_Table[[#This Row],[Hours]]="","",Data_Entry_Table[[#This Row],[Hours]]*Data_Entry_Table[[#This Row],[Rate]])</f>
        <v/>
      </c>
    </row>
    <row r="152" spans="1:6" s="73" customFormat="1" ht="15" customHeight="1" x14ac:dyDescent="0.3">
      <c r="A152" s="136"/>
      <c r="B152" s="134"/>
      <c r="C152" s="137"/>
      <c r="D152" s="142" t="str">
        <f>IF(Data_Entry_Table[[#This Row],[Category/Activity]]="", "", (VLOOKUP($D$3,Table2[#All], MATCH(Data_Entry_Table[[#This Row],[Category/Activity]], $N$36:$S$36,0))))</f>
        <v/>
      </c>
      <c r="E152" s="138"/>
      <c r="F152" s="144" t="str">
        <f>IF(Data_Entry_Table[[#This Row],[Hours]]="","",Data_Entry_Table[[#This Row],[Hours]]*Data_Entry_Table[[#This Row],[Rate]])</f>
        <v/>
      </c>
    </row>
    <row r="153" spans="1:6" s="73" customFormat="1" ht="15" customHeight="1" x14ac:dyDescent="0.3">
      <c r="A153" s="136"/>
      <c r="B153" s="134"/>
      <c r="C153" s="137"/>
      <c r="D153" s="142" t="str">
        <f>IF(Data_Entry_Table[[#This Row],[Category/Activity]]="", "", (VLOOKUP($D$3,Table2[#All], MATCH(Data_Entry_Table[[#This Row],[Category/Activity]], $N$36:$S$36,0))))</f>
        <v/>
      </c>
      <c r="E153" s="138"/>
      <c r="F153" s="144" t="str">
        <f>IF(Data_Entry_Table[[#This Row],[Hours]]="","",Data_Entry_Table[[#This Row],[Hours]]*Data_Entry_Table[[#This Row],[Rate]])</f>
        <v/>
      </c>
    </row>
    <row r="154" spans="1:6" s="73" customFormat="1" ht="15" customHeight="1" x14ac:dyDescent="0.3">
      <c r="A154" s="136"/>
      <c r="B154" s="134"/>
      <c r="C154" s="137"/>
      <c r="D154" s="142" t="str">
        <f>IF(Data_Entry_Table[[#This Row],[Category/Activity]]="", "", (VLOOKUP($D$3,Table2[#All], MATCH(Data_Entry_Table[[#This Row],[Category/Activity]], $N$36:$S$36,0))))</f>
        <v/>
      </c>
      <c r="E154" s="138"/>
      <c r="F154" s="144" t="str">
        <f>IF(Data_Entry_Table[[#This Row],[Hours]]="","",Data_Entry_Table[[#This Row],[Hours]]*Data_Entry_Table[[#This Row],[Rate]])</f>
        <v/>
      </c>
    </row>
    <row r="155" spans="1:6" s="73" customFormat="1" ht="15" customHeight="1" x14ac:dyDescent="0.3">
      <c r="A155" s="136"/>
      <c r="B155" s="134"/>
      <c r="C155" s="137"/>
      <c r="D155" s="142" t="str">
        <f>IF(Data_Entry_Table[[#This Row],[Category/Activity]]="", "", (VLOOKUP($D$3,Table2[#All], MATCH(Data_Entry_Table[[#This Row],[Category/Activity]], $N$36:$S$36,0))))</f>
        <v/>
      </c>
      <c r="E155" s="138"/>
      <c r="F155" s="144" t="str">
        <f>IF(Data_Entry_Table[[#This Row],[Hours]]="","",Data_Entry_Table[[#This Row],[Hours]]*Data_Entry_Table[[#This Row],[Rate]])</f>
        <v/>
      </c>
    </row>
    <row r="156" spans="1:6" s="73" customFormat="1" ht="15" customHeight="1" x14ac:dyDescent="0.3">
      <c r="A156" s="136"/>
      <c r="B156" s="134"/>
      <c r="C156" s="137"/>
      <c r="D156" s="142" t="str">
        <f>IF(Data_Entry_Table[[#This Row],[Category/Activity]]="", "", (VLOOKUP($D$3,Table2[#All], MATCH(Data_Entry_Table[[#This Row],[Category/Activity]], $N$36:$S$36,0))))</f>
        <v/>
      </c>
      <c r="E156" s="138"/>
      <c r="F156" s="144" t="str">
        <f>IF(Data_Entry_Table[[#This Row],[Hours]]="","",Data_Entry_Table[[#This Row],[Hours]]*Data_Entry_Table[[#This Row],[Rate]])</f>
        <v/>
      </c>
    </row>
    <row r="157" spans="1:6" s="73" customFormat="1" ht="15" customHeight="1" x14ac:dyDescent="0.3">
      <c r="A157" s="136"/>
      <c r="B157" s="134"/>
      <c r="C157" s="137"/>
      <c r="D157" s="142" t="str">
        <f>IF(Data_Entry_Table[[#This Row],[Category/Activity]]="", "", (VLOOKUP($D$3,Table2[#All], MATCH(Data_Entry_Table[[#This Row],[Category/Activity]], $N$36:$S$36,0))))</f>
        <v/>
      </c>
      <c r="E157" s="138"/>
      <c r="F157" s="144" t="str">
        <f>IF(Data_Entry_Table[[#This Row],[Hours]]="","",Data_Entry_Table[[#This Row],[Hours]]*Data_Entry_Table[[#This Row],[Rate]])</f>
        <v/>
      </c>
    </row>
    <row r="158" spans="1:6" s="73" customFormat="1" ht="15" customHeight="1" x14ac:dyDescent="0.3">
      <c r="A158" s="136"/>
      <c r="B158" s="134"/>
      <c r="C158" s="137"/>
      <c r="D158" s="142" t="str">
        <f>IF(Data_Entry_Table[[#This Row],[Category/Activity]]="", "", (VLOOKUP($D$3,Table2[#All], MATCH(Data_Entry_Table[[#This Row],[Category/Activity]], $N$36:$S$36,0))))</f>
        <v/>
      </c>
      <c r="E158" s="138"/>
      <c r="F158" s="144" t="str">
        <f>IF(Data_Entry_Table[[#This Row],[Hours]]="","",Data_Entry_Table[[#This Row],[Hours]]*Data_Entry_Table[[#This Row],[Rate]])</f>
        <v/>
      </c>
    </row>
    <row r="159" spans="1:6" s="73" customFormat="1" ht="15" customHeight="1" x14ac:dyDescent="0.3">
      <c r="A159" s="136"/>
      <c r="B159" s="134"/>
      <c r="C159" s="137"/>
      <c r="D159" s="142" t="str">
        <f>IF(Data_Entry_Table[[#This Row],[Category/Activity]]="", "", (VLOOKUP($D$3,Table2[#All], MATCH(Data_Entry_Table[[#This Row],[Category/Activity]], $N$36:$S$36,0))))</f>
        <v/>
      </c>
      <c r="E159" s="138"/>
      <c r="F159" s="144" t="str">
        <f>IF(Data_Entry_Table[[#This Row],[Hours]]="","",Data_Entry_Table[[#This Row],[Hours]]*Data_Entry_Table[[#This Row],[Rate]])</f>
        <v/>
      </c>
    </row>
    <row r="160" spans="1:6" s="73" customFormat="1" ht="15" customHeight="1" x14ac:dyDescent="0.3">
      <c r="A160" s="136"/>
      <c r="B160" s="134"/>
      <c r="C160" s="137"/>
      <c r="D160" s="142" t="str">
        <f>IF(Data_Entry_Table[[#This Row],[Category/Activity]]="", "", (VLOOKUP($D$3,Table2[#All], MATCH(Data_Entry_Table[[#This Row],[Category/Activity]], $N$36:$S$36,0))))</f>
        <v/>
      </c>
      <c r="E160" s="138"/>
      <c r="F160" s="144" t="str">
        <f>IF(Data_Entry_Table[[#This Row],[Hours]]="","",Data_Entry_Table[[#This Row],[Hours]]*Data_Entry_Table[[#This Row],[Rate]])</f>
        <v/>
      </c>
    </row>
    <row r="161" spans="1:6" s="73" customFormat="1" ht="15" customHeight="1" x14ac:dyDescent="0.3">
      <c r="A161" s="136"/>
      <c r="B161" s="134"/>
      <c r="C161" s="137"/>
      <c r="D161" s="142" t="str">
        <f>IF(Data_Entry_Table[[#This Row],[Category/Activity]]="", "", (VLOOKUP($D$3,Table2[#All], MATCH(Data_Entry_Table[[#This Row],[Category/Activity]], $N$36:$S$36,0))))</f>
        <v/>
      </c>
      <c r="E161" s="138"/>
      <c r="F161" s="144" t="str">
        <f>IF(Data_Entry_Table[[#This Row],[Hours]]="","",Data_Entry_Table[[#This Row],[Hours]]*Data_Entry_Table[[#This Row],[Rate]])</f>
        <v/>
      </c>
    </row>
    <row r="162" spans="1:6" s="73" customFormat="1" ht="15" customHeight="1" x14ac:dyDescent="0.3">
      <c r="A162" s="136"/>
      <c r="B162" s="134"/>
      <c r="C162" s="137"/>
      <c r="D162" s="142" t="str">
        <f>IF(Data_Entry_Table[[#This Row],[Category/Activity]]="", "", (VLOOKUP($D$3,Table2[#All], MATCH(Data_Entry_Table[[#This Row],[Category/Activity]], $N$36:$S$36,0))))</f>
        <v/>
      </c>
      <c r="E162" s="138"/>
      <c r="F162" s="144" t="str">
        <f>IF(Data_Entry_Table[[#This Row],[Hours]]="","",Data_Entry_Table[[#This Row],[Hours]]*Data_Entry_Table[[#This Row],[Rate]])</f>
        <v/>
      </c>
    </row>
    <row r="163" spans="1:6" s="73" customFormat="1" ht="15" customHeight="1" x14ac:dyDescent="0.3">
      <c r="A163" s="136"/>
      <c r="B163" s="134"/>
      <c r="C163" s="137"/>
      <c r="D163" s="142" t="str">
        <f>IF(Data_Entry_Table[[#This Row],[Category/Activity]]="", "", (VLOOKUP($D$3,Table2[#All], MATCH(Data_Entry_Table[[#This Row],[Category/Activity]], $N$36:$S$36,0))))</f>
        <v/>
      </c>
      <c r="E163" s="138"/>
      <c r="F163" s="144" t="str">
        <f>IF(Data_Entry_Table[[#This Row],[Hours]]="","",Data_Entry_Table[[#This Row],[Hours]]*Data_Entry_Table[[#This Row],[Rate]])</f>
        <v/>
      </c>
    </row>
    <row r="164" spans="1:6" s="73" customFormat="1" ht="15" customHeight="1" x14ac:dyDescent="0.3">
      <c r="A164" s="136"/>
      <c r="B164" s="134"/>
      <c r="C164" s="137"/>
      <c r="D164" s="142" t="str">
        <f>IF(Data_Entry_Table[[#This Row],[Category/Activity]]="", "", (VLOOKUP($D$3,Table2[#All], MATCH(Data_Entry_Table[[#This Row],[Category/Activity]], $N$36:$S$36,0))))</f>
        <v/>
      </c>
      <c r="E164" s="138"/>
      <c r="F164" s="144" t="str">
        <f>IF(Data_Entry_Table[[#This Row],[Hours]]="","",Data_Entry_Table[[#This Row],[Hours]]*Data_Entry_Table[[#This Row],[Rate]])</f>
        <v/>
      </c>
    </row>
    <row r="165" spans="1:6" s="73" customFormat="1" ht="15" customHeight="1" x14ac:dyDescent="0.3">
      <c r="A165" s="136"/>
      <c r="B165" s="134"/>
      <c r="C165" s="137"/>
      <c r="D165" s="142" t="str">
        <f>IF(Data_Entry_Table[[#This Row],[Category/Activity]]="", "", (VLOOKUP($D$3,Table2[#All], MATCH(Data_Entry_Table[[#This Row],[Category/Activity]], $N$36:$S$36,0))))</f>
        <v/>
      </c>
      <c r="E165" s="138"/>
      <c r="F165" s="144" t="str">
        <f>IF(Data_Entry_Table[[#This Row],[Hours]]="","",Data_Entry_Table[[#This Row],[Hours]]*Data_Entry_Table[[#This Row],[Rate]])</f>
        <v/>
      </c>
    </row>
    <row r="166" spans="1:6" s="73" customFormat="1" ht="15" customHeight="1" x14ac:dyDescent="0.3">
      <c r="A166" s="136"/>
      <c r="B166" s="134"/>
      <c r="C166" s="137"/>
      <c r="D166" s="142" t="str">
        <f>IF(Data_Entry_Table[[#This Row],[Category/Activity]]="", "", (VLOOKUP($D$3,Table2[#All], MATCH(Data_Entry_Table[[#This Row],[Category/Activity]], $N$36:$S$36,0))))</f>
        <v/>
      </c>
      <c r="E166" s="138"/>
      <c r="F166" s="144" t="str">
        <f>IF(Data_Entry_Table[[#This Row],[Hours]]="","",Data_Entry_Table[[#This Row],[Hours]]*Data_Entry_Table[[#This Row],[Rate]])</f>
        <v/>
      </c>
    </row>
    <row r="167" spans="1:6" s="73" customFormat="1" ht="15" customHeight="1" x14ac:dyDescent="0.3">
      <c r="A167" s="136"/>
      <c r="B167" s="134"/>
      <c r="C167" s="137"/>
      <c r="D167" s="142" t="str">
        <f>IF(Data_Entry_Table[[#This Row],[Category/Activity]]="", "", (VLOOKUP($D$3,Table2[#All], MATCH(Data_Entry_Table[[#This Row],[Category/Activity]], $N$36:$S$36,0))))</f>
        <v/>
      </c>
      <c r="E167" s="138"/>
      <c r="F167" s="144" t="str">
        <f>IF(Data_Entry_Table[[#This Row],[Hours]]="","",Data_Entry_Table[[#This Row],[Hours]]*Data_Entry_Table[[#This Row],[Rate]])</f>
        <v/>
      </c>
    </row>
    <row r="168" spans="1:6" s="73" customFormat="1" ht="15" customHeight="1" x14ac:dyDescent="0.3">
      <c r="A168" s="136"/>
      <c r="B168" s="134"/>
      <c r="C168" s="137"/>
      <c r="D168" s="142" t="str">
        <f>IF(Data_Entry_Table[[#This Row],[Category/Activity]]="", "", (VLOOKUP($D$3,Table2[#All], MATCH(Data_Entry_Table[[#This Row],[Category/Activity]], $N$36:$S$36,0))))</f>
        <v/>
      </c>
      <c r="E168" s="138"/>
      <c r="F168" s="144" t="str">
        <f>IF(Data_Entry_Table[[#This Row],[Hours]]="","",Data_Entry_Table[[#This Row],[Hours]]*Data_Entry_Table[[#This Row],[Rate]])</f>
        <v/>
      </c>
    </row>
    <row r="169" spans="1:6" s="73" customFormat="1" ht="15" customHeight="1" x14ac:dyDescent="0.3">
      <c r="A169" s="136"/>
      <c r="B169" s="134"/>
      <c r="C169" s="137"/>
      <c r="D169" s="142" t="str">
        <f>IF(Data_Entry_Table[[#This Row],[Category/Activity]]="", "", (VLOOKUP($D$3,Table2[#All], MATCH(Data_Entry_Table[[#This Row],[Category/Activity]], $N$36:$S$36,0))))</f>
        <v/>
      </c>
      <c r="E169" s="138"/>
      <c r="F169" s="144" t="str">
        <f>IF(Data_Entry_Table[[#This Row],[Hours]]="","",Data_Entry_Table[[#This Row],[Hours]]*Data_Entry_Table[[#This Row],[Rate]])</f>
        <v/>
      </c>
    </row>
    <row r="170" spans="1:6" s="73" customFormat="1" ht="15" customHeight="1" x14ac:dyDescent="0.3">
      <c r="A170" s="136"/>
      <c r="B170" s="134"/>
      <c r="C170" s="137"/>
      <c r="D170" s="142" t="str">
        <f>IF(Data_Entry_Table[[#This Row],[Category/Activity]]="", "", (VLOOKUP($D$3,Table2[#All], MATCH(Data_Entry_Table[[#This Row],[Category/Activity]], $N$36:$S$36,0))))</f>
        <v/>
      </c>
      <c r="E170" s="138"/>
      <c r="F170" s="144" t="str">
        <f>IF(Data_Entry_Table[[#This Row],[Hours]]="","",Data_Entry_Table[[#This Row],[Hours]]*Data_Entry_Table[[#This Row],[Rate]])</f>
        <v/>
      </c>
    </row>
    <row r="171" spans="1:6" s="73" customFormat="1" ht="15" customHeight="1" x14ac:dyDescent="0.3">
      <c r="A171" s="136"/>
      <c r="B171" s="134"/>
      <c r="C171" s="137"/>
      <c r="D171" s="142" t="str">
        <f>IF(Data_Entry_Table[[#This Row],[Category/Activity]]="", "", (VLOOKUP($D$3,Table2[#All], MATCH(Data_Entry_Table[[#This Row],[Category/Activity]], $N$36:$S$36,0))))</f>
        <v/>
      </c>
      <c r="E171" s="138"/>
      <c r="F171" s="144" t="str">
        <f>IF(Data_Entry_Table[[#This Row],[Hours]]="","",Data_Entry_Table[[#This Row],[Hours]]*Data_Entry_Table[[#This Row],[Rate]])</f>
        <v/>
      </c>
    </row>
    <row r="172" spans="1:6" s="73" customFormat="1" ht="15" customHeight="1" x14ac:dyDescent="0.3">
      <c r="A172" s="136"/>
      <c r="B172" s="134"/>
      <c r="C172" s="137"/>
      <c r="D172" s="142" t="str">
        <f>IF(Data_Entry_Table[[#This Row],[Category/Activity]]="", "", (VLOOKUP($D$3,Table2[#All], MATCH(Data_Entry_Table[[#This Row],[Category/Activity]], $N$36:$S$36,0))))</f>
        <v/>
      </c>
      <c r="E172" s="138"/>
      <c r="F172" s="144" t="str">
        <f>IF(Data_Entry_Table[[#This Row],[Hours]]="","",Data_Entry_Table[[#This Row],[Hours]]*Data_Entry_Table[[#This Row],[Rate]])</f>
        <v/>
      </c>
    </row>
    <row r="173" spans="1:6" s="73" customFormat="1" ht="15" customHeight="1" x14ac:dyDescent="0.3">
      <c r="A173" s="136"/>
      <c r="B173" s="134"/>
      <c r="C173" s="137"/>
      <c r="D173" s="142" t="str">
        <f>IF(Data_Entry_Table[[#This Row],[Category/Activity]]="", "", (VLOOKUP($D$3,Table2[#All], MATCH(Data_Entry_Table[[#This Row],[Category/Activity]], $N$36:$S$36,0))))</f>
        <v/>
      </c>
      <c r="E173" s="138"/>
      <c r="F173" s="144" t="str">
        <f>IF(Data_Entry_Table[[#This Row],[Hours]]="","",Data_Entry_Table[[#This Row],[Hours]]*Data_Entry_Table[[#This Row],[Rate]])</f>
        <v/>
      </c>
    </row>
    <row r="174" spans="1:6" s="73" customFormat="1" ht="15" customHeight="1" x14ac:dyDescent="0.3">
      <c r="A174" s="136"/>
      <c r="B174" s="134"/>
      <c r="C174" s="137"/>
      <c r="D174" s="142" t="str">
        <f>IF(Data_Entry_Table[[#This Row],[Category/Activity]]="", "", (VLOOKUP($D$3,Table2[#All], MATCH(Data_Entry_Table[[#This Row],[Category/Activity]], $N$36:$S$36,0))))</f>
        <v/>
      </c>
      <c r="E174" s="138"/>
      <c r="F174" s="144" t="str">
        <f>IF(Data_Entry_Table[[#This Row],[Hours]]="","",Data_Entry_Table[[#This Row],[Hours]]*Data_Entry_Table[[#This Row],[Rate]])</f>
        <v/>
      </c>
    </row>
    <row r="175" spans="1:6" s="73" customFormat="1" ht="15" customHeight="1" x14ac:dyDescent="0.3">
      <c r="A175" s="136"/>
      <c r="B175" s="134"/>
      <c r="C175" s="137"/>
      <c r="D175" s="142" t="str">
        <f>IF(Data_Entry_Table[[#This Row],[Category/Activity]]="", "", (VLOOKUP($D$3,Table2[#All], MATCH(Data_Entry_Table[[#This Row],[Category/Activity]], $N$36:$S$36,0))))</f>
        <v/>
      </c>
      <c r="E175" s="138"/>
      <c r="F175" s="144" t="str">
        <f>IF(Data_Entry_Table[[#This Row],[Hours]]="","",Data_Entry_Table[[#This Row],[Hours]]*Data_Entry_Table[[#This Row],[Rate]])</f>
        <v/>
      </c>
    </row>
    <row r="176" spans="1:6" s="73" customFormat="1" ht="15" customHeight="1" x14ac:dyDescent="0.3">
      <c r="A176" s="136"/>
      <c r="B176" s="134"/>
      <c r="C176" s="137"/>
      <c r="D176" s="142" t="str">
        <f>IF(Data_Entry_Table[[#This Row],[Category/Activity]]="", "", (VLOOKUP($D$3,Table2[#All], MATCH(Data_Entry_Table[[#This Row],[Category/Activity]], $N$36:$S$36,0))))</f>
        <v/>
      </c>
      <c r="E176" s="138"/>
      <c r="F176" s="144" t="str">
        <f>IF(Data_Entry_Table[[#This Row],[Hours]]="","",Data_Entry_Table[[#This Row],[Hours]]*Data_Entry_Table[[#This Row],[Rate]])</f>
        <v/>
      </c>
    </row>
    <row r="177" spans="1:6" s="73" customFormat="1" ht="15" customHeight="1" x14ac:dyDescent="0.3">
      <c r="A177" s="136"/>
      <c r="B177" s="134"/>
      <c r="C177" s="137"/>
      <c r="D177" s="142" t="str">
        <f>IF(Data_Entry_Table[[#This Row],[Category/Activity]]="", "", (VLOOKUP($D$3,Table2[#All], MATCH(Data_Entry_Table[[#This Row],[Category/Activity]], $N$36:$S$36,0))))</f>
        <v/>
      </c>
      <c r="E177" s="138"/>
      <c r="F177" s="144" t="str">
        <f>IF(Data_Entry_Table[[#This Row],[Hours]]="","",Data_Entry_Table[[#This Row],[Hours]]*Data_Entry_Table[[#This Row],[Rate]])</f>
        <v/>
      </c>
    </row>
    <row r="178" spans="1:6" s="73" customFormat="1" ht="15" customHeight="1" x14ac:dyDescent="0.3">
      <c r="A178" s="136"/>
      <c r="B178" s="134"/>
      <c r="C178" s="137"/>
      <c r="D178" s="142" t="str">
        <f>IF(Data_Entry_Table[[#This Row],[Category/Activity]]="", "", (VLOOKUP($D$3,Table2[#All], MATCH(Data_Entry_Table[[#This Row],[Category/Activity]], $N$36:$S$36,0))))</f>
        <v/>
      </c>
      <c r="E178" s="138"/>
      <c r="F178" s="144" t="str">
        <f>IF(Data_Entry_Table[[#This Row],[Hours]]="","",Data_Entry_Table[[#This Row],[Hours]]*Data_Entry_Table[[#This Row],[Rate]])</f>
        <v/>
      </c>
    </row>
    <row r="179" spans="1:6" s="73" customFormat="1" ht="15" customHeight="1" x14ac:dyDescent="0.3">
      <c r="A179" s="136"/>
      <c r="B179" s="134"/>
      <c r="C179" s="137"/>
      <c r="D179" s="142" t="str">
        <f>IF(Data_Entry_Table[[#This Row],[Category/Activity]]="", "", (VLOOKUP($D$3,Table2[#All], MATCH(Data_Entry_Table[[#This Row],[Category/Activity]], $N$36:$S$36,0))))</f>
        <v/>
      </c>
      <c r="E179" s="138"/>
      <c r="F179" s="144" t="str">
        <f>IF(Data_Entry_Table[[#This Row],[Hours]]="","",Data_Entry_Table[[#This Row],[Hours]]*Data_Entry_Table[[#This Row],[Rate]])</f>
        <v/>
      </c>
    </row>
    <row r="180" spans="1:6" s="73" customFormat="1" ht="15" customHeight="1" x14ac:dyDescent="0.3">
      <c r="A180" s="136"/>
      <c r="B180" s="134"/>
      <c r="C180" s="137"/>
      <c r="D180" s="142" t="str">
        <f>IF(Data_Entry_Table[[#This Row],[Category/Activity]]="", "", (VLOOKUP($D$3,Table2[#All], MATCH(Data_Entry_Table[[#This Row],[Category/Activity]], $N$36:$S$36,0))))</f>
        <v/>
      </c>
      <c r="E180" s="138"/>
      <c r="F180" s="144" t="str">
        <f>IF(Data_Entry_Table[[#This Row],[Hours]]="","",Data_Entry_Table[[#This Row],[Hours]]*Data_Entry_Table[[#This Row],[Rate]])</f>
        <v/>
      </c>
    </row>
    <row r="181" spans="1:6" s="73" customFormat="1" ht="15" customHeight="1" x14ac:dyDescent="0.3">
      <c r="A181" s="136"/>
      <c r="B181" s="134"/>
      <c r="C181" s="137"/>
      <c r="D181" s="142" t="str">
        <f>IF(Data_Entry_Table[[#This Row],[Category/Activity]]="", "", (VLOOKUP($D$3,Table2[#All], MATCH(Data_Entry_Table[[#This Row],[Category/Activity]], $N$36:$S$36,0))))</f>
        <v/>
      </c>
      <c r="E181" s="138"/>
      <c r="F181" s="144" t="str">
        <f>IF(Data_Entry_Table[[#This Row],[Hours]]="","",Data_Entry_Table[[#This Row],[Hours]]*Data_Entry_Table[[#This Row],[Rate]])</f>
        <v/>
      </c>
    </row>
    <row r="182" spans="1:6" s="73" customFormat="1" ht="15" customHeight="1" x14ac:dyDescent="0.3">
      <c r="A182" s="136"/>
      <c r="B182" s="134"/>
      <c r="C182" s="137"/>
      <c r="D182" s="142" t="str">
        <f>IF(Data_Entry_Table[[#This Row],[Category/Activity]]="", "", (VLOOKUP($D$3,Table2[#All], MATCH(Data_Entry_Table[[#This Row],[Category/Activity]], $N$36:$S$36,0))))</f>
        <v/>
      </c>
      <c r="E182" s="138"/>
      <c r="F182" s="144" t="str">
        <f>IF(Data_Entry_Table[[#This Row],[Hours]]="","",Data_Entry_Table[[#This Row],[Hours]]*Data_Entry_Table[[#This Row],[Rate]])</f>
        <v/>
      </c>
    </row>
    <row r="183" spans="1:6" s="73" customFormat="1" ht="15" customHeight="1" x14ac:dyDescent="0.3">
      <c r="A183" s="136"/>
      <c r="B183" s="134"/>
      <c r="C183" s="137"/>
      <c r="D183" s="142" t="str">
        <f>IF(Data_Entry_Table[[#This Row],[Category/Activity]]="", "", (VLOOKUP($D$3,Table2[#All], MATCH(Data_Entry_Table[[#This Row],[Category/Activity]], $N$36:$S$36,0))))</f>
        <v/>
      </c>
      <c r="E183" s="138"/>
      <c r="F183" s="144" t="str">
        <f>IF(Data_Entry_Table[[#This Row],[Hours]]="","",Data_Entry_Table[[#This Row],[Hours]]*Data_Entry_Table[[#This Row],[Rate]])</f>
        <v/>
      </c>
    </row>
    <row r="184" spans="1:6" s="73" customFormat="1" ht="15" customHeight="1" x14ac:dyDescent="0.3">
      <c r="A184" s="136"/>
      <c r="B184" s="134"/>
      <c r="C184" s="137"/>
      <c r="D184" s="142" t="str">
        <f>IF(Data_Entry_Table[[#This Row],[Category/Activity]]="", "", (VLOOKUP($D$3,Table2[#All], MATCH(Data_Entry_Table[[#This Row],[Category/Activity]], $N$36:$S$36,0))))</f>
        <v/>
      </c>
      <c r="E184" s="138"/>
      <c r="F184" s="144" t="str">
        <f>IF(Data_Entry_Table[[#This Row],[Hours]]="","",Data_Entry_Table[[#This Row],[Hours]]*Data_Entry_Table[[#This Row],[Rate]])</f>
        <v/>
      </c>
    </row>
    <row r="185" spans="1:6" s="73" customFormat="1" ht="15" customHeight="1" x14ac:dyDescent="0.3">
      <c r="A185" s="136"/>
      <c r="B185" s="134"/>
      <c r="C185" s="137"/>
      <c r="D185" s="142" t="str">
        <f>IF(Data_Entry_Table[[#This Row],[Category/Activity]]="", "", (VLOOKUP($D$3,Table2[#All], MATCH(Data_Entry_Table[[#This Row],[Category/Activity]], $N$36:$S$36,0))))</f>
        <v/>
      </c>
      <c r="E185" s="138"/>
      <c r="F185" s="144" t="str">
        <f>IF(Data_Entry_Table[[#This Row],[Hours]]="","",Data_Entry_Table[[#This Row],[Hours]]*Data_Entry_Table[[#This Row],[Rate]])</f>
        <v/>
      </c>
    </row>
    <row r="186" spans="1:6" s="73" customFormat="1" ht="15" customHeight="1" x14ac:dyDescent="0.3">
      <c r="A186" s="136"/>
      <c r="B186" s="134"/>
      <c r="C186" s="137"/>
      <c r="D186" s="142" t="str">
        <f>IF(Data_Entry_Table[[#This Row],[Category/Activity]]="", "", (VLOOKUP($D$3,Table2[#All], MATCH(Data_Entry_Table[[#This Row],[Category/Activity]], $N$36:$S$36,0))))</f>
        <v/>
      </c>
      <c r="E186" s="138"/>
      <c r="F186" s="144" t="str">
        <f>IF(Data_Entry_Table[[#This Row],[Hours]]="","",Data_Entry_Table[[#This Row],[Hours]]*Data_Entry_Table[[#This Row],[Rate]])</f>
        <v/>
      </c>
    </row>
    <row r="187" spans="1:6" s="73" customFormat="1" ht="15" customHeight="1" x14ac:dyDescent="0.3">
      <c r="A187" s="136"/>
      <c r="B187" s="134"/>
      <c r="C187" s="137"/>
      <c r="D187" s="142" t="str">
        <f>IF(Data_Entry_Table[[#This Row],[Category/Activity]]="", "", (VLOOKUP($D$3,Table2[#All], MATCH(Data_Entry_Table[[#This Row],[Category/Activity]], $N$36:$S$36,0))))</f>
        <v/>
      </c>
      <c r="E187" s="138"/>
      <c r="F187" s="144" t="str">
        <f>IF(Data_Entry_Table[[#This Row],[Hours]]="","",Data_Entry_Table[[#This Row],[Hours]]*Data_Entry_Table[[#This Row],[Rate]])</f>
        <v/>
      </c>
    </row>
    <row r="188" spans="1:6" s="73" customFormat="1" ht="15" customHeight="1" x14ac:dyDescent="0.3">
      <c r="A188" s="136"/>
      <c r="B188" s="134"/>
      <c r="C188" s="137"/>
      <c r="D188" s="142" t="str">
        <f>IF(Data_Entry_Table[[#This Row],[Category/Activity]]="", "", (VLOOKUP($D$3,Table2[#All], MATCH(Data_Entry_Table[[#This Row],[Category/Activity]], $N$36:$S$36,0))))</f>
        <v/>
      </c>
      <c r="E188" s="138"/>
      <c r="F188" s="144" t="str">
        <f>IF(Data_Entry_Table[[#This Row],[Hours]]="","",Data_Entry_Table[[#This Row],[Hours]]*Data_Entry_Table[[#This Row],[Rate]])</f>
        <v/>
      </c>
    </row>
    <row r="189" spans="1:6" s="73" customFormat="1" ht="15" customHeight="1" x14ac:dyDescent="0.3">
      <c r="A189" s="136"/>
      <c r="B189" s="134"/>
      <c r="C189" s="137"/>
      <c r="D189" s="142" t="str">
        <f>IF(Data_Entry_Table[[#This Row],[Category/Activity]]="", "", (VLOOKUP($D$3,Table2[#All], MATCH(Data_Entry_Table[[#This Row],[Category/Activity]], $N$36:$S$36,0))))</f>
        <v/>
      </c>
      <c r="E189" s="138"/>
      <c r="F189" s="144" t="str">
        <f>IF(Data_Entry_Table[[#This Row],[Hours]]="","",Data_Entry_Table[[#This Row],[Hours]]*Data_Entry_Table[[#This Row],[Rate]])</f>
        <v/>
      </c>
    </row>
    <row r="190" spans="1:6" s="73" customFormat="1" ht="15" customHeight="1" x14ac:dyDescent="0.3">
      <c r="A190" s="136"/>
      <c r="B190" s="134"/>
      <c r="C190" s="137"/>
      <c r="D190" s="142" t="str">
        <f>IF(Data_Entry_Table[[#This Row],[Category/Activity]]="", "", (VLOOKUP($D$3,Table2[#All], MATCH(Data_Entry_Table[[#This Row],[Category/Activity]], $N$36:$S$36,0))))</f>
        <v/>
      </c>
      <c r="E190" s="138"/>
      <c r="F190" s="144" t="str">
        <f>IF(Data_Entry_Table[[#This Row],[Hours]]="","",Data_Entry_Table[[#This Row],[Hours]]*Data_Entry_Table[[#This Row],[Rate]])</f>
        <v/>
      </c>
    </row>
    <row r="191" spans="1:6" s="73" customFormat="1" ht="15" customHeight="1" x14ac:dyDescent="0.3">
      <c r="A191" s="136"/>
      <c r="B191" s="134"/>
      <c r="C191" s="137"/>
      <c r="D191" s="142" t="str">
        <f>IF(Data_Entry_Table[[#This Row],[Category/Activity]]="", "", (VLOOKUP($D$3,Table2[#All], MATCH(Data_Entry_Table[[#This Row],[Category/Activity]], $N$36:$S$36,0))))</f>
        <v/>
      </c>
      <c r="E191" s="138"/>
      <c r="F191" s="144" t="str">
        <f>IF(Data_Entry_Table[[#This Row],[Hours]]="","",Data_Entry_Table[[#This Row],[Hours]]*Data_Entry_Table[[#This Row],[Rate]])</f>
        <v/>
      </c>
    </row>
    <row r="192" spans="1:6" s="73" customFormat="1" ht="15" customHeight="1" x14ac:dyDescent="0.3">
      <c r="A192" s="136"/>
      <c r="B192" s="134"/>
      <c r="C192" s="137"/>
      <c r="D192" s="142" t="str">
        <f>IF(Data_Entry_Table[[#This Row],[Category/Activity]]="", "", (VLOOKUP($D$3,Table2[#All], MATCH(Data_Entry_Table[[#This Row],[Category/Activity]], $N$36:$S$36,0))))</f>
        <v/>
      </c>
      <c r="E192" s="138"/>
      <c r="F192" s="144" t="str">
        <f>IF(Data_Entry_Table[[#This Row],[Hours]]="","",Data_Entry_Table[[#This Row],[Hours]]*Data_Entry_Table[[#This Row],[Rate]])</f>
        <v/>
      </c>
    </row>
    <row r="193" spans="1:6" s="73" customFormat="1" ht="15" customHeight="1" x14ac:dyDescent="0.3">
      <c r="A193" s="136"/>
      <c r="B193" s="134"/>
      <c r="C193" s="137"/>
      <c r="D193" s="142" t="str">
        <f>IF(Data_Entry_Table[[#This Row],[Category/Activity]]="", "", (VLOOKUP($D$3,Table2[#All], MATCH(Data_Entry_Table[[#This Row],[Category/Activity]], $N$36:$S$36,0))))</f>
        <v/>
      </c>
      <c r="E193" s="138"/>
      <c r="F193" s="144" t="str">
        <f>IF(Data_Entry_Table[[#This Row],[Hours]]="","",Data_Entry_Table[[#This Row],[Hours]]*Data_Entry_Table[[#This Row],[Rate]])</f>
        <v/>
      </c>
    </row>
    <row r="194" spans="1:6" s="73" customFormat="1" ht="15" customHeight="1" x14ac:dyDescent="0.3">
      <c r="A194" s="136"/>
      <c r="B194" s="134"/>
      <c r="C194" s="137"/>
      <c r="D194" s="142" t="str">
        <f>IF(Data_Entry_Table[[#This Row],[Category/Activity]]="", "", (VLOOKUP($D$3,Table2[#All], MATCH(Data_Entry_Table[[#This Row],[Category/Activity]], $N$36:$S$36,0))))</f>
        <v/>
      </c>
      <c r="E194" s="138"/>
      <c r="F194" s="144" t="str">
        <f>IF(Data_Entry_Table[[#This Row],[Hours]]="","",Data_Entry_Table[[#This Row],[Hours]]*Data_Entry_Table[[#This Row],[Rate]])</f>
        <v/>
      </c>
    </row>
    <row r="195" spans="1:6" s="73" customFormat="1" ht="15" customHeight="1" x14ac:dyDescent="0.3">
      <c r="A195" s="136"/>
      <c r="B195" s="134"/>
      <c r="C195" s="137"/>
      <c r="D195" s="142" t="str">
        <f>IF(Data_Entry_Table[[#This Row],[Category/Activity]]="", "", (VLOOKUP($D$3,Table2[#All], MATCH(Data_Entry_Table[[#This Row],[Category/Activity]], $N$36:$S$36,0))))</f>
        <v/>
      </c>
      <c r="E195" s="138"/>
      <c r="F195" s="144" t="str">
        <f>IF(Data_Entry_Table[[#This Row],[Hours]]="","",Data_Entry_Table[[#This Row],[Hours]]*Data_Entry_Table[[#This Row],[Rate]])</f>
        <v/>
      </c>
    </row>
    <row r="196" spans="1:6" s="73" customFormat="1" ht="15" customHeight="1" x14ac:dyDescent="0.3">
      <c r="A196" s="136"/>
      <c r="B196" s="134"/>
      <c r="C196" s="137"/>
      <c r="D196" s="142" t="str">
        <f>IF(Data_Entry_Table[[#This Row],[Category/Activity]]="", "", (VLOOKUP($D$3,Table2[#All], MATCH(Data_Entry_Table[[#This Row],[Category/Activity]], $N$36:$S$36,0))))</f>
        <v/>
      </c>
      <c r="E196" s="138"/>
      <c r="F196" s="144" t="str">
        <f>IF(Data_Entry_Table[[#This Row],[Hours]]="","",Data_Entry_Table[[#This Row],[Hours]]*Data_Entry_Table[[#This Row],[Rate]])</f>
        <v/>
      </c>
    </row>
    <row r="197" spans="1:6" s="73" customFormat="1" ht="15" customHeight="1" x14ac:dyDescent="0.3">
      <c r="A197" s="136"/>
      <c r="B197" s="134"/>
      <c r="C197" s="137"/>
      <c r="D197" s="142" t="str">
        <f>IF(Data_Entry_Table[[#This Row],[Category/Activity]]="", "", (VLOOKUP($D$3,Table2[#All], MATCH(Data_Entry_Table[[#This Row],[Category/Activity]], $N$36:$S$36,0))))</f>
        <v/>
      </c>
      <c r="E197" s="138"/>
      <c r="F197" s="144" t="str">
        <f>IF(Data_Entry_Table[[#This Row],[Hours]]="","",Data_Entry_Table[[#This Row],[Hours]]*Data_Entry_Table[[#This Row],[Rate]])</f>
        <v/>
      </c>
    </row>
    <row r="198" spans="1:6" s="73" customFormat="1" ht="15" customHeight="1" x14ac:dyDescent="0.3">
      <c r="A198" s="136"/>
      <c r="B198" s="134"/>
      <c r="C198" s="137"/>
      <c r="D198" s="142" t="str">
        <f>IF(Data_Entry_Table[[#This Row],[Category/Activity]]="", "", (VLOOKUP($D$3,Table2[#All], MATCH(Data_Entry_Table[[#This Row],[Category/Activity]], $N$36:$S$36,0))))</f>
        <v/>
      </c>
      <c r="E198" s="138"/>
      <c r="F198" s="144" t="str">
        <f>IF(Data_Entry_Table[[#This Row],[Hours]]="","",Data_Entry_Table[[#This Row],[Hours]]*Data_Entry_Table[[#This Row],[Rate]])</f>
        <v/>
      </c>
    </row>
    <row r="199" spans="1:6" s="73" customFormat="1" ht="15" customHeight="1" x14ac:dyDescent="0.3">
      <c r="A199" s="136"/>
      <c r="B199" s="134"/>
      <c r="C199" s="137"/>
      <c r="D199" s="142" t="str">
        <f>IF(Data_Entry_Table[[#This Row],[Category/Activity]]="", "", (VLOOKUP($D$3,Table2[#All], MATCH(Data_Entry_Table[[#This Row],[Category/Activity]], $N$36:$S$36,0))))</f>
        <v/>
      </c>
      <c r="E199" s="138"/>
      <c r="F199" s="144" t="str">
        <f>IF(Data_Entry_Table[[#This Row],[Hours]]="","",Data_Entry_Table[[#This Row],[Hours]]*Data_Entry_Table[[#This Row],[Rate]])</f>
        <v/>
      </c>
    </row>
    <row r="200" spans="1:6" s="73" customFormat="1" ht="15" customHeight="1" x14ac:dyDescent="0.3">
      <c r="A200" s="136"/>
      <c r="B200" s="134"/>
      <c r="C200" s="137"/>
      <c r="D200" s="142" t="str">
        <f>IF(Data_Entry_Table[[#This Row],[Category/Activity]]="", "", (VLOOKUP($D$3,Table2[#All], MATCH(Data_Entry_Table[[#This Row],[Category/Activity]], $N$36:$S$36,0))))</f>
        <v/>
      </c>
      <c r="E200" s="138"/>
      <c r="F200" s="144" t="str">
        <f>IF(Data_Entry_Table[[#This Row],[Hours]]="","",Data_Entry_Table[[#This Row],[Hours]]*Data_Entry_Table[[#This Row],[Rate]])</f>
        <v/>
      </c>
    </row>
    <row r="201" spans="1:6" s="73" customFormat="1" ht="15" customHeight="1" x14ac:dyDescent="0.3">
      <c r="A201" s="136"/>
      <c r="B201" s="134"/>
      <c r="C201" s="137"/>
      <c r="D201" s="142" t="str">
        <f>IF(Data_Entry_Table[[#This Row],[Category/Activity]]="", "", (VLOOKUP($D$3,Table2[#All], MATCH(Data_Entry_Table[[#This Row],[Category/Activity]], $N$36:$S$36,0))))</f>
        <v/>
      </c>
      <c r="E201" s="138"/>
      <c r="F201" s="144" t="str">
        <f>IF(Data_Entry_Table[[#This Row],[Hours]]="","",Data_Entry_Table[[#This Row],[Hours]]*Data_Entry_Table[[#This Row],[Rate]])</f>
        <v/>
      </c>
    </row>
    <row r="202" spans="1:6" s="73" customFormat="1" ht="15" customHeight="1" x14ac:dyDescent="0.3">
      <c r="A202" s="136"/>
      <c r="B202" s="134"/>
      <c r="C202" s="137"/>
      <c r="D202" s="142" t="str">
        <f>IF(Data_Entry_Table[[#This Row],[Category/Activity]]="", "", (VLOOKUP($D$3,Table2[#All], MATCH(Data_Entry_Table[[#This Row],[Category/Activity]], $N$36:$S$36,0))))</f>
        <v/>
      </c>
      <c r="E202" s="138"/>
      <c r="F202" s="144" t="str">
        <f>IF(Data_Entry_Table[[#This Row],[Hours]]="","",Data_Entry_Table[[#This Row],[Hours]]*Data_Entry_Table[[#This Row],[Rate]])</f>
        <v/>
      </c>
    </row>
    <row r="203" spans="1:6" s="73" customFormat="1" ht="15" customHeight="1" x14ac:dyDescent="0.3">
      <c r="A203" s="136"/>
      <c r="B203" s="134"/>
      <c r="C203" s="137"/>
      <c r="D203" s="142" t="str">
        <f>IF(Data_Entry_Table[[#This Row],[Category/Activity]]="", "", (VLOOKUP($D$3,Table2[#All], MATCH(Data_Entry_Table[[#This Row],[Category/Activity]], $N$36:$S$36,0))))</f>
        <v/>
      </c>
      <c r="E203" s="138"/>
      <c r="F203" s="144" t="str">
        <f>IF(Data_Entry_Table[[#This Row],[Hours]]="","",Data_Entry_Table[[#This Row],[Hours]]*Data_Entry_Table[[#This Row],[Rate]])</f>
        <v/>
      </c>
    </row>
    <row r="204" spans="1:6" s="73" customFormat="1" ht="15" customHeight="1" x14ac:dyDescent="0.3">
      <c r="A204" s="136"/>
      <c r="B204" s="134"/>
      <c r="C204" s="137"/>
      <c r="D204" s="142" t="str">
        <f>IF(Data_Entry_Table[[#This Row],[Category/Activity]]="", "", (VLOOKUP($D$3,Table2[#All], MATCH(Data_Entry_Table[[#This Row],[Category/Activity]], $N$36:$S$36,0))))</f>
        <v/>
      </c>
      <c r="E204" s="138"/>
      <c r="F204" s="144" t="str">
        <f>IF(Data_Entry_Table[[#This Row],[Hours]]="","",Data_Entry_Table[[#This Row],[Hours]]*Data_Entry_Table[[#This Row],[Rate]])</f>
        <v/>
      </c>
    </row>
    <row r="205" spans="1:6" s="73" customFormat="1" ht="15" customHeight="1" x14ac:dyDescent="0.3">
      <c r="A205" s="136"/>
      <c r="B205" s="134"/>
      <c r="C205" s="137"/>
      <c r="D205" s="142" t="str">
        <f>IF(Data_Entry_Table[[#This Row],[Category/Activity]]="", "", (VLOOKUP($D$3,Table2[#All], MATCH(Data_Entry_Table[[#This Row],[Category/Activity]], $N$36:$S$36,0))))</f>
        <v/>
      </c>
      <c r="E205" s="138"/>
      <c r="F205" s="144" t="str">
        <f>IF(Data_Entry_Table[[#This Row],[Hours]]="","",Data_Entry_Table[[#This Row],[Hours]]*Data_Entry_Table[[#This Row],[Rate]])</f>
        <v/>
      </c>
    </row>
    <row r="206" spans="1:6" s="73" customFormat="1" ht="15" customHeight="1" x14ac:dyDescent="0.3">
      <c r="A206" s="136"/>
      <c r="B206" s="134"/>
      <c r="C206" s="137"/>
      <c r="D206" s="142" t="str">
        <f>IF(Data_Entry_Table[[#This Row],[Category/Activity]]="", "", (VLOOKUP($D$3,Table2[#All], MATCH(Data_Entry_Table[[#This Row],[Category/Activity]], $N$36:$S$36,0))))</f>
        <v/>
      </c>
      <c r="E206" s="138"/>
      <c r="F206" s="144" t="str">
        <f>IF(Data_Entry_Table[[#This Row],[Hours]]="","",Data_Entry_Table[[#This Row],[Hours]]*Data_Entry_Table[[#This Row],[Rate]])</f>
        <v/>
      </c>
    </row>
    <row r="207" spans="1:6" s="73" customFormat="1" ht="15" customHeight="1" x14ac:dyDescent="0.3">
      <c r="A207" s="136"/>
      <c r="B207" s="134"/>
      <c r="C207" s="137"/>
      <c r="D207" s="142" t="str">
        <f>IF(Data_Entry_Table[[#This Row],[Category/Activity]]="", "", (VLOOKUP($D$3,Table2[#All], MATCH(Data_Entry_Table[[#This Row],[Category/Activity]], $N$36:$S$36,0))))</f>
        <v/>
      </c>
      <c r="E207" s="138"/>
      <c r="F207" s="144" t="str">
        <f>IF(Data_Entry_Table[[#This Row],[Hours]]="","",Data_Entry_Table[[#This Row],[Hours]]*Data_Entry_Table[[#This Row],[Rate]])</f>
        <v/>
      </c>
    </row>
    <row r="208" spans="1:6" s="73" customFormat="1" ht="15" customHeight="1" x14ac:dyDescent="0.3">
      <c r="A208" s="136"/>
      <c r="B208" s="134"/>
      <c r="C208" s="137"/>
      <c r="D208" s="142" t="str">
        <f>IF(Data_Entry_Table[[#This Row],[Category/Activity]]="", "", (VLOOKUP($D$3,Table2[#All], MATCH(Data_Entry_Table[[#This Row],[Category/Activity]], $N$36:$S$36,0))))</f>
        <v/>
      </c>
      <c r="E208" s="138"/>
      <c r="F208" s="144" t="str">
        <f>IF(Data_Entry_Table[[#This Row],[Hours]]="","",Data_Entry_Table[[#This Row],[Hours]]*Data_Entry_Table[[#This Row],[Rate]])</f>
        <v/>
      </c>
    </row>
    <row r="209" spans="1:6" s="73" customFormat="1" ht="15" customHeight="1" x14ac:dyDescent="0.3">
      <c r="A209" s="136"/>
      <c r="B209" s="134"/>
      <c r="C209" s="137"/>
      <c r="D209" s="142" t="str">
        <f>IF(Data_Entry_Table[[#This Row],[Category/Activity]]="", "", (VLOOKUP($D$3,Table2[#All], MATCH(Data_Entry_Table[[#This Row],[Category/Activity]], $N$36:$S$36,0))))</f>
        <v/>
      </c>
      <c r="E209" s="138"/>
      <c r="F209" s="144" t="str">
        <f>IF(Data_Entry_Table[[#This Row],[Hours]]="","",Data_Entry_Table[[#This Row],[Hours]]*Data_Entry_Table[[#This Row],[Rate]])</f>
        <v/>
      </c>
    </row>
    <row r="210" spans="1:6" s="73" customFormat="1" ht="15" customHeight="1" x14ac:dyDescent="0.3">
      <c r="A210" s="136"/>
      <c r="B210" s="134"/>
      <c r="C210" s="137"/>
      <c r="D210" s="142" t="str">
        <f>IF(Data_Entry_Table[[#This Row],[Category/Activity]]="", "", (VLOOKUP($D$3,Table2[#All], MATCH(Data_Entry_Table[[#This Row],[Category/Activity]], $N$36:$S$36,0))))</f>
        <v/>
      </c>
      <c r="E210" s="138"/>
      <c r="F210" s="144" t="str">
        <f>IF(Data_Entry_Table[[#This Row],[Hours]]="","",Data_Entry_Table[[#This Row],[Hours]]*Data_Entry_Table[[#This Row],[Rate]])</f>
        <v/>
      </c>
    </row>
    <row r="211" spans="1:6" s="73" customFormat="1" ht="15" customHeight="1" x14ac:dyDescent="0.3">
      <c r="A211" s="136"/>
      <c r="B211" s="134"/>
      <c r="C211" s="137"/>
      <c r="D211" s="142" t="str">
        <f>IF(Data_Entry_Table[[#This Row],[Category/Activity]]="", "", (VLOOKUP($D$3,Table2[#All], MATCH(Data_Entry_Table[[#This Row],[Category/Activity]], $N$36:$S$36,0))))</f>
        <v/>
      </c>
      <c r="E211" s="138"/>
      <c r="F211" s="144" t="str">
        <f>IF(Data_Entry_Table[[#This Row],[Hours]]="","",Data_Entry_Table[[#This Row],[Hours]]*Data_Entry_Table[[#This Row],[Rate]])</f>
        <v/>
      </c>
    </row>
    <row r="212" spans="1:6" s="73" customFormat="1" ht="15" customHeight="1" x14ac:dyDescent="0.3">
      <c r="A212" s="136"/>
      <c r="B212" s="134"/>
      <c r="C212" s="137"/>
      <c r="D212" s="142" t="str">
        <f>IF(Data_Entry_Table[[#This Row],[Category/Activity]]="", "", (VLOOKUP($D$3,Table2[#All], MATCH(Data_Entry_Table[[#This Row],[Category/Activity]], $N$36:$S$36,0))))</f>
        <v/>
      </c>
      <c r="E212" s="138"/>
      <c r="F212" s="144" t="str">
        <f>IF(Data_Entry_Table[[#This Row],[Hours]]="","",Data_Entry_Table[[#This Row],[Hours]]*Data_Entry_Table[[#This Row],[Rate]])</f>
        <v/>
      </c>
    </row>
    <row r="213" spans="1:6" s="73" customFormat="1" ht="15" customHeight="1" x14ac:dyDescent="0.3">
      <c r="A213" s="136"/>
      <c r="B213" s="134"/>
      <c r="C213" s="137"/>
      <c r="D213" s="142" t="str">
        <f>IF(Data_Entry_Table[[#This Row],[Category/Activity]]="", "", (VLOOKUP($D$3,Table2[#All], MATCH(Data_Entry_Table[[#This Row],[Category/Activity]], $N$36:$S$36,0))))</f>
        <v/>
      </c>
      <c r="E213" s="138"/>
      <c r="F213" s="144" t="str">
        <f>IF(Data_Entry_Table[[#This Row],[Hours]]="","",Data_Entry_Table[[#This Row],[Hours]]*Data_Entry_Table[[#This Row],[Rate]])</f>
        <v/>
      </c>
    </row>
    <row r="214" spans="1:6" s="73" customFormat="1" ht="15" customHeight="1" x14ac:dyDescent="0.3">
      <c r="A214" s="136"/>
      <c r="B214" s="134"/>
      <c r="C214" s="137"/>
      <c r="D214" s="142" t="str">
        <f>IF(Data_Entry_Table[[#This Row],[Category/Activity]]="", "", (VLOOKUP($D$3,Table2[#All], MATCH(Data_Entry_Table[[#This Row],[Category/Activity]], $N$36:$S$36,0))))</f>
        <v/>
      </c>
      <c r="E214" s="138"/>
      <c r="F214" s="144" t="str">
        <f>IF(Data_Entry_Table[[#This Row],[Hours]]="","",Data_Entry_Table[[#This Row],[Hours]]*Data_Entry_Table[[#This Row],[Rate]])</f>
        <v/>
      </c>
    </row>
    <row r="215" spans="1:6" s="73" customFormat="1" ht="15" customHeight="1" x14ac:dyDescent="0.3">
      <c r="A215" s="136"/>
      <c r="B215" s="134"/>
      <c r="C215" s="137"/>
      <c r="D215" s="142" t="str">
        <f>IF(Data_Entry_Table[[#This Row],[Category/Activity]]="", "", (VLOOKUP($D$3,Table2[#All], MATCH(Data_Entry_Table[[#This Row],[Category/Activity]], $N$36:$S$36,0))))</f>
        <v/>
      </c>
      <c r="E215" s="138"/>
      <c r="F215" s="144" t="str">
        <f>IF(Data_Entry_Table[[#This Row],[Hours]]="","",Data_Entry_Table[[#This Row],[Hours]]*Data_Entry_Table[[#This Row],[Rate]])</f>
        <v/>
      </c>
    </row>
    <row r="216" spans="1:6" s="73" customFormat="1" ht="15" customHeight="1" x14ac:dyDescent="0.3">
      <c r="A216" s="136"/>
      <c r="B216" s="134"/>
      <c r="C216" s="137"/>
      <c r="D216" s="142" t="str">
        <f>IF(Data_Entry_Table[[#This Row],[Category/Activity]]="", "", (VLOOKUP($D$3,Table2[#All], MATCH(Data_Entry_Table[[#This Row],[Category/Activity]], $N$36:$S$36,0))))</f>
        <v/>
      </c>
      <c r="E216" s="138"/>
      <c r="F216" s="144" t="str">
        <f>IF(Data_Entry_Table[[#This Row],[Hours]]="","",Data_Entry_Table[[#This Row],[Hours]]*Data_Entry_Table[[#This Row],[Rate]])</f>
        <v/>
      </c>
    </row>
    <row r="217" spans="1:6" s="73" customFormat="1" ht="15" customHeight="1" x14ac:dyDescent="0.3">
      <c r="A217" s="136"/>
      <c r="B217" s="134"/>
      <c r="C217" s="137"/>
      <c r="D217" s="142" t="str">
        <f>IF(Data_Entry_Table[[#This Row],[Category/Activity]]="", "", (VLOOKUP($D$3,Table2[#All], MATCH(Data_Entry_Table[[#This Row],[Category/Activity]], $N$36:$S$36,0))))</f>
        <v/>
      </c>
      <c r="E217" s="138"/>
      <c r="F217" s="144" t="str">
        <f>IF(Data_Entry_Table[[#This Row],[Hours]]="","",Data_Entry_Table[[#This Row],[Hours]]*Data_Entry_Table[[#This Row],[Rate]])</f>
        <v/>
      </c>
    </row>
    <row r="218" spans="1:6" s="73" customFormat="1" ht="15" customHeight="1" x14ac:dyDescent="0.3">
      <c r="A218" s="136"/>
      <c r="B218" s="134"/>
      <c r="C218" s="137"/>
      <c r="D218" s="142" t="str">
        <f>IF(Data_Entry_Table[[#This Row],[Category/Activity]]="", "", (VLOOKUP($D$3,Table2[#All], MATCH(Data_Entry_Table[[#This Row],[Category/Activity]], $N$36:$S$36,0))))</f>
        <v/>
      </c>
      <c r="E218" s="138"/>
      <c r="F218" s="144" t="str">
        <f>IF(Data_Entry_Table[[#This Row],[Hours]]="","",Data_Entry_Table[[#This Row],[Hours]]*Data_Entry_Table[[#This Row],[Rate]])</f>
        <v/>
      </c>
    </row>
    <row r="219" spans="1:6" s="73" customFormat="1" ht="15" customHeight="1" x14ac:dyDescent="0.3">
      <c r="A219" s="136"/>
      <c r="B219" s="134"/>
      <c r="C219" s="137"/>
      <c r="D219" s="142" t="str">
        <f>IF(Data_Entry_Table[[#This Row],[Category/Activity]]="", "", (VLOOKUP($D$3,Table2[#All], MATCH(Data_Entry_Table[[#This Row],[Category/Activity]], $N$36:$S$36,0))))</f>
        <v/>
      </c>
      <c r="E219" s="138"/>
      <c r="F219" s="144" t="str">
        <f>IF(Data_Entry_Table[[#This Row],[Hours]]="","",Data_Entry_Table[[#This Row],[Hours]]*Data_Entry_Table[[#This Row],[Rate]])</f>
        <v/>
      </c>
    </row>
    <row r="220" spans="1:6" s="73" customFormat="1" ht="15" customHeight="1" x14ac:dyDescent="0.3">
      <c r="A220" s="136"/>
      <c r="B220" s="134"/>
      <c r="C220" s="137"/>
      <c r="D220" s="142" t="str">
        <f>IF(Data_Entry_Table[[#This Row],[Category/Activity]]="", "", (VLOOKUP($D$3,Table2[#All], MATCH(Data_Entry_Table[[#This Row],[Category/Activity]], $N$36:$S$36,0))))</f>
        <v/>
      </c>
      <c r="E220" s="138"/>
      <c r="F220" s="144" t="str">
        <f>IF(Data_Entry_Table[[#This Row],[Hours]]="","",Data_Entry_Table[[#This Row],[Hours]]*Data_Entry_Table[[#This Row],[Rate]])</f>
        <v/>
      </c>
    </row>
    <row r="221" spans="1:6" s="73" customFormat="1" ht="15" customHeight="1" x14ac:dyDescent="0.3">
      <c r="A221" s="136"/>
      <c r="B221" s="134"/>
      <c r="C221" s="137"/>
      <c r="D221" s="142" t="str">
        <f>IF(Data_Entry_Table[[#This Row],[Category/Activity]]="", "", (VLOOKUP($D$3,Table2[#All], MATCH(Data_Entry_Table[[#This Row],[Category/Activity]], $N$36:$S$36,0))))</f>
        <v/>
      </c>
      <c r="E221" s="138"/>
      <c r="F221" s="144" t="str">
        <f>IF(Data_Entry_Table[[#This Row],[Hours]]="","",Data_Entry_Table[[#This Row],[Hours]]*Data_Entry_Table[[#This Row],[Rate]])</f>
        <v/>
      </c>
    </row>
    <row r="222" spans="1:6" s="73" customFormat="1" ht="15" customHeight="1" x14ac:dyDescent="0.3">
      <c r="A222" s="136"/>
      <c r="B222" s="134"/>
      <c r="C222" s="137"/>
      <c r="D222" s="142" t="str">
        <f>IF(Data_Entry_Table[[#This Row],[Category/Activity]]="", "", (VLOOKUP($D$3,Table2[#All], MATCH(Data_Entry_Table[[#This Row],[Category/Activity]], $N$36:$S$36,0))))</f>
        <v/>
      </c>
      <c r="E222" s="138"/>
      <c r="F222" s="144" t="str">
        <f>IF(Data_Entry_Table[[#This Row],[Hours]]="","",Data_Entry_Table[[#This Row],[Hours]]*Data_Entry_Table[[#This Row],[Rate]])</f>
        <v/>
      </c>
    </row>
    <row r="223" spans="1:6" s="73" customFormat="1" ht="15" customHeight="1" x14ac:dyDescent="0.3">
      <c r="A223" s="136"/>
      <c r="B223" s="134"/>
      <c r="C223" s="137"/>
      <c r="D223" s="142" t="str">
        <f>IF(Data_Entry_Table[[#This Row],[Category/Activity]]="", "", (VLOOKUP($D$3,Table2[#All], MATCH(Data_Entry_Table[[#This Row],[Category/Activity]], $N$36:$S$36,0))))</f>
        <v/>
      </c>
      <c r="E223" s="138"/>
      <c r="F223" s="144" t="str">
        <f>IF(Data_Entry_Table[[#This Row],[Hours]]="","",Data_Entry_Table[[#This Row],[Hours]]*Data_Entry_Table[[#This Row],[Rate]])</f>
        <v/>
      </c>
    </row>
    <row r="224" spans="1:6" s="73" customFormat="1" ht="15" customHeight="1" x14ac:dyDescent="0.3">
      <c r="A224" s="136"/>
      <c r="B224" s="134"/>
      <c r="C224" s="137"/>
      <c r="D224" s="142" t="str">
        <f>IF(Data_Entry_Table[[#This Row],[Category/Activity]]="", "", (VLOOKUP($D$3,Table2[#All], MATCH(Data_Entry_Table[[#This Row],[Category/Activity]], $N$36:$S$36,0))))</f>
        <v/>
      </c>
      <c r="E224" s="138"/>
      <c r="F224" s="144" t="str">
        <f>IF(Data_Entry_Table[[#This Row],[Hours]]="","",Data_Entry_Table[[#This Row],[Hours]]*Data_Entry_Table[[#This Row],[Rate]])</f>
        <v/>
      </c>
    </row>
    <row r="225" spans="1:6" s="73" customFormat="1" ht="15" customHeight="1" x14ac:dyDescent="0.3">
      <c r="A225" s="136"/>
      <c r="B225" s="134"/>
      <c r="C225" s="137"/>
      <c r="D225" s="142" t="str">
        <f>IF(Data_Entry_Table[[#This Row],[Category/Activity]]="", "", (VLOOKUP($D$3,Table2[#All], MATCH(Data_Entry_Table[[#This Row],[Category/Activity]], $N$36:$S$36,0))))</f>
        <v/>
      </c>
      <c r="E225" s="138"/>
      <c r="F225" s="144" t="str">
        <f>IF(Data_Entry_Table[[#This Row],[Hours]]="","",Data_Entry_Table[[#This Row],[Hours]]*Data_Entry_Table[[#This Row],[Rate]])</f>
        <v/>
      </c>
    </row>
    <row r="226" spans="1:6" s="73" customFormat="1" ht="15" customHeight="1" x14ac:dyDescent="0.3">
      <c r="A226" s="136"/>
      <c r="B226" s="134"/>
      <c r="C226" s="137"/>
      <c r="D226" s="142" t="str">
        <f>IF(Data_Entry_Table[[#This Row],[Category/Activity]]="", "", (VLOOKUP($D$3,Table2[#All], MATCH(Data_Entry_Table[[#This Row],[Category/Activity]], $N$36:$S$36,0))))</f>
        <v/>
      </c>
      <c r="E226" s="138"/>
      <c r="F226" s="144" t="str">
        <f>IF(Data_Entry_Table[[#This Row],[Hours]]="","",Data_Entry_Table[[#This Row],[Hours]]*Data_Entry_Table[[#This Row],[Rate]])</f>
        <v/>
      </c>
    </row>
    <row r="227" spans="1:6" s="73" customFormat="1" ht="15" customHeight="1" x14ac:dyDescent="0.3">
      <c r="A227" s="136"/>
      <c r="B227" s="134"/>
      <c r="C227" s="137"/>
      <c r="D227" s="142" t="str">
        <f>IF(Data_Entry_Table[[#This Row],[Category/Activity]]="", "", (VLOOKUP($D$3,Table2[#All], MATCH(Data_Entry_Table[[#This Row],[Category/Activity]], $N$36:$S$36,0))))</f>
        <v/>
      </c>
      <c r="E227" s="138"/>
      <c r="F227" s="144" t="str">
        <f>IF(Data_Entry_Table[[#This Row],[Hours]]="","",Data_Entry_Table[[#This Row],[Hours]]*Data_Entry_Table[[#This Row],[Rate]])</f>
        <v/>
      </c>
    </row>
    <row r="228" spans="1:6" s="73" customFormat="1" ht="15" customHeight="1" x14ac:dyDescent="0.3">
      <c r="A228" s="136"/>
      <c r="B228" s="134"/>
      <c r="C228" s="137"/>
      <c r="D228" s="142" t="str">
        <f>IF(Data_Entry_Table[[#This Row],[Category/Activity]]="", "", (VLOOKUP($D$3,Table2[#All], MATCH(Data_Entry_Table[[#This Row],[Category/Activity]], $N$36:$S$36,0))))</f>
        <v/>
      </c>
      <c r="E228" s="138"/>
      <c r="F228" s="144" t="str">
        <f>IF(Data_Entry_Table[[#This Row],[Hours]]="","",Data_Entry_Table[[#This Row],[Hours]]*Data_Entry_Table[[#This Row],[Rate]])</f>
        <v/>
      </c>
    </row>
    <row r="229" spans="1:6" s="73" customFormat="1" ht="15" customHeight="1" x14ac:dyDescent="0.3">
      <c r="A229" s="136"/>
      <c r="B229" s="134"/>
      <c r="C229" s="137"/>
      <c r="D229" s="142" t="str">
        <f>IF(Data_Entry_Table[[#This Row],[Category/Activity]]="", "", (VLOOKUP($D$3,Table2[#All], MATCH(Data_Entry_Table[[#This Row],[Category/Activity]], $N$36:$S$36,0))))</f>
        <v/>
      </c>
      <c r="E229" s="138"/>
      <c r="F229" s="144" t="str">
        <f>IF(Data_Entry_Table[[#This Row],[Hours]]="","",Data_Entry_Table[[#This Row],[Hours]]*Data_Entry_Table[[#This Row],[Rate]])</f>
        <v/>
      </c>
    </row>
    <row r="230" spans="1:6" s="73" customFormat="1" ht="15" customHeight="1" x14ac:dyDescent="0.3">
      <c r="A230" s="136"/>
      <c r="B230" s="134"/>
      <c r="C230" s="137"/>
      <c r="D230" s="142" t="str">
        <f>IF(Data_Entry_Table[[#This Row],[Category/Activity]]="", "", (VLOOKUP($D$3,Table2[#All], MATCH(Data_Entry_Table[[#This Row],[Category/Activity]], $N$36:$S$36,0))))</f>
        <v/>
      </c>
      <c r="E230" s="138"/>
      <c r="F230" s="144" t="str">
        <f>IF(Data_Entry_Table[[#This Row],[Hours]]="","",Data_Entry_Table[[#This Row],[Hours]]*Data_Entry_Table[[#This Row],[Rate]])</f>
        <v/>
      </c>
    </row>
    <row r="231" spans="1:6" s="73" customFormat="1" ht="15" customHeight="1" x14ac:dyDescent="0.3">
      <c r="A231" s="136"/>
      <c r="B231" s="134"/>
      <c r="C231" s="137"/>
      <c r="D231" s="142" t="str">
        <f>IF(Data_Entry_Table[[#This Row],[Category/Activity]]="", "", (VLOOKUP($D$3,Table2[#All], MATCH(Data_Entry_Table[[#This Row],[Category/Activity]], $N$36:$S$36,0))))</f>
        <v/>
      </c>
      <c r="E231" s="138"/>
      <c r="F231" s="144" t="str">
        <f>IF(Data_Entry_Table[[#This Row],[Hours]]="","",Data_Entry_Table[[#This Row],[Hours]]*Data_Entry_Table[[#This Row],[Rate]])</f>
        <v/>
      </c>
    </row>
    <row r="232" spans="1:6" s="73" customFormat="1" ht="15" customHeight="1" x14ac:dyDescent="0.3">
      <c r="A232" s="136"/>
      <c r="B232" s="134"/>
      <c r="C232" s="137"/>
      <c r="D232" s="142" t="str">
        <f>IF(Data_Entry_Table[[#This Row],[Category/Activity]]="", "", (VLOOKUP($D$3,Table2[#All], MATCH(Data_Entry_Table[[#This Row],[Category/Activity]], $N$36:$S$36,0))))</f>
        <v/>
      </c>
      <c r="E232" s="138"/>
      <c r="F232" s="144" t="str">
        <f>IF(Data_Entry_Table[[#This Row],[Hours]]="","",Data_Entry_Table[[#This Row],[Hours]]*Data_Entry_Table[[#This Row],[Rate]])</f>
        <v/>
      </c>
    </row>
    <row r="233" spans="1:6" s="73" customFormat="1" ht="15" customHeight="1" x14ac:dyDescent="0.3">
      <c r="A233" s="136"/>
      <c r="B233" s="134"/>
      <c r="C233" s="137"/>
      <c r="D233" s="142" t="str">
        <f>IF(Data_Entry_Table[[#This Row],[Category/Activity]]="", "", (VLOOKUP($D$3,Table2[#All], MATCH(Data_Entry_Table[[#This Row],[Category/Activity]], $N$36:$S$36,0))))</f>
        <v/>
      </c>
      <c r="E233" s="138"/>
      <c r="F233" s="144" t="str">
        <f>IF(Data_Entry_Table[[#This Row],[Hours]]="","",Data_Entry_Table[[#This Row],[Hours]]*Data_Entry_Table[[#This Row],[Rate]])</f>
        <v/>
      </c>
    </row>
    <row r="234" spans="1:6" s="73" customFormat="1" ht="15" customHeight="1" x14ac:dyDescent="0.3">
      <c r="A234" s="136"/>
      <c r="B234" s="134"/>
      <c r="C234" s="137"/>
      <c r="D234" s="142" t="str">
        <f>IF(Data_Entry_Table[[#This Row],[Category/Activity]]="", "", (VLOOKUP($D$3,Table2[#All], MATCH(Data_Entry_Table[[#This Row],[Category/Activity]], $N$36:$S$36,0))))</f>
        <v/>
      </c>
      <c r="E234" s="138"/>
      <c r="F234" s="144" t="str">
        <f>IF(Data_Entry_Table[[#This Row],[Hours]]="","",Data_Entry_Table[[#This Row],[Hours]]*Data_Entry_Table[[#This Row],[Rate]])</f>
        <v/>
      </c>
    </row>
    <row r="235" spans="1:6" s="73" customFormat="1" ht="15" customHeight="1" x14ac:dyDescent="0.3">
      <c r="A235" s="136"/>
      <c r="B235" s="134"/>
      <c r="C235" s="137"/>
      <c r="D235" s="142" t="str">
        <f>IF(Data_Entry_Table[[#This Row],[Category/Activity]]="", "", (VLOOKUP($D$3,Table2[#All], MATCH(Data_Entry_Table[[#This Row],[Category/Activity]], $N$36:$S$36,0))))</f>
        <v/>
      </c>
      <c r="E235" s="138"/>
      <c r="F235" s="144" t="str">
        <f>IF(Data_Entry_Table[[#This Row],[Hours]]="","",Data_Entry_Table[[#This Row],[Hours]]*Data_Entry_Table[[#This Row],[Rate]])</f>
        <v/>
      </c>
    </row>
    <row r="236" spans="1:6" s="73" customFormat="1" ht="15" customHeight="1" x14ac:dyDescent="0.3">
      <c r="A236" s="136"/>
      <c r="B236" s="134"/>
      <c r="C236" s="137"/>
      <c r="D236" s="142" t="str">
        <f>IF(Data_Entry_Table[[#This Row],[Category/Activity]]="", "", (VLOOKUP($D$3,Table2[#All], MATCH(Data_Entry_Table[[#This Row],[Category/Activity]], $N$36:$S$36,0))))</f>
        <v/>
      </c>
      <c r="E236" s="138"/>
      <c r="F236" s="144" t="str">
        <f>IF(Data_Entry_Table[[#This Row],[Hours]]="","",Data_Entry_Table[[#This Row],[Hours]]*Data_Entry_Table[[#This Row],[Rate]])</f>
        <v/>
      </c>
    </row>
    <row r="237" spans="1:6" s="73" customFormat="1" ht="15" customHeight="1" x14ac:dyDescent="0.3">
      <c r="A237" s="136"/>
      <c r="B237" s="134"/>
      <c r="C237" s="137"/>
      <c r="D237" s="142" t="str">
        <f>IF(Data_Entry_Table[[#This Row],[Category/Activity]]="", "", (VLOOKUP($D$3,Table2[#All], MATCH(Data_Entry_Table[[#This Row],[Category/Activity]], $N$36:$S$36,0))))</f>
        <v/>
      </c>
      <c r="E237" s="138"/>
      <c r="F237" s="144" t="str">
        <f>IF(Data_Entry_Table[[#This Row],[Hours]]="","",Data_Entry_Table[[#This Row],[Hours]]*Data_Entry_Table[[#This Row],[Rate]])</f>
        <v/>
      </c>
    </row>
    <row r="238" spans="1:6" s="73" customFormat="1" ht="15" customHeight="1" x14ac:dyDescent="0.3">
      <c r="A238" s="136"/>
      <c r="B238" s="134"/>
      <c r="C238" s="137"/>
      <c r="D238" s="142" t="str">
        <f>IF(Data_Entry_Table[[#This Row],[Category/Activity]]="", "", (VLOOKUP($D$3,Table2[#All], MATCH(Data_Entry_Table[[#This Row],[Category/Activity]], $N$36:$S$36,0))))</f>
        <v/>
      </c>
      <c r="E238" s="138"/>
      <c r="F238" s="144" t="str">
        <f>IF(Data_Entry_Table[[#This Row],[Hours]]="","",Data_Entry_Table[[#This Row],[Hours]]*Data_Entry_Table[[#This Row],[Rate]])</f>
        <v/>
      </c>
    </row>
    <row r="239" spans="1:6" s="73" customFormat="1" ht="15" customHeight="1" x14ac:dyDescent="0.3">
      <c r="A239" s="136"/>
      <c r="B239" s="134"/>
      <c r="C239" s="137"/>
      <c r="D239" s="142" t="str">
        <f>IF(Data_Entry_Table[[#This Row],[Category/Activity]]="", "", (VLOOKUP($D$3,Table2[#All], MATCH(Data_Entry_Table[[#This Row],[Category/Activity]], $N$36:$S$36,0))))</f>
        <v/>
      </c>
      <c r="E239" s="138"/>
      <c r="F239" s="144" t="str">
        <f>IF(Data_Entry_Table[[#This Row],[Hours]]="","",Data_Entry_Table[[#This Row],[Hours]]*Data_Entry_Table[[#This Row],[Rate]])</f>
        <v/>
      </c>
    </row>
    <row r="240" spans="1:6" s="73" customFormat="1" ht="15" customHeight="1" x14ac:dyDescent="0.3">
      <c r="A240" s="136"/>
      <c r="B240" s="134"/>
      <c r="C240" s="137"/>
      <c r="D240" s="142" t="str">
        <f>IF(Data_Entry_Table[[#This Row],[Category/Activity]]="", "", (VLOOKUP($D$3,Table2[#All], MATCH(Data_Entry_Table[[#This Row],[Category/Activity]], $N$36:$S$36,0))))</f>
        <v/>
      </c>
      <c r="E240" s="138"/>
      <c r="F240" s="144" t="str">
        <f>IF(Data_Entry_Table[[#This Row],[Hours]]="","",Data_Entry_Table[[#This Row],[Hours]]*Data_Entry_Table[[#This Row],[Rate]])</f>
        <v/>
      </c>
    </row>
    <row r="241" spans="1:6" s="73" customFormat="1" ht="15" customHeight="1" x14ac:dyDescent="0.3">
      <c r="A241" s="136"/>
      <c r="B241" s="134"/>
      <c r="C241" s="137"/>
      <c r="D241" s="142" t="str">
        <f>IF(Data_Entry_Table[[#This Row],[Category/Activity]]="", "", (VLOOKUP($D$3,Table2[#All], MATCH(Data_Entry_Table[[#This Row],[Category/Activity]], $N$36:$S$36,0))))</f>
        <v/>
      </c>
      <c r="E241" s="138"/>
      <c r="F241" s="144" t="str">
        <f>IF(Data_Entry_Table[[#This Row],[Hours]]="","",Data_Entry_Table[[#This Row],[Hours]]*Data_Entry_Table[[#This Row],[Rate]])</f>
        <v/>
      </c>
    </row>
    <row r="242" spans="1:6" s="73" customFormat="1" ht="15" customHeight="1" x14ac:dyDescent="0.3">
      <c r="A242" s="136"/>
      <c r="B242" s="134"/>
      <c r="C242" s="137"/>
      <c r="D242" s="142" t="str">
        <f>IF(Data_Entry_Table[[#This Row],[Category/Activity]]="", "", (VLOOKUP($D$3,Table2[#All], MATCH(Data_Entry_Table[[#This Row],[Category/Activity]], $N$36:$S$36,0))))</f>
        <v/>
      </c>
      <c r="E242" s="138"/>
      <c r="F242" s="144" t="str">
        <f>IF(Data_Entry_Table[[#This Row],[Hours]]="","",Data_Entry_Table[[#This Row],[Hours]]*Data_Entry_Table[[#This Row],[Rate]])</f>
        <v/>
      </c>
    </row>
    <row r="243" spans="1:6" s="73" customFormat="1" ht="15" customHeight="1" x14ac:dyDescent="0.3">
      <c r="A243" s="136"/>
      <c r="B243" s="134"/>
      <c r="C243" s="137"/>
      <c r="D243" s="142" t="str">
        <f>IF(Data_Entry_Table[[#This Row],[Category/Activity]]="", "", (VLOOKUP($D$3,Table2[#All], MATCH(Data_Entry_Table[[#This Row],[Category/Activity]], $N$36:$S$36,0))))</f>
        <v/>
      </c>
      <c r="E243" s="138"/>
      <c r="F243" s="144" t="str">
        <f>IF(Data_Entry_Table[[#This Row],[Hours]]="","",Data_Entry_Table[[#This Row],[Hours]]*Data_Entry_Table[[#This Row],[Rate]])</f>
        <v/>
      </c>
    </row>
    <row r="244" spans="1:6" s="73" customFormat="1" ht="15" customHeight="1" x14ac:dyDescent="0.3">
      <c r="A244" s="136"/>
      <c r="B244" s="134"/>
      <c r="C244" s="137"/>
      <c r="D244" s="142" t="str">
        <f>IF(Data_Entry_Table[[#This Row],[Category/Activity]]="", "", (VLOOKUP($D$3,Table2[#All], MATCH(Data_Entry_Table[[#This Row],[Category/Activity]], $N$36:$S$36,0))))</f>
        <v/>
      </c>
      <c r="E244" s="138"/>
      <c r="F244" s="144" t="str">
        <f>IF(Data_Entry_Table[[#This Row],[Hours]]="","",Data_Entry_Table[[#This Row],[Hours]]*Data_Entry_Table[[#This Row],[Rate]])</f>
        <v/>
      </c>
    </row>
    <row r="245" spans="1:6" s="73" customFormat="1" ht="15" customHeight="1" x14ac:dyDescent="0.3">
      <c r="A245" s="136"/>
      <c r="B245" s="134"/>
      <c r="C245" s="137"/>
      <c r="D245" s="142" t="str">
        <f>IF(Data_Entry_Table[[#This Row],[Category/Activity]]="", "", (VLOOKUP($D$3,Table2[#All], MATCH(Data_Entry_Table[[#This Row],[Category/Activity]], $N$36:$S$36,0))))</f>
        <v/>
      </c>
      <c r="E245" s="138"/>
      <c r="F245" s="144" t="str">
        <f>IF(Data_Entry_Table[[#This Row],[Hours]]="","",Data_Entry_Table[[#This Row],[Hours]]*Data_Entry_Table[[#This Row],[Rate]])</f>
        <v/>
      </c>
    </row>
    <row r="246" spans="1:6" s="73" customFormat="1" ht="15" customHeight="1" x14ac:dyDescent="0.3">
      <c r="A246" s="136"/>
      <c r="B246" s="134"/>
      <c r="C246" s="137"/>
      <c r="D246" s="142" t="str">
        <f>IF(Data_Entry_Table[[#This Row],[Category/Activity]]="", "", (VLOOKUP($D$3,Table2[#All], MATCH(Data_Entry_Table[[#This Row],[Category/Activity]], $N$36:$S$36,0))))</f>
        <v/>
      </c>
      <c r="E246" s="138"/>
      <c r="F246" s="144" t="str">
        <f>IF(Data_Entry_Table[[#This Row],[Hours]]="","",Data_Entry_Table[[#This Row],[Hours]]*Data_Entry_Table[[#This Row],[Rate]])</f>
        <v/>
      </c>
    </row>
    <row r="247" spans="1:6" s="73" customFormat="1" ht="15" customHeight="1" x14ac:dyDescent="0.3">
      <c r="A247" s="136"/>
      <c r="B247" s="134"/>
      <c r="C247" s="137"/>
      <c r="D247" s="142" t="str">
        <f>IF(Data_Entry_Table[[#This Row],[Category/Activity]]="", "", (VLOOKUP($D$3,Table2[#All], MATCH(Data_Entry_Table[[#This Row],[Category/Activity]], $N$36:$S$36,0))))</f>
        <v/>
      </c>
      <c r="E247" s="138"/>
      <c r="F247" s="144" t="str">
        <f>IF(Data_Entry_Table[[#This Row],[Hours]]="","",Data_Entry_Table[[#This Row],[Hours]]*Data_Entry_Table[[#This Row],[Rate]])</f>
        <v/>
      </c>
    </row>
    <row r="248" spans="1:6" s="73" customFormat="1" ht="15" customHeight="1" x14ac:dyDescent="0.3">
      <c r="A248" s="136"/>
      <c r="B248" s="134"/>
      <c r="C248" s="137"/>
      <c r="D248" s="142" t="str">
        <f>IF(Data_Entry_Table[[#This Row],[Category/Activity]]="", "", (VLOOKUP($D$3,Table2[#All], MATCH(Data_Entry_Table[[#This Row],[Category/Activity]], $N$36:$S$36,0))))</f>
        <v/>
      </c>
      <c r="E248" s="138"/>
      <c r="F248" s="144" t="str">
        <f>IF(Data_Entry_Table[[#This Row],[Hours]]="","",Data_Entry_Table[[#This Row],[Hours]]*Data_Entry_Table[[#This Row],[Rate]])</f>
        <v/>
      </c>
    </row>
    <row r="249" spans="1:6" s="73" customFormat="1" ht="15" customHeight="1" x14ac:dyDescent="0.3">
      <c r="A249" s="136"/>
      <c r="B249" s="134"/>
      <c r="C249" s="137"/>
      <c r="D249" s="142" t="str">
        <f>IF(Data_Entry_Table[[#This Row],[Category/Activity]]="", "", (VLOOKUP($D$3,Table2[#All], MATCH(Data_Entry_Table[[#This Row],[Category/Activity]], $N$36:$S$36,0))))</f>
        <v/>
      </c>
      <c r="E249" s="138"/>
      <c r="F249" s="144" t="str">
        <f>IF(Data_Entry_Table[[#This Row],[Hours]]="","",Data_Entry_Table[[#This Row],[Hours]]*Data_Entry_Table[[#This Row],[Rate]])</f>
        <v/>
      </c>
    </row>
    <row r="250" spans="1:6" s="73" customFormat="1" ht="15" customHeight="1" x14ac:dyDescent="0.3">
      <c r="A250" s="136"/>
      <c r="B250" s="134"/>
      <c r="C250" s="137"/>
      <c r="D250" s="142" t="str">
        <f>IF(Data_Entry_Table[[#This Row],[Category/Activity]]="", "", (VLOOKUP($D$3,Table2[#All], MATCH(Data_Entry_Table[[#This Row],[Category/Activity]], $N$36:$S$36,0))))</f>
        <v/>
      </c>
      <c r="E250" s="138"/>
      <c r="F250" s="144" t="str">
        <f>IF(Data_Entry_Table[[#This Row],[Hours]]="","",Data_Entry_Table[[#This Row],[Hours]]*Data_Entry_Table[[#This Row],[Rate]])</f>
        <v/>
      </c>
    </row>
    <row r="251" spans="1:6" s="73" customFormat="1" ht="15" customHeight="1" x14ac:dyDescent="0.3">
      <c r="A251" s="136"/>
      <c r="B251" s="134"/>
      <c r="C251" s="137"/>
      <c r="D251" s="142" t="str">
        <f>IF(Data_Entry_Table[[#This Row],[Category/Activity]]="", "", (VLOOKUP($D$3,Table2[#All], MATCH(Data_Entry_Table[[#This Row],[Category/Activity]], $N$36:$S$36,0))))</f>
        <v/>
      </c>
      <c r="E251" s="138"/>
      <c r="F251" s="144" t="str">
        <f>IF(Data_Entry_Table[[#This Row],[Hours]]="","",Data_Entry_Table[[#This Row],[Hours]]*Data_Entry_Table[[#This Row],[Rate]])</f>
        <v/>
      </c>
    </row>
    <row r="252" spans="1:6" s="73" customFormat="1" ht="15" customHeight="1" x14ac:dyDescent="0.3">
      <c r="A252" s="136"/>
      <c r="B252" s="134"/>
      <c r="C252" s="137"/>
      <c r="D252" s="142" t="str">
        <f>IF(Data_Entry_Table[[#This Row],[Category/Activity]]="", "", (VLOOKUP($D$3,Table2[#All], MATCH(Data_Entry_Table[[#This Row],[Category/Activity]], $N$36:$S$36,0))))</f>
        <v/>
      </c>
      <c r="E252" s="138"/>
      <c r="F252" s="144" t="str">
        <f>IF(Data_Entry_Table[[#This Row],[Hours]]="","",Data_Entry_Table[[#This Row],[Hours]]*Data_Entry_Table[[#This Row],[Rate]])</f>
        <v/>
      </c>
    </row>
    <row r="253" spans="1:6" s="73" customFormat="1" ht="15" customHeight="1" x14ac:dyDescent="0.3">
      <c r="A253" s="136"/>
      <c r="B253" s="134"/>
      <c r="C253" s="137"/>
      <c r="D253" s="142" t="str">
        <f>IF(Data_Entry_Table[[#This Row],[Category/Activity]]="", "", (VLOOKUP($D$3,Table2[#All], MATCH(Data_Entry_Table[[#This Row],[Category/Activity]], $N$36:$S$36,0))))</f>
        <v/>
      </c>
      <c r="E253" s="138"/>
      <c r="F253" s="144" t="str">
        <f>IF(Data_Entry_Table[[#This Row],[Hours]]="","",Data_Entry_Table[[#This Row],[Hours]]*Data_Entry_Table[[#This Row],[Rate]])</f>
        <v/>
      </c>
    </row>
    <row r="254" spans="1:6" s="73" customFormat="1" ht="15" customHeight="1" x14ac:dyDescent="0.3">
      <c r="A254" s="136"/>
      <c r="B254" s="134"/>
      <c r="C254" s="137"/>
      <c r="D254" s="142" t="str">
        <f>IF(Data_Entry_Table[[#This Row],[Category/Activity]]="", "", (VLOOKUP($D$3,Table2[#All], MATCH(Data_Entry_Table[[#This Row],[Category/Activity]], $N$36:$S$36,0))))</f>
        <v/>
      </c>
      <c r="E254" s="138"/>
      <c r="F254" s="144" t="str">
        <f>IF(Data_Entry_Table[[#This Row],[Hours]]="","",Data_Entry_Table[[#This Row],[Hours]]*Data_Entry_Table[[#This Row],[Rate]])</f>
        <v/>
      </c>
    </row>
    <row r="255" spans="1:6" s="73" customFormat="1" ht="15" customHeight="1" x14ac:dyDescent="0.3">
      <c r="A255" s="136"/>
      <c r="B255" s="134"/>
      <c r="C255" s="137"/>
      <c r="D255" s="142" t="str">
        <f>IF(Data_Entry_Table[[#This Row],[Category/Activity]]="", "", (VLOOKUP($D$3,Table2[#All], MATCH(Data_Entry_Table[[#This Row],[Category/Activity]], $N$36:$S$36,0))))</f>
        <v/>
      </c>
      <c r="E255" s="138"/>
      <c r="F255" s="144" t="str">
        <f>IF(Data_Entry_Table[[#This Row],[Hours]]="","",Data_Entry_Table[[#This Row],[Hours]]*Data_Entry_Table[[#This Row],[Rate]])</f>
        <v/>
      </c>
    </row>
    <row r="256" spans="1:6" s="73" customFormat="1" ht="15" customHeight="1" x14ac:dyDescent="0.3">
      <c r="A256" s="136"/>
      <c r="B256" s="134"/>
      <c r="C256" s="137"/>
      <c r="D256" s="142" t="str">
        <f>IF(Data_Entry_Table[[#This Row],[Category/Activity]]="", "", (VLOOKUP($D$3,Table2[#All], MATCH(Data_Entry_Table[[#This Row],[Category/Activity]], $N$36:$S$36,0))))</f>
        <v/>
      </c>
      <c r="E256" s="138"/>
      <c r="F256" s="144" t="str">
        <f>IF(Data_Entry_Table[[#This Row],[Hours]]="","",Data_Entry_Table[[#This Row],[Hours]]*Data_Entry_Table[[#This Row],[Rate]])</f>
        <v/>
      </c>
    </row>
    <row r="257" spans="1:6" s="73" customFormat="1" ht="15" customHeight="1" x14ac:dyDescent="0.3">
      <c r="A257" s="136"/>
      <c r="B257" s="134"/>
      <c r="C257" s="137"/>
      <c r="D257" s="142" t="str">
        <f>IF(Data_Entry_Table[[#This Row],[Category/Activity]]="", "", (VLOOKUP($D$3,Table2[#All], MATCH(Data_Entry_Table[[#This Row],[Category/Activity]], $N$36:$S$36,0))))</f>
        <v/>
      </c>
      <c r="E257" s="138"/>
      <c r="F257" s="144" t="str">
        <f>IF(Data_Entry_Table[[#This Row],[Hours]]="","",Data_Entry_Table[[#This Row],[Hours]]*Data_Entry_Table[[#This Row],[Rate]])</f>
        <v/>
      </c>
    </row>
    <row r="258" spans="1:6" s="73" customFormat="1" ht="15" customHeight="1" x14ac:dyDescent="0.3">
      <c r="A258" s="136"/>
      <c r="B258" s="134"/>
      <c r="C258" s="137"/>
      <c r="D258" s="142" t="str">
        <f>IF(Data_Entry_Table[[#This Row],[Category/Activity]]="", "", (VLOOKUP($D$3,Table2[#All], MATCH(Data_Entry_Table[[#This Row],[Category/Activity]], $N$36:$S$36,0))))</f>
        <v/>
      </c>
      <c r="E258" s="138"/>
      <c r="F258" s="144" t="str">
        <f>IF(Data_Entry_Table[[#This Row],[Hours]]="","",Data_Entry_Table[[#This Row],[Hours]]*Data_Entry_Table[[#This Row],[Rate]])</f>
        <v/>
      </c>
    </row>
    <row r="259" spans="1:6" s="73" customFormat="1" ht="15" customHeight="1" x14ac:dyDescent="0.3">
      <c r="A259" s="136"/>
      <c r="B259" s="134"/>
      <c r="C259" s="137"/>
      <c r="D259" s="142" t="str">
        <f>IF(Data_Entry_Table[[#This Row],[Category/Activity]]="", "", (VLOOKUP($D$3,Table2[#All], MATCH(Data_Entry_Table[[#This Row],[Category/Activity]], $N$36:$S$36,0))))</f>
        <v/>
      </c>
      <c r="E259" s="138"/>
      <c r="F259" s="144" t="str">
        <f>IF(Data_Entry_Table[[#This Row],[Hours]]="","",Data_Entry_Table[[#This Row],[Hours]]*Data_Entry_Table[[#This Row],[Rate]])</f>
        <v/>
      </c>
    </row>
    <row r="260" spans="1:6" s="73" customFormat="1" ht="15" customHeight="1" x14ac:dyDescent="0.3">
      <c r="A260" s="136"/>
      <c r="B260" s="134"/>
      <c r="C260" s="137"/>
      <c r="D260" s="142" t="str">
        <f>IF(Data_Entry_Table[[#This Row],[Category/Activity]]="", "", (VLOOKUP($D$3,Table2[#All], MATCH(Data_Entry_Table[[#This Row],[Category/Activity]], $N$36:$S$36,0))))</f>
        <v/>
      </c>
      <c r="E260" s="138"/>
      <c r="F260" s="144" t="str">
        <f>IF(Data_Entry_Table[[#This Row],[Hours]]="","",Data_Entry_Table[[#This Row],[Hours]]*Data_Entry_Table[[#This Row],[Rate]])</f>
        <v/>
      </c>
    </row>
    <row r="261" spans="1:6" s="73" customFormat="1" ht="15" customHeight="1" x14ac:dyDescent="0.3">
      <c r="A261" s="136"/>
      <c r="B261" s="134"/>
      <c r="C261" s="137"/>
      <c r="D261" s="142" t="str">
        <f>IF(Data_Entry_Table[[#This Row],[Category/Activity]]="", "", (VLOOKUP($D$3,Table2[#All], MATCH(Data_Entry_Table[[#This Row],[Category/Activity]], $N$36:$S$36,0))))</f>
        <v/>
      </c>
      <c r="E261" s="138"/>
      <c r="F261" s="144" t="str">
        <f>IF(Data_Entry_Table[[#This Row],[Hours]]="","",Data_Entry_Table[[#This Row],[Hours]]*Data_Entry_Table[[#This Row],[Rate]])</f>
        <v/>
      </c>
    </row>
    <row r="262" spans="1:6" s="73" customFormat="1" ht="15" customHeight="1" x14ac:dyDescent="0.3">
      <c r="A262" s="136"/>
      <c r="B262" s="134"/>
      <c r="C262" s="137"/>
      <c r="D262" s="142" t="str">
        <f>IF(Data_Entry_Table[[#This Row],[Category/Activity]]="", "", (VLOOKUP($D$3,Table2[#All], MATCH(Data_Entry_Table[[#This Row],[Category/Activity]], $N$36:$S$36,0))))</f>
        <v/>
      </c>
      <c r="E262" s="138"/>
      <c r="F262" s="144" t="str">
        <f>IF(Data_Entry_Table[[#This Row],[Hours]]="","",Data_Entry_Table[[#This Row],[Hours]]*Data_Entry_Table[[#This Row],[Rate]])</f>
        <v/>
      </c>
    </row>
    <row r="263" spans="1:6" s="73" customFormat="1" ht="15" customHeight="1" x14ac:dyDescent="0.3">
      <c r="A263" s="136"/>
      <c r="B263" s="134"/>
      <c r="C263" s="137"/>
      <c r="D263" s="142" t="str">
        <f>IF(Data_Entry_Table[[#This Row],[Category/Activity]]="", "", (VLOOKUP($D$3,Table2[#All], MATCH(Data_Entry_Table[[#This Row],[Category/Activity]], $N$36:$S$36,0))))</f>
        <v/>
      </c>
      <c r="E263" s="138"/>
      <c r="F263" s="144" t="str">
        <f>IF(Data_Entry_Table[[#This Row],[Hours]]="","",Data_Entry_Table[[#This Row],[Hours]]*Data_Entry_Table[[#This Row],[Rate]])</f>
        <v/>
      </c>
    </row>
    <row r="264" spans="1:6" s="73" customFormat="1" ht="15" customHeight="1" x14ac:dyDescent="0.3">
      <c r="A264" s="136"/>
      <c r="B264" s="134"/>
      <c r="C264" s="137"/>
      <c r="D264" s="142" t="str">
        <f>IF(Data_Entry_Table[[#This Row],[Category/Activity]]="", "", (VLOOKUP($D$3,Table2[#All], MATCH(Data_Entry_Table[[#This Row],[Category/Activity]], $N$36:$S$36,0))))</f>
        <v/>
      </c>
      <c r="E264" s="138"/>
      <c r="F264" s="144" t="str">
        <f>IF(Data_Entry_Table[[#This Row],[Hours]]="","",Data_Entry_Table[[#This Row],[Hours]]*Data_Entry_Table[[#This Row],[Rate]])</f>
        <v/>
      </c>
    </row>
    <row r="265" spans="1:6" s="73" customFormat="1" ht="15" customHeight="1" x14ac:dyDescent="0.3">
      <c r="A265" s="136"/>
      <c r="B265" s="134"/>
      <c r="C265" s="137"/>
      <c r="D265" s="142" t="str">
        <f>IF(Data_Entry_Table[[#This Row],[Category/Activity]]="", "", (VLOOKUP($D$3,Table2[#All], MATCH(Data_Entry_Table[[#This Row],[Category/Activity]], $N$36:$S$36,0))))</f>
        <v/>
      </c>
      <c r="E265" s="138"/>
      <c r="F265" s="144" t="str">
        <f>IF(Data_Entry_Table[[#This Row],[Hours]]="","",Data_Entry_Table[[#This Row],[Hours]]*Data_Entry_Table[[#This Row],[Rate]])</f>
        <v/>
      </c>
    </row>
    <row r="266" spans="1:6" s="73" customFormat="1" ht="15" customHeight="1" x14ac:dyDescent="0.3">
      <c r="A266" s="136"/>
      <c r="B266" s="134"/>
      <c r="C266" s="137"/>
      <c r="D266" s="142" t="str">
        <f>IF(Data_Entry_Table[[#This Row],[Category/Activity]]="", "", (VLOOKUP($D$3,Table2[#All], MATCH(Data_Entry_Table[[#This Row],[Category/Activity]], $N$36:$S$36,0))))</f>
        <v/>
      </c>
      <c r="E266" s="138"/>
      <c r="F266" s="144" t="str">
        <f>IF(Data_Entry_Table[[#This Row],[Hours]]="","",Data_Entry_Table[[#This Row],[Hours]]*Data_Entry_Table[[#This Row],[Rate]])</f>
        <v/>
      </c>
    </row>
    <row r="267" spans="1:6" s="73" customFormat="1" ht="15" customHeight="1" x14ac:dyDescent="0.3">
      <c r="A267" s="136"/>
      <c r="B267" s="134"/>
      <c r="C267" s="137"/>
      <c r="D267" s="142" t="str">
        <f>IF(Data_Entry_Table[[#This Row],[Category/Activity]]="", "", (VLOOKUP($D$3,Table2[#All], MATCH(Data_Entry_Table[[#This Row],[Category/Activity]], $N$36:$S$36,0))))</f>
        <v/>
      </c>
      <c r="E267" s="138"/>
      <c r="F267" s="144" t="str">
        <f>IF(Data_Entry_Table[[#This Row],[Hours]]="","",Data_Entry_Table[[#This Row],[Hours]]*Data_Entry_Table[[#This Row],[Rate]])</f>
        <v/>
      </c>
    </row>
    <row r="268" spans="1:6" s="73" customFormat="1" ht="15" customHeight="1" x14ac:dyDescent="0.3">
      <c r="A268" s="136"/>
      <c r="B268" s="134"/>
      <c r="C268" s="137"/>
      <c r="D268" s="142" t="str">
        <f>IF(Data_Entry_Table[[#This Row],[Category/Activity]]="", "", (VLOOKUP($D$3,Table2[#All], MATCH(Data_Entry_Table[[#This Row],[Category/Activity]], $N$36:$S$36,0))))</f>
        <v/>
      </c>
      <c r="E268" s="138"/>
      <c r="F268" s="144" t="str">
        <f>IF(Data_Entry_Table[[#This Row],[Hours]]="","",Data_Entry_Table[[#This Row],[Hours]]*Data_Entry_Table[[#This Row],[Rate]])</f>
        <v/>
      </c>
    </row>
    <row r="269" spans="1:6" s="73" customFormat="1" ht="15" customHeight="1" x14ac:dyDescent="0.3">
      <c r="A269" s="136"/>
      <c r="B269" s="134"/>
      <c r="C269" s="137"/>
      <c r="D269" s="142" t="str">
        <f>IF(Data_Entry_Table[[#This Row],[Category/Activity]]="", "", (VLOOKUP($D$3,Table2[#All], MATCH(Data_Entry_Table[[#This Row],[Category/Activity]], $N$36:$S$36,0))))</f>
        <v/>
      </c>
      <c r="E269" s="138"/>
      <c r="F269" s="144" t="str">
        <f>IF(Data_Entry_Table[[#This Row],[Hours]]="","",Data_Entry_Table[[#This Row],[Hours]]*Data_Entry_Table[[#This Row],[Rate]])</f>
        <v/>
      </c>
    </row>
    <row r="270" spans="1:6" s="73" customFormat="1" ht="15" customHeight="1" x14ac:dyDescent="0.3">
      <c r="A270" s="136"/>
      <c r="B270" s="134"/>
      <c r="C270" s="137"/>
      <c r="D270" s="142" t="str">
        <f>IF(Data_Entry_Table[[#This Row],[Category/Activity]]="", "", (VLOOKUP($D$3,Table2[#All], MATCH(Data_Entry_Table[[#This Row],[Category/Activity]], $N$36:$S$36,0))))</f>
        <v/>
      </c>
      <c r="E270" s="138"/>
      <c r="F270" s="144" t="str">
        <f>IF(Data_Entry_Table[[#This Row],[Hours]]="","",Data_Entry_Table[[#This Row],[Hours]]*Data_Entry_Table[[#This Row],[Rate]])</f>
        <v/>
      </c>
    </row>
    <row r="271" spans="1:6" s="73" customFormat="1" ht="15" customHeight="1" x14ac:dyDescent="0.3">
      <c r="A271" s="136"/>
      <c r="B271" s="134"/>
      <c r="C271" s="137"/>
      <c r="D271" s="142" t="str">
        <f>IF(Data_Entry_Table[[#This Row],[Category/Activity]]="", "", (VLOOKUP($D$3,Table2[#All], MATCH(Data_Entry_Table[[#This Row],[Category/Activity]], $N$36:$S$36,0))))</f>
        <v/>
      </c>
      <c r="E271" s="138"/>
      <c r="F271" s="144" t="str">
        <f>IF(Data_Entry_Table[[#This Row],[Hours]]="","",Data_Entry_Table[[#This Row],[Hours]]*Data_Entry_Table[[#This Row],[Rate]])</f>
        <v/>
      </c>
    </row>
    <row r="272" spans="1:6" s="73" customFormat="1" ht="15" customHeight="1" x14ac:dyDescent="0.3">
      <c r="A272" s="136"/>
      <c r="B272" s="134"/>
      <c r="C272" s="137"/>
      <c r="D272" s="142" t="str">
        <f>IF(Data_Entry_Table[[#This Row],[Category/Activity]]="", "", (VLOOKUP($D$3,Table2[#All], MATCH(Data_Entry_Table[[#This Row],[Category/Activity]], $N$36:$S$36,0))))</f>
        <v/>
      </c>
      <c r="E272" s="138"/>
      <c r="F272" s="144" t="str">
        <f>IF(Data_Entry_Table[[#This Row],[Hours]]="","",Data_Entry_Table[[#This Row],[Hours]]*Data_Entry_Table[[#This Row],[Rate]])</f>
        <v/>
      </c>
    </row>
    <row r="273" spans="1:6" s="73" customFormat="1" ht="15" customHeight="1" x14ac:dyDescent="0.3">
      <c r="A273" s="136"/>
      <c r="B273" s="134"/>
      <c r="C273" s="137"/>
      <c r="D273" s="142" t="str">
        <f>IF(Data_Entry_Table[[#This Row],[Category/Activity]]="", "", (VLOOKUP($D$3,Table2[#All], MATCH(Data_Entry_Table[[#This Row],[Category/Activity]], $N$36:$S$36,0))))</f>
        <v/>
      </c>
      <c r="E273" s="138"/>
      <c r="F273" s="144" t="str">
        <f>IF(Data_Entry_Table[[#This Row],[Hours]]="","",Data_Entry_Table[[#This Row],[Hours]]*Data_Entry_Table[[#This Row],[Rate]])</f>
        <v/>
      </c>
    </row>
    <row r="274" spans="1:6" s="73" customFormat="1" ht="15" customHeight="1" x14ac:dyDescent="0.3">
      <c r="A274" s="136"/>
      <c r="B274" s="134"/>
      <c r="C274" s="137"/>
      <c r="D274" s="142" t="str">
        <f>IF(Data_Entry_Table[[#This Row],[Category/Activity]]="", "", (VLOOKUP($D$3,Table2[#All], MATCH(Data_Entry_Table[[#This Row],[Category/Activity]], $N$36:$S$36,0))))</f>
        <v/>
      </c>
      <c r="E274" s="138"/>
      <c r="F274" s="144" t="str">
        <f>IF(Data_Entry_Table[[#This Row],[Hours]]="","",Data_Entry_Table[[#This Row],[Hours]]*Data_Entry_Table[[#This Row],[Rate]])</f>
        <v/>
      </c>
    </row>
    <row r="275" spans="1:6" s="73" customFormat="1" ht="15" customHeight="1" x14ac:dyDescent="0.3">
      <c r="A275" s="136"/>
      <c r="B275" s="134"/>
      <c r="C275" s="137"/>
      <c r="D275" s="142" t="str">
        <f>IF(Data_Entry_Table[[#This Row],[Category/Activity]]="", "", (VLOOKUP($D$3,Table2[#All], MATCH(Data_Entry_Table[[#This Row],[Category/Activity]], $N$36:$S$36,0))))</f>
        <v/>
      </c>
      <c r="E275" s="138"/>
      <c r="F275" s="144" t="str">
        <f>IF(Data_Entry_Table[[#This Row],[Hours]]="","",Data_Entry_Table[[#This Row],[Hours]]*Data_Entry_Table[[#This Row],[Rate]])</f>
        <v/>
      </c>
    </row>
    <row r="276" spans="1:6" s="73" customFormat="1" ht="15" customHeight="1" x14ac:dyDescent="0.3">
      <c r="A276" s="136"/>
      <c r="B276" s="134"/>
      <c r="C276" s="137"/>
      <c r="D276" s="142" t="str">
        <f>IF(Data_Entry_Table[[#This Row],[Category/Activity]]="", "", (VLOOKUP($D$3,Table2[#All], MATCH(Data_Entry_Table[[#This Row],[Category/Activity]], $N$36:$S$36,0))))</f>
        <v/>
      </c>
      <c r="E276" s="138"/>
      <c r="F276" s="144" t="str">
        <f>IF(Data_Entry_Table[[#This Row],[Hours]]="","",Data_Entry_Table[[#This Row],[Hours]]*Data_Entry_Table[[#This Row],[Rate]])</f>
        <v/>
      </c>
    </row>
    <row r="277" spans="1:6" s="73" customFormat="1" ht="15" customHeight="1" x14ac:dyDescent="0.3">
      <c r="A277" s="136"/>
      <c r="B277" s="134"/>
      <c r="C277" s="137"/>
      <c r="D277" s="142" t="str">
        <f>IF(Data_Entry_Table[[#This Row],[Category/Activity]]="", "", (VLOOKUP($D$3,Table2[#All], MATCH(Data_Entry_Table[[#This Row],[Category/Activity]], $N$36:$S$36,0))))</f>
        <v/>
      </c>
      <c r="E277" s="138"/>
      <c r="F277" s="144" t="str">
        <f>IF(Data_Entry_Table[[#This Row],[Hours]]="","",Data_Entry_Table[[#This Row],[Hours]]*Data_Entry_Table[[#This Row],[Rate]])</f>
        <v/>
      </c>
    </row>
    <row r="278" spans="1:6" s="73" customFormat="1" ht="15" customHeight="1" x14ac:dyDescent="0.3">
      <c r="A278" s="136"/>
      <c r="B278" s="134"/>
      <c r="C278" s="137"/>
      <c r="D278" s="142" t="str">
        <f>IF(Data_Entry_Table[[#This Row],[Category/Activity]]="", "", (VLOOKUP($D$3,Table2[#All], MATCH(Data_Entry_Table[[#This Row],[Category/Activity]], $N$36:$S$36,0))))</f>
        <v/>
      </c>
      <c r="E278" s="138"/>
      <c r="F278" s="144" t="str">
        <f>IF(Data_Entry_Table[[#This Row],[Hours]]="","",Data_Entry_Table[[#This Row],[Hours]]*Data_Entry_Table[[#This Row],[Rate]])</f>
        <v/>
      </c>
    </row>
    <row r="279" spans="1:6" s="73" customFormat="1" ht="15" customHeight="1" x14ac:dyDescent="0.3">
      <c r="A279" s="136"/>
      <c r="B279" s="134"/>
      <c r="C279" s="137"/>
      <c r="D279" s="142" t="str">
        <f>IF(Data_Entry_Table[[#This Row],[Category/Activity]]="", "", (VLOOKUP($D$3,Table2[#All], MATCH(Data_Entry_Table[[#This Row],[Category/Activity]], $N$36:$S$36,0))))</f>
        <v/>
      </c>
      <c r="E279" s="138"/>
      <c r="F279" s="144" t="str">
        <f>IF(Data_Entry_Table[[#This Row],[Hours]]="","",Data_Entry_Table[[#This Row],[Hours]]*Data_Entry_Table[[#This Row],[Rate]])</f>
        <v/>
      </c>
    </row>
    <row r="280" spans="1:6" s="73" customFormat="1" ht="15" customHeight="1" x14ac:dyDescent="0.3">
      <c r="A280" s="136"/>
      <c r="B280" s="134"/>
      <c r="C280" s="137"/>
      <c r="D280" s="142" t="str">
        <f>IF(Data_Entry_Table[[#This Row],[Category/Activity]]="", "", (VLOOKUP($D$3,Table2[#All], MATCH(Data_Entry_Table[[#This Row],[Category/Activity]], $N$36:$S$36,0))))</f>
        <v/>
      </c>
      <c r="E280" s="138"/>
      <c r="F280" s="144" t="str">
        <f>IF(Data_Entry_Table[[#This Row],[Hours]]="","",Data_Entry_Table[[#This Row],[Hours]]*Data_Entry_Table[[#This Row],[Rate]])</f>
        <v/>
      </c>
    </row>
    <row r="281" spans="1:6" s="73" customFormat="1" ht="15" customHeight="1" x14ac:dyDescent="0.3">
      <c r="A281" s="136"/>
      <c r="B281" s="134"/>
      <c r="C281" s="137"/>
      <c r="D281" s="142" t="str">
        <f>IF(Data_Entry_Table[[#This Row],[Category/Activity]]="", "", (VLOOKUP($D$3,Table2[#All], MATCH(Data_Entry_Table[[#This Row],[Category/Activity]], $N$36:$S$36,0))))</f>
        <v/>
      </c>
      <c r="E281" s="138"/>
      <c r="F281" s="144" t="str">
        <f>IF(Data_Entry_Table[[#This Row],[Hours]]="","",Data_Entry_Table[[#This Row],[Hours]]*Data_Entry_Table[[#This Row],[Rate]])</f>
        <v/>
      </c>
    </row>
    <row r="282" spans="1:6" s="73" customFormat="1" ht="15" customHeight="1" x14ac:dyDescent="0.3">
      <c r="A282" s="136"/>
      <c r="B282" s="134"/>
      <c r="C282" s="137"/>
      <c r="D282" s="142" t="str">
        <f>IF(Data_Entry_Table[[#This Row],[Category/Activity]]="", "", (VLOOKUP($D$3,Table2[#All], MATCH(Data_Entry_Table[[#This Row],[Category/Activity]], $N$36:$S$36,0))))</f>
        <v/>
      </c>
      <c r="E282" s="138"/>
      <c r="F282" s="144" t="str">
        <f>IF(Data_Entry_Table[[#This Row],[Hours]]="","",Data_Entry_Table[[#This Row],[Hours]]*Data_Entry_Table[[#This Row],[Rate]])</f>
        <v/>
      </c>
    </row>
    <row r="283" spans="1:6" s="73" customFormat="1" ht="15" customHeight="1" x14ac:dyDescent="0.3">
      <c r="A283" s="136"/>
      <c r="B283" s="134"/>
      <c r="C283" s="137"/>
      <c r="D283" s="142" t="str">
        <f>IF(Data_Entry_Table[[#This Row],[Category/Activity]]="", "", (VLOOKUP($D$3,Table2[#All], MATCH(Data_Entry_Table[[#This Row],[Category/Activity]], $N$36:$S$36,0))))</f>
        <v/>
      </c>
      <c r="E283" s="138"/>
      <c r="F283" s="144" t="str">
        <f>IF(Data_Entry_Table[[#This Row],[Hours]]="","",Data_Entry_Table[[#This Row],[Hours]]*Data_Entry_Table[[#This Row],[Rate]])</f>
        <v/>
      </c>
    </row>
    <row r="284" spans="1:6" s="73" customFormat="1" ht="15" customHeight="1" x14ac:dyDescent="0.3">
      <c r="A284" s="136"/>
      <c r="B284" s="134"/>
      <c r="C284" s="137"/>
      <c r="D284" s="142" t="str">
        <f>IF(Data_Entry_Table[[#This Row],[Category/Activity]]="", "", (VLOOKUP($D$3,Table2[#All], MATCH(Data_Entry_Table[[#This Row],[Category/Activity]], $N$36:$S$36,0))))</f>
        <v/>
      </c>
      <c r="E284" s="138"/>
      <c r="F284" s="144" t="str">
        <f>IF(Data_Entry_Table[[#This Row],[Hours]]="","",Data_Entry_Table[[#This Row],[Hours]]*Data_Entry_Table[[#This Row],[Rate]])</f>
        <v/>
      </c>
    </row>
    <row r="285" spans="1:6" s="73" customFormat="1" ht="15" customHeight="1" x14ac:dyDescent="0.3">
      <c r="A285" s="136"/>
      <c r="B285" s="134"/>
      <c r="C285" s="137"/>
      <c r="D285" s="142" t="str">
        <f>IF(Data_Entry_Table[[#This Row],[Category/Activity]]="", "", (VLOOKUP($D$3,Table2[#All], MATCH(Data_Entry_Table[[#This Row],[Category/Activity]], $N$36:$S$36,0))))</f>
        <v/>
      </c>
      <c r="E285" s="138"/>
      <c r="F285" s="144" t="str">
        <f>IF(Data_Entry_Table[[#This Row],[Hours]]="","",Data_Entry_Table[[#This Row],[Hours]]*Data_Entry_Table[[#This Row],[Rate]])</f>
        <v/>
      </c>
    </row>
    <row r="286" spans="1:6" s="73" customFormat="1" ht="15" customHeight="1" x14ac:dyDescent="0.3">
      <c r="A286" s="136"/>
      <c r="B286" s="134"/>
      <c r="C286" s="137"/>
      <c r="D286" s="142" t="str">
        <f>IF(Data_Entry_Table[[#This Row],[Category/Activity]]="", "", (VLOOKUP($D$3,Table2[#All], MATCH(Data_Entry_Table[[#This Row],[Category/Activity]], $N$36:$S$36,0))))</f>
        <v/>
      </c>
      <c r="E286" s="138"/>
      <c r="F286" s="144" t="str">
        <f>IF(Data_Entry_Table[[#This Row],[Hours]]="","",Data_Entry_Table[[#This Row],[Hours]]*Data_Entry_Table[[#This Row],[Rate]])</f>
        <v/>
      </c>
    </row>
    <row r="287" spans="1:6" s="73" customFormat="1" ht="15" customHeight="1" x14ac:dyDescent="0.3">
      <c r="A287" s="136"/>
      <c r="B287" s="134"/>
      <c r="C287" s="137"/>
      <c r="D287" s="142" t="str">
        <f>IF(Data_Entry_Table[[#This Row],[Category/Activity]]="", "", (VLOOKUP($D$3,Table2[#All], MATCH(Data_Entry_Table[[#This Row],[Category/Activity]], $N$36:$S$36,0))))</f>
        <v/>
      </c>
      <c r="E287" s="138"/>
      <c r="F287" s="144" t="str">
        <f>IF(Data_Entry_Table[[#This Row],[Hours]]="","",Data_Entry_Table[[#This Row],[Hours]]*Data_Entry_Table[[#This Row],[Rate]])</f>
        <v/>
      </c>
    </row>
    <row r="288" spans="1:6" s="73" customFormat="1" ht="15" customHeight="1" x14ac:dyDescent="0.3">
      <c r="A288" s="136"/>
      <c r="B288" s="134"/>
      <c r="C288" s="137"/>
      <c r="D288" s="142" t="str">
        <f>IF(Data_Entry_Table[[#This Row],[Category/Activity]]="", "", (VLOOKUP($D$3,Table2[#All], MATCH(Data_Entry_Table[[#This Row],[Category/Activity]], $N$36:$S$36,0))))</f>
        <v/>
      </c>
      <c r="E288" s="138"/>
      <c r="F288" s="144" t="str">
        <f>IF(Data_Entry_Table[[#This Row],[Hours]]="","",Data_Entry_Table[[#This Row],[Hours]]*Data_Entry_Table[[#This Row],[Rate]])</f>
        <v/>
      </c>
    </row>
    <row r="289" spans="1:6" s="73" customFormat="1" ht="15" customHeight="1" x14ac:dyDescent="0.3">
      <c r="A289" s="136"/>
      <c r="B289" s="134"/>
      <c r="C289" s="137"/>
      <c r="D289" s="142" t="str">
        <f>IF(Data_Entry_Table[[#This Row],[Category/Activity]]="", "", (VLOOKUP($D$3,Table2[#All], MATCH(Data_Entry_Table[[#This Row],[Category/Activity]], $N$36:$S$36,0))))</f>
        <v/>
      </c>
      <c r="E289" s="138"/>
      <c r="F289" s="144" t="str">
        <f>IF(Data_Entry_Table[[#This Row],[Hours]]="","",Data_Entry_Table[[#This Row],[Hours]]*Data_Entry_Table[[#This Row],[Rate]])</f>
        <v/>
      </c>
    </row>
    <row r="290" spans="1:6" s="73" customFormat="1" ht="15" customHeight="1" x14ac:dyDescent="0.3">
      <c r="A290" s="136"/>
      <c r="B290" s="134"/>
      <c r="C290" s="137"/>
      <c r="D290" s="142" t="str">
        <f>IF(Data_Entry_Table[[#This Row],[Category/Activity]]="", "", (VLOOKUP($D$3,Table2[#All], MATCH(Data_Entry_Table[[#This Row],[Category/Activity]], $N$36:$S$36,0))))</f>
        <v/>
      </c>
      <c r="E290" s="138"/>
      <c r="F290" s="144" t="str">
        <f>IF(Data_Entry_Table[[#This Row],[Hours]]="","",Data_Entry_Table[[#This Row],[Hours]]*Data_Entry_Table[[#This Row],[Rate]])</f>
        <v/>
      </c>
    </row>
    <row r="291" spans="1:6" s="73" customFormat="1" ht="15" customHeight="1" x14ac:dyDescent="0.3">
      <c r="A291" s="136"/>
      <c r="B291" s="134"/>
      <c r="C291" s="137"/>
      <c r="D291" s="142" t="str">
        <f>IF(Data_Entry_Table[[#This Row],[Category/Activity]]="", "", (VLOOKUP($D$3,Table2[#All], MATCH(Data_Entry_Table[[#This Row],[Category/Activity]], $N$36:$S$36,0))))</f>
        <v/>
      </c>
      <c r="E291" s="138"/>
      <c r="F291" s="144" t="str">
        <f>IF(Data_Entry_Table[[#This Row],[Hours]]="","",Data_Entry_Table[[#This Row],[Hours]]*Data_Entry_Table[[#This Row],[Rate]])</f>
        <v/>
      </c>
    </row>
    <row r="292" spans="1:6" s="73" customFormat="1" ht="15" customHeight="1" x14ac:dyDescent="0.3">
      <c r="A292" s="136"/>
      <c r="B292" s="134"/>
      <c r="C292" s="137"/>
      <c r="D292" s="142" t="str">
        <f>IF(Data_Entry_Table[[#This Row],[Category/Activity]]="", "", (VLOOKUP($D$3,Table2[#All], MATCH(Data_Entry_Table[[#This Row],[Category/Activity]], $N$36:$S$36,0))))</f>
        <v/>
      </c>
      <c r="E292" s="138"/>
      <c r="F292" s="144" t="str">
        <f>IF(Data_Entry_Table[[#This Row],[Hours]]="","",Data_Entry_Table[[#This Row],[Hours]]*Data_Entry_Table[[#This Row],[Rate]])</f>
        <v/>
      </c>
    </row>
    <row r="293" spans="1:6" s="73" customFormat="1" ht="15" customHeight="1" x14ac:dyDescent="0.3">
      <c r="A293" s="136"/>
      <c r="B293" s="134"/>
      <c r="C293" s="137"/>
      <c r="D293" s="142" t="str">
        <f>IF(Data_Entry_Table[[#This Row],[Category/Activity]]="", "", (VLOOKUP($D$3,Table2[#All], MATCH(Data_Entry_Table[[#This Row],[Category/Activity]], $N$36:$S$36,0))))</f>
        <v/>
      </c>
      <c r="E293" s="138"/>
      <c r="F293" s="144" t="str">
        <f>IF(Data_Entry_Table[[#This Row],[Hours]]="","",Data_Entry_Table[[#This Row],[Hours]]*Data_Entry_Table[[#This Row],[Rate]])</f>
        <v/>
      </c>
    </row>
    <row r="294" spans="1:6" s="73" customFormat="1" ht="15" customHeight="1" x14ac:dyDescent="0.3">
      <c r="A294" s="136"/>
      <c r="B294" s="134"/>
      <c r="C294" s="137"/>
      <c r="D294" s="142" t="str">
        <f>IF(Data_Entry_Table[[#This Row],[Category/Activity]]="", "", (VLOOKUP($D$3,Table2[#All], MATCH(Data_Entry_Table[[#This Row],[Category/Activity]], $N$36:$S$36,0))))</f>
        <v/>
      </c>
      <c r="E294" s="138"/>
      <c r="F294" s="144" t="str">
        <f>IF(Data_Entry_Table[[#This Row],[Hours]]="","",Data_Entry_Table[[#This Row],[Hours]]*Data_Entry_Table[[#This Row],[Rate]])</f>
        <v/>
      </c>
    </row>
    <row r="295" spans="1:6" s="73" customFormat="1" ht="15" customHeight="1" x14ac:dyDescent="0.3">
      <c r="A295" s="136"/>
      <c r="B295" s="134"/>
      <c r="C295" s="137"/>
      <c r="D295" s="142" t="str">
        <f>IF(Data_Entry_Table[[#This Row],[Category/Activity]]="", "", (VLOOKUP($D$3,Table2[#All], MATCH(Data_Entry_Table[[#This Row],[Category/Activity]], $N$36:$S$36,0))))</f>
        <v/>
      </c>
      <c r="E295" s="138"/>
      <c r="F295" s="144" t="str">
        <f>IF(Data_Entry_Table[[#This Row],[Hours]]="","",Data_Entry_Table[[#This Row],[Hours]]*Data_Entry_Table[[#This Row],[Rate]])</f>
        <v/>
      </c>
    </row>
    <row r="296" spans="1:6" s="73" customFormat="1" ht="15" customHeight="1" x14ac:dyDescent="0.3">
      <c r="A296" s="136"/>
      <c r="B296" s="134"/>
      <c r="C296" s="137"/>
      <c r="D296" s="142" t="str">
        <f>IF(Data_Entry_Table[[#This Row],[Category/Activity]]="", "", (VLOOKUP($D$3,Table2[#All], MATCH(Data_Entry_Table[[#This Row],[Category/Activity]], $N$36:$S$36,0))))</f>
        <v/>
      </c>
      <c r="E296" s="138"/>
      <c r="F296" s="144" t="str">
        <f>IF(Data_Entry_Table[[#This Row],[Hours]]="","",Data_Entry_Table[[#This Row],[Hours]]*Data_Entry_Table[[#This Row],[Rate]])</f>
        <v/>
      </c>
    </row>
    <row r="297" spans="1:6" s="73" customFormat="1" ht="15" customHeight="1" x14ac:dyDescent="0.3">
      <c r="A297" s="136"/>
      <c r="B297" s="134"/>
      <c r="C297" s="137"/>
      <c r="D297" s="142" t="str">
        <f>IF(Data_Entry_Table[[#This Row],[Category/Activity]]="", "", (VLOOKUP($D$3,Table2[#All], MATCH(Data_Entry_Table[[#This Row],[Category/Activity]], $N$36:$S$36,0))))</f>
        <v/>
      </c>
      <c r="E297" s="138"/>
      <c r="F297" s="144" t="str">
        <f>IF(Data_Entry_Table[[#This Row],[Hours]]="","",Data_Entry_Table[[#This Row],[Hours]]*Data_Entry_Table[[#This Row],[Rate]])</f>
        <v/>
      </c>
    </row>
    <row r="298" spans="1:6" s="73" customFormat="1" ht="15" customHeight="1" x14ac:dyDescent="0.3">
      <c r="A298" s="136"/>
      <c r="B298" s="134"/>
      <c r="C298" s="137"/>
      <c r="D298" s="142" t="str">
        <f>IF(Data_Entry_Table[[#This Row],[Category/Activity]]="", "", (VLOOKUP($D$3,Table2[#All], MATCH(Data_Entry_Table[[#This Row],[Category/Activity]], $N$36:$S$36,0))))</f>
        <v/>
      </c>
      <c r="E298" s="138"/>
      <c r="F298" s="144" t="str">
        <f>IF(Data_Entry_Table[[#This Row],[Hours]]="","",Data_Entry_Table[[#This Row],[Hours]]*Data_Entry_Table[[#This Row],[Rate]])</f>
        <v/>
      </c>
    </row>
    <row r="299" spans="1:6" s="73" customFormat="1" ht="15" customHeight="1" x14ac:dyDescent="0.3">
      <c r="A299" s="136"/>
      <c r="B299" s="134"/>
      <c r="C299" s="137"/>
      <c r="D299" s="142" t="str">
        <f>IF(Data_Entry_Table[[#This Row],[Category/Activity]]="", "", (VLOOKUP($D$3,Table2[#All], MATCH(Data_Entry_Table[[#This Row],[Category/Activity]], $N$36:$S$36,0))))</f>
        <v/>
      </c>
      <c r="E299" s="138"/>
      <c r="F299" s="144" t="str">
        <f>IF(Data_Entry_Table[[#This Row],[Hours]]="","",Data_Entry_Table[[#This Row],[Hours]]*Data_Entry_Table[[#This Row],[Rate]])</f>
        <v/>
      </c>
    </row>
    <row r="300" spans="1:6" s="73" customFormat="1" ht="15" customHeight="1" x14ac:dyDescent="0.3">
      <c r="A300" s="136"/>
      <c r="B300" s="134"/>
      <c r="C300" s="137"/>
      <c r="D300" s="142" t="str">
        <f>IF(Data_Entry_Table[[#This Row],[Category/Activity]]="", "", (VLOOKUP($D$3,Table2[#All], MATCH(Data_Entry_Table[[#This Row],[Category/Activity]], $N$36:$S$36,0))))</f>
        <v/>
      </c>
      <c r="E300" s="138"/>
      <c r="F300" s="144" t="str">
        <f>IF(Data_Entry_Table[[#This Row],[Hours]]="","",Data_Entry_Table[[#This Row],[Hours]]*Data_Entry_Table[[#This Row],[Rate]])</f>
        <v/>
      </c>
    </row>
    <row r="301" spans="1:6" s="73" customFormat="1" ht="15" customHeight="1" x14ac:dyDescent="0.3">
      <c r="A301" s="136"/>
      <c r="B301" s="134"/>
      <c r="C301" s="137"/>
      <c r="D301" s="142" t="str">
        <f>IF(Data_Entry_Table[[#This Row],[Category/Activity]]="", "", (VLOOKUP($D$3,Table2[#All], MATCH(Data_Entry_Table[[#This Row],[Category/Activity]], $N$36:$S$36,0))))</f>
        <v/>
      </c>
      <c r="E301" s="138"/>
      <c r="F301" s="144" t="str">
        <f>IF(Data_Entry_Table[[#This Row],[Hours]]="","",Data_Entry_Table[[#This Row],[Hours]]*Data_Entry_Table[[#This Row],[Rate]])</f>
        <v/>
      </c>
    </row>
    <row r="302" spans="1:6" s="73" customFormat="1" ht="15" customHeight="1" x14ac:dyDescent="0.3">
      <c r="A302" s="136"/>
      <c r="B302" s="134"/>
      <c r="C302" s="137"/>
      <c r="D302" s="142" t="str">
        <f>IF(Data_Entry_Table[[#This Row],[Category/Activity]]="", "", (VLOOKUP($D$3,Table2[#All], MATCH(Data_Entry_Table[[#This Row],[Category/Activity]], $N$36:$S$36,0))))</f>
        <v/>
      </c>
      <c r="E302" s="138"/>
      <c r="F302" s="144" t="str">
        <f>IF(Data_Entry_Table[[#This Row],[Hours]]="","",Data_Entry_Table[[#This Row],[Hours]]*Data_Entry_Table[[#This Row],[Rate]])</f>
        <v/>
      </c>
    </row>
    <row r="303" spans="1:6" s="73" customFormat="1" ht="15" customHeight="1" x14ac:dyDescent="0.3">
      <c r="A303" s="136"/>
      <c r="B303" s="134"/>
      <c r="C303" s="137"/>
      <c r="D303" s="142" t="str">
        <f>IF(Data_Entry_Table[[#This Row],[Category/Activity]]="", "", (VLOOKUP($D$3,Table2[#All], MATCH(Data_Entry_Table[[#This Row],[Category/Activity]], $N$36:$S$36,0))))</f>
        <v/>
      </c>
      <c r="E303" s="138"/>
      <c r="F303" s="144" t="str">
        <f>IF(Data_Entry_Table[[#This Row],[Hours]]="","",Data_Entry_Table[[#This Row],[Hours]]*Data_Entry_Table[[#This Row],[Rate]])</f>
        <v/>
      </c>
    </row>
    <row r="304" spans="1:6" s="73" customFormat="1" ht="15" customHeight="1" x14ac:dyDescent="0.3">
      <c r="A304" s="136"/>
      <c r="B304" s="134"/>
      <c r="C304" s="137"/>
      <c r="D304" s="142" t="str">
        <f>IF(Data_Entry_Table[[#This Row],[Category/Activity]]="", "", (VLOOKUP($D$3,Table2[#All], MATCH(Data_Entry_Table[[#This Row],[Category/Activity]], $N$36:$S$36,0))))</f>
        <v/>
      </c>
      <c r="E304" s="138"/>
      <c r="F304" s="144" t="str">
        <f>IF(Data_Entry_Table[[#This Row],[Hours]]="","",Data_Entry_Table[[#This Row],[Hours]]*Data_Entry_Table[[#This Row],[Rate]])</f>
        <v/>
      </c>
    </row>
    <row r="305" spans="1:6" s="73" customFormat="1" ht="15" customHeight="1" x14ac:dyDescent="0.3">
      <c r="A305" s="136"/>
      <c r="B305" s="134"/>
      <c r="C305" s="137"/>
      <c r="D305" s="142" t="str">
        <f>IF(Data_Entry_Table[[#This Row],[Category/Activity]]="", "", (VLOOKUP($D$3,Table2[#All], MATCH(Data_Entry_Table[[#This Row],[Category/Activity]], $N$36:$S$36,0))))</f>
        <v/>
      </c>
      <c r="E305" s="138"/>
      <c r="F305" s="144" t="str">
        <f>IF(Data_Entry_Table[[#This Row],[Hours]]="","",Data_Entry_Table[[#This Row],[Hours]]*Data_Entry_Table[[#This Row],[Rate]])</f>
        <v/>
      </c>
    </row>
    <row r="306" spans="1:6" s="73" customFormat="1" ht="15" customHeight="1" x14ac:dyDescent="0.3">
      <c r="A306" s="136"/>
      <c r="B306" s="134"/>
      <c r="C306" s="137"/>
      <c r="D306" s="142" t="str">
        <f>IF(Data_Entry_Table[[#This Row],[Category/Activity]]="", "", (VLOOKUP($D$3,Table2[#All], MATCH(Data_Entry_Table[[#This Row],[Category/Activity]], $N$36:$S$36,0))))</f>
        <v/>
      </c>
      <c r="E306" s="138"/>
      <c r="F306" s="144" t="str">
        <f>IF(Data_Entry_Table[[#This Row],[Hours]]="","",Data_Entry_Table[[#This Row],[Hours]]*Data_Entry_Table[[#This Row],[Rate]])</f>
        <v/>
      </c>
    </row>
    <row r="307" spans="1:6" s="73" customFormat="1" ht="15" customHeight="1" x14ac:dyDescent="0.3">
      <c r="A307" s="136"/>
      <c r="B307" s="134"/>
      <c r="C307" s="137"/>
      <c r="D307" s="142" t="str">
        <f>IF(Data_Entry_Table[[#This Row],[Category/Activity]]="", "", (VLOOKUP($D$3,Table2[#All], MATCH(Data_Entry_Table[[#This Row],[Category/Activity]], $N$36:$S$36,0))))</f>
        <v/>
      </c>
      <c r="E307" s="138"/>
      <c r="F307" s="144" t="str">
        <f>IF(Data_Entry_Table[[#This Row],[Hours]]="","",Data_Entry_Table[[#This Row],[Hours]]*Data_Entry_Table[[#This Row],[Rate]])</f>
        <v/>
      </c>
    </row>
    <row r="308" spans="1:6" s="73" customFormat="1" ht="15" customHeight="1" x14ac:dyDescent="0.3">
      <c r="A308" s="136"/>
      <c r="B308" s="134"/>
      <c r="C308" s="137"/>
      <c r="D308" s="142" t="str">
        <f>IF(Data_Entry_Table[[#This Row],[Category/Activity]]="", "", (VLOOKUP($D$3,Table2[#All], MATCH(Data_Entry_Table[[#This Row],[Category/Activity]], $N$36:$S$36,0))))</f>
        <v/>
      </c>
      <c r="E308" s="138"/>
      <c r="F308" s="144" t="str">
        <f>IF(Data_Entry_Table[[#This Row],[Hours]]="","",Data_Entry_Table[[#This Row],[Hours]]*Data_Entry_Table[[#This Row],[Rate]])</f>
        <v/>
      </c>
    </row>
    <row r="309" spans="1:6" s="73" customFormat="1" ht="15" customHeight="1" x14ac:dyDescent="0.3">
      <c r="A309" s="136"/>
      <c r="B309" s="134"/>
      <c r="C309" s="137"/>
      <c r="D309" s="142" t="str">
        <f>IF(Data_Entry_Table[[#This Row],[Category/Activity]]="", "", (VLOOKUP($D$3,Table2[#All], MATCH(Data_Entry_Table[[#This Row],[Category/Activity]], $N$36:$S$36,0))))</f>
        <v/>
      </c>
      <c r="E309" s="138"/>
      <c r="F309" s="144" t="str">
        <f>IF(Data_Entry_Table[[#This Row],[Hours]]="","",Data_Entry_Table[[#This Row],[Hours]]*Data_Entry_Table[[#This Row],[Rate]])</f>
        <v/>
      </c>
    </row>
    <row r="310" spans="1:6" s="73" customFormat="1" ht="15" customHeight="1" x14ac:dyDescent="0.3">
      <c r="A310" s="136"/>
      <c r="B310" s="134"/>
      <c r="C310" s="137"/>
      <c r="D310" s="142" t="str">
        <f>IF(Data_Entry_Table[[#This Row],[Category/Activity]]="", "", (VLOOKUP($D$3,Table2[#All], MATCH(Data_Entry_Table[[#This Row],[Category/Activity]], $N$36:$S$36,0))))</f>
        <v/>
      </c>
      <c r="E310" s="138"/>
      <c r="F310" s="144" t="str">
        <f>IF(Data_Entry_Table[[#This Row],[Hours]]="","",Data_Entry_Table[[#This Row],[Hours]]*Data_Entry_Table[[#This Row],[Rate]])</f>
        <v/>
      </c>
    </row>
    <row r="311" spans="1:6" s="73" customFormat="1" ht="15" customHeight="1" x14ac:dyDescent="0.3">
      <c r="A311" s="136"/>
      <c r="B311" s="134"/>
      <c r="C311" s="137"/>
      <c r="D311" s="142" t="str">
        <f>IF(Data_Entry_Table[[#This Row],[Category/Activity]]="", "", (VLOOKUP($D$3,Table2[#All], MATCH(Data_Entry_Table[[#This Row],[Category/Activity]], $N$36:$S$36,0))))</f>
        <v/>
      </c>
      <c r="E311" s="138"/>
      <c r="F311" s="144" t="str">
        <f>IF(Data_Entry_Table[[#This Row],[Hours]]="","",Data_Entry_Table[[#This Row],[Hours]]*Data_Entry_Table[[#This Row],[Rate]])</f>
        <v/>
      </c>
    </row>
    <row r="312" spans="1:6" s="73" customFormat="1" ht="15" customHeight="1" x14ac:dyDescent="0.3">
      <c r="A312" s="136"/>
      <c r="B312" s="134"/>
      <c r="C312" s="137"/>
      <c r="D312" s="142" t="str">
        <f>IF(Data_Entry_Table[[#This Row],[Category/Activity]]="", "", (VLOOKUP($D$3,Table2[#All], MATCH(Data_Entry_Table[[#This Row],[Category/Activity]], $N$36:$S$36,0))))</f>
        <v/>
      </c>
      <c r="E312" s="138"/>
      <c r="F312" s="144" t="str">
        <f>IF(Data_Entry_Table[[#This Row],[Hours]]="","",Data_Entry_Table[[#This Row],[Hours]]*Data_Entry_Table[[#This Row],[Rate]])</f>
        <v/>
      </c>
    </row>
    <row r="313" spans="1:6" s="73" customFormat="1" ht="15" customHeight="1" x14ac:dyDescent="0.3">
      <c r="A313" s="136"/>
      <c r="B313" s="134"/>
      <c r="C313" s="137"/>
      <c r="D313" s="142" t="str">
        <f>IF(Data_Entry_Table[[#This Row],[Category/Activity]]="", "", (VLOOKUP($D$3,Table2[#All], MATCH(Data_Entry_Table[[#This Row],[Category/Activity]], $N$36:$S$36,0))))</f>
        <v/>
      </c>
      <c r="E313" s="138"/>
      <c r="F313" s="144" t="str">
        <f>IF(Data_Entry_Table[[#This Row],[Hours]]="","",Data_Entry_Table[[#This Row],[Hours]]*Data_Entry_Table[[#This Row],[Rate]])</f>
        <v/>
      </c>
    </row>
    <row r="314" spans="1:6" s="73" customFormat="1" ht="15" customHeight="1" x14ac:dyDescent="0.3">
      <c r="A314" s="136"/>
      <c r="B314" s="134"/>
      <c r="C314" s="137"/>
      <c r="D314" s="142" t="str">
        <f>IF(Data_Entry_Table[[#This Row],[Category/Activity]]="", "", (VLOOKUP($D$3,Table2[#All], MATCH(Data_Entry_Table[[#This Row],[Category/Activity]], $N$36:$S$36,0))))</f>
        <v/>
      </c>
      <c r="E314" s="138"/>
      <c r="F314" s="144" t="str">
        <f>IF(Data_Entry_Table[[#This Row],[Hours]]="","",Data_Entry_Table[[#This Row],[Hours]]*Data_Entry_Table[[#This Row],[Rate]])</f>
        <v/>
      </c>
    </row>
    <row r="315" spans="1:6" s="73" customFormat="1" ht="15" customHeight="1" x14ac:dyDescent="0.3">
      <c r="A315" s="136"/>
      <c r="B315" s="134"/>
      <c r="C315" s="137"/>
      <c r="D315" s="142" t="str">
        <f>IF(Data_Entry_Table[[#This Row],[Category/Activity]]="", "", (VLOOKUP($D$3,Table2[#All], MATCH(Data_Entry_Table[[#This Row],[Category/Activity]], $N$36:$S$36,0))))</f>
        <v/>
      </c>
      <c r="E315" s="138"/>
      <c r="F315" s="144" t="str">
        <f>IF(Data_Entry_Table[[#This Row],[Hours]]="","",Data_Entry_Table[[#This Row],[Hours]]*Data_Entry_Table[[#This Row],[Rate]])</f>
        <v/>
      </c>
    </row>
    <row r="316" spans="1:6" s="73" customFormat="1" ht="15" customHeight="1" x14ac:dyDescent="0.3">
      <c r="A316" s="136"/>
      <c r="B316" s="134"/>
      <c r="C316" s="137"/>
      <c r="D316" s="142" t="str">
        <f>IF(Data_Entry_Table[[#This Row],[Category/Activity]]="", "", (VLOOKUP($D$3,Table2[#All], MATCH(Data_Entry_Table[[#This Row],[Category/Activity]], $N$36:$S$36,0))))</f>
        <v/>
      </c>
      <c r="E316" s="138"/>
      <c r="F316" s="144" t="str">
        <f>IF(Data_Entry_Table[[#This Row],[Hours]]="","",Data_Entry_Table[[#This Row],[Hours]]*Data_Entry_Table[[#This Row],[Rate]])</f>
        <v/>
      </c>
    </row>
    <row r="317" spans="1:6" s="73" customFormat="1" ht="15" customHeight="1" x14ac:dyDescent="0.3">
      <c r="A317" s="136"/>
      <c r="B317" s="134"/>
      <c r="C317" s="137"/>
      <c r="D317" s="142" t="str">
        <f>IF(Data_Entry_Table[[#This Row],[Category/Activity]]="", "", (VLOOKUP($D$3,Table2[#All], MATCH(Data_Entry_Table[[#This Row],[Category/Activity]], $N$36:$S$36,0))))</f>
        <v/>
      </c>
      <c r="E317" s="138"/>
      <c r="F317" s="144" t="str">
        <f>IF(Data_Entry_Table[[#This Row],[Hours]]="","",Data_Entry_Table[[#This Row],[Hours]]*Data_Entry_Table[[#This Row],[Rate]])</f>
        <v/>
      </c>
    </row>
    <row r="318" spans="1:6" s="73" customFormat="1" ht="15" customHeight="1" x14ac:dyDescent="0.3">
      <c r="A318" s="136"/>
      <c r="B318" s="134"/>
      <c r="C318" s="137"/>
      <c r="D318" s="142" t="str">
        <f>IF(Data_Entry_Table[[#This Row],[Category/Activity]]="", "", (VLOOKUP($D$3,Table2[#All], MATCH(Data_Entry_Table[[#This Row],[Category/Activity]], $N$36:$S$36,0))))</f>
        <v/>
      </c>
      <c r="E318" s="138"/>
      <c r="F318" s="144" t="str">
        <f>IF(Data_Entry_Table[[#This Row],[Hours]]="","",Data_Entry_Table[[#This Row],[Hours]]*Data_Entry_Table[[#This Row],[Rate]])</f>
        <v/>
      </c>
    </row>
    <row r="319" spans="1:6" s="73" customFormat="1" ht="15" customHeight="1" x14ac:dyDescent="0.3">
      <c r="A319" s="136"/>
      <c r="B319" s="134"/>
      <c r="C319" s="137"/>
      <c r="D319" s="142" t="str">
        <f>IF(Data_Entry_Table[[#This Row],[Category/Activity]]="", "", (VLOOKUP($D$3,Table2[#All], MATCH(Data_Entry_Table[[#This Row],[Category/Activity]], $N$36:$S$36,0))))</f>
        <v/>
      </c>
      <c r="E319" s="138"/>
      <c r="F319" s="144" t="str">
        <f>IF(Data_Entry_Table[[#This Row],[Hours]]="","",Data_Entry_Table[[#This Row],[Hours]]*Data_Entry_Table[[#This Row],[Rate]])</f>
        <v/>
      </c>
    </row>
    <row r="320" spans="1:6" s="73" customFormat="1" ht="15" customHeight="1" x14ac:dyDescent="0.3">
      <c r="A320" s="136"/>
      <c r="B320" s="134"/>
      <c r="C320" s="137"/>
      <c r="D320" s="142" t="str">
        <f>IF(Data_Entry_Table[[#This Row],[Category/Activity]]="", "", (VLOOKUP($D$3,Table2[#All], MATCH(Data_Entry_Table[[#This Row],[Category/Activity]], $N$36:$S$36,0))))</f>
        <v/>
      </c>
      <c r="E320" s="138"/>
      <c r="F320" s="144" t="str">
        <f>IF(Data_Entry_Table[[#This Row],[Hours]]="","",Data_Entry_Table[[#This Row],[Hours]]*Data_Entry_Table[[#This Row],[Rate]])</f>
        <v/>
      </c>
    </row>
    <row r="321" spans="1:6" s="73" customFormat="1" ht="15" customHeight="1" x14ac:dyDescent="0.3">
      <c r="A321" s="136"/>
      <c r="B321" s="134"/>
      <c r="C321" s="137"/>
      <c r="D321" s="142" t="str">
        <f>IF(Data_Entry_Table[[#This Row],[Category/Activity]]="", "", (VLOOKUP($D$3,Table2[#All], MATCH(Data_Entry_Table[[#This Row],[Category/Activity]], $N$36:$S$36,0))))</f>
        <v/>
      </c>
      <c r="E321" s="138"/>
      <c r="F321" s="144" t="str">
        <f>IF(Data_Entry_Table[[#This Row],[Hours]]="","",Data_Entry_Table[[#This Row],[Hours]]*Data_Entry_Table[[#This Row],[Rate]])</f>
        <v/>
      </c>
    </row>
    <row r="322" spans="1:6" s="73" customFormat="1" ht="15" customHeight="1" x14ac:dyDescent="0.3">
      <c r="A322" s="136"/>
      <c r="B322" s="134"/>
      <c r="C322" s="137"/>
      <c r="D322" s="142" t="str">
        <f>IF(Data_Entry_Table[[#This Row],[Category/Activity]]="", "", (VLOOKUP($D$3,Table2[#All], MATCH(Data_Entry_Table[[#This Row],[Category/Activity]], $N$36:$S$36,0))))</f>
        <v/>
      </c>
      <c r="E322" s="138"/>
      <c r="F322" s="144" t="str">
        <f>IF(Data_Entry_Table[[#This Row],[Hours]]="","",Data_Entry_Table[[#This Row],[Hours]]*Data_Entry_Table[[#This Row],[Rate]])</f>
        <v/>
      </c>
    </row>
    <row r="323" spans="1:6" s="73" customFormat="1" ht="15" customHeight="1" x14ac:dyDescent="0.3">
      <c r="A323" s="136"/>
      <c r="B323" s="134"/>
      <c r="C323" s="137"/>
      <c r="D323" s="142" t="str">
        <f>IF(Data_Entry_Table[[#This Row],[Category/Activity]]="", "", (VLOOKUP($D$3,Table2[#All], MATCH(Data_Entry_Table[[#This Row],[Category/Activity]], $N$36:$S$36,0))))</f>
        <v/>
      </c>
      <c r="E323" s="138"/>
      <c r="F323" s="144" t="str">
        <f>IF(Data_Entry_Table[[#This Row],[Hours]]="","",Data_Entry_Table[[#This Row],[Hours]]*Data_Entry_Table[[#This Row],[Rate]])</f>
        <v/>
      </c>
    </row>
    <row r="324" spans="1:6" s="73" customFormat="1" ht="15" customHeight="1" x14ac:dyDescent="0.3">
      <c r="A324" s="136"/>
      <c r="B324" s="134"/>
      <c r="C324" s="137"/>
      <c r="D324" s="142" t="str">
        <f>IF(Data_Entry_Table[[#This Row],[Category/Activity]]="", "", (VLOOKUP($D$3,Table2[#All], MATCH(Data_Entry_Table[[#This Row],[Category/Activity]], $N$36:$S$36,0))))</f>
        <v/>
      </c>
      <c r="E324" s="138"/>
      <c r="F324" s="144" t="str">
        <f>IF(Data_Entry_Table[[#This Row],[Hours]]="","",Data_Entry_Table[[#This Row],[Hours]]*Data_Entry_Table[[#This Row],[Rate]])</f>
        <v/>
      </c>
    </row>
    <row r="325" spans="1:6" s="73" customFormat="1" ht="15" customHeight="1" x14ac:dyDescent="0.3">
      <c r="A325" s="136"/>
      <c r="B325" s="134"/>
      <c r="C325" s="137"/>
      <c r="D325" s="142" t="str">
        <f>IF(Data_Entry_Table[[#This Row],[Category/Activity]]="", "", (VLOOKUP($D$3,Table2[#All], MATCH(Data_Entry_Table[[#This Row],[Category/Activity]], $N$36:$S$36,0))))</f>
        <v/>
      </c>
      <c r="E325" s="138"/>
      <c r="F325" s="144" t="str">
        <f>IF(Data_Entry_Table[[#This Row],[Hours]]="","",Data_Entry_Table[[#This Row],[Hours]]*Data_Entry_Table[[#This Row],[Rate]])</f>
        <v/>
      </c>
    </row>
    <row r="326" spans="1:6" s="73" customFormat="1" ht="15" customHeight="1" x14ac:dyDescent="0.3">
      <c r="A326" s="136"/>
      <c r="B326" s="134"/>
      <c r="C326" s="137"/>
      <c r="D326" s="142" t="str">
        <f>IF(Data_Entry_Table[[#This Row],[Category/Activity]]="", "", (VLOOKUP($D$3,Table2[#All], MATCH(Data_Entry_Table[[#This Row],[Category/Activity]], $N$36:$S$36,0))))</f>
        <v/>
      </c>
      <c r="E326" s="138"/>
      <c r="F326" s="144" t="str">
        <f>IF(Data_Entry_Table[[#This Row],[Hours]]="","",Data_Entry_Table[[#This Row],[Hours]]*Data_Entry_Table[[#This Row],[Rate]])</f>
        <v/>
      </c>
    </row>
    <row r="327" spans="1:6" s="73" customFormat="1" ht="15" customHeight="1" x14ac:dyDescent="0.3">
      <c r="A327" s="136"/>
      <c r="B327" s="134"/>
      <c r="C327" s="137"/>
      <c r="D327" s="142" t="str">
        <f>IF(Data_Entry_Table[[#This Row],[Category/Activity]]="", "", (VLOOKUP($D$3,Table2[#All], MATCH(Data_Entry_Table[[#This Row],[Category/Activity]], $N$36:$S$36,0))))</f>
        <v/>
      </c>
      <c r="E327" s="138"/>
      <c r="F327" s="144" t="str">
        <f>IF(Data_Entry_Table[[#This Row],[Hours]]="","",Data_Entry_Table[[#This Row],[Hours]]*Data_Entry_Table[[#This Row],[Rate]])</f>
        <v/>
      </c>
    </row>
    <row r="328" spans="1:6" s="73" customFormat="1" ht="15" customHeight="1" x14ac:dyDescent="0.3">
      <c r="A328" s="136"/>
      <c r="B328" s="134"/>
      <c r="C328" s="137"/>
      <c r="D328" s="142" t="str">
        <f>IF(Data_Entry_Table[[#This Row],[Category/Activity]]="", "", (VLOOKUP($D$3,Table2[#All], MATCH(Data_Entry_Table[[#This Row],[Category/Activity]], $N$36:$S$36,0))))</f>
        <v/>
      </c>
      <c r="E328" s="138"/>
      <c r="F328" s="144" t="str">
        <f>IF(Data_Entry_Table[[#This Row],[Hours]]="","",Data_Entry_Table[[#This Row],[Hours]]*Data_Entry_Table[[#This Row],[Rate]])</f>
        <v/>
      </c>
    </row>
    <row r="329" spans="1:6" s="73" customFormat="1" ht="15" customHeight="1" x14ac:dyDescent="0.3">
      <c r="A329" s="136"/>
      <c r="B329" s="134"/>
      <c r="C329" s="137"/>
      <c r="D329" s="142" t="str">
        <f>IF(Data_Entry_Table[[#This Row],[Category/Activity]]="", "", (VLOOKUP($D$3,Table2[#All], MATCH(Data_Entry_Table[[#This Row],[Category/Activity]], $N$36:$S$36,0))))</f>
        <v/>
      </c>
      <c r="E329" s="138"/>
      <c r="F329" s="144" t="str">
        <f>IF(Data_Entry_Table[[#This Row],[Hours]]="","",Data_Entry_Table[[#This Row],[Hours]]*Data_Entry_Table[[#This Row],[Rate]])</f>
        <v/>
      </c>
    </row>
    <row r="330" spans="1:6" s="73" customFormat="1" ht="15" customHeight="1" x14ac:dyDescent="0.3">
      <c r="A330" s="136"/>
      <c r="B330" s="134"/>
      <c r="C330" s="137"/>
      <c r="D330" s="142" t="str">
        <f>IF(Data_Entry_Table[[#This Row],[Category/Activity]]="", "", (VLOOKUP($D$3,Table2[#All], MATCH(Data_Entry_Table[[#This Row],[Category/Activity]], $N$36:$S$36,0))))</f>
        <v/>
      </c>
      <c r="E330" s="138"/>
      <c r="F330" s="144" t="str">
        <f>IF(Data_Entry_Table[[#This Row],[Hours]]="","",Data_Entry_Table[[#This Row],[Hours]]*Data_Entry_Table[[#This Row],[Rate]])</f>
        <v/>
      </c>
    </row>
    <row r="331" spans="1:6" s="73" customFormat="1" ht="15" customHeight="1" x14ac:dyDescent="0.3">
      <c r="A331" s="136"/>
      <c r="B331" s="134"/>
      <c r="C331" s="137"/>
      <c r="D331" s="142" t="str">
        <f>IF(Data_Entry_Table[[#This Row],[Category/Activity]]="", "", (VLOOKUP($D$3,Table2[#All], MATCH(Data_Entry_Table[[#This Row],[Category/Activity]], $N$36:$S$36,0))))</f>
        <v/>
      </c>
      <c r="E331" s="138"/>
      <c r="F331" s="144" t="str">
        <f>IF(Data_Entry_Table[[#This Row],[Hours]]="","",Data_Entry_Table[[#This Row],[Hours]]*Data_Entry_Table[[#This Row],[Rate]])</f>
        <v/>
      </c>
    </row>
    <row r="332" spans="1:6" s="73" customFormat="1" ht="15" customHeight="1" x14ac:dyDescent="0.3">
      <c r="A332" s="136"/>
      <c r="B332" s="134"/>
      <c r="C332" s="137"/>
      <c r="D332" s="142" t="str">
        <f>IF(Data_Entry_Table[[#This Row],[Category/Activity]]="", "", (VLOOKUP($D$3,Table2[#All], MATCH(Data_Entry_Table[[#This Row],[Category/Activity]], $N$36:$S$36,0))))</f>
        <v/>
      </c>
      <c r="E332" s="138"/>
      <c r="F332" s="144" t="str">
        <f>IF(Data_Entry_Table[[#This Row],[Hours]]="","",Data_Entry_Table[[#This Row],[Hours]]*Data_Entry_Table[[#This Row],[Rate]])</f>
        <v/>
      </c>
    </row>
    <row r="333" spans="1:6" s="73" customFormat="1" ht="15" customHeight="1" x14ac:dyDescent="0.3">
      <c r="A333" s="136"/>
      <c r="B333" s="134"/>
      <c r="C333" s="137"/>
      <c r="D333" s="142" t="str">
        <f>IF(Data_Entry_Table[[#This Row],[Category/Activity]]="", "", (VLOOKUP($D$3,Table2[#All], MATCH(Data_Entry_Table[[#This Row],[Category/Activity]], $N$36:$S$36,0))))</f>
        <v/>
      </c>
      <c r="E333" s="138"/>
      <c r="F333" s="144" t="str">
        <f>IF(Data_Entry_Table[[#This Row],[Hours]]="","",Data_Entry_Table[[#This Row],[Hours]]*Data_Entry_Table[[#This Row],[Rate]])</f>
        <v/>
      </c>
    </row>
    <row r="334" spans="1:6" s="73" customFormat="1" ht="15" customHeight="1" x14ac:dyDescent="0.3">
      <c r="A334" s="136"/>
      <c r="B334" s="134"/>
      <c r="C334" s="137"/>
      <c r="D334" s="142" t="str">
        <f>IF(Data_Entry_Table[[#This Row],[Category/Activity]]="", "", (VLOOKUP($D$3,Table2[#All], MATCH(Data_Entry_Table[[#This Row],[Category/Activity]], $N$36:$S$36,0))))</f>
        <v/>
      </c>
      <c r="E334" s="138"/>
      <c r="F334" s="144" t="str">
        <f>IF(Data_Entry_Table[[#This Row],[Hours]]="","",Data_Entry_Table[[#This Row],[Hours]]*Data_Entry_Table[[#This Row],[Rate]])</f>
        <v/>
      </c>
    </row>
    <row r="335" spans="1:6" s="73" customFormat="1" ht="15" customHeight="1" x14ac:dyDescent="0.3">
      <c r="A335" s="136"/>
      <c r="B335" s="134"/>
      <c r="C335" s="137"/>
      <c r="D335" s="142" t="str">
        <f>IF(Data_Entry_Table[[#This Row],[Category/Activity]]="", "", (VLOOKUP($D$3,Table2[#All], MATCH(Data_Entry_Table[[#This Row],[Category/Activity]], $N$36:$S$36,0))))</f>
        <v/>
      </c>
      <c r="E335" s="138"/>
      <c r="F335" s="144" t="str">
        <f>IF(Data_Entry_Table[[#This Row],[Hours]]="","",Data_Entry_Table[[#This Row],[Hours]]*Data_Entry_Table[[#This Row],[Rate]])</f>
        <v/>
      </c>
    </row>
    <row r="336" spans="1:6" s="73" customFormat="1" ht="15" customHeight="1" x14ac:dyDescent="0.3">
      <c r="A336" s="136"/>
      <c r="B336" s="134"/>
      <c r="C336" s="137"/>
      <c r="D336" s="142" t="str">
        <f>IF(Data_Entry_Table[[#This Row],[Category/Activity]]="", "", (VLOOKUP($D$3,Table2[#All], MATCH(Data_Entry_Table[[#This Row],[Category/Activity]], $N$36:$S$36,0))))</f>
        <v/>
      </c>
      <c r="E336" s="138"/>
      <c r="F336" s="144" t="str">
        <f>IF(Data_Entry_Table[[#This Row],[Hours]]="","",Data_Entry_Table[[#This Row],[Hours]]*Data_Entry_Table[[#This Row],[Rate]])</f>
        <v/>
      </c>
    </row>
    <row r="337" spans="1:6" s="73" customFormat="1" ht="15" customHeight="1" x14ac:dyDescent="0.3">
      <c r="A337" s="136"/>
      <c r="B337" s="134"/>
      <c r="C337" s="137"/>
      <c r="D337" s="142" t="str">
        <f>IF(Data_Entry_Table[[#This Row],[Category/Activity]]="", "", (VLOOKUP($D$3,Table2[#All], MATCH(Data_Entry_Table[[#This Row],[Category/Activity]], $N$36:$S$36,0))))</f>
        <v/>
      </c>
      <c r="E337" s="138"/>
      <c r="F337" s="144" t="str">
        <f>IF(Data_Entry_Table[[#This Row],[Hours]]="","",Data_Entry_Table[[#This Row],[Hours]]*Data_Entry_Table[[#This Row],[Rate]])</f>
        <v/>
      </c>
    </row>
    <row r="338" spans="1:6" s="73" customFormat="1" ht="15" customHeight="1" x14ac:dyDescent="0.3">
      <c r="A338" s="136"/>
      <c r="B338" s="134"/>
      <c r="C338" s="137"/>
      <c r="D338" s="142" t="str">
        <f>IF(Data_Entry_Table[[#This Row],[Category/Activity]]="", "", (VLOOKUP($D$3,Table2[#All], MATCH(Data_Entry_Table[[#This Row],[Category/Activity]], $N$36:$S$36,0))))</f>
        <v/>
      </c>
      <c r="E338" s="138"/>
      <c r="F338" s="144" t="str">
        <f>IF(Data_Entry_Table[[#This Row],[Hours]]="","",Data_Entry_Table[[#This Row],[Hours]]*Data_Entry_Table[[#This Row],[Rate]])</f>
        <v/>
      </c>
    </row>
    <row r="339" spans="1:6" s="73" customFormat="1" ht="15" customHeight="1" x14ac:dyDescent="0.3">
      <c r="A339" s="136"/>
      <c r="B339" s="134"/>
      <c r="C339" s="137"/>
      <c r="D339" s="142" t="str">
        <f>IF(Data_Entry_Table[[#This Row],[Category/Activity]]="", "", (VLOOKUP($D$3,Table2[#All], MATCH(Data_Entry_Table[[#This Row],[Category/Activity]], $N$36:$S$36,0))))</f>
        <v/>
      </c>
      <c r="E339" s="138"/>
      <c r="F339" s="144" t="str">
        <f>IF(Data_Entry_Table[[#This Row],[Hours]]="","",Data_Entry_Table[[#This Row],[Hours]]*Data_Entry_Table[[#This Row],[Rate]])</f>
        <v/>
      </c>
    </row>
    <row r="340" spans="1:6" s="73" customFormat="1" ht="15" customHeight="1" x14ac:dyDescent="0.3">
      <c r="A340" s="136"/>
      <c r="B340" s="134"/>
      <c r="C340" s="137"/>
      <c r="D340" s="142" t="str">
        <f>IF(Data_Entry_Table[[#This Row],[Category/Activity]]="", "", (VLOOKUP($D$3,Table2[#All], MATCH(Data_Entry_Table[[#This Row],[Category/Activity]], $N$36:$S$36,0))))</f>
        <v/>
      </c>
      <c r="E340" s="138"/>
      <c r="F340" s="144" t="str">
        <f>IF(Data_Entry_Table[[#This Row],[Hours]]="","",Data_Entry_Table[[#This Row],[Hours]]*Data_Entry_Table[[#This Row],[Rate]])</f>
        <v/>
      </c>
    </row>
    <row r="341" spans="1:6" s="73" customFormat="1" ht="15" customHeight="1" x14ac:dyDescent="0.3">
      <c r="A341" s="136"/>
      <c r="B341" s="134"/>
      <c r="C341" s="137"/>
      <c r="D341" s="142" t="str">
        <f>IF(Data_Entry_Table[[#This Row],[Category/Activity]]="", "", (VLOOKUP($D$3,Table2[#All], MATCH(Data_Entry_Table[[#This Row],[Category/Activity]], $N$36:$S$36,0))))</f>
        <v/>
      </c>
      <c r="E341" s="138"/>
      <c r="F341" s="144" t="str">
        <f>IF(Data_Entry_Table[[#This Row],[Hours]]="","",Data_Entry_Table[[#This Row],[Hours]]*Data_Entry_Table[[#This Row],[Rate]])</f>
        <v/>
      </c>
    </row>
    <row r="342" spans="1:6" s="73" customFormat="1" ht="15" customHeight="1" x14ac:dyDescent="0.3">
      <c r="A342" s="136"/>
      <c r="B342" s="134"/>
      <c r="C342" s="137"/>
      <c r="D342" s="142" t="str">
        <f>IF(Data_Entry_Table[[#This Row],[Category/Activity]]="", "", (VLOOKUP($D$3,Table2[#All], MATCH(Data_Entry_Table[[#This Row],[Category/Activity]], $N$36:$S$36,0))))</f>
        <v/>
      </c>
      <c r="E342" s="138"/>
      <c r="F342" s="144" t="str">
        <f>IF(Data_Entry_Table[[#This Row],[Hours]]="","",Data_Entry_Table[[#This Row],[Hours]]*Data_Entry_Table[[#This Row],[Rate]])</f>
        <v/>
      </c>
    </row>
    <row r="343" spans="1:6" s="73" customFormat="1" ht="15" customHeight="1" x14ac:dyDescent="0.3">
      <c r="A343" s="136"/>
      <c r="B343" s="134"/>
      <c r="C343" s="137"/>
      <c r="D343" s="142" t="str">
        <f>IF(Data_Entry_Table[[#This Row],[Category/Activity]]="", "", (VLOOKUP($D$3,Table2[#All], MATCH(Data_Entry_Table[[#This Row],[Category/Activity]], $N$36:$S$36,0))))</f>
        <v/>
      </c>
      <c r="E343" s="138"/>
      <c r="F343" s="144" t="str">
        <f>IF(Data_Entry_Table[[#This Row],[Hours]]="","",Data_Entry_Table[[#This Row],[Hours]]*Data_Entry_Table[[#This Row],[Rate]])</f>
        <v/>
      </c>
    </row>
    <row r="344" spans="1:6" s="73" customFormat="1" ht="15" customHeight="1" x14ac:dyDescent="0.3">
      <c r="A344" s="136"/>
      <c r="B344" s="134"/>
      <c r="C344" s="137"/>
      <c r="D344" s="142" t="str">
        <f>IF(Data_Entry_Table[[#This Row],[Category/Activity]]="", "", (VLOOKUP($D$3,Table2[#All], MATCH(Data_Entry_Table[[#This Row],[Category/Activity]], $N$36:$S$36,0))))</f>
        <v/>
      </c>
      <c r="E344" s="138"/>
      <c r="F344" s="144" t="str">
        <f>IF(Data_Entry_Table[[#This Row],[Hours]]="","",Data_Entry_Table[[#This Row],[Hours]]*Data_Entry_Table[[#This Row],[Rate]])</f>
        <v/>
      </c>
    </row>
    <row r="345" spans="1:6" s="73" customFormat="1" ht="15" customHeight="1" x14ac:dyDescent="0.3">
      <c r="A345" s="136"/>
      <c r="B345" s="134"/>
      <c r="C345" s="137"/>
      <c r="D345" s="142" t="str">
        <f>IF(Data_Entry_Table[[#This Row],[Category/Activity]]="", "", (VLOOKUP($D$3,Table2[#All], MATCH(Data_Entry_Table[[#This Row],[Category/Activity]], $N$36:$S$36,0))))</f>
        <v/>
      </c>
      <c r="E345" s="138"/>
      <c r="F345" s="144" t="str">
        <f>IF(Data_Entry_Table[[#This Row],[Hours]]="","",Data_Entry_Table[[#This Row],[Hours]]*Data_Entry_Table[[#This Row],[Rate]])</f>
        <v/>
      </c>
    </row>
    <row r="346" spans="1:6" s="73" customFormat="1" ht="15" customHeight="1" x14ac:dyDescent="0.3">
      <c r="A346" s="136"/>
      <c r="B346" s="134"/>
      <c r="C346" s="137"/>
      <c r="D346" s="142" t="str">
        <f>IF(Data_Entry_Table[[#This Row],[Category/Activity]]="", "", (VLOOKUP($D$3,Table2[#All], MATCH(Data_Entry_Table[[#This Row],[Category/Activity]], $N$36:$S$36,0))))</f>
        <v/>
      </c>
      <c r="E346" s="138"/>
      <c r="F346" s="144" t="str">
        <f>IF(Data_Entry_Table[[#This Row],[Hours]]="","",Data_Entry_Table[[#This Row],[Hours]]*Data_Entry_Table[[#This Row],[Rate]])</f>
        <v/>
      </c>
    </row>
    <row r="347" spans="1:6" s="73" customFormat="1" ht="15" customHeight="1" x14ac:dyDescent="0.3">
      <c r="A347" s="136"/>
      <c r="B347" s="134"/>
      <c r="C347" s="137"/>
      <c r="D347" s="142" t="str">
        <f>IF(Data_Entry_Table[[#This Row],[Category/Activity]]="", "", (VLOOKUP($D$3,Table2[#All], MATCH(Data_Entry_Table[[#This Row],[Category/Activity]], $N$36:$S$36,0))))</f>
        <v/>
      </c>
      <c r="E347" s="138"/>
      <c r="F347" s="144" t="str">
        <f>IF(Data_Entry_Table[[#This Row],[Hours]]="","",Data_Entry_Table[[#This Row],[Hours]]*Data_Entry_Table[[#This Row],[Rate]])</f>
        <v/>
      </c>
    </row>
    <row r="348" spans="1:6" s="73" customFormat="1" ht="15" customHeight="1" x14ac:dyDescent="0.3">
      <c r="A348" s="136"/>
      <c r="B348" s="134"/>
      <c r="C348" s="137"/>
      <c r="D348" s="142" t="str">
        <f>IF(Data_Entry_Table[[#This Row],[Category/Activity]]="", "", (VLOOKUP($D$3,Table2[#All], MATCH(Data_Entry_Table[[#This Row],[Category/Activity]], $N$36:$S$36,0))))</f>
        <v/>
      </c>
      <c r="E348" s="138"/>
      <c r="F348" s="144" t="str">
        <f>IF(Data_Entry_Table[[#This Row],[Hours]]="","",Data_Entry_Table[[#This Row],[Hours]]*Data_Entry_Table[[#This Row],[Rate]])</f>
        <v/>
      </c>
    </row>
    <row r="349" spans="1:6" s="73" customFormat="1" ht="15" customHeight="1" x14ac:dyDescent="0.3">
      <c r="A349" s="136"/>
      <c r="B349" s="134"/>
      <c r="C349" s="137"/>
      <c r="D349" s="142" t="str">
        <f>IF(Data_Entry_Table[[#This Row],[Category/Activity]]="", "", (VLOOKUP($D$3,Table2[#All], MATCH(Data_Entry_Table[[#This Row],[Category/Activity]], $N$36:$S$36,0))))</f>
        <v/>
      </c>
      <c r="E349" s="138"/>
      <c r="F349" s="144" t="str">
        <f>IF(Data_Entry_Table[[#This Row],[Hours]]="","",Data_Entry_Table[[#This Row],[Hours]]*Data_Entry_Table[[#This Row],[Rate]])</f>
        <v/>
      </c>
    </row>
    <row r="350" spans="1:6" s="73" customFormat="1" ht="15" customHeight="1" x14ac:dyDescent="0.3">
      <c r="A350" s="136"/>
      <c r="B350" s="134"/>
      <c r="C350" s="137"/>
      <c r="D350" s="142" t="str">
        <f>IF(Data_Entry_Table[[#This Row],[Category/Activity]]="", "", (VLOOKUP($D$3,Table2[#All], MATCH(Data_Entry_Table[[#This Row],[Category/Activity]], $N$36:$S$36,0))))</f>
        <v/>
      </c>
      <c r="E350" s="138"/>
      <c r="F350" s="144" t="str">
        <f>IF(Data_Entry_Table[[#This Row],[Hours]]="","",Data_Entry_Table[[#This Row],[Hours]]*Data_Entry_Table[[#This Row],[Rate]])</f>
        <v/>
      </c>
    </row>
    <row r="351" spans="1:6" s="73" customFormat="1" ht="15" customHeight="1" x14ac:dyDescent="0.3">
      <c r="A351" s="136"/>
      <c r="B351" s="134"/>
      <c r="C351" s="137"/>
      <c r="D351" s="142" t="str">
        <f>IF(Data_Entry_Table[[#This Row],[Category/Activity]]="", "", (VLOOKUP($D$3,Table2[#All], MATCH(Data_Entry_Table[[#This Row],[Category/Activity]], $N$36:$S$36,0))))</f>
        <v/>
      </c>
      <c r="E351" s="138"/>
      <c r="F351" s="144" t="str">
        <f>IF(Data_Entry_Table[[#This Row],[Hours]]="","",Data_Entry_Table[[#This Row],[Hours]]*Data_Entry_Table[[#This Row],[Rate]])</f>
        <v/>
      </c>
    </row>
    <row r="352" spans="1:6" s="73" customFormat="1" ht="15" customHeight="1" x14ac:dyDescent="0.3">
      <c r="A352" s="136"/>
      <c r="B352" s="134"/>
      <c r="C352" s="137"/>
      <c r="D352" s="142" t="str">
        <f>IF(Data_Entry_Table[[#This Row],[Category/Activity]]="", "", (VLOOKUP($D$3,Table2[#All], MATCH(Data_Entry_Table[[#This Row],[Category/Activity]], $N$36:$S$36,0))))</f>
        <v/>
      </c>
      <c r="E352" s="138"/>
      <c r="F352" s="144" t="str">
        <f>IF(Data_Entry_Table[[#This Row],[Hours]]="","",Data_Entry_Table[[#This Row],[Hours]]*Data_Entry_Table[[#This Row],[Rate]])</f>
        <v/>
      </c>
    </row>
    <row r="353" spans="1:6" s="73" customFormat="1" ht="15" customHeight="1" x14ac:dyDescent="0.3">
      <c r="A353" s="136"/>
      <c r="B353" s="134"/>
      <c r="C353" s="137"/>
      <c r="D353" s="142" t="str">
        <f>IF(Data_Entry_Table[[#This Row],[Category/Activity]]="", "", (VLOOKUP($D$3,Table2[#All], MATCH(Data_Entry_Table[[#This Row],[Category/Activity]], $N$36:$S$36,0))))</f>
        <v/>
      </c>
      <c r="E353" s="138"/>
      <c r="F353" s="144" t="str">
        <f>IF(Data_Entry_Table[[#This Row],[Hours]]="","",Data_Entry_Table[[#This Row],[Hours]]*Data_Entry_Table[[#This Row],[Rate]])</f>
        <v/>
      </c>
    </row>
    <row r="354" spans="1:6" s="73" customFormat="1" ht="15" customHeight="1" x14ac:dyDescent="0.3">
      <c r="A354" s="136"/>
      <c r="B354" s="134"/>
      <c r="C354" s="137"/>
      <c r="D354" s="142" t="str">
        <f>IF(Data_Entry_Table[[#This Row],[Category/Activity]]="", "", (VLOOKUP($D$3,Table2[#All], MATCH(Data_Entry_Table[[#This Row],[Category/Activity]], $N$36:$S$36,0))))</f>
        <v/>
      </c>
      <c r="E354" s="138"/>
      <c r="F354" s="144" t="str">
        <f>IF(Data_Entry_Table[[#This Row],[Hours]]="","",Data_Entry_Table[[#This Row],[Hours]]*Data_Entry_Table[[#This Row],[Rate]])</f>
        <v/>
      </c>
    </row>
    <row r="355" spans="1:6" s="73" customFormat="1" ht="15" customHeight="1" x14ac:dyDescent="0.3">
      <c r="A355" s="136"/>
      <c r="B355" s="134"/>
      <c r="C355" s="137"/>
      <c r="D355" s="142" t="str">
        <f>IF(Data_Entry_Table[[#This Row],[Category/Activity]]="", "", (VLOOKUP($D$3,Table2[#All], MATCH(Data_Entry_Table[[#This Row],[Category/Activity]], $N$36:$S$36,0))))</f>
        <v/>
      </c>
      <c r="E355" s="138"/>
      <c r="F355" s="144" t="str">
        <f>IF(Data_Entry_Table[[#This Row],[Hours]]="","",Data_Entry_Table[[#This Row],[Hours]]*Data_Entry_Table[[#This Row],[Rate]])</f>
        <v/>
      </c>
    </row>
    <row r="356" spans="1:6" s="73" customFormat="1" ht="15" customHeight="1" x14ac:dyDescent="0.3">
      <c r="A356" s="136"/>
      <c r="B356" s="134"/>
      <c r="C356" s="137"/>
      <c r="D356" s="142" t="str">
        <f>IF(Data_Entry_Table[[#This Row],[Category/Activity]]="", "", (VLOOKUP($D$3,Table2[#All], MATCH(Data_Entry_Table[[#This Row],[Category/Activity]], $N$36:$S$36,0))))</f>
        <v/>
      </c>
      <c r="E356" s="138"/>
      <c r="F356" s="144" t="str">
        <f>IF(Data_Entry_Table[[#This Row],[Hours]]="","",Data_Entry_Table[[#This Row],[Hours]]*Data_Entry_Table[[#This Row],[Rate]])</f>
        <v/>
      </c>
    </row>
    <row r="357" spans="1:6" s="73" customFormat="1" ht="15" customHeight="1" x14ac:dyDescent="0.3">
      <c r="A357" s="136"/>
      <c r="B357" s="134"/>
      <c r="C357" s="137"/>
      <c r="D357" s="142" t="str">
        <f>IF(Data_Entry_Table[[#This Row],[Category/Activity]]="", "", (VLOOKUP($D$3,Table2[#All], MATCH(Data_Entry_Table[[#This Row],[Category/Activity]], $N$36:$S$36,0))))</f>
        <v/>
      </c>
      <c r="E357" s="138"/>
      <c r="F357" s="144" t="str">
        <f>IF(Data_Entry_Table[[#This Row],[Hours]]="","",Data_Entry_Table[[#This Row],[Hours]]*Data_Entry_Table[[#This Row],[Rate]])</f>
        <v/>
      </c>
    </row>
    <row r="358" spans="1:6" s="73" customFormat="1" ht="15" customHeight="1" x14ac:dyDescent="0.3">
      <c r="A358" s="136"/>
      <c r="B358" s="134"/>
      <c r="C358" s="137"/>
      <c r="D358" s="142" t="str">
        <f>IF(Data_Entry_Table[[#This Row],[Category/Activity]]="", "", (VLOOKUP($D$3,Table2[#All], MATCH(Data_Entry_Table[[#This Row],[Category/Activity]], $N$36:$S$36,0))))</f>
        <v/>
      </c>
      <c r="E358" s="138"/>
      <c r="F358" s="144" t="str">
        <f>IF(Data_Entry_Table[[#This Row],[Hours]]="","",Data_Entry_Table[[#This Row],[Hours]]*Data_Entry_Table[[#This Row],[Rate]])</f>
        <v/>
      </c>
    </row>
    <row r="359" spans="1:6" s="73" customFormat="1" ht="15" customHeight="1" x14ac:dyDescent="0.3">
      <c r="A359" s="136"/>
      <c r="B359" s="134"/>
      <c r="C359" s="137"/>
      <c r="D359" s="142" t="str">
        <f>IF(Data_Entry_Table[[#This Row],[Category/Activity]]="", "", (VLOOKUP($D$3,Table2[#All], MATCH(Data_Entry_Table[[#This Row],[Category/Activity]], $N$36:$S$36,0))))</f>
        <v/>
      </c>
      <c r="E359" s="138"/>
      <c r="F359" s="144" t="str">
        <f>IF(Data_Entry_Table[[#This Row],[Hours]]="","",Data_Entry_Table[[#This Row],[Hours]]*Data_Entry_Table[[#This Row],[Rate]])</f>
        <v/>
      </c>
    </row>
    <row r="360" spans="1:6" s="73" customFormat="1" ht="15" customHeight="1" x14ac:dyDescent="0.3">
      <c r="A360" s="136"/>
      <c r="B360" s="134"/>
      <c r="C360" s="137"/>
      <c r="D360" s="142" t="str">
        <f>IF(Data_Entry_Table[[#This Row],[Category/Activity]]="", "", (VLOOKUP($D$3,Table2[#All], MATCH(Data_Entry_Table[[#This Row],[Category/Activity]], $N$36:$S$36,0))))</f>
        <v/>
      </c>
      <c r="E360" s="138"/>
      <c r="F360" s="144" t="str">
        <f>IF(Data_Entry_Table[[#This Row],[Hours]]="","",Data_Entry_Table[[#This Row],[Hours]]*Data_Entry_Table[[#This Row],[Rate]])</f>
        <v/>
      </c>
    </row>
    <row r="361" spans="1:6" s="73" customFormat="1" ht="15" customHeight="1" x14ac:dyDescent="0.3">
      <c r="A361" s="136"/>
      <c r="B361" s="134"/>
      <c r="C361" s="137"/>
      <c r="D361" s="142" t="str">
        <f>IF(Data_Entry_Table[[#This Row],[Category/Activity]]="", "", (VLOOKUP($D$3,Table2[#All], MATCH(Data_Entry_Table[[#This Row],[Category/Activity]], $N$36:$S$36,0))))</f>
        <v/>
      </c>
      <c r="E361" s="138"/>
      <c r="F361" s="144" t="str">
        <f>IF(Data_Entry_Table[[#This Row],[Hours]]="","",Data_Entry_Table[[#This Row],[Hours]]*Data_Entry_Table[[#This Row],[Rate]])</f>
        <v/>
      </c>
    </row>
    <row r="362" spans="1:6" s="73" customFormat="1" ht="15" customHeight="1" x14ac:dyDescent="0.3">
      <c r="A362" s="136"/>
      <c r="B362" s="134"/>
      <c r="C362" s="137"/>
      <c r="D362" s="142" t="str">
        <f>IF(Data_Entry_Table[[#This Row],[Category/Activity]]="", "", (VLOOKUP($D$3,Table2[#All], MATCH(Data_Entry_Table[[#This Row],[Category/Activity]], $N$36:$S$36,0))))</f>
        <v/>
      </c>
      <c r="E362" s="138"/>
      <c r="F362" s="144" t="str">
        <f>IF(Data_Entry_Table[[#This Row],[Hours]]="","",Data_Entry_Table[[#This Row],[Hours]]*Data_Entry_Table[[#This Row],[Rate]])</f>
        <v/>
      </c>
    </row>
    <row r="363" spans="1:6" s="73" customFormat="1" ht="15" customHeight="1" x14ac:dyDescent="0.3">
      <c r="A363" s="136"/>
      <c r="B363" s="134"/>
      <c r="C363" s="137"/>
      <c r="D363" s="142" t="str">
        <f>IF(Data_Entry_Table[[#This Row],[Category/Activity]]="", "", (VLOOKUP($D$3,Table2[#All], MATCH(Data_Entry_Table[[#This Row],[Category/Activity]], $N$36:$S$36,0))))</f>
        <v/>
      </c>
      <c r="E363" s="138"/>
      <c r="F363" s="144" t="str">
        <f>IF(Data_Entry_Table[[#This Row],[Hours]]="","",Data_Entry_Table[[#This Row],[Hours]]*Data_Entry_Table[[#This Row],[Rate]])</f>
        <v/>
      </c>
    </row>
    <row r="364" spans="1:6" s="73" customFormat="1" ht="15" customHeight="1" x14ac:dyDescent="0.3">
      <c r="A364" s="136"/>
      <c r="B364" s="134"/>
      <c r="C364" s="137"/>
      <c r="D364" s="142" t="str">
        <f>IF(Data_Entry_Table[[#This Row],[Category/Activity]]="", "", (VLOOKUP($D$3,Table2[#All], MATCH(Data_Entry_Table[[#This Row],[Category/Activity]], $N$36:$S$36,0))))</f>
        <v/>
      </c>
      <c r="E364" s="138"/>
      <c r="F364" s="144" t="str">
        <f>IF(Data_Entry_Table[[#This Row],[Hours]]="","",Data_Entry_Table[[#This Row],[Hours]]*Data_Entry_Table[[#This Row],[Rate]])</f>
        <v/>
      </c>
    </row>
    <row r="365" spans="1:6" s="73" customFormat="1" ht="15" customHeight="1" x14ac:dyDescent="0.3">
      <c r="A365" s="136"/>
      <c r="B365" s="134"/>
      <c r="C365" s="137"/>
      <c r="D365" s="142" t="str">
        <f>IF(Data_Entry_Table[[#This Row],[Category/Activity]]="", "", (VLOOKUP($D$3,Table2[#All], MATCH(Data_Entry_Table[[#This Row],[Category/Activity]], $N$36:$S$36,0))))</f>
        <v/>
      </c>
      <c r="E365" s="138"/>
      <c r="F365" s="144" t="str">
        <f>IF(Data_Entry_Table[[#This Row],[Hours]]="","",Data_Entry_Table[[#This Row],[Hours]]*Data_Entry_Table[[#This Row],[Rate]])</f>
        <v/>
      </c>
    </row>
    <row r="366" spans="1:6" s="73" customFormat="1" ht="15" customHeight="1" x14ac:dyDescent="0.3">
      <c r="A366" s="136"/>
      <c r="B366" s="134"/>
      <c r="C366" s="137"/>
      <c r="D366" s="142" t="str">
        <f>IF(Data_Entry_Table[[#This Row],[Category/Activity]]="", "", (VLOOKUP($D$3,Table2[#All], MATCH(Data_Entry_Table[[#This Row],[Category/Activity]], $N$36:$S$36,0))))</f>
        <v/>
      </c>
      <c r="E366" s="138"/>
      <c r="F366" s="144" t="str">
        <f>IF(Data_Entry_Table[[#This Row],[Hours]]="","",Data_Entry_Table[[#This Row],[Hours]]*Data_Entry_Table[[#This Row],[Rate]])</f>
        <v/>
      </c>
    </row>
    <row r="367" spans="1:6" s="73" customFormat="1" ht="15" customHeight="1" x14ac:dyDescent="0.3">
      <c r="A367" s="136"/>
      <c r="B367" s="134"/>
      <c r="C367" s="137"/>
      <c r="D367" s="142" t="str">
        <f>IF(Data_Entry_Table[[#This Row],[Category/Activity]]="", "", (VLOOKUP($D$3,Table2[#All], MATCH(Data_Entry_Table[[#This Row],[Category/Activity]], $N$36:$S$36,0))))</f>
        <v/>
      </c>
      <c r="E367" s="138"/>
      <c r="F367" s="144" t="str">
        <f>IF(Data_Entry_Table[[#This Row],[Hours]]="","",Data_Entry_Table[[#This Row],[Hours]]*Data_Entry_Table[[#This Row],[Rate]])</f>
        <v/>
      </c>
    </row>
    <row r="368" spans="1:6" s="73" customFormat="1" ht="15" customHeight="1" x14ac:dyDescent="0.3">
      <c r="A368" s="136"/>
      <c r="B368" s="134"/>
      <c r="C368" s="137"/>
      <c r="D368" s="142" t="str">
        <f>IF(Data_Entry_Table[[#This Row],[Category/Activity]]="", "", (VLOOKUP($D$3,Table2[#All], MATCH(Data_Entry_Table[[#This Row],[Category/Activity]], $N$36:$S$36,0))))</f>
        <v/>
      </c>
      <c r="E368" s="138"/>
      <c r="F368" s="144" t="str">
        <f>IF(Data_Entry_Table[[#This Row],[Hours]]="","",Data_Entry_Table[[#This Row],[Hours]]*Data_Entry_Table[[#This Row],[Rate]])</f>
        <v/>
      </c>
    </row>
    <row r="369" spans="1:6" s="73" customFormat="1" ht="15" customHeight="1" x14ac:dyDescent="0.3">
      <c r="A369" s="136"/>
      <c r="B369" s="134"/>
      <c r="C369" s="137"/>
      <c r="D369" s="142" t="str">
        <f>IF(Data_Entry_Table[[#This Row],[Category/Activity]]="", "", (VLOOKUP($D$3,Table2[#All], MATCH(Data_Entry_Table[[#This Row],[Category/Activity]], $N$36:$S$36,0))))</f>
        <v/>
      </c>
      <c r="E369" s="138"/>
      <c r="F369" s="144" t="str">
        <f>IF(Data_Entry_Table[[#This Row],[Hours]]="","",Data_Entry_Table[[#This Row],[Hours]]*Data_Entry_Table[[#This Row],[Rate]])</f>
        <v/>
      </c>
    </row>
    <row r="370" spans="1:6" s="73" customFormat="1" ht="15" customHeight="1" x14ac:dyDescent="0.3">
      <c r="A370" s="136"/>
      <c r="B370" s="134"/>
      <c r="C370" s="137"/>
      <c r="D370" s="142" t="str">
        <f>IF(Data_Entry_Table[[#This Row],[Category/Activity]]="", "", (VLOOKUP($D$3,Table2[#All], MATCH(Data_Entry_Table[[#This Row],[Category/Activity]], $N$36:$S$36,0))))</f>
        <v/>
      </c>
      <c r="E370" s="138"/>
      <c r="F370" s="144" t="str">
        <f>IF(Data_Entry_Table[[#This Row],[Hours]]="","",Data_Entry_Table[[#This Row],[Hours]]*Data_Entry_Table[[#This Row],[Rate]])</f>
        <v/>
      </c>
    </row>
    <row r="371" spans="1:6" s="73" customFormat="1" ht="15" customHeight="1" x14ac:dyDescent="0.3">
      <c r="A371" s="136"/>
      <c r="B371" s="134"/>
      <c r="C371" s="137"/>
      <c r="D371" s="142" t="str">
        <f>IF(Data_Entry_Table[[#This Row],[Category/Activity]]="", "", (VLOOKUP($D$3,Table2[#All], MATCH(Data_Entry_Table[[#This Row],[Category/Activity]], $N$36:$S$36,0))))</f>
        <v/>
      </c>
      <c r="E371" s="138"/>
      <c r="F371" s="144" t="str">
        <f>IF(Data_Entry_Table[[#This Row],[Hours]]="","",Data_Entry_Table[[#This Row],[Hours]]*Data_Entry_Table[[#This Row],[Rate]])</f>
        <v/>
      </c>
    </row>
    <row r="372" spans="1:6" s="73" customFormat="1" ht="15" customHeight="1" x14ac:dyDescent="0.3">
      <c r="A372" s="136"/>
      <c r="B372" s="134"/>
      <c r="C372" s="137"/>
      <c r="D372" s="142" t="str">
        <f>IF(Data_Entry_Table[[#This Row],[Category/Activity]]="", "", (VLOOKUP($D$3,Table2[#All], MATCH(Data_Entry_Table[[#This Row],[Category/Activity]], $N$36:$S$36,0))))</f>
        <v/>
      </c>
      <c r="E372" s="138"/>
      <c r="F372" s="144" t="str">
        <f>IF(Data_Entry_Table[[#This Row],[Hours]]="","",Data_Entry_Table[[#This Row],[Hours]]*Data_Entry_Table[[#This Row],[Rate]])</f>
        <v/>
      </c>
    </row>
    <row r="373" spans="1:6" s="73" customFormat="1" ht="15" customHeight="1" x14ac:dyDescent="0.3">
      <c r="A373" s="136"/>
      <c r="B373" s="134"/>
      <c r="C373" s="137"/>
      <c r="D373" s="142" t="str">
        <f>IF(Data_Entry_Table[[#This Row],[Category/Activity]]="", "", (VLOOKUP($D$3,Table2[#All], MATCH(Data_Entry_Table[[#This Row],[Category/Activity]], $N$36:$S$36,0))))</f>
        <v/>
      </c>
      <c r="E373" s="138"/>
      <c r="F373" s="144" t="str">
        <f>IF(Data_Entry_Table[[#This Row],[Hours]]="","",Data_Entry_Table[[#This Row],[Hours]]*Data_Entry_Table[[#This Row],[Rate]])</f>
        <v/>
      </c>
    </row>
    <row r="374" spans="1:6" s="73" customFormat="1" ht="15" customHeight="1" x14ac:dyDescent="0.3">
      <c r="A374" s="136"/>
      <c r="B374" s="134"/>
      <c r="C374" s="137"/>
      <c r="D374" s="142" t="str">
        <f>IF(Data_Entry_Table[[#This Row],[Category/Activity]]="", "", (VLOOKUP($D$3,Table2[#All], MATCH(Data_Entry_Table[[#This Row],[Category/Activity]], $N$36:$S$36,0))))</f>
        <v/>
      </c>
      <c r="E374" s="138"/>
      <c r="F374" s="144" t="str">
        <f>IF(Data_Entry_Table[[#This Row],[Hours]]="","",Data_Entry_Table[[#This Row],[Hours]]*Data_Entry_Table[[#This Row],[Rate]])</f>
        <v/>
      </c>
    </row>
    <row r="375" spans="1:6" s="73" customFormat="1" ht="15" customHeight="1" x14ac:dyDescent="0.3">
      <c r="A375" s="136"/>
      <c r="B375" s="134"/>
      <c r="C375" s="137"/>
      <c r="D375" s="142" t="str">
        <f>IF(Data_Entry_Table[[#This Row],[Category/Activity]]="", "", (VLOOKUP($D$3,Table2[#All], MATCH(Data_Entry_Table[[#This Row],[Category/Activity]], $N$36:$S$36,0))))</f>
        <v/>
      </c>
      <c r="E375" s="138"/>
      <c r="F375" s="144" t="str">
        <f>IF(Data_Entry_Table[[#This Row],[Hours]]="","",Data_Entry_Table[[#This Row],[Hours]]*Data_Entry_Table[[#This Row],[Rate]])</f>
        <v/>
      </c>
    </row>
    <row r="376" spans="1:6" s="73" customFormat="1" ht="15" customHeight="1" x14ac:dyDescent="0.3">
      <c r="A376" s="136"/>
      <c r="B376" s="134"/>
      <c r="C376" s="137"/>
      <c r="D376" s="142" t="str">
        <f>IF(Data_Entry_Table[[#This Row],[Category/Activity]]="", "", (VLOOKUP($D$3,Table2[#All], MATCH(Data_Entry_Table[[#This Row],[Category/Activity]], $N$36:$S$36,0))))</f>
        <v/>
      </c>
      <c r="E376" s="138"/>
      <c r="F376" s="144" t="str">
        <f>IF(Data_Entry_Table[[#This Row],[Hours]]="","",Data_Entry_Table[[#This Row],[Hours]]*Data_Entry_Table[[#This Row],[Rate]])</f>
        <v/>
      </c>
    </row>
    <row r="377" spans="1:6" s="73" customFormat="1" ht="15" customHeight="1" x14ac:dyDescent="0.3">
      <c r="A377" s="136"/>
      <c r="B377" s="134"/>
      <c r="C377" s="137"/>
      <c r="D377" s="142" t="str">
        <f>IF(Data_Entry_Table[[#This Row],[Category/Activity]]="", "", (VLOOKUP($D$3,Table2[#All], MATCH(Data_Entry_Table[[#This Row],[Category/Activity]], $N$36:$S$36,0))))</f>
        <v/>
      </c>
      <c r="E377" s="138"/>
      <c r="F377" s="144" t="str">
        <f>IF(Data_Entry_Table[[#This Row],[Hours]]="","",Data_Entry_Table[[#This Row],[Hours]]*Data_Entry_Table[[#This Row],[Rate]])</f>
        <v/>
      </c>
    </row>
    <row r="378" spans="1:6" s="73" customFormat="1" ht="15" customHeight="1" x14ac:dyDescent="0.3">
      <c r="A378" s="136"/>
      <c r="B378" s="134"/>
      <c r="C378" s="137"/>
      <c r="D378" s="142" t="str">
        <f>IF(Data_Entry_Table[[#This Row],[Category/Activity]]="", "", (VLOOKUP($D$3,Table2[#All], MATCH(Data_Entry_Table[[#This Row],[Category/Activity]], $N$36:$S$36,0))))</f>
        <v/>
      </c>
      <c r="E378" s="138"/>
      <c r="F378" s="144" t="str">
        <f>IF(Data_Entry_Table[[#This Row],[Hours]]="","",Data_Entry_Table[[#This Row],[Hours]]*Data_Entry_Table[[#This Row],[Rate]])</f>
        <v/>
      </c>
    </row>
    <row r="379" spans="1:6" s="73" customFormat="1" ht="15" customHeight="1" x14ac:dyDescent="0.3">
      <c r="A379" s="136"/>
      <c r="B379" s="134"/>
      <c r="C379" s="137"/>
      <c r="D379" s="142" t="str">
        <f>IF(Data_Entry_Table[[#This Row],[Category/Activity]]="", "", (VLOOKUP($D$3,Table2[#All], MATCH(Data_Entry_Table[[#This Row],[Category/Activity]], $N$36:$S$36,0))))</f>
        <v/>
      </c>
      <c r="E379" s="138"/>
      <c r="F379" s="144" t="str">
        <f>IF(Data_Entry_Table[[#This Row],[Hours]]="","",Data_Entry_Table[[#This Row],[Hours]]*Data_Entry_Table[[#This Row],[Rate]])</f>
        <v/>
      </c>
    </row>
    <row r="380" spans="1:6" s="73" customFormat="1" ht="15" customHeight="1" x14ac:dyDescent="0.3">
      <c r="A380" s="136"/>
      <c r="B380" s="134"/>
      <c r="C380" s="137"/>
      <c r="D380" s="142" t="str">
        <f>IF(Data_Entry_Table[[#This Row],[Category/Activity]]="", "", (VLOOKUP($D$3,Table2[#All], MATCH(Data_Entry_Table[[#This Row],[Category/Activity]], $N$36:$S$36,0))))</f>
        <v/>
      </c>
      <c r="E380" s="138"/>
      <c r="F380" s="144" t="str">
        <f>IF(Data_Entry_Table[[#This Row],[Hours]]="","",Data_Entry_Table[[#This Row],[Hours]]*Data_Entry_Table[[#This Row],[Rate]])</f>
        <v/>
      </c>
    </row>
    <row r="381" spans="1:6" s="73" customFormat="1" ht="15" customHeight="1" x14ac:dyDescent="0.3">
      <c r="A381" s="136"/>
      <c r="B381" s="134"/>
      <c r="C381" s="137"/>
      <c r="D381" s="142" t="str">
        <f>IF(Data_Entry_Table[[#This Row],[Category/Activity]]="", "", (VLOOKUP($D$3,Table2[#All], MATCH(Data_Entry_Table[[#This Row],[Category/Activity]], $N$36:$S$36,0))))</f>
        <v/>
      </c>
      <c r="E381" s="138"/>
      <c r="F381" s="144" t="str">
        <f>IF(Data_Entry_Table[[#This Row],[Hours]]="","",Data_Entry_Table[[#This Row],[Hours]]*Data_Entry_Table[[#This Row],[Rate]])</f>
        <v/>
      </c>
    </row>
    <row r="382" spans="1:6" s="73" customFormat="1" ht="15" customHeight="1" x14ac:dyDescent="0.3">
      <c r="A382" s="136"/>
      <c r="B382" s="134"/>
      <c r="C382" s="137"/>
      <c r="D382" s="142" t="str">
        <f>IF(Data_Entry_Table[[#This Row],[Category/Activity]]="", "", (VLOOKUP($D$3,Table2[#All], MATCH(Data_Entry_Table[[#This Row],[Category/Activity]], $N$36:$S$36,0))))</f>
        <v/>
      </c>
      <c r="E382" s="138"/>
      <c r="F382" s="144" t="str">
        <f>IF(Data_Entry_Table[[#This Row],[Hours]]="","",Data_Entry_Table[[#This Row],[Hours]]*Data_Entry_Table[[#This Row],[Rate]])</f>
        <v/>
      </c>
    </row>
    <row r="383" spans="1:6" s="73" customFormat="1" ht="15" customHeight="1" x14ac:dyDescent="0.3">
      <c r="A383" s="136"/>
      <c r="B383" s="134"/>
      <c r="C383" s="137"/>
      <c r="D383" s="142" t="str">
        <f>IF(Data_Entry_Table[[#This Row],[Category/Activity]]="", "", (VLOOKUP($D$3,Table2[#All], MATCH(Data_Entry_Table[[#This Row],[Category/Activity]], $N$36:$S$36,0))))</f>
        <v/>
      </c>
      <c r="E383" s="138"/>
      <c r="F383" s="144" t="str">
        <f>IF(Data_Entry_Table[[#This Row],[Hours]]="","",Data_Entry_Table[[#This Row],[Hours]]*Data_Entry_Table[[#This Row],[Rate]])</f>
        <v/>
      </c>
    </row>
    <row r="384" spans="1:6" s="73" customFormat="1" ht="15" customHeight="1" x14ac:dyDescent="0.3">
      <c r="A384" s="136"/>
      <c r="B384" s="134"/>
      <c r="C384" s="137"/>
      <c r="D384" s="142" t="str">
        <f>IF(Data_Entry_Table[[#This Row],[Category/Activity]]="", "", (VLOOKUP($D$3,Table2[#All], MATCH(Data_Entry_Table[[#This Row],[Category/Activity]], $N$36:$S$36,0))))</f>
        <v/>
      </c>
      <c r="E384" s="138"/>
      <c r="F384" s="144" t="str">
        <f>IF(Data_Entry_Table[[#This Row],[Hours]]="","",Data_Entry_Table[[#This Row],[Hours]]*Data_Entry_Table[[#This Row],[Rate]])</f>
        <v/>
      </c>
    </row>
    <row r="385" spans="1:6" s="73" customFormat="1" ht="15" customHeight="1" x14ac:dyDescent="0.3">
      <c r="A385" s="136"/>
      <c r="B385" s="134"/>
      <c r="C385" s="137"/>
      <c r="D385" s="142" t="str">
        <f>IF(Data_Entry_Table[[#This Row],[Category/Activity]]="", "", (VLOOKUP($D$3,Table2[#All], MATCH(Data_Entry_Table[[#This Row],[Category/Activity]], $N$36:$S$36,0))))</f>
        <v/>
      </c>
      <c r="E385" s="138"/>
      <c r="F385" s="144" t="str">
        <f>IF(Data_Entry_Table[[#This Row],[Hours]]="","",Data_Entry_Table[[#This Row],[Hours]]*Data_Entry_Table[[#This Row],[Rate]])</f>
        <v/>
      </c>
    </row>
    <row r="386" spans="1:6" s="73" customFormat="1" ht="15" customHeight="1" x14ac:dyDescent="0.3">
      <c r="A386" s="136"/>
      <c r="B386" s="134"/>
      <c r="C386" s="137"/>
      <c r="D386" s="142" t="str">
        <f>IF(Data_Entry_Table[[#This Row],[Category/Activity]]="", "", (VLOOKUP($D$3,Table2[#All], MATCH(Data_Entry_Table[[#This Row],[Category/Activity]], $N$36:$S$36,0))))</f>
        <v/>
      </c>
      <c r="E386" s="138"/>
      <c r="F386" s="144" t="str">
        <f>IF(Data_Entry_Table[[#This Row],[Hours]]="","",Data_Entry_Table[[#This Row],[Hours]]*Data_Entry_Table[[#This Row],[Rate]])</f>
        <v/>
      </c>
    </row>
    <row r="387" spans="1:6" s="73" customFormat="1" ht="15" customHeight="1" x14ac:dyDescent="0.3">
      <c r="A387" s="136"/>
      <c r="B387" s="134"/>
      <c r="C387" s="137"/>
      <c r="D387" s="142" t="str">
        <f>IF(Data_Entry_Table[[#This Row],[Category/Activity]]="", "", (VLOOKUP($D$3,Table2[#All], MATCH(Data_Entry_Table[[#This Row],[Category/Activity]], $N$36:$S$36,0))))</f>
        <v/>
      </c>
      <c r="E387" s="138"/>
      <c r="F387" s="144" t="str">
        <f>IF(Data_Entry_Table[[#This Row],[Hours]]="","",Data_Entry_Table[[#This Row],[Hours]]*Data_Entry_Table[[#This Row],[Rate]])</f>
        <v/>
      </c>
    </row>
    <row r="388" spans="1:6" s="73" customFormat="1" ht="15" customHeight="1" x14ac:dyDescent="0.3">
      <c r="A388" s="136"/>
      <c r="B388" s="134"/>
      <c r="C388" s="137"/>
      <c r="D388" s="142" t="str">
        <f>IF(Data_Entry_Table[[#This Row],[Category/Activity]]="", "", (VLOOKUP($D$3,Table2[#All], MATCH(Data_Entry_Table[[#This Row],[Category/Activity]], $N$36:$S$36,0))))</f>
        <v/>
      </c>
      <c r="E388" s="138"/>
      <c r="F388" s="144" t="str">
        <f>IF(Data_Entry_Table[[#This Row],[Hours]]="","",Data_Entry_Table[[#This Row],[Hours]]*Data_Entry_Table[[#This Row],[Rate]])</f>
        <v/>
      </c>
    </row>
    <row r="389" spans="1:6" s="73" customFormat="1" ht="15" customHeight="1" x14ac:dyDescent="0.3">
      <c r="A389" s="136"/>
      <c r="B389" s="134"/>
      <c r="C389" s="137"/>
      <c r="D389" s="142" t="str">
        <f>IF(Data_Entry_Table[[#This Row],[Category/Activity]]="", "", (VLOOKUP($D$3,Table2[#All], MATCH(Data_Entry_Table[[#This Row],[Category/Activity]], $N$36:$S$36,0))))</f>
        <v/>
      </c>
      <c r="E389" s="138"/>
      <c r="F389" s="144" t="str">
        <f>IF(Data_Entry_Table[[#This Row],[Hours]]="","",Data_Entry_Table[[#This Row],[Hours]]*Data_Entry_Table[[#This Row],[Rate]])</f>
        <v/>
      </c>
    </row>
    <row r="390" spans="1:6" s="73" customFormat="1" ht="15" customHeight="1" x14ac:dyDescent="0.3">
      <c r="A390" s="136"/>
      <c r="B390" s="134"/>
      <c r="C390" s="137"/>
      <c r="D390" s="142" t="str">
        <f>IF(Data_Entry_Table[[#This Row],[Category/Activity]]="", "", (VLOOKUP($D$3,Table2[#All], MATCH(Data_Entry_Table[[#This Row],[Category/Activity]], $N$36:$S$36,0))))</f>
        <v/>
      </c>
      <c r="E390" s="138"/>
      <c r="F390" s="144" t="str">
        <f>IF(Data_Entry_Table[[#This Row],[Hours]]="","",Data_Entry_Table[[#This Row],[Hours]]*Data_Entry_Table[[#This Row],[Rate]])</f>
        <v/>
      </c>
    </row>
    <row r="391" spans="1:6" s="73" customFormat="1" ht="15" customHeight="1" x14ac:dyDescent="0.3">
      <c r="A391" s="136"/>
      <c r="B391" s="134"/>
      <c r="C391" s="137"/>
      <c r="D391" s="142" t="str">
        <f>IF(Data_Entry_Table[[#This Row],[Category/Activity]]="", "", (VLOOKUP($D$3,Table2[#All], MATCH(Data_Entry_Table[[#This Row],[Category/Activity]], $N$36:$S$36,0))))</f>
        <v/>
      </c>
      <c r="E391" s="138"/>
      <c r="F391" s="144" t="str">
        <f>IF(Data_Entry_Table[[#This Row],[Hours]]="","",Data_Entry_Table[[#This Row],[Hours]]*Data_Entry_Table[[#This Row],[Rate]])</f>
        <v/>
      </c>
    </row>
    <row r="392" spans="1:6" s="73" customFormat="1" ht="15" customHeight="1" x14ac:dyDescent="0.3">
      <c r="A392" s="136"/>
      <c r="B392" s="134"/>
      <c r="C392" s="137"/>
      <c r="D392" s="142" t="str">
        <f>IF(Data_Entry_Table[[#This Row],[Category/Activity]]="", "", (VLOOKUP($D$3,Table2[#All], MATCH(Data_Entry_Table[[#This Row],[Category/Activity]], $N$36:$S$36,0))))</f>
        <v/>
      </c>
      <c r="E392" s="138"/>
      <c r="F392" s="144" t="str">
        <f>IF(Data_Entry_Table[[#This Row],[Hours]]="","",Data_Entry_Table[[#This Row],[Hours]]*Data_Entry_Table[[#This Row],[Rate]])</f>
        <v/>
      </c>
    </row>
    <row r="393" spans="1:6" s="73" customFormat="1" ht="15" customHeight="1" x14ac:dyDescent="0.3">
      <c r="A393" s="136"/>
      <c r="B393" s="134"/>
      <c r="C393" s="137"/>
      <c r="D393" s="142" t="str">
        <f>IF(Data_Entry_Table[[#This Row],[Category/Activity]]="", "", (VLOOKUP($D$3,Table2[#All], MATCH(Data_Entry_Table[[#This Row],[Category/Activity]], $N$36:$S$36,0))))</f>
        <v/>
      </c>
      <c r="E393" s="138"/>
      <c r="F393" s="144" t="str">
        <f>IF(Data_Entry_Table[[#This Row],[Hours]]="","",Data_Entry_Table[[#This Row],[Hours]]*Data_Entry_Table[[#This Row],[Rate]])</f>
        <v/>
      </c>
    </row>
    <row r="394" spans="1:6" s="73" customFormat="1" ht="15" customHeight="1" x14ac:dyDescent="0.3">
      <c r="A394" s="136"/>
      <c r="B394" s="134"/>
      <c r="C394" s="137"/>
      <c r="D394" s="142" t="str">
        <f>IF(Data_Entry_Table[[#This Row],[Category/Activity]]="", "", (VLOOKUP($D$3,Table2[#All], MATCH(Data_Entry_Table[[#This Row],[Category/Activity]], $N$36:$S$36,0))))</f>
        <v/>
      </c>
      <c r="E394" s="138"/>
      <c r="F394" s="144" t="str">
        <f>IF(Data_Entry_Table[[#This Row],[Hours]]="","",Data_Entry_Table[[#This Row],[Hours]]*Data_Entry_Table[[#This Row],[Rate]])</f>
        <v/>
      </c>
    </row>
    <row r="395" spans="1:6" s="73" customFormat="1" ht="15" customHeight="1" x14ac:dyDescent="0.3">
      <c r="A395" s="136"/>
      <c r="B395" s="134"/>
      <c r="C395" s="137"/>
      <c r="D395" s="142" t="str">
        <f>IF(Data_Entry_Table[[#This Row],[Category/Activity]]="", "", (VLOOKUP($D$3,Table2[#All], MATCH(Data_Entry_Table[[#This Row],[Category/Activity]], $N$36:$S$36,0))))</f>
        <v/>
      </c>
      <c r="E395" s="138"/>
      <c r="F395" s="144" t="str">
        <f>IF(Data_Entry_Table[[#This Row],[Hours]]="","",Data_Entry_Table[[#This Row],[Hours]]*Data_Entry_Table[[#This Row],[Rate]])</f>
        <v/>
      </c>
    </row>
    <row r="396" spans="1:6" s="73" customFormat="1" ht="15" customHeight="1" x14ac:dyDescent="0.3">
      <c r="A396" s="136"/>
      <c r="B396" s="134"/>
      <c r="C396" s="137"/>
      <c r="D396" s="142" t="str">
        <f>IF(Data_Entry_Table[[#This Row],[Category/Activity]]="", "", (VLOOKUP($D$3,Table2[#All], MATCH(Data_Entry_Table[[#This Row],[Category/Activity]], $N$36:$S$36,0))))</f>
        <v/>
      </c>
      <c r="E396" s="138"/>
      <c r="F396" s="144" t="str">
        <f>IF(Data_Entry_Table[[#This Row],[Hours]]="","",Data_Entry_Table[[#This Row],[Hours]]*Data_Entry_Table[[#This Row],[Rate]])</f>
        <v/>
      </c>
    </row>
    <row r="397" spans="1:6" s="73" customFormat="1" ht="15" customHeight="1" x14ac:dyDescent="0.3">
      <c r="A397" s="136"/>
      <c r="B397" s="134"/>
      <c r="C397" s="137"/>
      <c r="D397" s="142" t="str">
        <f>IF(Data_Entry_Table[[#This Row],[Category/Activity]]="", "", (VLOOKUP($D$3,Table2[#All], MATCH(Data_Entry_Table[[#This Row],[Category/Activity]], $N$36:$S$36,0))))</f>
        <v/>
      </c>
      <c r="E397" s="138"/>
      <c r="F397" s="144" t="str">
        <f>IF(Data_Entry_Table[[#This Row],[Hours]]="","",Data_Entry_Table[[#This Row],[Hours]]*Data_Entry_Table[[#This Row],[Rate]])</f>
        <v/>
      </c>
    </row>
    <row r="398" spans="1:6" s="73" customFormat="1" ht="15" customHeight="1" x14ac:dyDescent="0.3">
      <c r="A398" s="136"/>
      <c r="B398" s="134"/>
      <c r="C398" s="137"/>
      <c r="D398" s="142" t="str">
        <f>IF(Data_Entry_Table[[#This Row],[Category/Activity]]="", "", (VLOOKUP($D$3,Table2[#All], MATCH(Data_Entry_Table[[#This Row],[Category/Activity]], $N$36:$S$36,0))))</f>
        <v/>
      </c>
      <c r="E398" s="138"/>
      <c r="F398" s="144" t="str">
        <f>IF(Data_Entry_Table[[#This Row],[Hours]]="","",Data_Entry_Table[[#This Row],[Hours]]*Data_Entry_Table[[#This Row],[Rate]])</f>
        <v/>
      </c>
    </row>
    <row r="399" spans="1:6" s="73" customFormat="1" ht="15" customHeight="1" x14ac:dyDescent="0.3">
      <c r="A399" s="136"/>
      <c r="B399" s="134"/>
      <c r="C399" s="137"/>
      <c r="D399" s="142" t="str">
        <f>IF(Data_Entry_Table[[#This Row],[Category/Activity]]="", "", (VLOOKUP($D$3,Table2[#All], MATCH(Data_Entry_Table[[#This Row],[Category/Activity]], $N$36:$S$36,0))))</f>
        <v/>
      </c>
      <c r="E399" s="138"/>
      <c r="F399" s="144" t="str">
        <f>IF(Data_Entry_Table[[#This Row],[Hours]]="","",Data_Entry_Table[[#This Row],[Hours]]*Data_Entry_Table[[#This Row],[Rate]])</f>
        <v/>
      </c>
    </row>
    <row r="400" spans="1:6" s="73" customFormat="1" ht="15" customHeight="1" x14ac:dyDescent="0.3">
      <c r="A400" s="136"/>
      <c r="B400" s="134"/>
      <c r="C400" s="137"/>
      <c r="D400" s="142" t="str">
        <f>IF(Data_Entry_Table[[#This Row],[Category/Activity]]="", "", (VLOOKUP($D$3,Table2[#All], MATCH(Data_Entry_Table[[#This Row],[Category/Activity]], $N$36:$S$36,0))))</f>
        <v/>
      </c>
      <c r="E400" s="138"/>
      <c r="F400" s="144" t="str">
        <f>IF(Data_Entry_Table[[#This Row],[Hours]]="","",Data_Entry_Table[[#This Row],[Hours]]*Data_Entry_Table[[#This Row],[Rate]])</f>
        <v/>
      </c>
    </row>
    <row r="401" spans="1:6" s="73" customFormat="1" ht="15" customHeight="1" x14ac:dyDescent="0.3">
      <c r="A401" s="136"/>
      <c r="B401" s="134"/>
      <c r="C401" s="137"/>
      <c r="D401" s="142" t="str">
        <f>IF(Data_Entry_Table[[#This Row],[Category/Activity]]="", "", (VLOOKUP($D$3,Table2[#All], MATCH(Data_Entry_Table[[#This Row],[Category/Activity]], $N$36:$S$36,0))))</f>
        <v/>
      </c>
      <c r="E401" s="138"/>
      <c r="F401" s="144" t="str">
        <f>IF(Data_Entry_Table[[#This Row],[Hours]]="","",Data_Entry_Table[[#This Row],[Hours]]*Data_Entry_Table[[#This Row],[Rate]])</f>
        <v/>
      </c>
    </row>
    <row r="402" spans="1:6" s="73" customFormat="1" ht="15" customHeight="1" x14ac:dyDescent="0.3">
      <c r="A402" s="136"/>
      <c r="B402" s="134"/>
      <c r="C402" s="137"/>
      <c r="D402" s="142" t="str">
        <f>IF(Data_Entry_Table[[#This Row],[Category/Activity]]="", "", (VLOOKUP($D$3,Table2[#All], MATCH(Data_Entry_Table[[#This Row],[Category/Activity]], $N$36:$S$36,0))))</f>
        <v/>
      </c>
      <c r="E402" s="138"/>
      <c r="F402" s="144" t="str">
        <f>IF(Data_Entry_Table[[#This Row],[Hours]]="","",Data_Entry_Table[[#This Row],[Hours]]*Data_Entry_Table[[#This Row],[Rate]])</f>
        <v/>
      </c>
    </row>
    <row r="403" spans="1:6" s="73" customFormat="1" ht="15" customHeight="1" x14ac:dyDescent="0.3">
      <c r="A403" s="136"/>
      <c r="B403" s="134"/>
      <c r="C403" s="137"/>
      <c r="D403" s="142" t="str">
        <f>IF(Data_Entry_Table[[#This Row],[Category/Activity]]="", "", (VLOOKUP($D$3,Table2[#All], MATCH(Data_Entry_Table[[#This Row],[Category/Activity]], $N$36:$S$36,0))))</f>
        <v/>
      </c>
      <c r="E403" s="138"/>
      <c r="F403" s="144" t="str">
        <f>IF(Data_Entry_Table[[#This Row],[Hours]]="","",Data_Entry_Table[[#This Row],[Hours]]*Data_Entry_Table[[#This Row],[Rate]])</f>
        <v/>
      </c>
    </row>
    <row r="404" spans="1:6" s="73" customFormat="1" ht="15" customHeight="1" x14ac:dyDescent="0.3">
      <c r="A404" s="136"/>
      <c r="B404" s="134"/>
      <c r="C404" s="137"/>
      <c r="D404" s="142" t="str">
        <f>IF(Data_Entry_Table[[#This Row],[Category/Activity]]="", "", (VLOOKUP($D$3,Table2[#All], MATCH(Data_Entry_Table[[#This Row],[Category/Activity]], $N$36:$S$36,0))))</f>
        <v/>
      </c>
      <c r="E404" s="138"/>
      <c r="F404" s="144" t="str">
        <f>IF(Data_Entry_Table[[#This Row],[Hours]]="","",Data_Entry_Table[[#This Row],[Hours]]*Data_Entry_Table[[#This Row],[Rate]])</f>
        <v/>
      </c>
    </row>
    <row r="405" spans="1:6" s="73" customFormat="1" ht="15" customHeight="1" x14ac:dyDescent="0.3">
      <c r="A405" s="136"/>
      <c r="B405" s="134"/>
      <c r="C405" s="137"/>
      <c r="D405" s="142" t="str">
        <f>IF(Data_Entry_Table[[#This Row],[Category/Activity]]="", "", (VLOOKUP($D$3,Table2[#All], MATCH(Data_Entry_Table[[#This Row],[Category/Activity]], $N$36:$S$36,0))))</f>
        <v/>
      </c>
      <c r="E405" s="138"/>
      <c r="F405" s="144" t="str">
        <f>IF(Data_Entry_Table[[#This Row],[Hours]]="","",Data_Entry_Table[[#This Row],[Hours]]*Data_Entry_Table[[#This Row],[Rate]])</f>
        <v/>
      </c>
    </row>
    <row r="406" spans="1:6" s="73" customFormat="1" ht="15" customHeight="1" x14ac:dyDescent="0.3">
      <c r="A406" s="136"/>
      <c r="B406" s="134"/>
      <c r="C406" s="137"/>
      <c r="D406" s="142" t="str">
        <f>IF(Data_Entry_Table[[#This Row],[Category/Activity]]="", "", (VLOOKUP($D$3,Table2[#All], MATCH(Data_Entry_Table[[#This Row],[Category/Activity]], $N$36:$S$36,0))))</f>
        <v/>
      </c>
      <c r="E406" s="138"/>
      <c r="F406" s="144" t="str">
        <f>IF(Data_Entry_Table[[#This Row],[Hours]]="","",Data_Entry_Table[[#This Row],[Hours]]*Data_Entry_Table[[#This Row],[Rate]])</f>
        <v/>
      </c>
    </row>
    <row r="407" spans="1:6" s="73" customFormat="1" ht="15" customHeight="1" x14ac:dyDescent="0.3">
      <c r="A407" s="136"/>
      <c r="B407" s="134"/>
      <c r="C407" s="137"/>
      <c r="D407" s="142" t="str">
        <f>IF(Data_Entry_Table[[#This Row],[Category/Activity]]="", "", (VLOOKUP($D$3,Table2[#All], MATCH(Data_Entry_Table[[#This Row],[Category/Activity]], $N$36:$S$36,0))))</f>
        <v/>
      </c>
      <c r="E407" s="138"/>
      <c r="F407" s="144" t="str">
        <f>IF(Data_Entry_Table[[#This Row],[Hours]]="","",Data_Entry_Table[[#This Row],[Hours]]*Data_Entry_Table[[#This Row],[Rate]])</f>
        <v/>
      </c>
    </row>
    <row r="408" spans="1:6" s="73" customFormat="1" ht="15" customHeight="1" x14ac:dyDescent="0.3">
      <c r="A408" s="136"/>
      <c r="B408" s="134"/>
      <c r="C408" s="137"/>
      <c r="D408" s="142" t="str">
        <f>IF(Data_Entry_Table[[#This Row],[Category/Activity]]="", "", (VLOOKUP($D$3,Table2[#All], MATCH(Data_Entry_Table[[#This Row],[Category/Activity]], $N$36:$S$36,0))))</f>
        <v/>
      </c>
      <c r="E408" s="138"/>
      <c r="F408" s="144" t="str">
        <f>IF(Data_Entry_Table[[#This Row],[Hours]]="","",Data_Entry_Table[[#This Row],[Hours]]*Data_Entry_Table[[#This Row],[Rate]])</f>
        <v/>
      </c>
    </row>
    <row r="409" spans="1:6" s="73" customFormat="1" ht="15" customHeight="1" x14ac:dyDescent="0.3">
      <c r="A409" s="136"/>
      <c r="B409" s="134"/>
      <c r="C409" s="137"/>
      <c r="D409" s="142" t="str">
        <f>IF(Data_Entry_Table[[#This Row],[Category/Activity]]="", "", (VLOOKUP($D$3,Table2[#All], MATCH(Data_Entry_Table[[#This Row],[Category/Activity]], $N$36:$S$36,0))))</f>
        <v/>
      </c>
      <c r="E409" s="138"/>
      <c r="F409" s="144" t="str">
        <f>IF(Data_Entry_Table[[#This Row],[Hours]]="","",Data_Entry_Table[[#This Row],[Hours]]*Data_Entry_Table[[#This Row],[Rate]])</f>
        <v/>
      </c>
    </row>
    <row r="410" spans="1:6" s="73" customFormat="1" ht="15" customHeight="1" x14ac:dyDescent="0.3">
      <c r="A410" s="136"/>
      <c r="B410" s="134"/>
      <c r="C410" s="137"/>
      <c r="D410" s="142" t="str">
        <f>IF(Data_Entry_Table[[#This Row],[Category/Activity]]="", "", (VLOOKUP($D$3,Table2[#All], MATCH(Data_Entry_Table[[#This Row],[Category/Activity]], $N$36:$S$36,0))))</f>
        <v/>
      </c>
      <c r="E410" s="138"/>
      <c r="F410" s="144" t="str">
        <f>IF(Data_Entry_Table[[#This Row],[Hours]]="","",Data_Entry_Table[[#This Row],[Hours]]*Data_Entry_Table[[#This Row],[Rate]])</f>
        <v/>
      </c>
    </row>
    <row r="411" spans="1:6" s="73" customFormat="1" ht="15" customHeight="1" x14ac:dyDescent="0.3">
      <c r="A411" s="136"/>
      <c r="B411" s="134"/>
      <c r="C411" s="137"/>
      <c r="D411" s="142" t="str">
        <f>IF(Data_Entry_Table[[#This Row],[Category/Activity]]="", "", (VLOOKUP($D$3,Table2[#All], MATCH(Data_Entry_Table[[#This Row],[Category/Activity]], $N$36:$S$36,0))))</f>
        <v/>
      </c>
      <c r="E411" s="138"/>
      <c r="F411" s="144" t="str">
        <f>IF(Data_Entry_Table[[#This Row],[Hours]]="","",Data_Entry_Table[[#This Row],[Hours]]*Data_Entry_Table[[#This Row],[Rate]])</f>
        <v/>
      </c>
    </row>
    <row r="412" spans="1:6" s="73" customFormat="1" ht="15" customHeight="1" x14ac:dyDescent="0.3">
      <c r="A412" s="136"/>
      <c r="B412" s="134"/>
      <c r="C412" s="137"/>
      <c r="D412" s="142" t="str">
        <f>IF(Data_Entry_Table[[#This Row],[Category/Activity]]="", "", (VLOOKUP($D$3,Table2[#All], MATCH(Data_Entry_Table[[#This Row],[Category/Activity]], $N$36:$S$36,0))))</f>
        <v/>
      </c>
      <c r="E412" s="138"/>
      <c r="F412" s="144" t="str">
        <f>IF(Data_Entry_Table[[#This Row],[Hours]]="","",Data_Entry_Table[[#This Row],[Hours]]*Data_Entry_Table[[#This Row],[Rate]])</f>
        <v/>
      </c>
    </row>
    <row r="413" spans="1:6" s="73" customFormat="1" ht="15" customHeight="1" x14ac:dyDescent="0.3">
      <c r="A413" s="136"/>
      <c r="B413" s="134"/>
      <c r="C413" s="137"/>
      <c r="D413" s="142" t="str">
        <f>IF(Data_Entry_Table[[#This Row],[Category/Activity]]="", "", (VLOOKUP($D$3,Table2[#All], MATCH(Data_Entry_Table[[#This Row],[Category/Activity]], $N$36:$S$36,0))))</f>
        <v/>
      </c>
      <c r="E413" s="138"/>
      <c r="F413" s="144" t="str">
        <f>IF(Data_Entry_Table[[#This Row],[Hours]]="","",Data_Entry_Table[[#This Row],[Hours]]*Data_Entry_Table[[#This Row],[Rate]])</f>
        <v/>
      </c>
    </row>
    <row r="414" spans="1:6" s="73" customFormat="1" ht="15" customHeight="1" x14ac:dyDescent="0.3">
      <c r="A414" s="136"/>
      <c r="B414" s="134"/>
      <c r="C414" s="137"/>
      <c r="D414" s="142" t="str">
        <f>IF(Data_Entry_Table[[#This Row],[Category/Activity]]="", "", (VLOOKUP($D$3,Table2[#All], MATCH(Data_Entry_Table[[#This Row],[Category/Activity]], $N$36:$S$36,0))))</f>
        <v/>
      </c>
      <c r="E414" s="138"/>
      <c r="F414" s="144" t="str">
        <f>IF(Data_Entry_Table[[#This Row],[Hours]]="","",Data_Entry_Table[[#This Row],[Hours]]*Data_Entry_Table[[#This Row],[Rate]])</f>
        <v/>
      </c>
    </row>
    <row r="415" spans="1:6" s="73" customFormat="1" ht="15" customHeight="1" x14ac:dyDescent="0.3">
      <c r="A415" s="136"/>
      <c r="B415" s="134"/>
      <c r="C415" s="137"/>
      <c r="D415" s="142" t="str">
        <f>IF(Data_Entry_Table[[#This Row],[Category/Activity]]="", "", (VLOOKUP($D$3,Table2[#All], MATCH(Data_Entry_Table[[#This Row],[Category/Activity]], $N$36:$S$36,0))))</f>
        <v/>
      </c>
      <c r="E415" s="138"/>
      <c r="F415" s="144" t="str">
        <f>IF(Data_Entry_Table[[#This Row],[Hours]]="","",Data_Entry_Table[[#This Row],[Hours]]*Data_Entry_Table[[#This Row],[Rate]])</f>
        <v/>
      </c>
    </row>
    <row r="416" spans="1:6" s="73" customFormat="1" ht="15" customHeight="1" x14ac:dyDescent="0.3">
      <c r="A416" s="136"/>
      <c r="B416" s="134"/>
      <c r="C416" s="137"/>
      <c r="D416" s="142" t="str">
        <f>IF(Data_Entry_Table[[#This Row],[Category/Activity]]="", "", (VLOOKUP($D$3,Table2[#All], MATCH(Data_Entry_Table[[#This Row],[Category/Activity]], $N$36:$S$36,0))))</f>
        <v/>
      </c>
      <c r="E416" s="138"/>
      <c r="F416" s="144" t="str">
        <f>IF(Data_Entry_Table[[#This Row],[Hours]]="","",Data_Entry_Table[[#This Row],[Hours]]*Data_Entry_Table[[#This Row],[Rate]])</f>
        <v/>
      </c>
    </row>
    <row r="417" spans="1:6" s="73" customFormat="1" ht="15" customHeight="1" x14ac:dyDescent="0.3">
      <c r="A417" s="136"/>
      <c r="B417" s="134"/>
      <c r="C417" s="137"/>
      <c r="D417" s="142" t="str">
        <f>IF(Data_Entry_Table[[#This Row],[Category/Activity]]="", "", (VLOOKUP($D$3,Table2[#All], MATCH(Data_Entry_Table[[#This Row],[Category/Activity]], $N$36:$S$36,0))))</f>
        <v/>
      </c>
      <c r="E417" s="138"/>
      <c r="F417" s="144" t="str">
        <f>IF(Data_Entry_Table[[#This Row],[Hours]]="","",Data_Entry_Table[[#This Row],[Hours]]*Data_Entry_Table[[#This Row],[Rate]])</f>
        <v/>
      </c>
    </row>
    <row r="418" spans="1:6" s="73" customFormat="1" ht="15" customHeight="1" x14ac:dyDescent="0.3">
      <c r="A418" s="136"/>
      <c r="B418" s="134"/>
      <c r="C418" s="137"/>
      <c r="D418" s="142" t="str">
        <f>IF(Data_Entry_Table[[#This Row],[Category/Activity]]="", "", (VLOOKUP($D$3,Table2[#All], MATCH(Data_Entry_Table[[#This Row],[Category/Activity]], $N$36:$S$36,0))))</f>
        <v/>
      </c>
      <c r="E418" s="138"/>
      <c r="F418" s="144" t="str">
        <f>IF(Data_Entry_Table[[#This Row],[Hours]]="","",Data_Entry_Table[[#This Row],[Hours]]*Data_Entry_Table[[#This Row],[Rate]])</f>
        <v/>
      </c>
    </row>
    <row r="419" spans="1:6" s="73" customFormat="1" ht="15" customHeight="1" x14ac:dyDescent="0.3">
      <c r="A419" s="136"/>
      <c r="B419" s="134"/>
      <c r="C419" s="137"/>
      <c r="D419" s="142" t="str">
        <f>IF(Data_Entry_Table[[#This Row],[Category/Activity]]="", "", (VLOOKUP($D$3,Table2[#All], MATCH(Data_Entry_Table[[#This Row],[Category/Activity]], $N$36:$S$36,0))))</f>
        <v/>
      </c>
      <c r="E419" s="138"/>
      <c r="F419" s="144" t="str">
        <f>IF(Data_Entry_Table[[#This Row],[Hours]]="","",Data_Entry_Table[[#This Row],[Hours]]*Data_Entry_Table[[#This Row],[Rate]])</f>
        <v/>
      </c>
    </row>
    <row r="420" spans="1:6" s="73" customFormat="1" ht="15" customHeight="1" x14ac:dyDescent="0.3">
      <c r="A420" s="136"/>
      <c r="B420" s="134"/>
      <c r="C420" s="137"/>
      <c r="D420" s="142" t="str">
        <f>IF(Data_Entry_Table[[#This Row],[Category/Activity]]="", "", (VLOOKUP($D$3,Table2[#All], MATCH(Data_Entry_Table[[#This Row],[Category/Activity]], $N$36:$S$36,0))))</f>
        <v/>
      </c>
      <c r="E420" s="138"/>
      <c r="F420" s="144" t="str">
        <f>IF(Data_Entry_Table[[#This Row],[Hours]]="","",Data_Entry_Table[[#This Row],[Hours]]*Data_Entry_Table[[#This Row],[Rate]])</f>
        <v/>
      </c>
    </row>
    <row r="421" spans="1:6" s="73" customFormat="1" ht="15" customHeight="1" x14ac:dyDescent="0.3">
      <c r="A421" s="136"/>
      <c r="B421" s="134"/>
      <c r="C421" s="137"/>
      <c r="D421" s="142" t="str">
        <f>IF(Data_Entry_Table[[#This Row],[Category/Activity]]="", "", (VLOOKUP($D$3,Table2[#All], MATCH(Data_Entry_Table[[#This Row],[Category/Activity]], $N$36:$S$36,0))))</f>
        <v/>
      </c>
      <c r="E421" s="138"/>
      <c r="F421" s="144" t="str">
        <f>IF(Data_Entry_Table[[#This Row],[Hours]]="","",Data_Entry_Table[[#This Row],[Hours]]*Data_Entry_Table[[#This Row],[Rate]])</f>
        <v/>
      </c>
    </row>
    <row r="422" spans="1:6" s="73" customFormat="1" ht="15" customHeight="1" x14ac:dyDescent="0.3">
      <c r="A422" s="136"/>
      <c r="B422" s="134"/>
      <c r="C422" s="137"/>
      <c r="D422" s="142" t="str">
        <f>IF(Data_Entry_Table[[#This Row],[Category/Activity]]="", "", (VLOOKUP($D$3,Table2[#All], MATCH(Data_Entry_Table[[#This Row],[Category/Activity]], $N$36:$S$36,0))))</f>
        <v/>
      </c>
      <c r="E422" s="138"/>
      <c r="F422" s="144" t="str">
        <f>IF(Data_Entry_Table[[#This Row],[Hours]]="","",Data_Entry_Table[[#This Row],[Hours]]*Data_Entry_Table[[#This Row],[Rate]])</f>
        <v/>
      </c>
    </row>
    <row r="423" spans="1:6" s="73" customFormat="1" ht="15" customHeight="1" x14ac:dyDescent="0.3">
      <c r="A423" s="136"/>
      <c r="B423" s="134"/>
      <c r="C423" s="137"/>
      <c r="D423" s="142" t="str">
        <f>IF(Data_Entry_Table[[#This Row],[Category/Activity]]="", "", (VLOOKUP($D$3,Table2[#All], MATCH(Data_Entry_Table[[#This Row],[Category/Activity]], $N$36:$S$36,0))))</f>
        <v/>
      </c>
      <c r="E423" s="138"/>
      <c r="F423" s="144" t="str">
        <f>IF(Data_Entry_Table[[#This Row],[Hours]]="","",Data_Entry_Table[[#This Row],[Hours]]*Data_Entry_Table[[#This Row],[Rate]])</f>
        <v/>
      </c>
    </row>
    <row r="424" spans="1:6" s="73" customFormat="1" ht="15" customHeight="1" x14ac:dyDescent="0.3">
      <c r="A424" s="136"/>
      <c r="B424" s="134"/>
      <c r="C424" s="137"/>
      <c r="D424" s="142" t="str">
        <f>IF(Data_Entry_Table[[#This Row],[Category/Activity]]="", "", (VLOOKUP($D$3,Table2[#All], MATCH(Data_Entry_Table[[#This Row],[Category/Activity]], $N$36:$S$36,0))))</f>
        <v/>
      </c>
      <c r="E424" s="138"/>
      <c r="F424" s="144" t="str">
        <f>IF(Data_Entry_Table[[#This Row],[Hours]]="","",Data_Entry_Table[[#This Row],[Hours]]*Data_Entry_Table[[#This Row],[Rate]])</f>
        <v/>
      </c>
    </row>
    <row r="425" spans="1:6" s="73" customFormat="1" ht="15" customHeight="1" x14ac:dyDescent="0.3">
      <c r="A425" s="136"/>
      <c r="B425" s="134"/>
      <c r="C425" s="137"/>
      <c r="D425" s="142" t="str">
        <f>IF(Data_Entry_Table[[#This Row],[Category/Activity]]="", "", (VLOOKUP($D$3,Table2[#All], MATCH(Data_Entry_Table[[#This Row],[Category/Activity]], $N$36:$S$36,0))))</f>
        <v/>
      </c>
      <c r="E425" s="138"/>
      <c r="F425" s="144" t="str">
        <f>IF(Data_Entry_Table[[#This Row],[Hours]]="","",Data_Entry_Table[[#This Row],[Hours]]*Data_Entry_Table[[#This Row],[Rate]])</f>
        <v/>
      </c>
    </row>
    <row r="426" spans="1:6" s="73" customFormat="1" ht="15" customHeight="1" x14ac:dyDescent="0.3">
      <c r="A426" s="136"/>
      <c r="B426" s="134"/>
      <c r="C426" s="137"/>
      <c r="D426" s="142" t="str">
        <f>IF(Data_Entry_Table[[#This Row],[Category/Activity]]="", "", (VLOOKUP($D$3,Table2[#All], MATCH(Data_Entry_Table[[#This Row],[Category/Activity]], $N$36:$S$36,0))))</f>
        <v/>
      </c>
      <c r="E426" s="138"/>
      <c r="F426" s="144" t="str">
        <f>IF(Data_Entry_Table[[#This Row],[Hours]]="","",Data_Entry_Table[[#This Row],[Hours]]*Data_Entry_Table[[#This Row],[Rate]])</f>
        <v/>
      </c>
    </row>
    <row r="427" spans="1:6" s="73" customFormat="1" ht="15" customHeight="1" x14ac:dyDescent="0.3">
      <c r="A427" s="136"/>
      <c r="B427" s="134"/>
      <c r="C427" s="137"/>
      <c r="D427" s="142" t="str">
        <f>IF(Data_Entry_Table[[#This Row],[Category/Activity]]="", "", (VLOOKUP($D$3,Table2[#All], MATCH(Data_Entry_Table[[#This Row],[Category/Activity]], $N$36:$S$36,0))))</f>
        <v/>
      </c>
      <c r="E427" s="138"/>
      <c r="F427" s="144" t="str">
        <f>IF(Data_Entry_Table[[#This Row],[Hours]]="","",Data_Entry_Table[[#This Row],[Hours]]*Data_Entry_Table[[#This Row],[Rate]])</f>
        <v/>
      </c>
    </row>
    <row r="428" spans="1:6" s="73" customFormat="1" ht="15" customHeight="1" x14ac:dyDescent="0.3">
      <c r="A428" s="136"/>
      <c r="B428" s="134"/>
      <c r="C428" s="137"/>
      <c r="D428" s="142" t="str">
        <f>IF(Data_Entry_Table[[#This Row],[Category/Activity]]="", "", (VLOOKUP($D$3,Table2[#All], MATCH(Data_Entry_Table[[#This Row],[Category/Activity]], $N$36:$S$36,0))))</f>
        <v/>
      </c>
      <c r="E428" s="138"/>
      <c r="F428" s="144" t="str">
        <f>IF(Data_Entry_Table[[#This Row],[Hours]]="","",Data_Entry_Table[[#This Row],[Hours]]*Data_Entry_Table[[#This Row],[Rate]])</f>
        <v/>
      </c>
    </row>
    <row r="429" spans="1:6" s="73" customFormat="1" ht="15" customHeight="1" x14ac:dyDescent="0.3">
      <c r="A429" s="136"/>
      <c r="B429" s="134"/>
      <c r="C429" s="137"/>
      <c r="D429" s="142" t="str">
        <f>IF(Data_Entry_Table[[#This Row],[Category/Activity]]="", "", (VLOOKUP($D$3,Table2[#All], MATCH(Data_Entry_Table[[#This Row],[Category/Activity]], $N$36:$S$36,0))))</f>
        <v/>
      </c>
      <c r="E429" s="138"/>
      <c r="F429" s="144" t="str">
        <f>IF(Data_Entry_Table[[#This Row],[Hours]]="","",Data_Entry_Table[[#This Row],[Hours]]*Data_Entry_Table[[#This Row],[Rate]])</f>
        <v/>
      </c>
    </row>
    <row r="430" spans="1:6" s="73" customFormat="1" ht="15" customHeight="1" x14ac:dyDescent="0.3">
      <c r="A430" s="136"/>
      <c r="B430" s="134"/>
      <c r="C430" s="137"/>
      <c r="D430" s="142" t="str">
        <f>IF(Data_Entry_Table[[#This Row],[Category/Activity]]="", "", (VLOOKUP($D$3,Table2[#All], MATCH(Data_Entry_Table[[#This Row],[Category/Activity]], $N$36:$S$36,0))))</f>
        <v/>
      </c>
      <c r="E430" s="138"/>
      <c r="F430" s="144" t="str">
        <f>IF(Data_Entry_Table[[#This Row],[Hours]]="","",Data_Entry_Table[[#This Row],[Hours]]*Data_Entry_Table[[#This Row],[Rate]])</f>
        <v/>
      </c>
    </row>
    <row r="431" spans="1:6" s="73" customFormat="1" ht="15" customHeight="1" x14ac:dyDescent="0.3">
      <c r="A431" s="136"/>
      <c r="B431" s="134"/>
      <c r="C431" s="137"/>
      <c r="D431" s="142" t="str">
        <f>IF(Data_Entry_Table[[#This Row],[Category/Activity]]="", "", (VLOOKUP($D$3,Table2[#All], MATCH(Data_Entry_Table[[#This Row],[Category/Activity]], $N$36:$S$36,0))))</f>
        <v/>
      </c>
      <c r="E431" s="138"/>
      <c r="F431" s="144" t="str">
        <f>IF(Data_Entry_Table[[#This Row],[Hours]]="","",Data_Entry_Table[[#This Row],[Hours]]*Data_Entry_Table[[#This Row],[Rate]])</f>
        <v/>
      </c>
    </row>
    <row r="432" spans="1:6" s="73" customFormat="1" ht="15" customHeight="1" x14ac:dyDescent="0.3">
      <c r="A432" s="136"/>
      <c r="B432" s="134"/>
      <c r="C432" s="137"/>
      <c r="D432" s="142" t="str">
        <f>IF(Data_Entry_Table[[#This Row],[Category/Activity]]="", "", (VLOOKUP($D$3,Table2[#All], MATCH(Data_Entry_Table[[#This Row],[Category/Activity]], $N$36:$S$36,0))))</f>
        <v/>
      </c>
      <c r="E432" s="138"/>
      <c r="F432" s="144" t="str">
        <f>IF(Data_Entry_Table[[#This Row],[Hours]]="","",Data_Entry_Table[[#This Row],[Hours]]*Data_Entry_Table[[#This Row],[Rate]])</f>
        <v/>
      </c>
    </row>
    <row r="433" spans="1:6" s="73" customFormat="1" ht="15" customHeight="1" x14ac:dyDescent="0.3">
      <c r="A433" s="136"/>
      <c r="B433" s="134"/>
      <c r="C433" s="137"/>
      <c r="D433" s="142" t="str">
        <f>IF(Data_Entry_Table[[#This Row],[Category/Activity]]="", "", (VLOOKUP($D$3,Table2[#All], MATCH(Data_Entry_Table[[#This Row],[Category/Activity]], $N$36:$S$36,0))))</f>
        <v/>
      </c>
      <c r="E433" s="138"/>
      <c r="F433" s="144" t="str">
        <f>IF(Data_Entry_Table[[#This Row],[Hours]]="","",Data_Entry_Table[[#This Row],[Hours]]*Data_Entry_Table[[#This Row],[Rate]])</f>
        <v/>
      </c>
    </row>
    <row r="434" spans="1:6" s="73" customFormat="1" ht="15" customHeight="1" x14ac:dyDescent="0.3">
      <c r="A434" s="136"/>
      <c r="B434" s="134"/>
      <c r="C434" s="137"/>
      <c r="D434" s="142" t="str">
        <f>IF(Data_Entry_Table[[#This Row],[Category/Activity]]="", "", (VLOOKUP($D$3,Table2[#All], MATCH(Data_Entry_Table[[#This Row],[Category/Activity]], $N$36:$S$36,0))))</f>
        <v/>
      </c>
      <c r="E434" s="138"/>
      <c r="F434" s="144" t="str">
        <f>IF(Data_Entry_Table[[#This Row],[Hours]]="","",Data_Entry_Table[[#This Row],[Hours]]*Data_Entry_Table[[#This Row],[Rate]])</f>
        <v/>
      </c>
    </row>
    <row r="435" spans="1:6" s="73" customFormat="1" ht="15" customHeight="1" x14ac:dyDescent="0.3">
      <c r="A435" s="136"/>
      <c r="B435" s="134"/>
      <c r="C435" s="137"/>
      <c r="D435" s="142" t="str">
        <f>IF(Data_Entry_Table[[#This Row],[Category/Activity]]="", "", (VLOOKUP($D$3,Table2[#All], MATCH(Data_Entry_Table[[#This Row],[Category/Activity]], $N$36:$S$36,0))))</f>
        <v/>
      </c>
      <c r="E435" s="138"/>
      <c r="F435" s="144" t="str">
        <f>IF(Data_Entry_Table[[#This Row],[Hours]]="","",Data_Entry_Table[[#This Row],[Hours]]*Data_Entry_Table[[#This Row],[Rate]])</f>
        <v/>
      </c>
    </row>
    <row r="436" spans="1:6" s="73" customFormat="1" ht="15" customHeight="1" x14ac:dyDescent="0.3">
      <c r="A436" s="136"/>
      <c r="B436" s="134"/>
      <c r="C436" s="137"/>
      <c r="D436" s="142" t="str">
        <f>IF(Data_Entry_Table[[#This Row],[Category/Activity]]="", "", (VLOOKUP($D$3,Table2[#All], MATCH(Data_Entry_Table[[#This Row],[Category/Activity]], $N$36:$S$36,0))))</f>
        <v/>
      </c>
      <c r="E436" s="138"/>
      <c r="F436" s="144" t="str">
        <f>IF(Data_Entry_Table[[#This Row],[Hours]]="","",Data_Entry_Table[[#This Row],[Hours]]*Data_Entry_Table[[#This Row],[Rate]])</f>
        <v/>
      </c>
    </row>
    <row r="437" spans="1:6" s="73" customFormat="1" ht="15" customHeight="1" x14ac:dyDescent="0.3">
      <c r="A437" s="136"/>
      <c r="B437" s="134"/>
      <c r="C437" s="137"/>
      <c r="D437" s="142" t="str">
        <f>IF(Data_Entry_Table[[#This Row],[Category/Activity]]="", "", (VLOOKUP($D$3,Table2[#All], MATCH(Data_Entry_Table[[#This Row],[Category/Activity]], $N$36:$S$36,0))))</f>
        <v/>
      </c>
      <c r="E437" s="138"/>
      <c r="F437" s="144" t="str">
        <f>IF(Data_Entry_Table[[#This Row],[Hours]]="","",Data_Entry_Table[[#This Row],[Hours]]*Data_Entry_Table[[#This Row],[Rate]])</f>
        <v/>
      </c>
    </row>
    <row r="438" spans="1:6" s="73" customFormat="1" ht="15" customHeight="1" x14ac:dyDescent="0.3">
      <c r="A438" s="136"/>
      <c r="B438" s="134"/>
      <c r="C438" s="137"/>
      <c r="D438" s="142" t="str">
        <f>IF(Data_Entry_Table[[#This Row],[Category/Activity]]="", "", (VLOOKUP($D$3,Table2[#All], MATCH(Data_Entry_Table[[#This Row],[Category/Activity]], $N$36:$S$36,0))))</f>
        <v/>
      </c>
      <c r="E438" s="138"/>
      <c r="F438" s="144" t="str">
        <f>IF(Data_Entry_Table[[#This Row],[Hours]]="","",Data_Entry_Table[[#This Row],[Hours]]*Data_Entry_Table[[#This Row],[Rate]])</f>
        <v/>
      </c>
    </row>
    <row r="439" spans="1:6" s="73" customFormat="1" ht="15" customHeight="1" x14ac:dyDescent="0.3">
      <c r="A439" s="136"/>
      <c r="B439" s="134"/>
      <c r="C439" s="137"/>
      <c r="D439" s="142" t="str">
        <f>IF(Data_Entry_Table[[#This Row],[Category/Activity]]="", "", (VLOOKUP($D$3,Table2[#All], MATCH(Data_Entry_Table[[#This Row],[Category/Activity]], $N$36:$S$36,0))))</f>
        <v/>
      </c>
      <c r="E439" s="138"/>
      <c r="F439" s="144" t="str">
        <f>IF(Data_Entry_Table[[#This Row],[Hours]]="","",Data_Entry_Table[[#This Row],[Hours]]*Data_Entry_Table[[#This Row],[Rate]])</f>
        <v/>
      </c>
    </row>
    <row r="440" spans="1:6" s="73" customFormat="1" ht="15" customHeight="1" x14ac:dyDescent="0.3">
      <c r="A440" s="136"/>
      <c r="B440" s="134"/>
      <c r="C440" s="137"/>
      <c r="D440" s="142" t="str">
        <f>IF(Data_Entry_Table[[#This Row],[Category/Activity]]="", "", (VLOOKUP($D$3,Table2[#All], MATCH(Data_Entry_Table[[#This Row],[Category/Activity]], $N$36:$S$36,0))))</f>
        <v/>
      </c>
      <c r="E440" s="138"/>
      <c r="F440" s="144" t="str">
        <f>IF(Data_Entry_Table[[#This Row],[Hours]]="","",Data_Entry_Table[[#This Row],[Hours]]*Data_Entry_Table[[#This Row],[Rate]])</f>
        <v/>
      </c>
    </row>
    <row r="441" spans="1:6" s="73" customFormat="1" ht="15" customHeight="1" x14ac:dyDescent="0.3">
      <c r="A441" s="136"/>
      <c r="B441" s="134"/>
      <c r="C441" s="137"/>
      <c r="D441" s="142" t="str">
        <f>IF(Data_Entry_Table[[#This Row],[Category/Activity]]="", "", (VLOOKUP($D$3,Table2[#All], MATCH(Data_Entry_Table[[#This Row],[Category/Activity]], $N$36:$S$36,0))))</f>
        <v/>
      </c>
      <c r="E441" s="138"/>
      <c r="F441" s="144" t="str">
        <f>IF(Data_Entry_Table[[#This Row],[Hours]]="","",Data_Entry_Table[[#This Row],[Hours]]*Data_Entry_Table[[#This Row],[Rate]])</f>
        <v/>
      </c>
    </row>
    <row r="442" spans="1:6" s="73" customFormat="1" ht="15" customHeight="1" x14ac:dyDescent="0.3">
      <c r="A442" s="136"/>
      <c r="B442" s="134"/>
      <c r="C442" s="137"/>
      <c r="D442" s="142" t="str">
        <f>IF(Data_Entry_Table[[#This Row],[Category/Activity]]="", "", (VLOOKUP($D$3,Table2[#All], MATCH(Data_Entry_Table[[#This Row],[Category/Activity]], $N$36:$S$36,0))))</f>
        <v/>
      </c>
      <c r="E442" s="138"/>
      <c r="F442" s="144" t="str">
        <f>IF(Data_Entry_Table[[#This Row],[Hours]]="","",Data_Entry_Table[[#This Row],[Hours]]*Data_Entry_Table[[#This Row],[Rate]])</f>
        <v/>
      </c>
    </row>
    <row r="443" spans="1:6" s="73" customFormat="1" ht="15" customHeight="1" x14ac:dyDescent="0.3">
      <c r="A443" s="136"/>
      <c r="B443" s="134"/>
      <c r="C443" s="137"/>
      <c r="D443" s="142" t="str">
        <f>IF(Data_Entry_Table[[#This Row],[Category/Activity]]="", "", (VLOOKUP($D$3,Table2[#All], MATCH(Data_Entry_Table[[#This Row],[Category/Activity]], $N$36:$S$36,0))))</f>
        <v/>
      </c>
      <c r="E443" s="138"/>
      <c r="F443" s="144" t="str">
        <f>IF(Data_Entry_Table[[#This Row],[Hours]]="","",Data_Entry_Table[[#This Row],[Hours]]*Data_Entry_Table[[#This Row],[Rate]])</f>
        <v/>
      </c>
    </row>
    <row r="444" spans="1:6" s="73" customFormat="1" ht="15" customHeight="1" x14ac:dyDescent="0.3">
      <c r="A444" s="136"/>
      <c r="B444" s="134"/>
      <c r="C444" s="137"/>
      <c r="D444" s="142" t="str">
        <f>IF(Data_Entry_Table[[#This Row],[Category/Activity]]="", "", (VLOOKUP($D$3,Table2[#All], MATCH(Data_Entry_Table[[#This Row],[Category/Activity]], $N$36:$S$36,0))))</f>
        <v/>
      </c>
      <c r="E444" s="138"/>
      <c r="F444" s="144" t="str">
        <f>IF(Data_Entry_Table[[#This Row],[Hours]]="","",Data_Entry_Table[[#This Row],[Hours]]*Data_Entry_Table[[#This Row],[Rate]])</f>
        <v/>
      </c>
    </row>
    <row r="445" spans="1:6" s="73" customFormat="1" ht="15" customHeight="1" x14ac:dyDescent="0.3">
      <c r="A445" s="136"/>
      <c r="B445" s="134"/>
      <c r="C445" s="137"/>
      <c r="D445" s="142" t="str">
        <f>IF(Data_Entry_Table[[#This Row],[Category/Activity]]="", "", (VLOOKUP($D$3,Table2[#All], MATCH(Data_Entry_Table[[#This Row],[Category/Activity]], $N$36:$S$36,0))))</f>
        <v/>
      </c>
      <c r="E445" s="138"/>
      <c r="F445" s="144" t="str">
        <f>IF(Data_Entry_Table[[#This Row],[Hours]]="","",Data_Entry_Table[[#This Row],[Hours]]*Data_Entry_Table[[#This Row],[Rate]])</f>
        <v/>
      </c>
    </row>
    <row r="446" spans="1:6" s="73" customFormat="1" ht="15" customHeight="1" x14ac:dyDescent="0.3">
      <c r="A446" s="136"/>
      <c r="B446" s="134"/>
      <c r="C446" s="137"/>
      <c r="D446" s="142" t="str">
        <f>IF(Data_Entry_Table[[#This Row],[Category/Activity]]="", "", (VLOOKUP($D$3,Table2[#All], MATCH(Data_Entry_Table[[#This Row],[Category/Activity]], $N$36:$S$36,0))))</f>
        <v/>
      </c>
      <c r="E446" s="138"/>
      <c r="F446" s="144" t="str">
        <f>IF(Data_Entry_Table[[#This Row],[Hours]]="","",Data_Entry_Table[[#This Row],[Hours]]*Data_Entry_Table[[#This Row],[Rate]])</f>
        <v/>
      </c>
    </row>
    <row r="447" spans="1:6" s="73" customFormat="1" ht="15" customHeight="1" x14ac:dyDescent="0.3">
      <c r="A447" s="136"/>
      <c r="B447" s="134"/>
      <c r="C447" s="137"/>
      <c r="D447" s="142" t="str">
        <f>IF(Data_Entry_Table[[#This Row],[Category/Activity]]="", "", (VLOOKUP($D$3,Table2[#All], MATCH(Data_Entry_Table[[#This Row],[Category/Activity]], $N$36:$S$36,0))))</f>
        <v/>
      </c>
      <c r="E447" s="138"/>
      <c r="F447" s="144" t="str">
        <f>IF(Data_Entry_Table[[#This Row],[Hours]]="","",Data_Entry_Table[[#This Row],[Hours]]*Data_Entry_Table[[#This Row],[Rate]])</f>
        <v/>
      </c>
    </row>
    <row r="448" spans="1:6" s="73" customFormat="1" ht="15" customHeight="1" x14ac:dyDescent="0.3">
      <c r="A448" s="136"/>
      <c r="B448" s="134"/>
      <c r="C448" s="137"/>
      <c r="D448" s="142" t="str">
        <f>IF(Data_Entry_Table[[#This Row],[Category/Activity]]="", "", (VLOOKUP($D$3,Table2[#All], MATCH(Data_Entry_Table[[#This Row],[Category/Activity]], $N$36:$S$36,0))))</f>
        <v/>
      </c>
      <c r="E448" s="138"/>
      <c r="F448" s="144" t="str">
        <f>IF(Data_Entry_Table[[#This Row],[Hours]]="","",Data_Entry_Table[[#This Row],[Hours]]*Data_Entry_Table[[#This Row],[Rate]])</f>
        <v/>
      </c>
    </row>
    <row r="449" spans="1:6" s="73" customFormat="1" ht="15" customHeight="1" x14ac:dyDescent="0.3">
      <c r="A449" s="136"/>
      <c r="B449" s="134"/>
      <c r="C449" s="137"/>
      <c r="D449" s="142" t="str">
        <f>IF(Data_Entry_Table[[#This Row],[Category/Activity]]="", "", (VLOOKUP($D$3,Table2[#All], MATCH(Data_Entry_Table[[#This Row],[Category/Activity]], $N$36:$S$36,0))))</f>
        <v/>
      </c>
      <c r="E449" s="138"/>
      <c r="F449" s="144" t="str">
        <f>IF(Data_Entry_Table[[#This Row],[Hours]]="","",Data_Entry_Table[[#This Row],[Hours]]*Data_Entry_Table[[#This Row],[Rate]])</f>
        <v/>
      </c>
    </row>
    <row r="450" spans="1:6" s="73" customFormat="1" ht="15" customHeight="1" x14ac:dyDescent="0.3">
      <c r="A450" s="136"/>
      <c r="B450" s="134"/>
      <c r="C450" s="137"/>
      <c r="D450" s="142" t="str">
        <f>IF(Data_Entry_Table[[#This Row],[Category/Activity]]="", "", (VLOOKUP($D$3,Table2[#All], MATCH(Data_Entry_Table[[#This Row],[Category/Activity]], $N$36:$S$36,0))))</f>
        <v/>
      </c>
      <c r="E450" s="138"/>
      <c r="F450" s="144" t="str">
        <f>IF(Data_Entry_Table[[#This Row],[Hours]]="","",Data_Entry_Table[[#This Row],[Hours]]*Data_Entry_Table[[#This Row],[Rate]])</f>
        <v/>
      </c>
    </row>
    <row r="451" spans="1:6" s="73" customFormat="1" ht="15" customHeight="1" x14ac:dyDescent="0.3">
      <c r="A451" s="136"/>
      <c r="B451" s="134"/>
      <c r="C451" s="137"/>
      <c r="D451" s="142" t="str">
        <f>IF(Data_Entry_Table[[#This Row],[Category/Activity]]="", "", (VLOOKUP($D$3,Table2[#All], MATCH(Data_Entry_Table[[#This Row],[Category/Activity]], $N$36:$S$36,0))))</f>
        <v/>
      </c>
      <c r="E451" s="138"/>
      <c r="F451" s="144" t="str">
        <f>IF(Data_Entry_Table[[#This Row],[Hours]]="","",Data_Entry_Table[[#This Row],[Hours]]*Data_Entry_Table[[#This Row],[Rate]])</f>
        <v/>
      </c>
    </row>
    <row r="452" spans="1:6" s="73" customFormat="1" ht="15" customHeight="1" x14ac:dyDescent="0.3">
      <c r="A452" s="136"/>
      <c r="B452" s="134"/>
      <c r="C452" s="137"/>
      <c r="D452" s="142" t="str">
        <f>IF(Data_Entry_Table[[#This Row],[Category/Activity]]="", "", (VLOOKUP($D$3,Table2[#All], MATCH(Data_Entry_Table[[#This Row],[Category/Activity]], $N$36:$S$36,0))))</f>
        <v/>
      </c>
      <c r="E452" s="138"/>
      <c r="F452" s="144" t="str">
        <f>IF(Data_Entry_Table[[#This Row],[Hours]]="","",Data_Entry_Table[[#This Row],[Hours]]*Data_Entry_Table[[#This Row],[Rate]])</f>
        <v/>
      </c>
    </row>
    <row r="453" spans="1:6" s="73" customFormat="1" ht="15" customHeight="1" x14ac:dyDescent="0.3">
      <c r="A453" s="136"/>
      <c r="B453" s="134"/>
      <c r="C453" s="137"/>
      <c r="D453" s="142" t="str">
        <f>IF(Data_Entry_Table[[#This Row],[Category/Activity]]="", "", (VLOOKUP($D$3,Table2[#All], MATCH(Data_Entry_Table[[#This Row],[Category/Activity]], $N$36:$S$36,0))))</f>
        <v/>
      </c>
      <c r="E453" s="138"/>
      <c r="F453" s="144" t="str">
        <f>IF(Data_Entry_Table[[#This Row],[Hours]]="","",Data_Entry_Table[[#This Row],[Hours]]*Data_Entry_Table[[#This Row],[Rate]])</f>
        <v/>
      </c>
    </row>
    <row r="454" spans="1:6" s="73" customFormat="1" ht="15" customHeight="1" x14ac:dyDescent="0.3">
      <c r="A454" s="136"/>
      <c r="B454" s="134"/>
      <c r="C454" s="137"/>
      <c r="D454" s="142" t="str">
        <f>IF(Data_Entry_Table[[#This Row],[Category/Activity]]="", "", (VLOOKUP($D$3,Table2[#All], MATCH(Data_Entry_Table[[#This Row],[Category/Activity]], $N$36:$S$36,0))))</f>
        <v/>
      </c>
      <c r="E454" s="138"/>
      <c r="F454" s="144" t="str">
        <f>IF(Data_Entry_Table[[#This Row],[Hours]]="","",Data_Entry_Table[[#This Row],[Hours]]*Data_Entry_Table[[#This Row],[Rate]])</f>
        <v/>
      </c>
    </row>
    <row r="455" spans="1:6" s="73" customFormat="1" ht="15" customHeight="1" x14ac:dyDescent="0.3">
      <c r="A455" s="136"/>
      <c r="B455" s="134"/>
      <c r="C455" s="137"/>
      <c r="D455" s="142" t="str">
        <f>IF(Data_Entry_Table[[#This Row],[Category/Activity]]="", "", (VLOOKUP($D$3,Table2[#All], MATCH(Data_Entry_Table[[#This Row],[Category/Activity]], $N$36:$S$36,0))))</f>
        <v/>
      </c>
      <c r="E455" s="138"/>
      <c r="F455" s="144" t="str">
        <f>IF(Data_Entry_Table[[#This Row],[Hours]]="","",Data_Entry_Table[[#This Row],[Hours]]*Data_Entry_Table[[#This Row],[Rate]])</f>
        <v/>
      </c>
    </row>
    <row r="456" spans="1:6" s="73" customFormat="1" ht="15" customHeight="1" x14ac:dyDescent="0.3">
      <c r="A456" s="136"/>
      <c r="B456" s="134"/>
      <c r="C456" s="137"/>
      <c r="D456" s="142" t="str">
        <f>IF(Data_Entry_Table[[#This Row],[Category/Activity]]="", "", (VLOOKUP($D$3,Table2[#All], MATCH(Data_Entry_Table[[#This Row],[Category/Activity]], $N$36:$S$36,0))))</f>
        <v/>
      </c>
      <c r="E456" s="138"/>
      <c r="F456" s="144" t="str">
        <f>IF(Data_Entry_Table[[#This Row],[Hours]]="","",Data_Entry_Table[[#This Row],[Hours]]*Data_Entry_Table[[#This Row],[Rate]])</f>
        <v/>
      </c>
    </row>
    <row r="457" spans="1:6" s="73" customFormat="1" ht="15" customHeight="1" x14ac:dyDescent="0.3">
      <c r="A457" s="136"/>
      <c r="B457" s="134"/>
      <c r="C457" s="137"/>
      <c r="D457" s="142" t="str">
        <f>IF(Data_Entry_Table[[#This Row],[Category/Activity]]="", "", (VLOOKUP($D$3,Table2[#All], MATCH(Data_Entry_Table[[#This Row],[Category/Activity]], $N$36:$S$36,0))))</f>
        <v/>
      </c>
      <c r="E457" s="138"/>
      <c r="F457" s="144" t="str">
        <f>IF(Data_Entry_Table[[#This Row],[Hours]]="","",Data_Entry_Table[[#This Row],[Hours]]*Data_Entry_Table[[#This Row],[Rate]])</f>
        <v/>
      </c>
    </row>
    <row r="458" spans="1:6" s="73" customFormat="1" ht="15" customHeight="1" x14ac:dyDescent="0.3">
      <c r="A458" s="136"/>
      <c r="B458" s="134"/>
      <c r="C458" s="137"/>
      <c r="D458" s="142" t="str">
        <f>IF(Data_Entry_Table[[#This Row],[Category/Activity]]="", "", (VLOOKUP($D$3,Table2[#All], MATCH(Data_Entry_Table[[#This Row],[Category/Activity]], $N$36:$S$36,0))))</f>
        <v/>
      </c>
      <c r="E458" s="138"/>
      <c r="F458" s="144" t="str">
        <f>IF(Data_Entry_Table[[#This Row],[Hours]]="","",Data_Entry_Table[[#This Row],[Hours]]*Data_Entry_Table[[#This Row],[Rate]])</f>
        <v/>
      </c>
    </row>
    <row r="459" spans="1:6" s="73" customFormat="1" ht="15" customHeight="1" x14ac:dyDescent="0.3">
      <c r="A459" s="136"/>
      <c r="B459" s="134"/>
      <c r="C459" s="137"/>
      <c r="D459" s="142" t="str">
        <f>IF(Data_Entry_Table[[#This Row],[Category/Activity]]="", "", (VLOOKUP($D$3,Table2[#All], MATCH(Data_Entry_Table[[#This Row],[Category/Activity]], $N$36:$S$36,0))))</f>
        <v/>
      </c>
      <c r="E459" s="138"/>
      <c r="F459" s="144" t="str">
        <f>IF(Data_Entry_Table[[#This Row],[Hours]]="","",Data_Entry_Table[[#This Row],[Hours]]*Data_Entry_Table[[#This Row],[Rate]])</f>
        <v/>
      </c>
    </row>
    <row r="460" spans="1:6" s="73" customFormat="1" ht="15" customHeight="1" x14ac:dyDescent="0.3">
      <c r="A460" s="136"/>
      <c r="B460" s="134"/>
      <c r="C460" s="137"/>
      <c r="D460" s="142" t="str">
        <f>IF(Data_Entry_Table[[#This Row],[Category/Activity]]="", "", (VLOOKUP($D$3,Table2[#All], MATCH(Data_Entry_Table[[#This Row],[Category/Activity]], $N$36:$S$36,0))))</f>
        <v/>
      </c>
      <c r="E460" s="138"/>
      <c r="F460" s="144" t="str">
        <f>IF(Data_Entry_Table[[#This Row],[Hours]]="","",Data_Entry_Table[[#This Row],[Hours]]*Data_Entry_Table[[#This Row],[Rate]])</f>
        <v/>
      </c>
    </row>
    <row r="461" spans="1:6" s="73" customFormat="1" ht="15" customHeight="1" x14ac:dyDescent="0.3">
      <c r="A461" s="136"/>
      <c r="B461" s="134"/>
      <c r="C461" s="137"/>
      <c r="D461" s="142" t="str">
        <f>IF(Data_Entry_Table[[#This Row],[Category/Activity]]="", "", (VLOOKUP($D$3,Table2[#All], MATCH(Data_Entry_Table[[#This Row],[Category/Activity]], $N$36:$S$36,0))))</f>
        <v/>
      </c>
      <c r="E461" s="138"/>
      <c r="F461" s="144" t="str">
        <f>IF(Data_Entry_Table[[#This Row],[Hours]]="","",Data_Entry_Table[[#This Row],[Hours]]*Data_Entry_Table[[#This Row],[Rate]])</f>
        <v/>
      </c>
    </row>
    <row r="462" spans="1:6" s="73" customFormat="1" ht="15" customHeight="1" x14ac:dyDescent="0.3">
      <c r="A462" s="136"/>
      <c r="B462" s="134"/>
      <c r="C462" s="137"/>
      <c r="D462" s="142" t="str">
        <f>IF(Data_Entry_Table[[#This Row],[Category/Activity]]="", "", (VLOOKUP($D$3,Table2[#All], MATCH(Data_Entry_Table[[#This Row],[Category/Activity]], $N$36:$S$36,0))))</f>
        <v/>
      </c>
      <c r="E462" s="138"/>
      <c r="F462" s="144" t="str">
        <f>IF(Data_Entry_Table[[#This Row],[Hours]]="","",Data_Entry_Table[[#This Row],[Hours]]*Data_Entry_Table[[#This Row],[Rate]])</f>
        <v/>
      </c>
    </row>
    <row r="463" spans="1:6" s="73" customFormat="1" ht="15" customHeight="1" x14ac:dyDescent="0.3">
      <c r="A463" s="136"/>
      <c r="B463" s="134"/>
      <c r="C463" s="137"/>
      <c r="D463" s="142" t="str">
        <f>IF(Data_Entry_Table[[#This Row],[Category/Activity]]="", "", (VLOOKUP($D$3,Table2[#All], MATCH(Data_Entry_Table[[#This Row],[Category/Activity]], $N$36:$S$36,0))))</f>
        <v/>
      </c>
      <c r="E463" s="138"/>
      <c r="F463" s="144" t="str">
        <f>IF(Data_Entry_Table[[#This Row],[Hours]]="","",Data_Entry_Table[[#This Row],[Hours]]*Data_Entry_Table[[#This Row],[Rate]])</f>
        <v/>
      </c>
    </row>
    <row r="464" spans="1:6" s="73" customFormat="1" ht="15" customHeight="1" x14ac:dyDescent="0.3">
      <c r="A464" s="136"/>
      <c r="B464" s="134"/>
      <c r="C464" s="137"/>
      <c r="D464" s="142" t="str">
        <f>IF(Data_Entry_Table[[#This Row],[Category/Activity]]="", "", (VLOOKUP($D$3,Table2[#All], MATCH(Data_Entry_Table[[#This Row],[Category/Activity]], $N$36:$S$36,0))))</f>
        <v/>
      </c>
      <c r="E464" s="138"/>
      <c r="F464" s="144" t="str">
        <f>IF(Data_Entry_Table[[#This Row],[Hours]]="","",Data_Entry_Table[[#This Row],[Hours]]*Data_Entry_Table[[#This Row],[Rate]])</f>
        <v/>
      </c>
    </row>
    <row r="465" spans="1:6" s="73" customFormat="1" ht="15" customHeight="1" x14ac:dyDescent="0.3">
      <c r="A465" s="136"/>
      <c r="B465" s="134"/>
      <c r="C465" s="137"/>
      <c r="D465" s="142" t="str">
        <f>IF(Data_Entry_Table[[#This Row],[Category/Activity]]="", "", (VLOOKUP($D$3,Table2[#All], MATCH(Data_Entry_Table[[#This Row],[Category/Activity]], $N$36:$S$36,0))))</f>
        <v/>
      </c>
      <c r="E465" s="138"/>
      <c r="F465" s="144" t="str">
        <f>IF(Data_Entry_Table[[#This Row],[Hours]]="","",Data_Entry_Table[[#This Row],[Hours]]*Data_Entry_Table[[#This Row],[Rate]])</f>
        <v/>
      </c>
    </row>
    <row r="466" spans="1:6" s="73" customFormat="1" ht="15" customHeight="1" x14ac:dyDescent="0.3">
      <c r="A466" s="136"/>
      <c r="B466" s="134"/>
      <c r="C466" s="137"/>
      <c r="D466" s="142" t="str">
        <f>IF(Data_Entry_Table[[#This Row],[Category/Activity]]="", "", (VLOOKUP($D$3,Table2[#All], MATCH(Data_Entry_Table[[#This Row],[Category/Activity]], $N$36:$S$36,0))))</f>
        <v/>
      </c>
      <c r="E466" s="138"/>
      <c r="F466" s="144" t="str">
        <f>IF(Data_Entry_Table[[#This Row],[Hours]]="","",Data_Entry_Table[[#This Row],[Hours]]*Data_Entry_Table[[#This Row],[Rate]])</f>
        <v/>
      </c>
    </row>
    <row r="467" spans="1:6" s="73" customFormat="1" ht="15" customHeight="1" x14ac:dyDescent="0.3">
      <c r="A467" s="136"/>
      <c r="B467" s="134"/>
      <c r="C467" s="137"/>
      <c r="D467" s="142" t="str">
        <f>IF(Data_Entry_Table[[#This Row],[Category/Activity]]="", "", (VLOOKUP($D$3,Table2[#All], MATCH(Data_Entry_Table[[#This Row],[Category/Activity]], $N$36:$S$36,0))))</f>
        <v/>
      </c>
      <c r="E467" s="138"/>
      <c r="F467" s="144" t="str">
        <f>IF(Data_Entry_Table[[#This Row],[Hours]]="","",Data_Entry_Table[[#This Row],[Hours]]*Data_Entry_Table[[#This Row],[Rate]])</f>
        <v/>
      </c>
    </row>
    <row r="468" spans="1:6" s="73" customFormat="1" ht="15" customHeight="1" x14ac:dyDescent="0.3">
      <c r="A468" s="136"/>
      <c r="B468" s="134"/>
      <c r="C468" s="137"/>
      <c r="D468" s="142" t="str">
        <f>IF(Data_Entry_Table[[#This Row],[Category/Activity]]="", "", (VLOOKUP($D$3,Table2[#All], MATCH(Data_Entry_Table[[#This Row],[Category/Activity]], $N$36:$S$36,0))))</f>
        <v/>
      </c>
      <c r="E468" s="138"/>
      <c r="F468" s="144" t="str">
        <f>IF(Data_Entry_Table[[#This Row],[Hours]]="","",Data_Entry_Table[[#This Row],[Hours]]*Data_Entry_Table[[#This Row],[Rate]])</f>
        <v/>
      </c>
    </row>
    <row r="469" spans="1:6" s="73" customFormat="1" ht="15" customHeight="1" x14ac:dyDescent="0.3">
      <c r="A469" s="136"/>
      <c r="B469" s="134"/>
      <c r="C469" s="137"/>
      <c r="D469" s="142" t="str">
        <f>IF(Data_Entry_Table[[#This Row],[Category/Activity]]="", "", (VLOOKUP($D$3,Table2[#All], MATCH(Data_Entry_Table[[#This Row],[Category/Activity]], $N$36:$S$36,0))))</f>
        <v/>
      </c>
      <c r="E469" s="138"/>
      <c r="F469" s="144" t="str">
        <f>IF(Data_Entry_Table[[#This Row],[Hours]]="","",Data_Entry_Table[[#This Row],[Hours]]*Data_Entry_Table[[#This Row],[Rate]])</f>
        <v/>
      </c>
    </row>
    <row r="470" spans="1:6" s="73" customFormat="1" ht="15" customHeight="1" x14ac:dyDescent="0.3">
      <c r="A470" s="136"/>
      <c r="B470" s="134"/>
      <c r="C470" s="137"/>
      <c r="D470" s="142" t="str">
        <f>IF(Data_Entry_Table[[#This Row],[Category/Activity]]="", "", (VLOOKUP($D$3,Table2[#All], MATCH(Data_Entry_Table[[#This Row],[Category/Activity]], $N$36:$S$36,0))))</f>
        <v/>
      </c>
      <c r="E470" s="138"/>
      <c r="F470" s="144" t="str">
        <f>IF(Data_Entry_Table[[#This Row],[Hours]]="","",Data_Entry_Table[[#This Row],[Hours]]*Data_Entry_Table[[#This Row],[Rate]])</f>
        <v/>
      </c>
    </row>
    <row r="471" spans="1:6" s="73" customFormat="1" ht="15" customHeight="1" x14ac:dyDescent="0.3">
      <c r="A471" s="136"/>
      <c r="B471" s="134"/>
      <c r="C471" s="137"/>
      <c r="D471" s="142" t="str">
        <f>IF(Data_Entry_Table[[#This Row],[Category/Activity]]="", "", (VLOOKUP($D$3,Table2[#All], MATCH(Data_Entry_Table[[#This Row],[Category/Activity]], $N$36:$S$36,0))))</f>
        <v/>
      </c>
      <c r="E471" s="138"/>
      <c r="F471" s="144" t="str">
        <f>IF(Data_Entry_Table[[#This Row],[Hours]]="","",Data_Entry_Table[[#This Row],[Hours]]*Data_Entry_Table[[#This Row],[Rate]])</f>
        <v/>
      </c>
    </row>
    <row r="472" spans="1:6" s="73" customFormat="1" ht="15" customHeight="1" x14ac:dyDescent="0.3">
      <c r="A472" s="136"/>
      <c r="B472" s="134"/>
      <c r="C472" s="137"/>
      <c r="D472" s="142" t="str">
        <f>IF(Data_Entry_Table[[#This Row],[Category/Activity]]="", "", (VLOOKUP($D$3,Table2[#All], MATCH(Data_Entry_Table[[#This Row],[Category/Activity]], $N$36:$S$36,0))))</f>
        <v/>
      </c>
      <c r="E472" s="138"/>
      <c r="F472" s="144" t="str">
        <f>IF(Data_Entry_Table[[#This Row],[Hours]]="","",Data_Entry_Table[[#This Row],[Hours]]*Data_Entry_Table[[#This Row],[Rate]])</f>
        <v/>
      </c>
    </row>
    <row r="473" spans="1:6" s="73" customFormat="1" ht="15" customHeight="1" x14ac:dyDescent="0.3">
      <c r="A473" s="136"/>
      <c r="B473" s="134"/>
      <c r="C473" s="137"/>
      <c r="D473" s="142" t="str">
        <f>IF(Data_Entry_Table[[#This Row],[Category/Activity]]="", "", (VLOOKUP($D$3,Table2[#All], MATCH(Data_Entry_Table[[#This Row],[Category/Activity]], $N$36:$S$36,0))))</f>
        <v/>
      </c>
      <c r="E473" s="138"/>
      <c r="F473" s="144" t="str">
        <f>IF(Data_Entry_Table[[#This Row],[Hours]]="","",Data_Entry_Table[[#This Row],[Hours]]*Data_Entry_Table[[#This Row],[Rate]])</f>
        <v/>
      </c>
    </row>
    <row r="474" spans="1:6" s="73" customFormat="1" ht="15" customHeight="1" x14ac:dyDescent="0.3">
      <c r="A474" s="136"/>
      <c r="B474" s="134"/>
      <c r="C474" s="137"/>
      <c r="D474" s="142" t="str">
        <f>IF(Data_Entry_Table[[#This Row],[Category/Activity]]="", "", (VLOOKUP($D$3,Table2[#All], MATCH(Data_Entry_Table[[#This Row],[Category/Activity]], $N$36:$S$36,0))))</f>
        <v/>
      </c>
      <c r="E474" s="138"/>
      <c r="F474" s="144" t="str">
        <f>IF(Data_Entry_Table[[#This Row],[Hours]]="","",Data_Entry_Table[[#This Row],[Hours]]*Data_Entry_Table[[#This Row],[Rate]])</f>
        <v/>
      </c>
    </row>
    <row r="475" spans="1:6" s="73" customFormat="1" ht="15" customHeight="1" x14ac:dyDescent="0.3">
      <c r="A475" s="136"/>
      <c r="B475" s="134"/>
      <c r="C475" s="137"/>
      <c r="D475" s="142" t="str">
        <f>IF(Data_Entry_Table[[#This Row],[Category/Activity]]="", "", (VLOOKUP($D$3,Table2[#All], MATCH(Data_Entry_Table[[#This Row],[Category/Activity]], $N$36:$S$36,0))))</f>
        <v/>
      </c>
      <c r="E475" s="138"/>
      <c r="F475" s="144" t="str">
        <f>IF(Data_Entry_Table[[#This Row],[Hours]]="","",Data_Entry_Table[[#This Row],[Hours]]*Data_Entry_Table[[#This Row],[Rate]])</f>
        <v/>
      </c>
    </row>
    <row r="476" spans="1:6" s="73" customFormat="1" ht="15" customHeight="1" x14ac:dyDescent="0.3">
      <c r="A476" s="136"/>
      <c r="B476" s="134"/>
      <c r="C476" s="137"/>
      <c r="D476" s="142" t="str">
        <f>IF(Data_Entry_Table[[#This Row],[Category/Activity]]="", "", (VLOOKUP($D$3,Table2[#All], MATCH(Data_Entry_Table[[#This Row],[Category/Activity]], $N$36:$S$36,0))))</f>
        <v/>
      </c>
      <c r="E476" s="138"/>
      <c r="F476" s="144" t="str">
        <f>IF(Data_Entry_Table[[#This Row],[Hours]]="","",Data_Entry_Table[[#This Row],[Hours]]*Data_Entry_Table[[#This Row],[Rate]])</f>
        <v/>
      </c>
    </row>
    <row r="477" spans="1:6" s="73" customFormat="1" ht="15" customHeight="1" x14ac:dyDescent="0.3">
      <c r="A477" s="136"/>
      <c r="B477" s="134"/>
      <c r="C477" s="137"/>
      <c r="D477" s="142" t="str">
        <f>IF(Data_Entry_Table[[#This Row],[Category/Activity]]="", "", (VLOOKUP($D$3,Table2[#All], MATCH(Data_Entry_Table[[#This Row],[Category/Activity]], $N$36:$S$36,0))))</f>
        <v/>
      </c>
      <c r="E477" s="138"/>
      <c r="F477" s="144" t="str">
        <f>IF(Data_Entry_Table[[#This Row],[Hours]]="","",Data_Entry_Table[[#This Row],[Hours]]*Data_Entry_Table[[#This Row],[Rate]])</f>
        <v/>
      </c>
    </row>
    <row r="478" spans="1:6" s="73" customFormat="1" ht="15" customHeight="1" x14ac:dyDescent="0.3">
      <c r="A478" s="136"/>
      <c r="B478" s="134"/>
      <c r="C478" s="137"/>
      <c r="D478" s="142" t="str">
        <f>IF(Data_Entry_Table[[#This Row],[Category/Activity]]="", "", (VLOOKUP($D$3,Table2[#All], MATCH(Data_Entry_Table[[#This Row],[Category/Activity]], $N$36:$S$36,0))))</f>
        <v/>
      </c>
      <c r="E478" s="138"/>
      <c r="F478" s="144" t="str">
        <f>IF(Data_Entry_Table[[#This Row],[Hours]]="","",Data_Entry_Table[[#This Row],[Hours]]*Data_Entry_Table[[#This Row],[Rate]])</f>
        <v/>
      </c>
    </row>
    <row r="479" spans="1:6" s="73" customFormat="1" ht="15" customHeight="1" x14ac:dyDescent="0.3">
      <c r="A479" s="136"/>
      <c r="B479" s="134"/>
      <c r="C479" s="137"/>
      <c r="D479" s="142" t="str">
        <f>IF(Data_Entry_Table[[#This Row],[Category/Activity]]="", "", (VLOOKUP($D$3,Table2[#All], MATCH(Data_Entry_Table[[#This Row],[Category/Activity]], $N$36:$S$36,0))))</f>
        <v/>
      </c>
      <c r="E479" s="138"/>
      <c r="F479" s="144" t="str">
        <f>IF(Data_Entry_Table[[#This Row],[Hours]]="","",Data_Entry_Table[[#This Row],[Hours]]*Data_Entry_Table[[#This Row],[Rate]])</f>
        <v/>
      </c>
    </row>
    <row r="480" spans="1:6" s="73" customFormat="1" ht="15" customHeight="1" x14ac:dyDescent="0.3">
      <c r="A480" s="136"/>
      <c r="B480" s="134"/>
      <c r="C480" s="137"/>
      <c r="D480" s="142" t="str">
        <f>IF(Data_Entry_Table[[#This Row],[Category/Activity]]="", "", (VLOOKUP($D$3,Table2[#All], MATCH(Data_Entry_Table[[#This Row],[Category/Activity]], $N$36:$S$36,0))))</f>
        <v/>
      </c>
      <c r="E480" s="138"/>
      <c r="F480" s="144" t="str">
        <f>IF(Data_Entry_Table[[#This Row],[Hours]]="","",Data_Entry_Table[[#This Row],[Hours]]*Data_Entry_Table[[#This Row],[Rate]])</f>
        <v/>
      </c>
    </row>
    <row r="481" spans="1:6" s="73" customFormat="1" ht="15" customHeight="1" x14ac:dyDescent="0.3">
      <c r="A481" s="136"/>
      <c r="B481" s="134"/>
      <c r="C481" s="137"/>
      <c r="D481" s="142" t="str">
        <f>IF(Data_Entry_Table[[#This Row],[Category/Activity]]="", "", (VLOOKUP($D$3,Table2[#All], MATCH(Data_Entry_Table[[#This Row],[Category/Activity]], $N$36:$S$36,0))))</f>
        <v/>
      </c>
      <c r="E481" s="138"/>
      <c r="F481" s="144" t="str">
        <f>IF(Data_Entry_Table[[#This Row],[Hours]]="","",Data_Entry_Table[[#This Row],[Hours]]*Data_Entry_Table[[#This Row],[Rate]])</f>
        <v/>
      </c>
    </row>
    <row r="482" spans="1:6" s="73" customFormat="1" ht="15" customHeight="1" x14ac:dyDescent="0.3">
      <c r="A482" s="136"/>
      <c r="B482" s="134"/>
      <c r="C482" s="137"/>
      <c r="D482" s="142" t="str">
        <f>IF(Data_Entry_Table[[#This Row],[Category/Activity]]="", "", (VLOOKUP($D$3,Table2[#All], MATCH(Data_Entry_Table[[#This Row],[Category/Activity]], $N$36:$S$36,0))))</f>
        <v/>
      </c>
      <c r="E482" s="138"/>
      <c r="F482" s="144" t="str">
        <f>IF(Data_Entry_Table[[#This Row],[Hours]]="","",Data_Entry_Table[[#This Row],[Hours]]*Data_Entry_Table[[#This Row],[Rate]])</f>
        <v/>
      </c>
    </row>
    <row r="483" spans="1:6" s="73" customFormat="1" ht="15" customHeight="1" x14ac:dyDescent="0.3">
      <c r="A483" s="136"/>
      <c r="B483" s="134"/>
      <c r="C483" s="137"/>
      <c r="D483" s="142" t="str">
        <f>IF(Data_Entry_Table[[#This Row],[Category/Activity]]="", "", (VLOOKUP($D$3,Table2[#All], MATCH(Data_Entry_Table[[#This Row],[Category/Activity]], $N$36:$S$36,0))))</f>
        <v/>
      </c>
      <c r="E483" s="138"/>
      <c r="F483" s="144" t="str">
        <f>IF(Data_Entry_Table[[#This Row],[Hours]]="","",Data_Entry_Table[[#This Row],[Hours]]*Data_Entry_Table[[#This Row],[Rate]])</f>
        <v/>
      </c>
    </row>
    <row r="484" spans="1:6" s="73" customFormat="1" ht="15" customHeight="1" x14ac:dyDescent="0.3">
      <c r="A484" s="136"/>
      <c r="B484" s="134"/>
      <c r="C484" s="137"/>
      <c r="D484" s="142" t="str">
        <f>IF(Data_Entry_Table[[#This Row],[Category/Activity]]="", "", (VLOOKUP($D$3,Table2[#All], MATCH(Data_Entry_Table[[#This Row],[Category/Activity]], $N$36:$S$36,0))))</f>
        <v/>
      </c>
      <c r="E484" s="138"/>
      <c r="F484" s="144" t="str">
        <f>IF(Data_Entry_Table[[#This Row],[Hours]]="","",Data_Entry_Table[[#This Row],[Hours]]*Data_Entry_Table[[#This Row],[Rate]])</f>
        <v/>
      </c>
    </row>
    <row r="485" spans="1:6" s="73" customFormat="1" ht="15" customHeight="1" x14ac:dyDescent="0.3">
      <c r="A485" s="136"/>
      <c r="B485" s="134"/>
      <c r="C485" s="137"/>
      <c r="D485" s="142" t="str">
        <f>IF(Data_Entry_Table[[#This Row],[Category/Activity]]="", "", (VLOOKUP($D$3,Table2[#All], MATCH(Data_Entry_Table[[#This Row],[Category/Activity]], $N$36:$S$36,0))))</f>
        <v/>
      </c>
      <c r="E485" s="138"/>
      <c r="F485" s="144" t="str">
        <f>IF(Data_Entry_Table[[#This Row],[Hours]]="","",Data_Entry_Table[[#This Row],[Hours]]*Data_Entry_Table[[#This Row],[Rate]])</f>
        <v/>
      </c>
    </row>
    <row r="486" spans="1:6" s="73" customFormat="1" ht="15" customHeight="1" x14ac:dyDescent="0.3">
      <c r="A486" s="136"/>
      <c r="B486" s="134"/>
      <c r="C486" s="137"/>
      <c r="D486" s="142" t="str">
        <f>IF(Data_Entry_Table[[#This Row],[Category/Activity]]="", "", (VLOOKUP($D$3,Table2[#All], MATCH(Data_Entry_Table[[#This Row],[Category/Activity]], $N$36:$S$36,0))))</f>
        <v/>
      </c>
      <c r="E486" s="138"/>
      <c r="F486" s="144" t="str">
        <f>IF(Data_Entry_Table[[#This Row],[Hours]]="","",Data_Entry_Table[[#This Row],[Hours]]*Data_Entry_Table[[#This Row],[Rate]])</f>
        <v/>
      </c>
    </row>
    <row r="487" spans="1:6" s="73" customFormat="1" ht="15" customHeight="1" x14ac:dyDescent="0.3">
      <c r="A487" s="136"/>
      <c r="B487" s="134"/>
      <c r="C487" s="137"/>
      <c r="D487" s="142" t="str">
        <f>IF(Data_Entry_Table[[#This Row],[Category/Activity]]="", "", (VLOOKUP($D$3,Table2[#All], MATCH(Data_Entry_Table[[#This Row],[Category/Activity]], $N$36:$S$36,0))))</f>
        <v/>
      </c>
      <c r="E487" s="138"/>
      <c r="F487" s="144" t="str">
        <f>IF(Data_Entry_Table[[#This Row],[Hours]]="","",Data_Entry_Table[[#This Row],[Hours]]*Data_Entry_Table[[#This Row],[Rate]])</f>
        <v/>
      </c>
    </row>
    <row r="488" spans="1:6" s="73" customFormat="1" ht="15" customHeight="1" x14ac:dyDescent="0.3">
      <c r="A488" s="136"/>
      <c r="B488" s="134"/>
      <c r="C488" s="137"/>
      <c r="D488" s="142" t="str">
        <f>IF(Data_Entry_Table[[#This Row],[Category/Activity]]="", "", (VLOOKUP($D$3,Table2[#All], MATCH(Data_Entry_Table[[#This Row],[Category/Activity]], $N$36:$S$36,0))))</f>
        <v/>
      </c>
      <c r="E488" s="138"/>
      <c r="F488" s="144" t="str">
        <f>IF(Data_Entry_Table[[#This Row],[Hours]]="","",Data_Entry_Table[[#This Row],[Hours]]*Data_Entry_Table[[#This Row],[Rate]])</f>
        <v/>
      </c>
    </row>
    <row r="489" spans="1:6" s="73" customFormat="1" ht="15" customHeight="1" x14ac:dyDescent="0.3">
      <c r="A489" s="136"/>
      <c r="B489" s="134"/>
      <c r="C489" s="137"/>
      <c r="D489" s="142" t="str">
        <f>IF(Data_Entry_Table[[#This Row],[Category/Activity]]="", "", (VLOOKUP($D$3,Table2[#All], MATCH(Data_Entry_Table[[#This Row],[Category/Activity]], $N$36:$S$36,0))))</f>
        <v/>
      </c>
      <c r="E489" s="138"/>
      <c r="F489" s="144" t="str">
        <f>IF(Data_Entry_Table[[#This Row],[Hours]]="","",Data_Entry_Table[[#This Row],[Hours]]*Data_Entry_Table[[#This Row],[Rate]])</f>
        <v/>
      </c>
    </row>
    <row r="490" spans="1:6" s="73" customFormat="1" ht="15" customHeight="1" x14ac:dyDescent="0.3">
      <c r="A490" s="136"/>
      <c r="B490" s="134"/>
      <c r="C490" s="137"/>
      <c r="D490" s="142" t="str">
        <f>IF(Data_Entry_Table[[#This Row],[Category/Activity]]="", "", (VLOOKUP($D$3,Table2[#All], MATCH(Data_Entry_Table[[#This Row],[Category/Activity]], $N$36:$S$36,0))))</f>
        <v/>
      </c>
      <c r="E490" s="138"/>
      <c r="F490" s="144" t="str">
        <f>IF(Data_Entry_Table[[#This Row],[Hours]]="","",Data_Entry_Table[[#This Row],[Hours]]*Data_Entry_Table[[#This Row],[Rate]])</f>
        <v/>
      </c>
    </row>
    <row r="491" spans="1:6" s="73" customFormat="1" ht="15" customHeight="1" x14ac:dyDescent="0.3">
      <c r="A491" s="136"/>
      <c r="B491" s="134"/>
      <c r="C491" s="137"/>
      <c r="D491" s="142" t="str">
        <f>IF(Data_Entry_Table[[#This Row],[Category/Activity]]="", "", (VLOOKUP($D$3,Table2[#All], MATCH(Data_Entry_Table[[#This Row],[Category/Activity]], $N$36:$S$36,0))))</f>
        <v/>
      </c>
      <c r="E491" s="138"/>
      <c r="F491" s="144" t="str">
        <f>IF(Data_Entry_Table[[#This Row],[Hours]]="","",Data_Entry_Table[[#This Row],[Hours]]*Data_Entry_Table[[#This Row],[Rate]])</f>
        <v/>
      </c>
    </row>
    <row r="492" spans="1:6" s="73" customFormat="1" ht="15" customHeight="1" x14ac:dyDescent="0.3">
      <c r="A492" s="136"/>
      <c r="B492" s="134"/>
      <c r="C492" s="137"/>
      <c r="D492" s="142" t="str">
        <f>IF(Data_Entry_Table[[#This Row],[Category/Activity]]="", "", (VLOOKUP($D$3,Table2[#All], MATCH(Data_Entry_Table[[#This Row],[Category/Activity]], $N$36:$S$36,0))))</f>
        <v/>
      </c>
      <c r="E492" s="138"/>
      <c r="F492" s="144" t="str">
        <f>IF(Data_Entry_Table[[#This Row],[Hours]]="","",Data_Entry_Table[[#This Row],[Hours]]*Data_Entry_Table[[#This Row],[Rate]])</f>
        <v/>
      </c>
    </row>
    <row r="493" spans="1:6" s="73" customFormat="1" ht="15" customHeight="1" x14ac:dyDescent="0.3">
      <c r="A493" s="136"/>
      <c r="B493" s="134"/>
      <c r="C493" s="137"/>
      <c r="D493" s="142" t="str">
        <f>IF(Data_Entry_Table[[#This Row],[Category/Activity]]="", "", (VLOOKUP($D$3,Table2[#All], MATCH(Data_Entry_Table[[#This Row],[Category/Activity]], $N$36:$S$36,0))))</f>
        <v/>
      </c>
      <c r="E493" s="138"/>
      <c r="F493" s="144" t="str">
        <f>IF(Data_Entry_Table[[#This Row],[Hours]]="","",Data_Entry_Table[[#This Row],[Hours]]*Data_Entry_Table[[#This Row],[Rate]])</f>
        <v/>
      </c>
    </row>
    <row r="494" spans="1:6" s="73" customFormat="1" ht="15" customHeight="1" x14ac:dyDescent="0.3">
      <c r="A494" s="136"/>
      <c r="B494" s="134"/>
      <c r="C494" s="137"/>
      <c r="D494" s="142" t="str">
        <f>IF(Data_Entry_Table[[#This Row],[Category/Activity]]="", "", (VLOOKUP($D$3,Table2[#All], MATCH(Data_Entry_Table[[#This Row],[Category/Activity]], $N$36:$S$36,0))))</f>
        <v/>
      </c>
      <c r="E494" s="138"/>
      <c r="F494" s="144" t="str">
        <f>IF(Data_Entry_Table[[#This Row],[Hours]]="","",Data_Entry_Table[[#This Row],[Hours]]*Data_Entry_Table[[#This Row],[Rate]])</f>
        <v/>
      </c>
    </row>
    <row r="495" spans="1:6" s="73" customFormat="1" ht="15" customHeight="1" x14ac:dyDescent="0.3">
      <c r="A495" s="136"/>
      <c r="B495" s="134"/>
      <c r="C495" s="137"/>
      <c r="D495" s="142" t="str">
        <f>IF(Data_Entry_Table[[#This Row],[Category/Activity]]="", "", (VLOOKUP($D$3,Table2[#All], MATCH(Data_Entry_Table[[#This Row],[Category/Activity]], $N$36:$S$36,0))))</f>
        <v/>
      </c>
      <c r="E495" s="138"/>
      <c r="F495" s="144" t="str">
        <f>IF(Data_Entry_Table[[#This Row],[Hours]]="","",Data_Entry_Table[[#This Row],[Hours]]*Data_Entry_Table[[#This Row],[Rate]])</f>
        <v/>
      </c>
    </row>
    <row r="496" spans="1:6" s="73" customFormat="1" ht="15" customHeight="1" x14ac:dyDescent="0.3">
      <c r="A496" s="136"/>
      <c r="B496" s="134"/>
      <c r="C496" s="137"/>
      <c r="D496" s="142" t="str">
        <f>IF(Data_Entry_Table[[#This Row],[Category/Activity]]="", "", (VLOOKUP($D$3,Table2[#All], MATCH(Data_Entry_Table[[#This Row],[Category/Activity]], $N$36:$S$36,0))))</f>
        <v/>
      </c>
      <c r="E496" s="138"/>
      <c r="F496" s="144" t="str">
        <f>IF(Data_Entry_Table[[#This Row],[Hours]]="","",Data_Entry_Table[[#This Row],[Hours]]*Data_Entry_Table[[#This Row],[Rate]])</f>
        <v/>
      </c>
    </row>
    <row r="497" spans="1:6" s="73" customFormat="1" ht="15" customHeight="1" x14ac:dyDescent="0.3">
      <c r="A497" s="136"/>
      <c r="B497" s="134"/>
      <c r="C497" s="137"/>
      <c r="D497" s="142" t="str">
        <f>IF(Data_Entry_Table[[#This Row],[Category/Activity]]="", "", (VLOOKUP($D$3,Table2[#All], MATCH(Data_Entry_Table[[#This Row],[Category/Activity]], $N$36:$S$36,0))))</f>
        <v/>
      </c>
      <c r="E497" s="138"/>
      <c r="F497" s="144" t="str">
        <f>IF(Data_Entry_Table[[#This Row],[Hours]]="","",Data_Entry_Table[[#This Row],[Hours]]*Data_Entry_Table[[#This Row],[Rate]])</f>
        <v/>
      </c>
    </row>
    <row r="498" spans="1:6" s="73" customFormat="1" ht="15" customHeight="1" x14ac:dyDescent="0.3">
      <c r="A498" s="136"/>
      <c r="B498" s="134"/>
      <c r="C498" s="137"/>
      <c r="D498" s="142" t="str">
        <f>IF(Data_Entry_Table[[#This Row],[Category/Activity]]="", "", (VLOOKUP($D$3,Table2[#All], MATCH(Data_Entry_Table[[#This Row],[Category/Activity]], $N$36:$S$36,0))))</f>
        <v/>
      </c>
      <c r="E498" s="138"/>
      <c r="F498" s="144" t="str">
        <f>IF(Data_Entry_Table[[#This Row],[Hours]]="","",Data_Entry_Table[[#This Row],[Hours]]*Data_Entry_Table[[#This Row],[Rate]])</f>
        <v/>
      </c>
    </row>
    <row r="499" spans="1:6" s="73" customFormat="1" ht="15" customHeight="1" x14ac:dyDescent="0.3">
      <c r="A499" s="136"/>
      <c r="B499" s="134"/>
      <c r="C499" s="137"/>
      <c r="D499" s="142" t="str">
        <f>IF(Data_Entry_Table[[#This Row],[Category/Activity]]="", "", (VLOOKUP($D$3,Table2[#All], MATCH(Data_Entry_Table[[#This Row],[Category/Activity]], $N$36:$S$36,0))))</f>
        <v/>
      </c>
      <c r="E499" s="138"/>
      <c r="F499" s="144" t="str">
        <f>IF(Data_Entry_Table[[#This Row],[Hours]]="","",Data_Entry_Table[[#This Row],[Hours]]*Data_Entry_Table[[#This Row],[Rate]])</f>
        <v/>
      </c>
    </row>
    <row r="500" spans="1:6" s="73" customFormat="1" ht="15" customHeight="1" x14ac:dyDescent="0.3">
      <c r="A500" s="136"/>
      <c r="B500" s="134"/>
      <c r="C500" s="137"/>
      <c r="D500" s="142" t="str">
        <f>IF(Data_Entry_Table[[#This Row],[Category/Activity]]="", "", (VLOOKUP($D$3,Table2[#All], MATCH(Data_Entry_Table[[#This Row],[Category/Activity]], $N$36:$S$36,0))))</f>
        <v/>
      </c>
      <c r="E500" s="138"/>
      <c r="F500" s="144" t="str">
        <f>IF(Data_Entry_Table[[#This Row],[Hours]]="","",Data_Entry_Table[[#This Row],[Hours]]*Data_Entry_Table[[#This Row],[Rate]])</f>
        <v/>
      </c>
    </row>
    <row r="501" spans="1:6" s="73" customFormat="1" ht="15" customHeight="1" x14ac:dyDescent="0.3">
      <c r="A501" s="136"/>
      <c r="B501" s="134"/>
      <c r="C501" s="137"/>
      <c r="D501" s="142" t="str">
        <f>IF(Data_Entry_Table[[#This Row],[Category/Activity]]="", "", (VLOOKUP($D$3,Table2[#All], MATCH(Data_Entry_Table[[#This Row],[Category/Activity]], $N$36:$S$36,0))))</f>
        <v/>
      </c>
      <c r="E501" s="138"/>
      <c r="F501" s="144" t="str">
        <f>IF(Data_Entry_Table[[#This Row],[Hours]]="","",Data_Entry_Table[[#This Row],[Hours]]*Data_Entry_Table[[#This Row],[Rate]])</f>
        <v/>
      </c>
    </row>
    <row r="502" spans="1:6" s="73" customFormat="1" ht="15" customHeight="1" x14ac:dyDescent="0.3">
      <c r="A502" s="136"/>
      <c r="B502" s="134"/>
      <c r="C502" s="137"/>
      <c r="D502" s="142" t="str">
        <f>IF(Data_Entry_Table[[#This Row],[Category/Activity]]="", "", (VLOOKUP($D$3,Table2[#All], MATCH(Data_Entry_Table[[#This Row],[Category/Activity]], $N$36:$S$36,0))))</f>
        <v/>
      </c>
      <c r="E502" s="138"/>
      <c r="F502" s="144" t="str">
        <f>IF(Data_Entry_Table[[#This Row],[Hours]]="","",Data_Entry_Table[[#This Row],[Hours]]*Data_Entry_Table[[#This Row],[Rate]])</f>
        <v/>
      </c>
    </row>
    <row r="503" spans="1:6" s="73" customFormat="1" ht="15" customHeight="1" x14ac:dyDescent="0.3">
      <c r="A503" s="136"/>
      <c r="B503" s="134"/>
      <c r="C503" s="137"/>
      <c r="D503" s="142" t="str">
        <f>IF(Data_Entry_Table[[#This Row],[Category/Activity]]="", "", (VLOOKUP($D$3,Table2[#All], MATCH(Data_Entry_Table[[#This Row],[Category/Activity]], $N$36:$S$36,0))))</f>
        <v/>
      </c>
      <c r="E503" s="138"/>
      <c r="F503" s="144" t="str">
        <f>IF(Data_Entry_Table[[#This Row],[Hours]]="","",Data_Entry_Table[[#This Row],[Hours]]*Data_Entry_Table[[#This Row],[Rate]])</f>
        <v/>
      </c>
    </row>
    <row r="504" spans="1:6" s="73" customFormat="1" ht="15" customHeight="1" x14ac:dyDescent="0.3">
      <c r="A504" s="136"/>
      <c r="B504" s="134"/>
      <c r="C504" s="137"/>
      <c r="D504" s="142" t="str">
        <f>IF(Data_Entry_Table[[#This Row],[Category/Activity]]="", "", (VLOOKUP($D$3,Table2[#All], MATCH(Data_Entry_Table[[#This Row],[Category/Activity]], $N$36:$S$36,0))))</f>
        <v/>
      </c>
      <c r="E504" s="138"/>
      <c r="F504" s="144" t="str">
        <f>IF(Data_Entry_Table[[#This Row],[Hours]]="","",Data_Entry_Table[[#This Row],[Hours]]*Data_Entry_Table[[#This Row],[Rate]])</f>
        <v/>
      </c>
    </row>
    <row r="505" spans="1:6" s="73" customFormat="1" ht="15" customHeight="1" x14ac:dyDescent="0.3">
      <c r="A505" s="136"/>
      <c r="B505" s="134"/>
      <c r="C505" s="137"/>
      <c r="D505" s="142" t="str">
        <f>IF(Data_Entry_Table[[#This Row],[Category/Activity]]="", "", (VLOOKUP($D$3,Table2[#All], MATCH(Data_Entry_Table[[#This Row],[Category/Activity]], $N$36:$S$36,0))))</f>
        <v/>
      </c>
      <c r="E505" s="138"/>
      <c r="F505" s="144" t="str">
        <f>IF(Data_Entry_Table[[#This Row],[Hours]]="","",Data_Entry_Table[[#This Row],[Hours]]*Data_Entry_Table[[#This Row],[Rate]])</f>
        <v/>
      </c>
    </row>
    <row r="506" spans="1:6" s="73" customFormat="1" ht="15" customHeight="1" x14ac:dyDescent="0.3">
      <c r="A506" s="136"/>
      <c r="B506" s="134"/>
      <c r="C506" s="137"/>
      <c r="D506" s="142" t="str">
        <f>IF(Data_Entry_Table[[#This Row],[Category/Activity]]="", "", (VLOOKUP($D$3,Table2[#All], MATCH(Data_Entry_Table[[#This Row],[Category/Activity]], $N$36:$S$36,0))))</f>
        <v/>
      </c>
      <c r="E506" s="138"/>
      <c r="F506" s="144" t="str">
        <f>IF(Data_Entry_Table[[#This Row],[Hours]]="","",Data_Entry_Table[[#This Row],[Hours]]*Data_Entry_Table[[#This Row],[Rate]])</f>
        <v/>
      </c>
    </row>
    <row r="507" spans="1:6" s="73" customFormat="1" ht="15" customHeight="1" x14ac:dyDescent="0.3">
      <c r="A507" s="136"/>
      <c r="B507" s="134"/>
      <c r="C507" s="137"/>
      <c r="D507" s="142" t="str">
        <f>IF(Data_Entry_Table[[#This Row],[Category/Activity]]="", "", (VLOOKUP($D$3,Table2[#All], MATCH(Data_Entry_Table[[#This Row],[Category/Activity]], $N$36:$S$36,0))))</f>
        <v/>
      </c>
      <c r="E507" s="138"/>
      <c r="F507" s="144" t="str">
        <f>IF(Data_Entry_Table[[#This Row],[Hours]]="","",Data_Entry_Table[[#This Row],[Hours]]*Data_Entry_Table[[#This Row],[Rate]])</f>
        <v/>
      </c>
    </row>
    <row r="508" spans="1:6" s="73" customFormat="1" ht="15" customHeight="1" x14ac:dyDescent="0.3">
      <c r="A508" s="136"/>
      <c r="B508" s="134"/>
      <c r="C508" s="137"/>
      <c r="D508" s="142" t="str">
        <f>IF(Data_Entry_Table[[#This Row],[Category/Activity]]="", "", (VLOOKUP($D$3,Table2[#All], MATCH(Data_Entry_Table[[#This Row],[Category/Activity]], $N$36:$S$36,0))))</f>
        <v/>
      </c>
      <c r="E508" s="138"/>
      <c r="F508" s="144" t="str">
        <f>IF(Data_Entry_Table[[#This Row],[Hours]]="","",Data_Entry_Table[[#This Row],[Hours]]*Data_Entry_Table[[#This Row],[Rate]])</f>
        <v/>
      </c>
    </row>
    <row r="509" spans="1:6" s="73" customFormat="1" ht="15" customHeight="1" x14ac:dyDescent="0.3">
      <c r="A509" s="136"/>
      <c r="B509" s="134"/>
      <c r="C509" s="137"/>
      <c r="D509" s="142" t="str">
        <f>IF(Data_Entry_Table[[#This Row],[Category/Activity]]="", "", (VLOOKUP($D$3,Table2[#All], MATCH(Data_Entry_Table[[#This Row],[Category/Activity]], $N$36:$S$36,0))))</f>
        <v/>
      </c>
      <c r="E509" s="138"/>
      <c r="F509" s="144" t="str">
        <f>IF(Data_Entry_Table[[#This Row],[Hours]]="","",Data_Entry_Table[[#This Row],[Hours]]*Data_Entry_Table[[#This Row],[Rate]])</f>
        <v/>
      </c>
    </row>
    <row r="510" spans="1:6" s="73" customFormat="1" ht="15" customHeight="1" x14ac:dyDescent="0.3">
      <c r="A510" s="136"/>
      <c r="B510" s="134"/>
      <c r="C510" s="137"/>
      <c r="D510" s="142" t="str">
        <f>IF(Data_Entry_Table[[#This Row],[Category/Activity]]="", "", (VLOOKUP($D$3,Table2[#All], MATCH(Data_Entry_Table[[#This Row],[Category/Activity]], $N$36:$S$36,0))))</f>
        <v/>
      </c>
      <c r="E510" s="138"/>
      <c r="F510" s="144" t="str">
        <f>IF(Data_Entry_Table[[#This Row],[Hours]]="","",Data_Entry_Table[[#This Row],[Hours]]*Data_Entry_Table[[#This Row],[Rate]])</f>
        <v/>
      </c>
    </row>
    <row r="511" spans="1:6" s="73" customFormat="1" ht="15" customHeight="1" x14ac:dyDescent="0.3">
      <c r="A511" s="136"/>
      <c r="B511" s="134"/>
      <c r="C511" s="137"/>
      <c r="D511" s="142" t="str">
        <f>IF(Data_Entry_Table[[#This Row],[Category/Activity]]="", "", (VLOOKUP($D$3,Table2[#All], MATCH(Data_Entry_Table[[#This Row],[Category/Activity]], $N$36:$S$36,0))))</f>
        <v/>
      </c>
      <c r="E511" s="138"/>
      <c r="F511" s="144" t="str">
        <f>IF(Data_Entry_Table[[#This Row],[Hours]]="","",Data_Entry_Table[[#This Row],[Hours]]*Data_Entry_Table[[#This Row],[Rate]])</f>
        <v/>
      </c>
    </row>
    <row r="512" spans="1:6" s="73" customFormat="1" ht="15" customHeight="1" x14ac:dyDescent="0.3">
      <c r="A512" s="136"/>
      <c r="B512" s="134"/>
      <c r="C512" s="137"/>
      <c r="D512" s="142" t="str">
        <f>IF(Data_Entry_Table[[#This Row],[Category/Activity]]="", "", (VLOOKUP($D$3,Table2[#All], MATCH(Data_Entry_Table[[#This Row],[Category/Activity]], $N$36:$S$36,0))))</f>
        <v/>
      </c>
      <c r="E512" s="138"/>
      <c r="F512" s="144" t="str">
        <f>IF(Data_Entry_Table[[#This Row],[Hours]]="","",Data_Entry_Table[[#This Row],[Hours]]*Data_Entry_Table[[#This Row],[Rate]])</f>
        <v/>
      </c>
    </row>
    <row r="513" spans="1:6" s="73" customFormat="1" ht="15" customHeight="1" x14ac:dyDescent="0.3">
      <c r="A513" s="136"/>
      <c r="B513" s="134"/>
      <c r="C513" s="137"/>
      <c r="D513" s="142" t="str">
        <f>IF(Data_Entry_Table[[#This Row],[Category/Activity]]="", "", (VLOOKUP($D$3,Table2[#All], MATCH(Data_Entry_Table[[#This Row],[Category/Activity]], $N$36:$S$36,0))))</f>
        <v/>
      </c>
      <c r="E513" s="138"/>
      <c r="F513" s="144" t="str">
        <f>IF(Data_Entry_Table[[#This Row],[Hours]]="","",Data_Entry_Table[[#This Row],[Hours]]*Data_Entry_Table[[#This Row],[Rate]])</f>
        <v/>
      </c>
    </row>
    <row r="514" spans="1:6" s="73" customFormat="1" ht="15" customHeight="1" x14ac:dyDescent="0.3">
      <c r="A514" s="136"/>
      <c r="B514" s="134"/>
      <c r="C514" s="137"/>
      <c r="D514" s="142" t="str">
        <f>IF(Data_Entry_Table[[#This Row],[Category/Activity]]="", "", (VLOOKUP($D$3,Table2[#All], MATCH(Data_Entry_Table[[#This Row],[Category/Activity]], $N$36:$S$36,0))))</f>
        <v/>
      </c>
      <c r="E514" s="138"/>
      <c r="F514" s="144" t="str">
        <f>IF(Data_Entry_Table[[#This Row],[Hours]]="","",Data_Entry_Table[[#This Row],[Hours]]*Data_Entry_Table[[#This Row],[Rate]])</f>
        <v/>
      </c>
    </row>
    <row r="515" spans="1:6" s="73" customFormat="1" ht="15" customHeight="1" x14ac:dyDescent="0.3">
      <c r="A515" s="136"/>
      <c r="B515" s="134"/>
      <c r="C515" s="137"/>
      <c r="D515" s="142" t="str">
        <f>IF(Data_Entry_Table[[#This Row],[Category/Activity]]="", "", (VLOOKUP($D$3,Table2[#All], MATCH(Data_Entry_Table[[#This Row],[Category/Activity]], $N$36:$S$36,0))))</f>
        <v/>
      </c>
      <c r="E515" s="138"/>
      <c r="F515" s="144" t="str">
        <f>IF(Data_Entry_Table[[#This Row],[Hours]]="","",Data_Entry_Table[[#This Row],[Hours]]*Data_Entry_Table[[#This Row],[Rate]])</f>
        <v/>
      </c>
    </row>
    <row r="516" spans="1:6" s="73" customFormat="1" ht="15" customHeight="1" x14ac:dyDescent="0.3">
      <c r="A516" s="136"/>
      <c r="B516" s="134"/>
      <c r="C516" s="137"/>
      <c r="D516" s="142" t="str">
        <f>IF(Data_Entry_Table[[#This Row],[Category/Activity]]="", "", (VLOOKUP($D$3,Table2[#All], MATCH(Data_Entry_Table[[#This Row],[Category/Activity]], $N$36:$S$36,0))))</f>
        <v/>
      </c>
      <c r="E516" s="138"/>
      <c r="F516" s="144" t="str">
        <f>IF(Data_Entry_Table[[#This Row],[Hours]]="","",Data_Entry_Table[[#This Row],[Hours]]*Data_Entry_Table[[#This Row],[Rate]])</f>
        <v/>
      </c>
    </row>
    <row r="517" spans="1:6" s="73" customFormat="1" ht="15" customHeight="1" x14ac:dyDescent="0.3">
      <c r="A517" s="136"/>
      <c r="B517" s="134"/>
      <c r="C517" s="137"/>
      <c r="D517" s="142" t="str">
        <f>IF(Data_Entry_Table[[#This Row],[Category/Activity]]="", "", (VLOOKUP($D$3,Table2[#All], MATCH(Data_Entry_Table[[#This Row],[Category/Activity]], $N$36:$S$36,0))))</f>
        <v/>
      </c>
      <c r="E517" s="138"/>
      <c r="F517" s="144" t="str">
        <f>IF(Data_Entry_Table[[#This Row],[Hours]]="","",Data_Entry_Table[[#This Row],[Hours]]*Data_Entry_Table[[#This Row],[Rate]])</f>
        <v/>
      </c>
    </row>
    <row r="518" spans="1:6" s="73" customFormat="1" ht="15" customHeight="1" x14ac:dyDescent="0.3">
      <c r="A518" s="136"/>
      <c r="B518" s="134"/>
      <c r="C518" s="137"/>
      <c r="D518" s="142" t="str">
        <f>IF(Data_Entry_Table[[#This Row],[Category/Activity]]="", "", (VLOOKUP($D$3,Table2[#All], MATCH(Data_Entry_Table[[#This Row],[Category/Activity]], $N$36:$S$36,0))))</f>
        <v/>
      </c>
      <c r="E518" s="138"/>
      <c r="F518" s="144" t="str">
        <f>IF(Data_Entry_Table[[#This Row],[Hours]]="","",Data_Entry_Table[[#This Row],[Hours]]*Data_Entry_Table[[#This Row],[Rate]])</f>
        <v/>
      </c>
    </row>
    <row r="519" spans="1:6" s="73" customFormat="1" ht="15" customHeight="1" x14ac:dyDescent="0.3">
      <c r="A519" s="136"/>
      <c r="B519" s="134"/>
      <c r="C519" s="137"/>
      <c r="D519" s="142" t="str">
        <f>IF(Data_Entry_Table[[#This Row],[Category/Activity]]="", "", (VLOOKUP($D$3,Table2[#All], MATCH(Data_Entry_Table[[#This Row],[Category/Activity]], $N$36:$S$36,0))))</f>
        <v/>
      </c>
      <c r="E519" s="138"/>
      <c r="F519" s="144" t="str">
        <f>IF(Data_Entry_Table[[#This Row],[Hours]]="","",Data_Entry_Table[[#This Row],[Hours]]*Data_Entry_Table[[#This Row],[Rate]])</f>
        <v/>
      </c>
    </row>
    <row r="520" spans="1:6" s="73" customFormat="1" ht="15" customHeight="1" x14ac:dyDescent="0.3">
      <c r="A520" s="136"/>
      <c r="B520" s="134"/>
      <c r="C520" s="137"/>
      <c r="D520" s="142" t="str">
        <f>IF(Data_Entry_Table[[#This Row],[Category/Activity]]="", "", (VLOOKUP($D$3,Table2[#All], MATCH(Data_Entry_Table[[#This Row],[Category/Activity]], $N$36:$S$36,0))))</f>
        <v/>
      </c>
      <c r="E520" s="138"/>
      <c r="F520" s="144" t="str">
        <f>IF(Data_Entry_Table[[#This Row],[Hours]]="","",Data_Entry_Table[[#This Row],[Hours]]*Data_Entry_Table[[#This Row],[Rate]])</f>
        <v/>
      </c>
    </row>
    <row r="521" spans="1:6" s="73" customFormat="1" ht="15" customHeight="1" x14ac:dyDescent="0.3">
      <c r="A521" s="136"/>
      <c r="B521" s="134"/>
      <c r="C521" s="137"/>
      <c r="D521" s="142" t="str">
        <f>IF(Data_Entry_Table[[#This Row],[Category/Activity]]="", "", (VLOOKUP($D$3,Table2[#All], MATCH(Data_Entry_Table[[#This Row],[Category/Activity]], $N$36:$S$36,0))))</f>
        <v/>
      </c>
      <c r="E521" s="138"/>
      <c r="F521" s="144" t="str">
        <f>IF(Data_Entry_Table[[#This Row],[Hours]]="","",Data_Entry_Table[[#This Row],[Hours]]*Data_Entry_Table[[#This Row],[Rate]])</f>
        <v/>
      </c>
    </row>
    <row r="522" spans="1:6" s="73" customFormat="1" ht="15" customHeight="1" x14ac:dyDescent="0.3">
      <c r="A522" s="136"/>
      <c r="B522" s="134"/>
      <c r="C522" s="137"/>
      <c r="D522" s="142" t="str">
        <f>IF(Data_Entry_Table[[#This Row],[Category/Activity]]="", "", (VLOOKUP($D$3,Table2[#All], MATCH(Data_Entry_Table[[#This Row],[Category/Activity]], $N$36:$S$36,0))))</f>
        <v/>
      </c>
      <c r="E522" s="138"/>
      <c r="F522" s="144" t="str">
        <f>IF(Data_Entry_Table[[#This Row],[Hours]]="","",Data_Entry_Table[[#This Row],[Hours]]*Data_Entry_Table[[#This Row],[Rate]])</f>
        <v/>
      </c>
    </row>
    <row r="523" spans="1:6" s="73" customFormat="1" ht="15" customHeight="1" x14ac:dyDescent="0.3">
      <c r="A523" s="136"/>
      <c r="B523" s="134"/>
      <c r="C523" s="137"/>
      <c r="D523" s="142" t="str">
        <f>IF(Data_Entry_Table[[#This Row],[Category/Activity]]="", "", (VLOOKUP($D$3,Table2[#All], MATCH(Data_Entry_Table[[#This Row],[Category/Activity]], $N$36:$S$36,0))))</f>
        <v/>
      </c>
      <c r="E523" s="138"/>
      <c r="F523" s="144" t="str">
        <f>IF(Data_Entry_Table[[#This Row],[Hours]]="","",Data_Entry_Table[[#This Row],[Hours]]*Data_Entry_Table[[#This Row],[Rate]])</f>
        <v/>
      </c>
    </row>
    <row r="524" spans="1:6" s="73" customFormat="1" ht="15" customHeight="1" x14ac:dyDescent="0.3">
      <c r="A524" s="136"/>
      <c r="B524" s="134"/>
      <c r="C524" s="137"/>
      <c r="D524" s="142" t="str">
        <f>IF(Data_Entry_Table[[#This Row],[Category/Activity]]="", "", (VLOOKUP($D$3,Table2[#All], MATCH(Data_Entry_Table[[#This Row],[Category/Activity]], $N$36:$S$36,0))))</f>
        <v/>
      </c>
      <c r="E524" s="138"/>
      <c r="F524" s="144" t="str">
        <f>IF(Data_Entry_Table[[#This Row],[Hours]]="","",Data_Entry_Table[[#This Row],[Hours]]*Data_Entry_Table[[#This Row],[Rate]])</f>
        <v/>
      </c>
    </row>
    <row r="525" spans="1:6" s="73" customFormat="1" ht="15" customHeight="1" x14ac:dyDescent="0.3">
      <c r="A525" s="136"/>
      <c r="B525" s="134"/>
      <c r="C525" s="137"/>
      <c r="D525" s="142" t="str">
        <f>IF(Data_Entry_Table[[#This Row],[Category/Activity]]="", "", (VLOOKUP($D$3,Table2[#All], MATCH(Data_Entry_Table[[#This Row],[Category/Activity]], $N$36:$S$36,0))))</f>
        <v/>
      </c>
      <c r="E525" s="138"/>
      <c r="F525" s="144" t="str">
        <f>IF(Data_Entry_Table[[#This Row],[Hours]]="","",Data_Entry_Table[[#This Row],[Hours]]*Data_Entry_Table[[#This Row],[Rate]])</f>
        <v/>
      </c>
    </row>
    <row r="526" spans="1:6" s="73" customFormat="1" ht="15" customHeight="1" x14ac:dyDescent="0.3">
      <c r="A526" s="136"/>
      <c r="B526" s="134"/>
      <c r="C526" s="137"/>
      <c r="D526" s="142" t="str">
        <f>IF(Data_Entry_Table[[#This Row],[Category/Activity]]="", "", (VLOOKUP($D$3,Table2[#All], MATCH(Data_Entry_Table[[#This Row],[Category/Activity]], $N$36:$S$36,0))))</f>
        <v/>
      </c>
      <c r="E526" s="138"/>
      <c r="F526" s="144" t="str">
        <f>IF(Data_Entry_Table[[#This Row],[Hours]]="","",Data_Entry_Table[[#This Row],[Hours]]*Data_Entry_Table[[#This Row],[Rate]])</f>
        <v/>
      </c>
    </row>
    <row r="527" spans="1:6" s="73" customFormat="1" ht="15" customHeight="1" x14ac:dyDescent="0.3">
      <c r="A527" s="136"/>
      <c r="B527" s="134"/>
      <c r="C527" s="137"/>
      <c r="D527" s="142" t="str">
        <f>IF(Data_Entry_Table[[#This Row],[Category/Activity]]="", "", (VLOOKUP($D$3,Table2[#All], MATCH(Data_Entry_Table[[#This Row],[Category/Activity]], $N$36:$S$36,0))))</f>
        <v/>
      </c>
      <c r="E527" s="138"/>
      <c r="F527" s="144" t="str">
        <f>IF(Data_Entry_Table[[#This Row],[Hours]]="","",Data_Entry_Table[[#This Row],[Hours]]*Data_Entry_Table[[#This Row],[Rate]])</f>
        <v/>
      </c>
    </row>
    <row r="528" spans="1:6" s="73" customFormat="1" ht="15" customHeight="1" x14ac:dyDescent="0.3">
      <c r="A528" s="136"/>
      <c r="B528" s="134"/>
      <c r="C528" s="137"/>
      <c r="D528" s="142" t="str">
        <f>IF(Data_Entry_Table[[#This Row],[Category/Activity]]="", "", (VLOOKUP($D$3,Table2[#All], MATCH(Data_Entry_Table[[#This Row],[Category/Activity]], $N$36:$S$36,0))))</f>
        <v/>
      </c>
      <c r="E528" s="138"/>
      <c r="F528" s="144" t="str">
        <f>IF(Data_Entry_Table[[#This Row],[Hours]]="","",Data_Entry_Table[[#This Row],[Hours]]*Data_Entry_Table[[#This Row],[Rate]])</f>
        <v/>
      </c>
    </row>
    <row r="529" spans="1:6" s="73" customFormat="1" ht="15" customHeight="1" x14ac:dyDescent="0.3">
      <c r="A529" s="136"/>
      <c r="B529" s="134"/>
      <c r="C529" s="137"/>
      <c r="D529" s="142" t="str">
        <f>IF(Data_Entry_Table[[#This Row],[Category/Activity]]="", "", (VLOOKUP($D$3,Table2[#All], MATCH(Data_Entry_Table[[#This Row],[Category/Activity]], $N$36:$S$36,0))))</f>
        <v/>
      </c>
      <c r="E529" s="138"/>
      <c r="F529" s="144" t="str">
        <f>IF(Data_Entry_Table[[#This Row],[Hours]]="","",Data_Entry_Table[[#This Row],[Hours]]*Data_Entry_Table[[#This Row],[Rate]])</f>
        <v/>
      </c>
    </row>
    <row r="530" spans="1:6" s="73" customFormat="1" ht="15" customHeight="1" x14ac:dyDescent="0.3">
      <c r="A530" s="136"/>
      <c r="B530" s="134"/>
      <c r="C530" s="137"/>
      <c r="D530" s="142" t="str">
        <f>IF(Data_Entry_Table[[#This Row],[Category/Activity]]="", "", (VLOOKUP($D$3,Table2[#All], MATCH(Data_Entry_Table[[#This Row],[Category/Activity]], $N$36:$S$36,0))))</f>
        <v/>
      </c>
      <c r="E530" s="138"/>
      <c r="F530" s="144" t="str">
        <f>IF(Data_Entry_Table[[#This Row],[Hours]]="","",Data_Entry_Table[[#This Row],[Hours]]*Data_Entry_Table[[#This Row],[Rate]])</f>
        <v/>
      </c>
    </row>
    <row r="531" spans="1:6" s="73" customFormat="1" ht="15" customHeight="1" x14ac:dyDescent="0.3">
      <c r="A531" s="136"/>
      <c r="B531" s="134"/>
      <c r="C531" s="137"/>
      <c r="D531" s="142" t="str">
        <f>IF(Data_Entry_Table[[#This Row],[Category/Activity]]="", "", (VLOOKUP($D$3,Table2[#All], MATCH(Data_Entry_Table[[#This Row],[Category/Activity]], $N$36:$S$36,0))))</f>
        <v/>
      </c>
      <c r="E531" s="138"/>
      <c r="F531" s="144" t="str">
        <f>IF(Data_Entry_Table[[#This Row],[Hours]]="","",Data_Entry_Table[[#This Row],[Hours]]*Data_Entry_Table[[#This Row],[Rate]])</f>
        <v/>
      </c>
    </row>
    <row r="532" spans="1:6" s="73" customFormat="1" ht="15" customHeight="1" x14ac:dyDescent="0.3">
      <c r="A532" s="136"/>
      <c r="B532" s="134"/>
      <c r="C532" s="137"/>
      <c r="D532" s="142" t="str">
        <f>IF(Data_Entry_Table[[#This Row],[Category/Activity]]="", "", (VLOOKUP($D$3,Table2[#All], MATCH(Data_Entry_Table[[#This Row],[Category/Activity]], $N$36:$S$36,0))))</f>
        <v/>
      </c>
      <c r="E532" s="138"/>
      <c r="F532" s="144" t="str">
        <f>IF(Data_Entry_Table[[#This Row],[Hours]]="","",Data_Entry_Table[[#This Row],[Hours]]*Data_Entry_Table[[#This Row],[Rate]])</f>
        <v/>
      </c>
    </row>
    <row r="533" spans="1:6" s="73" customFormat="1" ht="15" customHeight="1" x14ac:dyDescent="0.3">
      <c r="A533" s="136"/>
      <c r="B533" s="134"/>
      <c r="C533" s="137"/>
      <c r="D533" s="142" t="str">
        <f>IF(Data_Entry_Table[[#This Row],[Category/Activity]]="", "", (VLOOKUP($D$3,Table2[#All], MATCH(Data_Entry_Table[[#This Row],[Category/Activity]], $N$36:$S$36,0))))</f>
        <v/>
      </c>
      <c r="E533" s="138"/>
      <c r="F533" s="144" t="str">
        <f>IF(Data_Entry_Table[[#This Row],[Hours]]="","",Data_Entry_Table[[#This Row],[Hours]]*Data_Entry_Table[[#This Row],[Rate]])</f>
        <v/>
      </c>
    </row>
    <row r="534" spans="1:6" s="73" customFormat="1" ht="15" customHeight="1" x14ac:dyDescent="0.3">
      <c r="A534" s="136"/>
      <c r="B534" s="134"/>
      <c r="C534" s="137"/>
      <c r="D534" s="142" t="str">
        <f>IF(Data_Entry_Table[[#This Row],[Category/Activity]]="", "", (VLOOKUP($D$3,Table2[#All], MATCH(Data_Entry_Table[[#This Row],[Category/Activity]], $N$36:$S$36,0))))</f>
        <v/>
      </c>
      <c r="E534" s="138"/>
      <c r="F534" s="144" t="str">
        <f>IF(Data_Entry_Table[[#This Row],[Hours]]="","",Data_Entry_Table[[#This Row],[Hours]]*Data_Entry_Table[[#This Row],[Rate]])</f>
        <v/>
      </c>
    </row>
    <row r="535" spans="1:6" s="73" customFormat="1" ht="15" customHeight="1" x14ac:dyDescent="0.3">
      <c r="A535" s="136"/>
      <c r="B535" s="134"/>
      <c r="C535" s="137"/>
      <c r="D535" s="142" t="str">
        <f>IF(Data_Entry_Table[[#This Row],[Category/Activity]]="", "", (VLOOKUP($D$3,Table2[#All], MATCH(Data_Entry_Table[[#This Row],[Category/Activity]], $N$36:$S$36,0))))</f>
        <v/>
      </c>
      <c r="E535" s="138"/>
      <c r="F535" s="144" t="str">
        <f>IF(Data_Entry_Table[[#This Row],[Hours]]="","",Data_Entry_Table[[#This Row],[Hours]]*Data_Entry_Table[[#This Row],[Rate]])</f>
        <v/>
      </c>
    </row>
    <row r="536" spans="1:6" s="73" customFormat="1" ht="15" customHeight="1" x14ac:dyDescent="0.3">
      <c r="A536" s="136"/>
      <c r="B536" s="134"/>
      <c r="C536" s="137"/>
      <c r="D536" s="142" t="str">
        <f>IF(Data_Entry_Table[[#This Row],[Category/Activity]]="", "", (VLOOKUP($D$3,Table2[#All], MATCH(Data_Entry_Table[[#This Row],[Category/Activity]], $N$36:$S$36,0))))</f>
        <v/>
      </c>
      <c r="E536" s="138"/>
      <c r="F536" s="144" t="str">
        <f>IF(Data_Entry_Table[[#This Row],[Hours]]="","",Data_Entry_Table[[#This Row],[Hours]]*Data_Entry_Table[[#This Row],[Rate]])</f>
        <v/>
      </c>
    </row>
    <row r="537" spans="1:6" s="73" customFormat="1" ht="15" customHeight="1" x14ac:dyDescent="0.3">
      <c r="A537" s="136"/>
      <c r="B537" s="134"/>
      <c r="C537" s="137"/>
      <c r="D537" s="142" t="str">
        <f>IF(Data_Entry_Table[[#This Row],[Category/Activity]]="", "", (VLOOKUP($D$3,Table2[#All], MATCH(Data_Entry_Table[[#This Row],[Category/Activity]], $N$36:$S$36,0))))</f>
        <v/>
      </c>
      <c r="E537" s="138"/>
      <c r="F537" s="144" t="str">
        <f>IF(Data_Entry_Table[[#This Row],[Hours]]="","",Data_Entry_Table[[#This Row],[Hours]]*Data_Entry_Table[[#This Row],[Rate]])</f>
        <v/>
      </c>
    </row>
    <row r="538" spans="1:6" s="73" customFormat="1" ht="15" customHeight="1" x14ac:dyDescent="0.3">
      <c r="A538" s="136"/>
      <c r="B538" s="134"/>
      <c r="C538" s="137"/>
      <c r="D538" s="142" t="str">
        <f>IF(Data_Entry_Table[[#This Row],[Category/Activity]]="", "", (VLOOKUP($D$3,Table2[#All], MATCH(Data_Entry_Table[[#This Row],[Category/Activity]], $N$36:$S$36,0))))</f>
        <v/>
      </c>
      <c r="E538" s="138"/>
      <c r="F538" s="144" t="str">
        <f>IF(Data_Entry_Table[[#This Row],[Hours]]="","",Data_Entry_Table[[#This Row],[Hours]]*Data_Entry_Table[[#This Row],[Rate]])</f>
        <v/>
      </c>
    </row>
    <row r="539" spans="1:6" s="73" customFormat="1" ht="15" customHeight="1" x14ac:dyDescent="0.3">
      <c r="A539" s="136"/>
      <c r="B539" s="134"/>
      <c r="C539" s="137"/>
      <c r="D539" s="142" t="str">
        <f>IF(Data_Entry_Table[[#This Row],[Category/Activity]]="", "", (VLOOKUP($D$3,Table2[#All], MATCH(Data_Entry_Table[[#This Row],[Category/Activity]], $N$36:$S$36,0))))</f>
        <v/>
      </c>
      <c r="E539" s="138"/>
      <c r="F539" s="144" t="str">
        <f>IF(Data_Entry_Table[[#This Row],[Hours]]="","",Data_Entry_Table[[#This Row],[Hours]]*Data_Entry_Table[[#This Row],[Rate]])</f>
        <v/>
      </c>
    </row>
    <row r="540" spans="1:6" s="73" customFormat="1" ht="15" customHeight="1" x14ac:dyDescent="0.3">
      <c r="A540" s="136"/>
      <c r="B540" s="134"/>
      <c r="C540" s="137"/>
      <c r="D540" s="142" t="str">
        <f>IF(Data_Entry_Table[[#This Row],[Category/Activity]]="", "", (VLOOKUP($D$3,Table2[#All], MATCH(Data_Entry_Table[[#This Row],[Category/Activity]], $N$36:$S$36,0))))</f>
        <v/>
      </c>
      <c r="E540" s="138"/>
      <c r="F540" s="144" t="str">
        <f>IF(Data_Entry_Table[[#This Row],[Hours]]="","",Data_Entry_Table[[#This Row],[Hours]]*Data_Entry_Table[[#This Row],[Rate]])</f>
        <v/>
      </c>
    </row>
    <row r="541" spans="1:6" s="73" customFormat="1" ht="15" customHeight="1" x14ac:dyDescent="0.3">
      <c r="A541" s="136"/>
      <c r="B541" s="134"/>
      <c r="C541" s="137"/>
      <c r="D541" s="142" t="str">
        <f>IF(Data_Entry_Table[[#This Row],[Category/Activity]]="", "", (VLOOKUP($D$3,Table2[#All], MATCH(Data_Entry_Table[[#This Row],[Category/Activity]], $N$36:$S$36,0))))</f>
        <v/>
      </c>
      <c r="E541" s="138"/>
      <c r="F541" s="144" t="str">
        <f>IF(Data_Entry_Table[[#This Row],[Hours]]="","",Data_Entry_Table[[#This Row],[Hours]]*Data_Entry_Table[[#This Row],[Rate]])</f>
        <v/>
      </c>
    </row>
    <row r="542" spans="1:6" s="73" customFormat="1" ht="15" customHeight="1" x14ac:dyDescent="0.3">
      <c r="A542" s="136"/>
      <c r="B542" s="134"/>
      <c r="C542" s="137"/>
      <c r="D542" s="142" t="str">
        <f>IF(Data_Entry_Table[[#This Row],[Category/Activity]]="", "", (VLOOKUP($D$3,Table2[#All], MATCH(Data_Entry_Table[[#This Row],[Category/Activity]], $N$36:$S$36,0))))</f>
        <v/>
      </c>
      <c r="E542" s="138"/>
      <c r="F542" s="144" t="str">
        <f>IF(Data_Entry_Table[[#This Row],[Hours]]="","",Data_Entry_Table[[#This Row],[Hours]]*Data_Entry_Table[[#This Row],[Rate]])</f>
        <v/>
      </c>
    </row>
    <row r="543" spans="1:6" s="73" customFormat="1" ht="15" customHeight="1" x14ac:dyDescent="0.3">
      <c r="A543" s="136"/>
      <c r="B543" s="134"/>
      <c r="C543" s="137"/>
      <c r="D543" s="142" t="str">
        <f>IF(Data_Entry_Table[[#This Row],[Category/Activity]]="", "", (VLOOKUP($D$3,Table2[#All], MATCH(Data_Entry_Table[[#This Row],[Category/Activity]], $N$36:$S$36,0))))</f>
        <v/>
      </c>
      <c r="E543" s="138"/>
      <c r="F543" s="144" t="str">
        <f>IF(Data_Entry_Table[[#This Row],[Hours]]="","",Data_Entry_Table[[#This Row],[Hours]]*Data_Entry_Table[[#This Row],[Rate]])</f>
        <v/>
      </c>
    </row>
    <row r="544" spans="1:6" s="73" customFormat="1" ht="15" customHeight="1" x14ac:dyDescent="0.3">
      <c r="A544" s="136"/>
      <c r="B544" s="134"/>
      <c r="C544" s="137"/>
      <c r="D544" s="142" t="str">
        <f>IF(Data_Entry_Table[[#This Row],[Category/Activity]]="", "", (VLOOKUP($D$3,Table2[#All], MATCH(Data_Entry_Table[[#This Row],[Category/Activity]], $N$36:$S$36,0))))</f>
        <v/>
      </c>
      <c r="E544" s="138"/>
      <c r="F544" s="144" t="str">
        <f>IF(Data_Entry_Table[[#This Row],[Hours]]="","",Data_Entry_Table[[#This Row],[Hours]]*Data_Entry_Table[[#This Row],[Rate]])</f>
        <v/>
      </c>
    </row>
    <row r="545" spans="1:6" s="73" customFormat="1" ht="15" customHeight="1" x14ac:dyDescent="0.3">
      <c r="A545" s="136"/>
      <c r="B545" s="134"/>
      <c r="C545" s="137"/>
      <c r="D545" s="142" t="str">
        <f>IF(Data_Entry_Table[[#This Row],[Category/Activity]]="", "", (VLOOKUP($D$3,Table2[#All], MATCH(Data_Entry_Table[[#This Row],[Category/Activity]], $N$36:$S$36,0))))</f>
        <v/>
      </c>
      <c r="E545" s="138"/>
      <c r="F545" s="144" t="str">
        <f>IF(Data_Entry_Table[[#This Row],[Hours]]="","",Data_Entry_Table[[#This Row],[Hours]]*Data_Entry_Table[[#This Row],[Rate]])</f>
        <v/>
      </c>
    </row>
    <row r="546" spans="1:6" s="73" customFormat="1" ht="15" customHeight="1" x14ac:dyDescent="0.3">
      <c r="A546" s="136"/>
      <c r="B546" s="134"/>
      <c r="C546" s="137"/>
      <c r="D546" s="142" t="str">
        <f>IF(Data_Entry_Table[[#This Row],[Category/Activity]]="", "", (VLOOKUP($D$3,Table2[#All], MATCH(Data_Entry_Table[[#This Row],[Category/Activity]], $N$36:$S$36,0))))</f>
        <v/>
      </c>
      <c r="E546" s="138"/>
      <c r="F546" s="144" t="str">
        <f>IF(Data_Entry_Table[[#This Row],[Hours]]="","",Data_Entry_Table[[#This Row],[Hours]]*Data_Entry_Table[[#This Row],[Rate]])</f>
        <v/>
      </c>
    </row>
    <row r="547" spans="1:6" s="73" customFormat="1" ht="15" customHeight="1" x14ac:dyDescent="0.3">
      <c r="A547" s="136"/>
      <c r="B547" s="134"/>
      <c r="C547" s="137"/>
      <c r="D547" s="142" t="str">
        <f>IF(Data_Entry_Table[[#This Row],[Category/Activity]]="", "", (VLOOKUP($D$3,Table2[#All], MATCH(Data_Entry_Table[[#This Row],[Category/Activity]], $N$36:$S$36,0))))</f>
        <v/>
      </c>
      <c r="E547" s="138"/>
      <c r="F547" s="144" t="str">
        <f>IF(Data_Entry_Table[[#This Row],[Hours]]="","",Data_Entry_Table[[#This Row],[Hours]]*Data_Entry_Table[[#This Row],[Rate]])</f>
        <v/>
      </c>
    </row>
    <row r="548" spans="1:6" s="73" customFormat="1" ht="15" customHeight="1" x14ac:dyDescent="0.3">
      <c r="A548" s="136"/>
      <c r="B548" s="134"/>
      <c r="C548" s="137"/>
      <c r="D548" s="142" t="str">
        <f>IF(Data_Entry_Table[[#This Row],[Category/Activity]]="", "", (VLOOKUP($D$3,Table2[#All], MATCH(Data_Entry_Table[[#This Row],[Category/Activity]], $N$36:$S$36,0))))</f>
        <v/>
      </c>
      <c r="E548" s="138"/>
      <c r="F548" s="144" t="str">
        <f>IF(Data_Entry_Table[[#This Row],[Hours]]="","",Data_Entry_Table[[#This Row],[Hours]]*Data_Entry_Table[[#This Row],[Rate]])</f>
        <v/>
      </c>
    </row>
    <row r="549" spans="1:6" s="73" customFormat="1" ht="15" customHeight="1" x14ac:dyDescent="0.3">
      <c r="A549" s="136"/>
      <c r="B549" s="134"/>
      <c r="C549" s="137"/>
      <c r="D549" s="142" t="str">
        <f>IF(Data_Entry_Table[[#This Row],[Category/Activity]]="", "", (VLOOKUP($D$3,Table2[#All], MATCH(Data_Entry_Table[[#This Row],[Category/Activity]], $N$36:$S$36,0))))</f>
        <v/>
      </c>
      <c r="E549" s="138"/>
      <c r="F549" s="144" t="str">
        <f>IF(Data_Entry_Table[[#This Row],[Hours]]="","",Data_Entry_Table[[#This Row],[Hours]]*Data_Entry_Table[[#This Row],[Rate]])</f>
        <v/>
      </c>
    </row>
    <row r="550" spans="1:6" s="73" customFormat="1" ht="15" customHeight="1" x14ac:dyDescent="0.3">
      <c r="A550" s="136"/>
      <c r="B550" s="134"/>
      <c r="C550" s="137"/>
      <c r="D550" s="142" t="str">
        <f>IF(Data_Entry_Table[[#This Row],[Category/Activity]]="", "", (VLOOKUP($D$3,Table2[#All], MATCH(Data_Entry_Table[[#This Row],[Category/Activity]], $N$36:$S$36,0))))</f>
        <v/>
      </c>
      <c r="E550" s="138"/>
      <c r="F550" s="144" t="str">
        <f>IF(Data_Entry_Table[[#This Row],[Hours]]="","",Data_Entry_Table[[#This Row],[Hours]]*Data_Entry_Table[[#This Row],[Rate]])</f>
        <v/>
      </c>
    </row>
    <row r="551" spans="1:6" s="73" customFormat="1" ht="15" customHeight="1" x14ac:dyDescent="0.3">
      <c r="A551" s="136"/>
      <c r="B551" s="134"/>
      <c r="C551" s="137"/>
      <c r="D551" s="142" t="str">
        <f>IF(Data_Entry_Table[[#This Row],[Category/Activity]]="", "", (VLOOKUP($D$3,Table2[#All], MATCH(Data_Entry_Table[[#This Row],[Category/Activity]], $N$36:$S$36,0))))</f>
        <v/>
      </c>
      <c r="E551" s="138"/>
      <c r="F551" s="144" t="str">
        <f>IF(Data_Entry_Table[[#This Row],[Hours]]="","",Data_Entry_Table[[#This Row],[Hours]]*Data_Entry_Table[[#This Row],[Rate]])</f>
        <v/>
      </c>
    </row>
    <row r="552" spans="1:6" s="73" customFormat="1" ht="15" customHeight="1" x14ac:dyDescent="0.3">
      <c r="A552" s="136"/>
      <c r="B552" s="134"/>
      <c r="C552" s="137"/>
      <c r="D552" s="142" t="str">
        <f>IF(Data_Entry_Table[[#This Row],[Category/Activity]]="", "", (VLOOKUP($D$3,Table2[#All], MATCH(Data_Entry_Table[[#This Row],[Category/Activity]], $N$36:$S$36,0))))</f>
        <v/>
      </c>
      <c r="E552" s="138"/>
      <c r="F552" s="144" t="str">
        <f>IF(Data_Entry_Table[[#This Row],[Hours]]="","",Data_Entry_Table[[#This Row],[Hours]]*Data_Entry_Table[[#This Row],[Rate]])</f>
        <v/>
      </c>
    </row>
    <row r="553" spans="1:6" s="73" customFormat="1" ht="15" customHeight="1" x14ac:dyDescent="0.3">
      <c r="A553" s="136"/>
      <c r="B553" s="134"/>
      <c r="C553" s="137"/>
      <c r="D553" s="142" t="str">
        <f>IF(Data_Entry_Table[[#This Row],[Category/Activity]]="", "", (VLOOKUP($D$3,Table2[#All], MATCH(Data_Entry_Table[[#This Row],[Category/Activity]], $N$36:$S$36,0))))</f>
        <v/>
      </c>
      <c r="E553" s="138"/>
      <c r="F553" s="144" t="str">
        <f>IF(Data_Entry_Table[[#This Row],[Hours]]="","",Data_Entry_Table[[#This Row],[Hours]]*Data_Entry_Table[[#This Row],[Rate]])</f>
        <v/>
      </c>
    </row>
    <row r="554" spans="1:6" s="73" customFormat="1" ht="15" customHeight="1" x14ac:dyDescent="0.3">
      <c r="A554" s="136"/>
      <c r="B554" s="134"/>
      <c r="C554" s="137"/>
      <c r="D554" s="142" t="str">
        <f>IF(Data_Entry_Table[[#This Row],[Category/Activity]]="", "", (VLOOKUP($D$3,Table2[#All], MATCH(Data_Entry_Table[[#This Row],[Category/Activity]], $N$36:$S$36,0))))</f>
        <v/>
      </c>
      <c r="E554" s="138"/>
      <c r="F554" s="144" t="str">
        <f>IF(Data_Entry_Table[[#This Row],[Hours]]="","",Data_Entry_Table[[#This Row],[Hours]]*Data_Entry_Table[[#This Row],[Rate]])</f>
        <v/>
      </c>
    </row>
    <row r="555" spans="1:6" s="73" customFormat="1" ht="15" customHeight="1" x14ac:dyDescent="0.3">
      <c r="A555" s="136"/>
      <c r="B555" s="134"/>
      <c r="C555" s="137"/>
      <c r="D555" s="142" t="str">
        <f>IF(Data_Entry_Table[[#This Row],[Category/Activity]]="", "", (VLOOKUP($D$3,Table2[#All], MATCH(Data_Entry_Table[[#This Row],[Category/Activity]], $N$36:$S$36,0))))</f>
        <v/>
      </c>
      <c r="E555" s="138"/>
      <c r="F555" s="144" t="str">
        <f>IF(Data_Entry_Table[[#This Row],[Hours]]="","",Data_Entry_Table[[#This Row],[Hours]]*Data_Entry_Table[[#This Row],[Rate]])</f>
        <v/>
      </c>
    </row>
    <row r="556" spans="1:6" s="73" customFormat="1" ht="15" customHeight="1" x14ac:dyDescent="0.3">
      <c r="A556" s="136"/>
      <c r="B556" s="134"/>
      <c r="C556" s="137"/>
      <c r="D556" s="142" t="str">
        <f>IF(Data_Entry_Table[[#This Row],[Category/Activity]]="", "", (VLOOKUP($D$3,Table2[#All], MATCH(Data_Entry_Table[[#This Row],[Category/Activity]], $N$36:$S$36,0))))</f>
        <v/>
      </c>
      <c r="E556" s="138"/>
      <c r="F556" s="144" t="str">
        <f>IF(Data_Entry_Table[[#This Row],[Hours]]="","",Data_Entry_Table[[#This Row],[Hours]]*Data_Entry_Table[[#This Row],[Rate]])</f>
        <v/>
      </c>
    </row>
    <row r="557" spans="1:6" s="73" customFormat="1" ht="15" customHeight="1" x14ac:dyDescent="0.3">
      <c r="A557" s="136"/>
      <c r="B557" s="134"/>
      <c r="C557" s="137"/>
      <c r="D557" s="142" t="str">
        <f>IF(Data_Entry_Table[[#This Row],[Category/Activity]]="", "", (VLOOKUP($D$3,Table2[#All], MATCH(Data_Entry_Table[[#This Row],[Category/Activity]], $N$36:$S$36,0))))</f>
        <v/>
      </c>
      <c r="E557" s="138"/>
      <c r="F557" s="144" t="str">
        <f>IF(Data_Entry_Table[[#This Row],[Hours]]="","",Data_Entry_Table[[#This Row],[Hours]]*Data_Entry_Table[[#This Row],[Rate]])</f>
        <v/>
      </c>
    </row>
    <row r="558" spans="1:6" s="73" customFormat="1" ht="15" customHeight="1" x14ac:dyDescent="0.3">
      <c r="A558" s="136"/>
      <c r="B558" s="134"/>
      <c r="C558" s="137"/>
      <c r="D558" s="142" t="str">
        <f>IF(Data_Entry_Table[[#This Row],[Category/Activity]]="", "", (VLOOKUP($D$3,Table2[#All], MATCH(Data_Entry_Table[[#This Row],[Category/Activity]], $N$36:$S$36,0))))</f>
        <v/>
      </c>
      <c r="E558" s="138"/>
      <c r="F558" s="144" t="str">
        <f>IF(Data_Entry_Table[[#This Row],[Hours]]="","",Data_Entry_Table[[#This Row],[Hours]]*Data_Entry_Table[[#This Row],[Rate]])</f>
        <v/>
      </c>
    </row>
    <row r="559" spans="1:6" s="73" customFormat="1" ht="15" customHeight="1" x14ac:dyDescent="0.3">
      <c r="A559" s="136"/>
      <c r="B559" s="134"/>
      <c r="C559" s="137"/>
      <c r="D559" s="142" t="str">
        <f>IF(Data_Entry_Table[[#This Row],[Category/Activity]]="", "", (VLOOKUP($D$3,Table2[#All], MATCH(Data_Entry_Table[[#This Row],[Category/Activity]], $N$36:$S$36,0))))</f>
        <v/>
      </c>
      <c r="E559" s="138"/>
      <c r="F559" s="144" t="str">
        <f>IF(Data_Entry_Table[[#This Row],[Hours]]="","",Data_Entry_Table[[#This Row],[Hours]]*Data_Entry_Table[[#This Row],[Rate]])</f>
        <v/>
      </c>
    </row>
    <row r="560" spans="1:6" s="73" customFormat="1" ht="15" customHeight="1" x14ac:dyDescent="0.3">
      <c r="A560" s="136"/>
      <c r="B560" s="134"/>
      <c r="C560" s="137"/>
      <c r="D560" s="142" t="str">
        <f>IF(Data_Entry_Table[[#This Row],[Category/Activity]]="", "", (VLOOKUP($D$3,Table2[#All], MATCH(Data_Entry_Table[[#This Row],[Category/Activity]], $N$36:$S$36,0))))</f>
        <v/>
      </c>
      <c r="E560" s="138"/>
      <c r="F560" s="144" t="str">
        <f>IF(Data_Entry_Table[[#This Row],[Hours]]="","",Data_Entry_Table[[#This Row],[Hours]]*Data_Entry_Table[[#This Row],[Rate]])</f>
        <v/>
      </c>
    </row>
    <row r="561" spans="1:6" s="73" customFormat="1" ht="15" customHeight="1" x14ac:dyDescent="0.3">
      <c r="A561" s="136"/>
      <c r="B561" s="134"/>
      <c r="C561" s="137"/>
      <c r="D561" s="142" t="str">
        <f>IF(Data_Entry_Table[[#This Row],[Category/Activity]]="", "", (VLOOKUP($D$3,Table2[#All], MATCH(Data_Entry_Table[[#This Row],[Category/Activity]], $N$36:$S$36,0))))</f>
        <v/>
      </c>
      <c r="E561" s="138"/>
      <c r="F561" s="144" t="str">
        <f>IF(Data_Entry_Table[[#This Row],[Hours]]="","",Data_Entry_Table[[#This Row],[Hours]]*Data_Entry_Table[[#This Row],[Rate]])</f>
        <v/>
      </c>
    </row>
    <row r="562" spans="1:6" s="73" customFormat="1" ht="15" customHeight="1" x14ac:dyDescent="0.3">
      <c r="A562" s="136"/>
      <c r="B562" s="134"/>
      <c r="C562" s="137"/>
      <c r="D562" s="142" t="str">
        <f>IF(Data_Entry_Table[[#This Row],[Category/Activity]]="", "", (VLOOKUP($D$3,Table2[#All], MATCH(Data_Entry_Table[[#This Row],[Category/Activity]], $N$36:$S$36,0))))</f>
        <v/>
      </c>
      <c r="E562" s="138"/>
      <c r="F562" s="144" t="str">
        <f>IF(Data_Entry_Table[[#This Row],[Hours]]="","",Data_Entry_Table[[#This Row],[Hours]]*Data_Entry_Table[[#This Row],[Rate]])</f>
        <v/>
      </c>
    </row>
    <row r="563" spans="1:6" s="73" customFormat="1" ht="15" customHeight="1" x14ac:dyDescent="0.3">
      <c r="A563" s="136"/>
      <c r="B563" s="134"/>
      <c r="C563" s="137"/>
      <c r="D563" s="142" t="str">
        <f>IF(Data_Entry_Table[[#This Row],[Category/Activity]]="", "", (VLOOKUP($D$3,Table2[#All], MATCH(Data_Entry_Table[[#This Row],[Category/Activity]], $N$36:$S$36,0))))</f>
        <v/>
      </c>
      <c r="E563" s="138"/>
      <c r="F563" s="144" t="str">
        <f>IF(Data_Entry_Table[[#This Row],[Hours]]="","",Data_Entry_Table[[#This Row],[Hours]]*Data_Entry_Table[[#This Row],[Rate]])</f>
        <v/>
      </c>
    </row>
    <row r="564" spans="1:6" s="73" customFormat="1" ht="15" customHeight="1" x14ac:dyDescent="0.3">
      <c r="A564" s="136"/>
      <c r="B564" s="134"/>
      <c r="C564" s="137"/>
      <c r="D564" s="142" t="str">
        <f>IF(Data_Entry_Table[[#This Row],[Category/Activity]]="", "", (VLOOKUP($D$3,Table2[#All], MATCH(Data_Entry_Table[[#This Row],[Category/Activity]], $N$36:$S$36,0))))</f>
        <v/>
      </c>
      <c r="E564" s="138"/>
      <c r="F564" s="144" t="str">
        <f>IF(Data_Entry_Table[[#This Row],[Hours]]="","",Data_Entry_Table[[#This Row],[Hours]]*Data_Entry_Table[[#This Row],[Rate]])</f>
        <v/>
      </c>
    </row>
    <row r="565" spans="1:6" s="73" customFormat="1" ht="15" customHeight="1" x14ac:dyDescent="0.3">
      <c r="A565" s="136"/>
      <c r="B565" s="134"/>
      <c r="C565" s="137"/>
      <c r="D565" s="142" t="str">
        <f>IF(Data_Entry_Table[[#This Row],[Category/Activity]]="", "", (VLOOKUP($D$3,Table2[#All], MATCH(Data_Entry_Table[[#This Row],[Category/Activity]], $N$36:$S$36,0))))</f>
        <v/>
      </c>
      <c r="E565" s="138"/>
      <c r="F565" s="144" t="str">
        <f>IF(Data_Entry_Table[[#This Row],[Hours]]="","",Data_Entry_Table[[#This Row],[Hours]]*Data_Entry_Table[[#This Row],[Rate]])</f>
        <v/>
      </c>
    </row>
    <row r="566" spans="1:6" s="73" customFormat="1" ht="15" customHeight="1" x14ac:dyDescent="0.3">
      <c r="A566" s="136"/>
      <c r="B566" s="134"/>
      <c r="C566" s="137"/>
      <c r="D566" s="142" t="str">
        <f>IF(Data_Entry_Table[[#This Row],[Category/Activity]]="", "", (VLOOKUP($D$3,Table2[#All], MATCH(Data_Entry_Table[[#This Row],[Category/Activity]], $N$36:$S$36,0))))</f>
        <v/>
      </c>
      <c r="E566" s="138"/>
      <c r="F566" s="144" t="str">
        <f>IF(Data_Entry_Table[[#This Row],[Hours]]="","",Data_Entry_Table[[#This Row],[Hours]]*Data_Entry_Table[[#This Row],[Rate]])</f>
        <v/>
      </c>
    </row>
    <row r="567" spans="1:6" s="73" customFormat="1" ht="15" customHeight="1" x14ac:dyDescent="0.3">
      <c r="A567" s="136"/>
      <c r="B567" s="134"/>
      <c r="C567" s="137"/>
      <c r="D567" s="142" t="str">
        <f>IF(Data_Entry_Table[[#This Row],[Category/Activity]]="", "", (VLOOKUP($D$3,Table2[#All], MATCH(Data_Entry_Table[[#This Row],[Category/Activity]], $N$36:$S$36,0))))</f>
        <v/>
      </c>
      <c r="E567" s="138"/>
      <c r="F567" s="144" t="str">
        <f>IF(Data_Entry_Table[[#This Row],[Hours]]="","",Data_Entry_Table[[#This Row],[Hours]]*Data_Entry_Table[[#This Row],[Rate]])</f>
        <v/>
      </c>
    </row>
    <row r="568" spans="1:6" s="73" customFormat="1" ht="15" customHeight="1" x14ac:dyDescent="0.3">
      <c r="A568" s="136"/>
      <c r="B568" s="134"/>
      <c r="C568" s="137"/>
      <c r="D568" s="142" t="str">
        <f>IF(Data_Entry_Table[[#This Row],[Category/Activity]]="", "", (VLOOKUP($D$3,Table2[#All], MATCH(Data_Entry_Table[[#This Row],[Category/Activity]], $N$36:$S$36,0))))</f>
        <v/>
      </c>
      <c r="E568" s="138"/>
      <c r="F568" s="144" t="str">
        <f>IF(Data_Entry_Table[[#This Row],[Hours]]="","",Data_Entry_Table[[#This Row],[Hours]]*Data_Entry_Table[[#This Row],[Rate]])</f>
        <v/>
      </c>
    </row>
    <row r="569" spans="1:6" s="73" customFormat="1" ht="15" customHeight="1" x14ac:dyDescent="0.3">
      <c r="A569" s="136"/>
      <c r="B569" s="134"/>
      <c r="C569" s="137"/>
      <c r="D569" s="142" t="str">
        <f>IF(Data_Entry_Table[[#This Row],[Category/Activity]]="", "", (VLOOKUP($D$3,Table2[#All], MATCH(Data_Entry_Table[[#This Row],[Category/Activity]], $N$36:$S$36,0))))</f>
        <v/>
      </c>
      <c r="E569" s="138"/>
      <c r="F569" s="144" t="str">
        <f>IF(Data_Entry_Table[[#This Row],[Hours]]="","",Data_Entry_Table[[#This Row],[Hours]]*Data_Entry_Table[[#This Row],[Rate]])</f>
        <v/>
      </c>
    </row>
    <row r="570" spans="1:6" s="73" customFormat="1" ht="15" customHeight="1" x14ac:dyDescent="0.3">
      <c r="A570" s="136"/>
      <c r="B570" s="134"/>
      <c r="C570" s="137"/>
      <c r="D570" s="142" t="str">
        <f>IF(Data_Entry_Table[[#This Row],[Category/Activity]]="", "", (VLOOKUP($D$3,Table2[#All], MATCH(Data_Entry_Table[[#This Row],[Category/Activity]], $N$36:$S$36,0))))</f>
        <v/>
      </c>
      <c r="E570" s="138"/>
      <c r="F570" s="144" t="str">
        <f>IF(Data_Entry_Table[[#This Row],[Hours]]="","",Data_Entry_Table[[#This Row],[Hours]]*Data_Entry_Table[[#This Row],[Rate]])</f>
        <v/>
      </c>
    </row>
    <row r="571" spans="1:6" s="73" customFormat="1" ht="15" customHeight="1" x14ac:dyDescent="0.3">
      <c r="A571" s="136"/>
      <c r="B571" s="134"/>
      <c r="C571" s="137"/>
      <c r="D571" s="142" t="str">
        <f>IF(Data_Entry_Table[[#This Row],[Category/Activity]]="", "", (VLOOKUP($D$3,Table2[#All], MATCH(Data_Entry_Table[[#This Row],[Category/Activity]], $N$36:$S$36,0))))</f>
        <v/>
      </c>
      <c r="E571" s="138"/>
      <c r="F571" s="144" t="str">
        <f>IF(Data_Entry_Table[[#This Row],[Hours]]="","",Data_Entry_Table[[#This Row],[Hours]]*Data_Entry_Table[[#This Row],[Rate]])</f>
        <v/>
      </c>
    </row>
    <row r="572" spans="1:6" s="73" customFormat="1" ht="15" customHeight="1" x14ac:dyDescent="0.3">
      <c r="A572" s="136"/>
      <c r="B572" s="134"/>
      <c r="C572" s="137"/>
      <c r="D572" s="142" t="str">
        <f>IF(Data_Entry_Table[[#This Row],[Category/Activity]]="", "", (VLOOKUP($D$3,Table2[#All], MATCH(Data_Entry_Table[[#This Row],[Category/Activity]], $N$36:$S$36,0))))</f>
        <v/>
      </c>
      <c r="E572" s="138"/>
      <c r="F572" s="144" t="str">
        <f>IF(Data_Entry_Table[[#This Row],[Hours]]="","",Data_Entry_Table[[#This Row],[Hours]]*Data_Entry_Table[[#This Row],[Rate]])</f>
        <v/>
      </c>
    </row>
    <row r="573" spans="1:6" s="73" customFormat="1" ht="15" customHeight="1" x14ac:dyDescent="0.3">
      <c r="A573" s="136"/>
      <c r="B573" s="134"/>
      <c r="C573" s="137"/>
      <c r="D573" s="142" t="str">
        <f>IF(Data_Entry_Table[[#This Row],[Category/Activity]]="", "", (VLOOKUP($D$3,Table2[#All], MATCH(Data_Entry_Table[[#This Row],[Category/Activity]], $N$36:$S$36,0))))</f>
        <v/>
      </c>
      <c r="E573" s="138"/>
      <c r="F573" s="144" t="str">
        <f>IF(Data_Entry_Table[[#This Row],[Hours]]="","",Data_Entry_Table[[#This Row],[Hours]]*Data_Entry_Table[[#This Row],[Rate]])</f>
        <v/>
      </c>
    </row>
    <row r="574" spans="1:6" s="73" customFormat="1" ht="15" customHeight="1" x14ac:dyDescent="0.3">
      <c r="A574" s="136"/>
      <c r="B574" s="134"/>
      <c r="C574" s="137"/>
      <c r="D574" s="142" t="str">
        <f>IF(Data_Entry_Table[[#This Row],[Category/Activity]]="", "", (VLOOKUP($D$3,Table2[#All], MATCH(Data_Entry_Table[[#This Row],[Category/Activity]], $N$36:$S$36,0))))</f>
        <v/>
      </c>
      <c r="E574" s="138"/>
      <c r="F574" s="144" t="str">
        <f>IF(Data_Entry_Table[[#This Row],[Hours]]="","",Data_Entry_Table[[#This Row],[Hours]]*Data_Entry_Table[[#This Row],[Rate]])</f>
        <v/>
      </c>
    </row>
    <row r="575" spans="1:6" s="73" customFormat="1" ht="15" customHeight="1" x14ac:dyDescent="0.3">
      <c r="A575" s="136"/>
      <c r="B575" s="134"/>
      <c r="C575" s="137"/>
      <c r="D575" s="142" t="str">
        <f>IF(Data_Entry_Table[[#This Row],[Category/Activity]]="", "", (VLOOKUP($D$3,Table2[#All], MATCH(Data_Entry_Table[[#This Row],[Category/Activity]], $N$36:$S$36,0))))</f>
        <v/>
      </c>
      <c r="E575" s="138"/>
      <c r="F575" s="144" t="str">
        <f>IF(Data_Entry_Table[[#This Row],[Hours]]="","",Data_Entry_Table[[#This Row],[Hours]]*Data_Entry_Table[[#This Row],[Rate]])</f>
        <v/>
      </c>
    </row>
    <row r="576" spans="1:6" s="73" customFormat="1" ht="15" customHeight="1" x14ac:dyDescent="0.3">
      <c r="A576" s="136"/>
      <c r="B576" s="134"/>
      <c r="C576" s="137"/>
      <c r="D576" s="142" t="str">
        <f>IF(Data_Entry_Table[[#This Row],[Category/Activity]]="", "", (VLOOKUP($D$3,Table2[#All], MATCH(Data_Entry_Table[[#This Row],[Category/Activity]], $N$36:$S$36,0))))</f>
        <v/>
      </c>
      <c r="E576" s="138"/>
      <c r="F576" s="144" t="str">
        <f>IF(Data_Entry_Table[[#This Row],[Hours]]="","",Data_Entry_Table[[#This Row],[Hours]]*Data_Entry_Table[[#This Row],[Rate]])</f>
        <v/>
      </c>
    </row>
    <row r="577" spans="1:6" s="73" customFormat="1" ht="15" customHeight="1" x14ac:dyDescent="0.3">
      <c r="A577" s="136"/>
      <c r="B577" s="134"/>
      <c r="C577" s="137"/>
      <c r="D577" s="142" t="str">
        <f>IF(Data_Entry_Table[[#This Row],[Category/Activity]]="", "", (VLOOKUP($D$3,Table2[#All], MATCH(Data_Entry_Table[[#This Row],[Category/Activity]], $N$36:$S$36,0))))</f>
        <v/>
      </c>
      <c r="E577" s="138"/>
      <c r="F577" s="144" t="str">
        <f>IF(Data_Entry_Table[[#This Row],[Hours]]="","",Data_Entry_Table[[#This Row],[Hours]]*Data_Entry_Table[[#This Row],[Rate]])</f>
        <v/>
      </c>
    </row>
    <row r="578" spans="1:6" s="73" customFormat="1" ht="15" customHeight="1" x14ac:dyDescent="0.3">
      <c r="A578" s="136"/>
      <c r="B578" s="134"/>
      <c r="C578" s="137"/>
      <c r="D578" s="142" t="str">
        <f>IF(Data_Entry_Table[[#This Row],[Category/Activity]]="", "", (VLOOKUP($D$3,Table2[#All], MATCH(Data_Entry_Table[[#This Row],[Category/Activity]], $N$36:$S$36,0))))</f>
        <v/>
      </c>
      <c r="E578" s="138"/>
      <c r="F578" s="144" t="str">
        <f>IF(Data_Entry_Table[[#This Row],[Hours]]="","",Data_Entry_Table[[#This Row],[Hours]]*Data_Entry_Table[[#This Row],[Rate]])</f>
        <v/>
      </c>
    </row>
    <row r="579" spans="1:6" s="73" customFormat="1" ht="15" customHeight="1" x14ac:dyDescent="0.3">
      <c r="A579" s="136"/>
      <c r="B579" s="134"/>
      <c r="C579" s="137"/>
      <c r="D579" s="142" t="str">
        <f>IF(Data_Entry_Table[[#This Row],[Category/Activity]]="", "", (VLOOKUP($D$3,Table2[#All], MATCH(Data_Entry_Table[[#This Row],[Category/Activity]], $N$36:$S$36,0))))</f>
        <v/>
      </c>
      <c r="E579" s="138"/>
      <c r="F579" s="144" t="str">
        <f>IF(Data_Entry_Table[[#This Row],[Hours]]="","",Data_Entry_Table[[#This Row],[Hours]]*Data_Entry_Table[[#This Row],[Rate]])</f>
        <v/>
      </c>
    </row>
    <row r="580" spans="1:6" s="73" customFormat="1" ht="15" customHeight="1" x14ac:dyDescent="0.3">
      <c r="A580" s="136"/>
      <c r="B580" s="134"/>
      <c r="C580" s="137"/>
      <c r="D580" s="142" t="str">
        <f>IF(Data_Entry_Table[[#This Row],[Category/Activity]]="", "", (VLOOKUP($D$3,Table2[#All], MATCH(Data_Entry_Table[[#This Row],[Category/Activity]], $N$36:$S$36,0))))</f>
        <v/>
      </c>
      <c r="E580" s="138"/>
      <c r="F580" s="144" t="str">
        <f>IF(Data_Entry_Table[[#This Row],[Hours]]="","",Data_Entry_Table[[#This Row],[Hours]]*Data_Entry_Table[[#This Row],[Rate]])</f>
        <v/>
      </c>
    </row>
    <row r="581" spans="1:6" s="73" customFormat="1" ht="15" customHeight="1" x14ac:dyDescent="0.3">
      <c r="A581" s="136"/>
      <c r="B581" s="134"/>
      <c r="C581" s="137"/>
      <c r="D581" s="142" t="str">
        <f>IF(Data_Entry_Table[[#This Row],[Category/Activity]]="", "", (VLOOKUP($D$3,Table2[#All], MATCH(Data_Entry_Table[[#This Row],[Category/Activity]], $N$36:$S$36,0))))</f>
        <v/>
      </c>
      <c r="E581" s="138"/>
      <c r="F581" s="144" t="str">
        <f>IF(Data_Entry_Table[[#This Row],[Hours]]="","",Data_Entry_Table[[#This Row],[Hours]]*Data_Entry_Table[[#This Row],[Rate]])</f>
        <v/>
      </c>
    </row>
    <row r="582" spans="1:6" s="73" customFormat="1" ht="15" customHeight="1" x14ac:dyDescent="0.3">
      <c r="A582" s="136"/>
      <c r="B582" s="134"/>
      <c r="C582" s="137"/>
      <c r="D582" s="142" t="str">
        <f>IF(Data_Entry_Table[[#This Row],[Category/Activity]]="", "", (VLOOKUP($D$3,Table2[#All], MATCH(Data_Entry_Table[[#This Row],[Category/Activity]], $N$36:$S$36,0))))</f>
        <v/>
      </c>
      <c r="E582" s="138"/>
      <c r="F582" s="144" t="str">
        <f>IF(Data_Entry_Table[[#This Row],[Hours]]="","",Data_Entry_Table[[#This Row],[Hours]]*Data_Entry_Table[[#This Row],[Rate]])</f>
        <v/>
      </c>
    </row>
    <row r="583" spans="1:6" s="73" customFormat="1" ht="15" customHeight="1" x14ac:dyDescent="0.3">
      <c r="A583" s="136"/>
      <c r="B583" s="134"/>
      <c r="C583" s="137"/>
      <c r="D583" s="142" t="str">
        <f>IF(Data_Entry_Table[[#This Row],[Category/Activity]]="", "", (VLOOKUP($D$3,Table2[#All], MATCH(Data_Entry_Table[[#This Row],[Category/Activity]], $N$36:$S$36,0))))</f>
        <v/>
      </c>
      <c r="E583" s="138"/>
      <c r="F583" s="144" t="str">
        <f>IF(Data_Entry_Table[[#This Row],[Hours]]="","",Data_Entry_Table[[#This Row],[Hours]]*Data_Entry_Table[[#This Row],[Rate]])</f>
        <v/>
      </c>
    </row>
    <row r="584" spans="1:6" s="73" customFormat="1" ht="15" customHeight="1" x14ac:dyDescent="0.3">
      <c r="A584" s="136"/>
      <c r="B584" s="134"/>
      <c r="C584" s="137"/>
      <c r="D584" s="142" t="str">
        <f>IF(Data_Entry_Table[[#This Row],[Category/Activity]]="", "", (VLOOKUP($D$3,Table2[#All], MATCH(Data_Entry_Table[[#This Row],[Category/Activity]], $N$36:$S$36,0))))</f>
        <v/>
      </c>
      <c r="E584" s="138"/>
      <c r="F584" s="144" t="str">
        <f>IF(Data_Entry_Table[[#This Row],[Hours]]="","",Data_Entry_Table[[#This Row],[Hours]]*Data_Entry_Table[[#This Row],[Rate]])</f>
        <v/>
      </c>
    </row>
    <row r="585" spans="1:6" s="73" customFormat="1" ht="15" customHeight="1" x14ac:dyDescent="0.3">
      <c r="A585" s="136"/>
      <c r="B585" s="134"/>
      <c r="C585" s="137"/>
      <c r="D585" s="142" t="str">
        <f>IF(Data_Entry_Table[[#This Row],[Category/Activity]]="", "", (VLOOKUP($D$3,Table2[#All], MATCH(Data_Entry_Table[[#This Row],[Category/Activity]], $N$36:$S$36,0))))</f>
        <v/>
      </c>
      <c r="E585" s="138"/>
      <c r="F585" s="144" t="str">
        <f>IF(Data_Entry_Table[[#This Row],[Hours]]="","",Data_Entry_Table[[#This Row],[Hours]]*Data_Entry_Table[[#This Row],[Rate]])</f>
        <v/>
      </c>
    </row>
    <row r="586" spans="1:6" s="73" customFormat="1" ht="15" customHeight="1" x14ac:dyDescent="0.3">
      <c r="A586" s="136"/>
      <c r="B586" s="134"/>
      <c r="C586" s="137"/>
      <c r="D586" s="142" t="str">
        <f>IF(Data_Entry_Table[[#This Row],[Category/Activity]]="", "", (VLOOKUP($D$3,Table2[#All], MATCH(Data_Entry_Table[[#This Row],[Category/Activity]], $N$36:$S$36,0))))</f>
        <v/>
      </c>
      <c r="E586" s="138"/>
      <c r="F586" s="144" t="str">
        <f>IF(Data_Entry_Table[[#This Row],[Hours]]="","",Data_Entry_Table[[#This Row],[Hours]]*Data_Entry_Table[[#This Row],[Rate]])</f>
        <v/>
      </c>
    </row>
    <row r="587" spans="1:6" s="73" customFormat="1" ht="15" customHeight="1" x14ac:dyDescent="0.3">
      <c r="A587" s="136"/>
      <c r="B587" s="134"/>
      <c r="C587" s="137"/>
      <c r="D587" s="142" t="str">
        <f>IF(Data_Entry_Table[[#This Row],[Category/Activity]]="", "", (VLOOKUP($D$3,Table2[#All], MATCH(Data_Entry_Table[[#This Row],[Category/Activity]], $N$36:$S$36,0))))</f>
        <v/>
      </c>
      <c r="E587" s="138"/>
      <c r="F587" s="144" t="str">
        <f>IF(Data_Entry_Table[[#This Row],[Hours]]="","",Data_Entry_Table[[#This Row],[Hours]]*Data_Entry_Table[[#This Row],[Rate]])</f>
        <v/>
      </c>
    </row>
    <row r="588" spans="1:6" s="73" customFormat="1" ht="15" customHeight="1" x14ac:dyDescent="0.3">
      <c r="A588" s="136"/>
      <c r="B588" s="134"/>
      <c r="C588" s="137"/>
      <c r="D588" s="142" t="str">
        <f>IF(Data_Entry_Table[[#This Row],[Category/Activity]]="", "", (VLOOKUP($D$3,Table2[#All], MATCH(Data_Entry_Table[[#This Row],[Category/Activity]], $N$36:$S$36,0))))</f>
        <v/>
      </c>
      <c r="E588" s="138"/>
      <c r="F588" s="144" t="str">
        <f>IF(Data_Entry_Table[[#This Row],[Hours]]="","",Data_Entry_Table[[#This Row],[Hours]]*Data_Entry_Table[[#This Row],[Rate]])</f>
        <v/>
      </c>
    </row>
    <row r="589" spans="1:6" s="73" customFormat="1" ht="15" customHeight="1" x14ac:dyDescent="0.3">
      <c r="A589" s="136"/>
      <c r="B589" s="134"/>
      <c r="C589" s="137"/>
      <c r="D589" s="142" t="str">
        <f>IF(Data_Entry_Table[[#This Row],[Category/Activity]]="", "", (VLOOKUP($D$3,Table2[#All], MATCH(Data_Entry_Table[[#This Row],[Category/Activity]], $N$36:$S$36,0))))</f>
        <v/>
      </c>
      <c r="E589" s="138"/>
      <c r="F589" s="144" t="str">
        <f>IF(Data_Entry_Table[[#This Row],[Hours]]="","",Data_Entry_Table[[#This Row],[Hours]]*Data_Entry_Table[[#This Row],[Rate]])</f>
        <v/>
      </c>
    </row>
    <row r="590" spans="1:6" s="73" customFormat="1" ht="15" customHeight="1" x14ac:dyDescent="0.3">
      <c r="A590" s="136"/>
      <c r="B590" s="134"/>
      <c r="C590" s="137"/>
      <c r="D590" s="142" t="str">
        <f>IF(Data_Entry_Table[[#This Row],[Category/Activity]]="", "", (VLOOKUP($D$3,Table2[#All], MATCH(Data_Entry_Table[[#This Row],[Category/Activity]], $N$36:$S$36,0))))</f>
        <v/>
      </c>
      <c r="E590" s="138"/>
      <c r="F590" s="144" t="str">
        <f>IF(Data_Entry_Table[[#This Row],[Hours]]="","",Data_Entry_Table[[#This Row],[Hours]]*Data_Entry_Table[[#This Row],[Rate]])</f>
        <v/>
      </c>
    </row>
    <row r="591" spans="1:6" s="73" customFormat="1" ht="15" customHeight="1" x14ac:dyDescent="0.3">
      <c r="A591" s="136"/>
      <c r="B591" s="134"/>
      <c r="C591" s="137"/>
      <c r="D591" s="142" t="str">
        <f>IF(Data_Entry_Table[[#This Row],[Category/Activity]]="", "", (VLOOKUP($D$3,Table2[#All], MATCH(Data_Entry_Table[[#This Row],[Category/Activity]], $N$36:$S$36,0))))</f>
        <v/>
      </c>
      <c r="E591" s="138"/>
      <c r="F591" s="144" t="str">
        <f>IF(Data_Entry_Table[[#This Row],[Hours]]="","",Data_Entry_Table[[#This Row],[Hours]]*Data_Entry_Table[[#This Row],[Rate]])</f>
        <v/>
      </c>
    </row>
    <row r="592" spans="1:6" s="73" customFormat="1" ht="15" customHeight="1" x14ac:dyDescent="0.3">
      <c r="A592" s="136"/>
      <c r="B592" s="134"/>
      <c r="C592" s="137"/>
      <c r="D592" s="142" t="str">
        <f>IF(Data_Entry_Table[[#This Row],[Category/Activity]]="", "", (VLOOKUP($D$3,Table2[#All], MATCH(Data_Entry_Table[[#This Row],[Category/Activity]], $N$36:$S$36,0))))</f>
        <v/>
      </c>
      <c r="E592" s="138"/>
      <c r="F592" s="144" t="str">
        <f>IF(Data_Entry_Table[[#This Row],[Hours]]="","",Data_Entry_Table[[#This Row],[Hours]]*Data_Entry_Table[[#This Row],[Rate]])</f>
        <v/>
      </c>
    </row>
    <row r="593" spans="1:6" s="73" customFormat="1" ht="15" customHeight="1" x14ac:dyDescent="0.3">
      <c r="A593" s="136"/>
      <c r="B593" s="134"/>
      <c r="C593" s="137"/>
      <c r="D593" s="142" t="str">
        <f>IF(Data_Entry_Table[[#This Row],[Category/Activity]]="", "", (VLOOKUP($D$3,Table2[#All], MATCH(Data_Entry_Table[[#This Row],[Category/Activity]], $N$36:$S$36,0))))</f>
        <v/>
      </c>
      <c r="E593" s="138"/>
      <c r="F593" s="144" t="str">
        <f>IF(Data_Entry_Table[[#This Row],[Hours]]="","",Data_Entry_Table[[#This Row],[Hours]]*Data_Entry_Table[[#This Row],[Rate]])</f>
        <v/>
      </c>
    </row>
    <row r="594" spans="1:6" s="73" customFormat="1" ht="15" customHeight="1" x14ac:dyDescent="0.3">
      <c r="A594" s="136"/>
      <c r="B594" s="134"/>
      <c r="C594" s="137"/>
      <c r="D594" s="142" t="str">
        <f>IF(Data_Entry_Table[[#This Row],[Category/Activity]]="", "", (VLOOKUP($D$3,Table2[#All], MATCH(Data_Entry_Table[[#This Row],[Category/Activity]], $N$36:$S$36,0))))</f>
        <v/>
      </c>
      <c r="E594" s="138"/>
      <c r="F594" s="144" t="str">
        <f>IF(Data_Entry_Table[[#This Row],[Hours]]="","",Data_Entry_Table[[#This Row],[Hours]]*Data_Entry_Table[[#This Row],[Rate]])</f>
        <v/>
      </c>
    </row>
    <row r="595" spans="1:6" s="73" customFormat="1" ht="15" customHeight="1" x14ac:dyDescent="0.3">
      <c r="A595" s="136"/>
      <c r="B595" s="134"/>
      <c r="C595" s="137"/>
      <c r="D595" s="142" t="str">
        <f>IF(Data_Entry_Table[[#This Row],[Category/Activity]]="", "", (VLOOKUP($D$3,Table2[#All], MATCH(Data_Entry_Table[[#This Row],[Category/Activity]], $N$36:$S$36,0))))</f>
        <v/>
      </c>
      <c r="E595" s="138"/>
      <c r="F595" s="144" t="str">
        <f>IF(Data_Entry_Table[[#This Row],[Hours]]="","",Data_Entry_Table[[#This Row],[Hours]]*Data_Entry_Table[[#This Row],[Rate]])</f>
        <v/>
      </c>
    </row>
    <row r="596" spans="1:6" s="73" customFormat="1" ht="15" customHeight="1" x14ac:dyDescent="0.3">
      <c r="A596" s="136"/>
      <c r="B596" s="134"/>
      <c r="C596" s="137"/>
      <c r="D596" s="142" t="str">
        <f>IF(Data_Entry_Table[[#This Row],[Category/Activity]]="", "", (VLOOKUP($D$3,Table2[#All], MATCH(Data_Entry_Table[[#This Row],[Category/Activity]], $N$36:$S$36,0))))</f>
        <v/>
      </c>
      <c r="E596" s="138"/>
      <c r="F596" s="144" t="str">
        <f>IF(Data_Entry_Table[[#This Row],[Hours]]="","",Data_Entry_Table[[#This Row],[Hours]]*Data_Entry_Table[[#This Row],[Rate]])</f>
        <v/>
      </c>
    </row>
    <row r="597" spans="1:6" s="73" customFormat="1" ht="15" customHeight="1" x14ac:dyDescent="0.3">
      <c r="A597" s="136"/>
      <c r="B597" s="134"/>
      <c r="C597" s="137"/>
      <c r="D597" s="142" t="str">
        <f>IF(Data_Entry_Table[[#This Row],[Category/Activity]]="", "", (VLOOKUP($D$3,Table2[#All], MATCH(Data_Entry_Table[[#This Row],[Category/Activity]], $N$36:$S$36,0))))</f>
        <v/>
      </c>
      <c r="E597" s="138"/>
      <c r="F597" s="144" t="str">
        <f>IF(Data_Entry_Table[[#This Row],[Hours]]="","",Data_Entry_Table[[#This Row],[Hours]]*Data_Entry_Table[[#This Row],[Rate]])</f>
        <v/>
      </c>
    </row>
    <row r="598" spans="1:6" s="73" customFormat="1" ht="15" customHeight="1" x14ac:dyDescent="0.3">
      <c r="A598" s="136"/>
      <c r="B598" s="134"/>
      <c r="C598" s="137"/>
      <c r="D598" s="142" t="str">
        <f>IF(Data_Entry_Table[[#This Row],[Category/Activity]]="", "", (VLOOKUP($D$3,Table2[#All], MATCH(Data_Entry_Table[[#This Row],[Category/Activity]], $N$36:$S$36,0))))</f>
        <v/>
      </c>
      <c r="E598" s="138"/>
      <c r="F598" s="144" t="str">
        <f>IF(Data_Entry_Table[[#This Row],[Hours]]="","",Data_Entry_Table[[#This Row],[Hours]]*Data_Entry_Table[[#This Row],[Rate]])</f>
        <v/>
      </c>
    </row>
    <row r="599" spans="1:6" s="73" customFormat="1" ht="15" customHeight="1" x14ac:dyDescent="0.3">
      <c r="A599" s="136"/>
      <c r="B599" s="134"/>
      <c r="C599" s="137"/>
      <c r="D599" s="142" t="str">
        <f>IF(Data_Entry_Table[[#This Row],[Category/Activity]]="", "", (VLOOKUP($D$3,Table2[#All], MATCH(Data_Entry_Table[[#This Row],[Category/Activity]], $N$36:$S$36,0))))</f>
        <v/>
      </c>
      <c r="E599" s="138"/>
      <c r="F599" s="144" t="str">
        <f>IF(Data_Entry_Table[[#This Row],[Hours]]="","",Data_Entry_Table[[#This Row],[Hours]]*Data_Entry_Table[[#This Row],[Rate]])</f>
        <v/>
      </c>
    </row>
    <row r="600" spans="1:6" s="73" customFormat="1" ht="15" customHeight="1" x14ac:dyDescent="0.3">
      <c r="A600" s="136"/>
      <c r="B600" s="134"/>
      <c r="C600" s="137"/>
      <c r="D600" s="142" t="str">
        <f>IF(Data_Entry_Table[[#This Row],[Category/Activity]]="", "", (VLOOKUP($D$3,Table2[#All], MATCH(Data_Entry_Table[[#This Row],[Category/Activity]], $N$36:$S$36,0))))</f>
        <v/>
      </c>
      <c r="E600" s="138"/>
      <c r="F600" s="144" t="str">
        <f>IF(Data_Entry_Table[[#This Row],[Hours]]="","",Data_Entry_Table[[#This Row],[Hours]]*Data_Entry_Table[[#This Row],[Rate]])</f>
        <v/>
      </c>
    </row>
    <row r="601" spans="1:6" s="73" customFormat="1" ht="15" customHeight="1" x14ac:dyDescent="0.3">
      <c r="A601" s="136"/>
      <c r="B601" s="134"/>
      <c r="C601" s="137"/>
      <c r="D601" s="142" t="str">
        <f>IF(Data_Entry_Table[[#This Row],[Category/Activity]]="", "", (VLOOKUP($D$3,Table2[#All], MATCH(Data_Entry_Table[[#This Row],[Category/Activity]], $N$36:$S$36,0))))</f>
        <v/>
      </c>
      <c r="E601" s="138"/>
      <c r="F601" s="144" t="str">
        <f>IF(Data_Entry_Table[[#This Row],[Hours]]="","",Data_Entry_Table[[#This Row],[Hours]]*Data_Entry_Table[[#This Row],[Rate]])</f>
        <v/>
      </c>
    </row>
    <row r="602" spans="1:6" s="73" customFormat="1" ht="15" customHeight="1" x14ac:dyDescent="0.3">
      <c r="A602" s="136"/>
      <c r="B602" s="134"/>
      <c r="C602" s="137"/>
      <c r="D602" s="142" t="str">
        <f>IF(Data_Entry_Table[[#This Row],[Category/Activity]]="", "", (VLOOKUP($D$3,Table2[#All], MATCH(Data_Entry_Table[[#This Row],[Category/Activity]], $N$36:$S$36,0))))</f>
        <v/>
      </c>
      <c r="E602" s="138"/>
      <c r="F602" s="144" t="str">
        <f>IF(Data_Entry_Table[[#This Row],[Hours]]="","",Data_Entry_Table[[#This Row],[Hours]]*Data_Entry_Table[[#This Row],[Rate]])</f>
        <v/>
      </c>
    </row>
    <row r="603" spans="1:6" s="73" customFormat="1" ht="15" customHeight="1" x14ac:dyDescent="0.3">
      <c r="A603" s="136"/>
      <c r="B603" s="134"/>
      <c r="C603" s="137"/>
      <c r="D603" s="142" t="str">
        <f>IF(Data_Entry_Table[[#This Row],[Category/Activity]]="", "", (VLOOKUP($D$3,Table2[#All], MATCH(Data_Entry_Table[[#This Row],[Category/Activity]], $N$36:$S$36,0))))</f>
        <v/>
      </c>
      <c r="E603" s="138"/>
      <c r="F603" s="144" t="str">
        <f>IF(Data_Entry_Table[[#This Row],[Hours]]="","",Data_Entry_Table[[#This Row],[Hours]]*Data_Entry_Table[[#This Row],[Rate]])</f>
        <v/>
      </c>
    </row>
    <row r="604" spans="1:6" s="73" customFormat="1" ht="15" customHeight="1" x14ac:dyDescent="0.3">
      <c r="A604" s="136"/>
      <c r="B604" s="134"/>
      <c r="C604" s="137"/>
      <c r="D604" s="142" t="str">
        <f>IF(Data_Entry_Table[[#This Row],[Category/Activity]]="", "", (VLOOKUP($D$3,Table2[#All], MATCH(Data_Entry_Table[[#This Row],[Category/Activity]], $N$36:$S$36,0))))</f>
        <v/>
      </c>
      <c r="E604" s="138"/>
      <c r="F604" s="144" t="str">
        <f>IF(Data_Entry_Table[[#This Row],[Hours]]="","",Data_Entry_Table[[#This Row],[Hours]]*Data_Entry_Table[[#This Row],[Rate]])</f>
        <v/>
      </c>
    </row>
    <row r="605" spans="1:6" s="73" customFormat="1" ht="15" customHeight="1" x14ac:dyDescent="0.3">
      <c r="A605" s="136"/>
      <c r="B605" s="134"/>
      <c r="C605" s="137"/>
      <c r="D605" s="142" t="str">
        <f>IF(Data_Entry_Table[[#This Row],[Category/Activity]]="", "", (VLOOKUP($D$3,Table2[#All], MATCH(Data_Entry_Table[[#This Row],[Category/Activity]], $N$36:$S$36,0))))</f>
        <v/>
      </c>
      <c r="E605" s="138"/>
      <c r="F605" s="144" t="str">
        <f>IF(Data_Entry_Table[[#This Row],[Hours]]="","",Data_Entry_Table[[#This Row],[Hours]]*Data_Entry_Table[[#This Row],[Rate]])</f>
        <v/>
      </c>
    </row>
    <row r="606" spans="1:6" s="73" customFormat="1" ht="15" customHeight="1" x14ac:dyDescent="0.3">
      <c r="A606" s="136"/>
      <c r="B606" s="134"/>
      <c r="C606" s="137"/>
      <c r="D606" s="142" t="str">
        <f>IF(Data_Entry_Table[[#This Row],[Category/Activity]]="", "", (VLOOKUP($D$3,Table2[#All], MATCH(Data_Entry_Table[[#This Row],[Category/Activity]], $N$36:$S$36,0))))</f>
        <v/>
      </c>
      <c r="E606" s="138"/>
      <c r="F606" s="144" t="str">
        <f>IF(Data_Entry_Table[[#This Row],[Hours]]="","",Data_Entry_Table[[#This Row],[Hours]]*Data_Entry_Table[[#This Row],[Rate]])</f>
        <v/>
      </c>
    </row>
    <row r="607" spans="1:6" s="73" customFormat="1" ht="15" customHeight="1" x14ac:dyDescent="0.3">
      <c r="A607" s="136"/>
      <c r="B607" s="134"/>
      <c r="C607" s="137"/>
      <c r="D607" s="142" t="str">
        <f>IF(Data_Entry_Table[[#This Row],[Category/Activity]]="", "", (VLOOKUP($D$3,Table2[#All], MATCH(Data_Entry_Table[[#This Row],[Category/Activity]], $N$36:$S$36,0))))</f>
        <v/>
      </c>
      <c r="E607" s="138"/>
      <c r="F607" s="144" t="str">
        <f>IF(Data_Entry_Table[[#This Row],[Hours]]="","",Data_Entry_Table[[#This Row],[Hours]]*Data_Entry_Table[[#This Row],[Rate]])</f>
        <v/>
      </c>
    </row>
    <row r="608" spans="1:6" s="73" customFormat="1" ht="15" customHeight="1" x14ac:dyDescent="0.3">
      <c r="A608" s="136"/>
      <c r="B608" s="134"/>
      <c r="C608" s="137"/>
      <c r="D608" s="142" t="str">
        <f>IF(Data_Entry_Table[[#This Row],[Category/Activity]]="", "", (VLOOKUP($D$3,Table2[#All], MATCH(Data_Entry_Table[[#This Row],[Category/Activity]], $N$36:$S$36,0))))</f>
        <v/>
      </c>
      <c r="E608" s="138"/>
      <c r="F608" s="144" t="str">
        <f>IF(Data_Entry_Table[[#This Row],[Hours]]="","",Data_Entry_Table[[#This Row],[Hours]]*Data_Entry_Table[[#This Row],[Rate]])</f>
        <v/>
      </c>
    </row>
    <row r="609" spans="1:6" s="73" customFormat="1" ht="15" customHeight="1" x14ac:dyDescent="0.3">
      <c r="A609" s="136"/>
      <c r="B609" s="134"/>
      <c r="C609" s="137"/>
      <c r="D609" s="142" t="str">
        <f>IF(Data_Entry_Table[[#This Row],[Category/Activity]]="", "", (VLOOKUP($D$3,Table2[#All], MATCH(Data_Entry_Table[[#This Row],[Category/Activity]], $N$36:$S$36,0))))</f>
        <v/>
      </c>
      <c r="E609" s="138"/>
      <c r="F609" s="144" t="str">
        <f>IF(Data_Entry_Table[[#This Row],[Hours]]="","",Data_Entry_Table[[#This Row],[Hours]]*Data_Entry_Table[[#This Row],[Rate]])</f>
        <v/>
      </c>
    </row>
    <row r="610" spans="1:6" s="73" customFormat="1" ht="15" customHeight="1" x14ac:dyDescent="0.3">
      <c r="A610" s="136"/>
      <c r="B610" s="134"/>
      <c r="C610" s="137"/>
      <c r="D610" s="142" t="str">
        <f>IF(Data_Entry_Table[[#This Row],[Category/Activity]]="", "", (VLOOKUP($D$3,Table2[#All], MATCH(Data_Entry_Table[[#This Row],[Category/Activity]], $N$36:$S$36,0))))</f>
        <v/>
      </c>
      <c r="E610" s="138"/>
      <c r="F610" s="144" t="str">
        <f>IF(Data_Entry_Table[[#This Row],[Hours]]="","",Data_Entry_Table[[#This Row],[Hours]]*Data_Entry_Table[[#This Row],[Rate]])</f>
        <v/>
      </c>
    </row>
    <row r="611" spans="1:6" s="73" customFormat="1" ht="15" customHeight="1" x14ac:dyDescent="0.3">
      <c r="A611" s="136"/>
      <c r="B611" s="134"/>
      <c r="C611" s="137"/>
      <c r="D611" s="142" t="str">
        <f>IF(Data_Entry_Table[[#This Row],[Category/Activity]]="", "", (VLOOKUP($D$3,Table2[#All], MATCH(Data_Entry_Table[[#This Row],[Category/Activity]], $N$36:$S$36,0))))</f>
        <v/>
      </c>
      <c r="E611" s="138"/>
      <c r="F611" s="144" t="str">
        <f>IF(Data_Entry_Table[[#This Row],[Hours]]="","",Data_Entry_Table[[#This Row],[Hours]]*Data_Entry_Table[[#This Row],[Rate]])</f>
        <v/>
      </c>
    </row>
    <row r="612" spans="1:6" s="73" customFormat="1" ht="15" customHeight="1" x14ac:dyDescent="0.3">
      <c r="A612" s="136"/>
      <c r="B612" s="134"/>
      <c r="C612" s="137"/>
      <c r="D612" s="142" t="str">
        <f>IF(Data_Entry_Table[[#This Row],[Category/Activity]]="", "", (VLOOKUP($D$3,Table2[#All], MATCH(Data_Entry_Table[[#This Row],[Category/Activity]], $N$36:$S$36,0))))</f>
        <v/>
      </c>
      <c r="E612" s="138"/>
      <c r="F612" s="144" t="str">
        <f>IF(Data_Entry_Table[[#This Row],[Hours]]="","",Data_Entry_Table[[#This Row],[Hours]]*Data_Entry_Table[[#This Row],[Rate]])</f>
        <v/>
      </c>
    </row>
    <row r="613" spans="1:6" s="73" customFormat="1" ht="15" customHeight="1" x14ac:dyDescent="0.3">
      <c r="A613" s="136"/>
      <c r="B613" s="134"/>
      <c r="C613" s="137"/>
      <c r="D613" s="142" t="str">
        <f>IF(Data_Entry_Table[[#This Row],[Category/Activity]]="", "", (VLOOKUP($D$3,Table2[#All], MATCH(Data_Entry_Table[[#This Row],[Category/Activity]], $N$36:$S$36,0))))</f>
        <v/>
      </c>
      <c r="E613" s="138"/>
      <c r="F613" s="144" t="str">
        <f>IF(Data_Entry_Table[[#This Row],[Hours]]="","",Data_Entry_Table[[#This Row],[Hours]]*Data_Entry_Table[[#This Row],[Rate]])</f>
        <v/>
      </c>
    </row>
    <row r="614" spans="1:6" s="73" customFormat="1" ht="15" customHeight="1" x14ac:dyDescent="0.3">
      <c r="A614" s="136"/>
      <c r="B614" s="134"/>
      <c r="C614" s="137"/>
      <c r="D614" s="142" t="str">
        <f>IF(Data_Entry_Table[[#This Row],[Category/Activity]]="", "", (VLOOKUP($D$3,Table2[#All], MATCH(Data_Entry_Table[[#This Row],[Category/Activity]], $N$36:$S$36,0))))</f>
        <v/>
      </c>
      <c r="E614" s="138"/>
      <c r="F614" s="144" t="str">
        <f>IF(Data_Entry_Table[[#This Row],[Hours]]="","",Data_Entry_Table[[#This Row],[Hours]]*Data_Entry_Table[[#This Row],[Rate]])</f>
        <v/>
      </c>
    </row>
    <row r="615" spans="1:6" s="73" customFormat="1" ht="15" customHeight="1" x14ac:dyDescent="0.3">
      <c r="A615" s="136"/>
      <c r="B615" s="134"/>
      <c r="C615" s="137"/>
      <c r="D615" s="142" t="str">
        <f>IF(Data_Entry_Table[[#This Row],[Category/Activity]]="", "", (VLOOKUP($D$3,Table2[#All], MATCH(Data_Entry_Table[[#This Row],[Category/Activity]], $N$36:$S$36,0))))</f>
        <v/>
      </c>
      <c r="E615" s="138"/>
      <c r="F615" s="144" t="str">
        <f>IF(Data_Entry_Table[[#This Row],[Hours]]="","",Data_Entry_Table[[#This Row],[Hours]]*Data_Entry_Table[[#This Row],[Rate]])</f>
        <v/>
      </c>
    </row>
    <row r="616" spans="1:6" s="73" customFormat="1" ht="15" customHeight="1" x14ac:dyDescent="0.3">
      <c r="A616" s="136"/>
      <c r="B616" s="134"/>
      <c r="C616" s="137"/>
      <c r="D616" s="142" t="str">
        <f>IF(Data_Entry_Table[[#This Row],[Category/Activity]]="", "", (VLOOKUP($D$3,Table2[#All], MATCH(Data_Entry_Table[[#This Row],[Category/Activity]], $N$36:$S$36,0))))</f>
        <v/>
      </c>
      <c r="E616" s="138"/>
      <c r="F616" s="144" t="str">
        <f>IF(Data_Entry_Table[[#This Row],[Hours]]="","",Data_Entry_Table[[#This Row],[Hours]]*Data_Entry_Table[[#This Row],[Rate]])</f>
        <v/>
      </c>
    </row>
    <row r="617" spans="1:6" s="73" customFormat="1" ht="15" customHeight="1" x14ac:dyDescent="0.3">
      <c r="A617" s="136"/>
      <c r="B617" s="134"/>
      <c r="C617" s="137"/>
      <c r="D617" s="142" t="str">
        <f>IF(Data_Entry_Table[[#This Row],[Category/Activity]]="", "", (VLOOKUP($D$3,Table2[#All], MATCH(Data_Entry_Table[[#This Row],[Category/Activity]], $N$36:$S$36,0))))</f>
        <v/>
      </c>
      <c r="E617" s="138"/>
      <c r="F617" s="144" t="str">
        <f>IF(Data_Entry_Table[[#This Row],[Hours]]="","",Data_Entry_Table[[#This Row],[Hours]]*Data_Entry_Table[[#This Row],[Rate]])</f>
        <v/>
      </c>
    </row>
    <row r="618" spans="1:6" s="73" customFormat="1" ht="15" customHeight="1" x14ac:dyDescent="0.3">
      <c r="A618" s="136"/>
      <c r="B618" s="134"/>
      <c r="C618" s="137"/>
      <c r="D618" s="142" t="str">
        <f>IF(Data_Entry_Table[[#This Row],[Category/Activity]]="", "", (VLOOKUP($D$3,Table2[#All], MATCH(Data_Entry_Table[[#This Row],[Category/Activity]], $N$36:$S$36,0))))</f>
        <v/>
      </c>
      <c r="E618" s="138"/>
      <c r="F618" s="144" t="str">
        <f>IF(Data_Entry_Table[[#This Row],[Hours]]="","",Data_Entry_Table[[#This Row],[Hours]]*Data_Entry_Table[[#This Row],[Rate]])</f>
        <v/>
      </c>
    </row>
    <row r="619" spans="1:6" s="73" customFormat="1" ht="15" customHeight="1" x14ac:dyDescent="0.3">
      <c r="A619" s="136"/>
      <c r="B619" s="134"/>
      <c r="C619" s="137"/>
      <c r="D619" s="142" t="str">
        <f>IF(Data_Entry_Table[[#This Row],[Category/Activity]]="", "", (VLOOKUP($D$3,Table2[#All], MATCH(Data_Entry_Table[[#This Row],[Category/Activity]], $N$36:$S$36,0))))</f>
        <v/>
      </c>
      <c r="E619" s="138"/>
      <c r="F619" s="144" t="str">
        <f>IF(Data_Entry_Table[[#This Row],[Hours]]="","",Data_Entry_Table[[#This Row],[Hours]]*Data_Entry_Table[[#This Row],[Rate]])</f>
        <v/>
      </c>
    </row>
    <row r="620" spans="1:6" s="73" customFormat="1" ht="15" customHeight="1" x14ac:dyDescent="0.3">
      <c r="A620" s="136"/>
      <c r="B620" s="134"/>
      <c r="C620" s="137"/>
      <c r="D620" s="142" t="str">
        <f>IF(Data_Entry_Table[[#This Row],[Category/Activity]]="", "", (VLOOKUP($D$3,Table2[#All], MATCH(Data_Entry_Table[[#This Row],[Category/Activity]], $N$36:$S$36,0))))</f>
        <v/>
      </c>
      <c r="E620" s="138"/>
      <c r="F620" s="144" t="str">
        <f>IF(Data_Entry_Table[[#This Row],[Hours]]="","",Data_Entry_Table[[#This Row],[Hours]]*Data_Entry_Table[[#This Row],[Rate]])</f>
        <v/>
      </c>
    </row>
    <row r="621" spans="1:6" s="73" customFormat="1" ht="15" customHeight="1" x14ac:dyDescent="0.3">
      <c r="A621" s="136"/>
      <c r="B621" s="134"/>
      <c r="C621" s="137"/>
      <c r="D621" s="142" t="str">
        <f>IF(Data_Entry_Table[[#This Row],[Category/Activity]]="", "", (VLOOKUP($D$3,Table2[#All], MATCH(Data_Entry_Table[[#This Row],[Category/Activity]], $N$36:$S$36,0))))</f>
        <v/>
      </c>
      <c r="E621" s="138"/>
      <c r="F621" s="144" t="str">
        <f>IF(Data_Entry_Table[[#This Row],[Hours]]="","",Data_Entry_Table[[#This Row],[Hours]]*Data_Entry_Table[[#This Row],[Rate]])</f>
        <v/>
      </c>
    </row>
    <row r="622" spans="1:6" s="73" customFormat="1" ht="15" customHeight="1" x14ac:dyDescent="0.3">
      <c r="A622" s="136"/>
      <c r="B622" s="134"/>
      <c r="C622" s="137"/>
      <c r="D622" s="142" t="str">
        <f>IF(Data_Entry_Table[[#This Row],[Category/Activity]]="", "", (VLOOKUP($D$3,Table2[#All], MATCH(Data_Entry_Table[[#This Row],[Category/Activity]], $N$36:$S$36,0))))</f>
        <v/>
      </c>
      <c r="E622" s="138"/>
      <c r="F622" s="144" t="str">
        <f>IF(Data_Entry_Table[[#This Row],[Hours]]="","",Data_Entry_Table[[#This Row],[Hours]]*Data_Entry_Table[[#This Row],[Rate]])</f>
        <v/>
      </c>
    </row>
    <row r="623" spans="1:6" s="73" customFormat="1" ht="15" customHeight="1" x14ac:dyDescent="0.3">
      <c r="A623" s="136"/>
      <c r="B623" s="134"/>
      <c r="C623" s="137"/>
      <c r="D623" s="142" t="str">
        <f>IF(Data_Entry_Table[[#This Row],[Category/Activity]]="", "", (VLOOKUP($D$3,Table2[#All], MATCH(Data_Entry_Table[[#This Row],[Category/Activity]], $N$36:$S$36,0))))</f>
        <v/>
      </c>
      <c r="E623" s="138"/>
      <c r="F623" s="144" t="str">
        <f>IF(Data_Entry_Table[[#This Row],[Hours]]="","",Data_Entry_Table[[#This Row],[Hours]]*Data_Entry_Table[[#This Row],[Rate]])</f>
        <v/>
      </c>
    </row>
    <row r="624" spans="1:6" s="73" customFormat="1" ht="15" customHeight="1" x14ac:dyDescent="0.3">
      <c r="A624" s="136"/>
      <c r="B624" s="134"/>
      <c r="C624" s="137"/>
      <c r="D624" s="142" t="str">
        <f>IF(Data_Entry_Table[[#This Row],[Category/Activity]]="", "", (VLOOKUP($D$3,Table2[#All], MATCH(Data_Entry_Table[[#This Row],[Category/Activity]], $N$36:$S$36,0))))</f>
        <v/>
      </c>
      <c r="E624" s="138"/>
      <c r="F624" s="144" t="str">
        <f>IF(Data_Entry_Table[[#This Row],[Hours]]="","",Data_Entry_Table[[#This Row],[Hours]]*Data_Entry_Table[[#This Row],[Rate]])</f>
        <v/>
      </c>
    </row>
    <row r="625" spans="1:6" s="73" customFormat="1" ht="15" customHeight="1" x14ac:dyDescent="0.3">
      <c r="A625" s="136"/>
      <c r="B625" s="134"/>
      <c r="C625" s="137"/>
      <c r="D625" s="142" t="str">
        <f>IF(Data_Entry_Table[[#This Row],[Category/Activity]]="", "", (VLOOKUP($D$3,Table2[#All], MATCH(Data_Entry_Table[[#This Row],[Category/Activity]], $N$36:$S$36,0))))</f>
        <v/>
      </c>
      <c r="E625" s="138"/>
      <c r="F625" s="144" t="str">
        <f>IF(Data_Entry_Table[[#This Row],[Hours]]="","",Data_Entry_Table[[#This Row],[Hours]]*Data_Entry_Table[[#This Row],[Rate]])</f>
        <v/>
      </c>
    </row>
    <row r="626" spans="1:6" s="73" customFormat="1" ht="15" customHeight="1" x14ac:dyDescent="0.3">
      <c r="A626" s="136"/>
      <c r="B626" s="134"/>
      <c r="C626" s="137"/>
      <c r="D626" s="142" t="str">
        <f>IF(Data_Entry_Table[[#This Row],[Category/Activity]]="", "", (VLOOKUP($D$3,Table2[#All], MATCH(Data_Entry_Table[[#This Row],[Category/Activity]], $N$36:$S$36,0))))</f>
        <v/>
      </c>
      <c r="E626" s="138"/>
      <c r="F626" s="144" t="str">
        <f>IF(Data_Entry_Table[[#This Row],[Hours]]="","",Data_Entry_Table[[#This Row],[Hours]]*Data_Entry_Table[[#This Row],[Rate]])</f>
        <v/>
      </c>
    </row>
    <row r="627" spans="1:6" s="73" customFormat="1" ht="15" customHeight="1" x14ac:dyDescent="0.3">
      <c r="A627" s="136"/>
      <c r="B627" s="134"/>
      <c r="C627" s="137"/>
      <c r="D627" s="142" t="str">
        <f>IF(Data_Entry_Table[[#This Row],[Category/Activity]]="", "", (VLOOKUP($D$3,Table2[#All], MATCH(Data_Entry_Table[[#This Row],[Category/Activity]], $N$36:$S$36,0))))</f>
        <v/>
      </c>
      <c r="E627" s="138"/>
      <c r="F627" s="144" t="str">
        <f>IF(Data_Entry_Table[[#This Row],[Hours]]="","",Data_Entry_Table[[#This Row],[Hours]]*Data_Entry_Table[[#This Row],[Rate]])</f>
        <v/>
      </c>
    </row>
    <row r="628" spans="1:6" s="73" customFormat="1" ht="15" customHeight="1" x14ac:dyDescent="0.3">
      <c r="A628" s="136"/>
      <c r="B628" s="134"/>
      <c r="C628" s="137"/>
      <c r="D628" s="142" t="str">
        <f>IF(Data_Entry_Table[[#This Row],[Category/Activity]]="", "", (VLOOKUP($D$3,Table2[#All], MATCH(Data_Entry_Table[[#This Row],[Category/Activity]], $N$36:$S$36,0))))</f>
        <v/>
      </c>
      <c r="E628" s="138"/>
      <c r="F628" s="144" t="str">
        <f>IF(Data_Entry_Table[[#This Row],[Hours]]="","",Data_Entry_Table[[#This Row],[Hours]]*Data_Entry_Table[[#This Row],[Rate]])</f>
        <v/>
      </c>
    </row>
    <row r="629" spans="1:6" s="73" customFormat="1" ht="15" customHeight="1" x14ac:dyDescent="0.3">
      <c r="A629" s="136"/>
      <c r="B629" s="134"/>
      <c r="C629" s="137"/>
      <c r="D629" s="142" t="str">
        <f>IF(Data_Entry_Table[[#This Row],[Category/Activity]]="", "", (VLOOKUP($D$3,Table2[#All], MATCH(Data_Entry_Table[[#This Row],[Category/Activity]], $N$36:$S$36,0))))</f>
        <v/>
      </c>
      <c r="E629" s="138"/>
      <c r="F629" s="144" t="str">
        <f>IF(Data_Entry_Table[[#This Row],[Hours]]="","",Data_Entry_Table[[#This Row],[Hours]]*Data_Entry_Table[[#This Row],[Rate]])</f>
        <v/>
      </c>
    </row>
    <row r="630" spans="1:6" s="73" customFormat="1" ht="15" customHeight="1" x14ac:dyDescent="0.3">
      <c r="A630" s="136"/>
      <c r="B630" s="134"/>
      <c r="C630" s="137"/>
      <c r="D630" s="142" t="str">
        <f>IF(Data_Entry_Table[[#This Row],[Category/Activity]]="", "", (VLOOKUP($D$3,Table2[#All], MATCH(Data_Entry_Table[[#This Row],[Category/Activity]], $N$36:$S$36,0))))</f>
        <v/>
      </c>
      <c r="E630" s="138"/>
      <c r="F630" s="144" t="str">
        <f>IF(Data_Entry_Table[[#This Row],[Hours]]="","",Data_Entry_Table[[#This Row],[Hours]]*Data_Entry_Table[[#This Row],[Rate]])</f>
        <v/>
      </c>
    </row>
    <row r="631" spans="1:6" s="73" customFormat="1" ht="15" customHeight="1" x14ac:dyDescent="0.3">
      <c r="A631" s="136"/>
      <c r="B631" s="134"/>
      <c r="C631" s="137"/>
      <c r="D631" s="142" t="str">
        <f>IF(Data_Entry_Table[[#This Row],[Category/Activity]]="", "", (VLOOKUP($D$3,Table2[#All], MATCH(Data_Entry_Table[[#This Row],[Category/Activity]], $N$36:$S$36,0))))</f>
        <v/>
      </c>
      <c r="E631" s="138"/>
      <c r="F631" s="144" t="str">
        <f>IF(Data_Entry_Table[[#This Row],[Hours]]="","",Data_Entry_Table[[#This Row],[Hours]]*Data_Entry_Table[[#This Row],[Rate]])</f>
        <v/>
      </c>
    </row>
    <row r="632" spans="1:6" s="73" customFormat="1" ht="15" customHeight="1" x14ac:dyDescent="0.3">
      <c r="A632" s="136"/>
      <c r="B632" s="134"/>
      <c r="C632" s="137"/>
      <c r="D632" s="142" t="str">
        <f>IF(Data_Entry_Table[[#This Row],[Category/Activity]]="", "", (VLOOKUP($D$3,Table2[#All], MATCH(Data_Entry_Table[[#This Row],[Category/Activity]], $N$36:$S$36,0))))</f>
        <v/>
      </c>
      <c r="E632" s="138"/>
      <c r="F632" s="144" t="str">
        <f>IF(Data_Entry_Table[[#This Row],[Hours]]="","",Data_Entry_Table[[#This Row],[Hours]]*Data_Entry_Table[[#This Row],[Rate]])</f>
        <v/>
      </c>
    </row>
    <row r="633" spans="1:6" s="73" customFormat="1" ht="15" customHeight="1" x14ac:dyDescent="0.3">
      <c r="A633" s="136"/>
      <c r="B633" s="134"/>
      <c r="C633" s="137"/>
      <c r="D633" s="142" t="str">
        <f>IF(Data_Entry_Table[[#This Row],[Category/Activity]]="", "", (VLOOKUP($D$3,Table2[#All], MATCH(Data_Entry_Table[[#This Row],[Category/Activity]], $N$36:$S$36,0))))</f>
        <v/>
      </c>
      <c r="E633" s="138"/>
      <c r="F633" s="144" t="str">
        <f>IF(Data_Entry_Table[[#This Row],[Hours]]="","",Data_Entry_Table[[#This Row],[Hours]]*Data_Entry_Table[[#This Row],[Rate]])</f>
        <v/>
      </c>
    </row>
    <row r="634" spans="1:6" s="73" customFormat="1" ht="15" customHeight="1" x14ac:dyDescent="0.3">
      <c r="A634" s="136"/>
      <c r="B634" s="134"/>
      <c r="C634" s="137"/>
      <c r="D634" s="142" t="str">
        <f>IF(Data_Entry_Table[[#This Row],[Category/Activity]]="", "", (VLOOKUP($D$3,Table2[#All], MATCH(Data_Entry_Table[[#This Row],[Category/Activity]], $N$36:$S$36,0))))</f>
        <v/>
      </c>
      <c r="E634" s="138"/>
      <c r="F634" s="144" t="str">
        <f>IF(Data_Entry_Table[[#This Row],[Hours]]="","",Data_Entry_Table[[#This Row],[Hours]]*Data_Entry_Table[[#This Row],[Rate]])</f>
        <v/>
      </c>
    </row>
    <row r="635" spans="1:6" s="73" customFormat="1" ht="15" customHeight="1" x14ac:dyDescent="0.3">
      <c r="A635" s="136"/>
      <c r="B635" s="134"/>
      <c r="C635" s="137"/>
      <c r="D635" s="142" t="str">
        <f>IF(Data_Entry_Table[[#This Row],[Category/Activity]]="", "", (VLOOKUP($D$3,Table2[#All], MATCH(Data_Entry_Table[[#This Row],[Category/Activity]], $N$36:$S$36,0))))</f>
        <v/>
      </c>
      <c r="E635" s="138"/>
      <c r="F635" s="144" t="str">
        <f>IF(Data_Entry_Table[[#This Row],[Hours]]="","",Data_Entry_Table[[#This Row],[Hours]]*Data_Entry_Table[[#This Row],[Rate]])</f>
        <v/>
      </c>
    </row>
    <row r="636" spans="1:6" s="73" customFormat="1" ht="15" customHeight="1" x14ac:dyDescent="0.3">
      <c r="A636" s="136"/>
      <c r="B636" s="134"/>
      <c r="C636" s="137"/>
      <c r="D636" s="142" t="str">
        <f>IF(Data_Entry_Table[[#This Row],[Category/Activity]]="", "", (VLOOKUP($D$3,Table2[#All], MATCH(Data_Entry_Table[[#This Row],[Category/Activity]], $N$36:$S$36,0))))</f>
        <v/>
      </c>
      <c r="E636" s="138"/>
      <c r="F636" s="144" t="str">
        <f>IF(Data_Entry_Table[[#This Row],[Hours]]="","",Data_Entry_Table[[#This Row],[Hours]]*Data_Entry_Table[[#This Row],[Rate]])</f>
        <v/>
      </c>
    </row>
    <row r="637" spans="1:6" s="73" customFormat="1" ht="15" customHeight="1" x14ac:dyDescent="0.3">
      <c r="A637" s="136"/>
      <c r="B637" s="134"/>
      <c r="C637" s="137"/>
      <c r="D637" s="142" t="str">
        <f>IF(Data_Entry_Table[[#This Row],[Category/Activity]]="", "", (VLOOKUP($D$3,Table2[#All], MATCH(Data_Entry_Table[[#This Row],[Category/Activity]], $N$36:$S$36,0))))</f>
        <v/>
      </c>
      <c r="E637" s="138"/>
      <c r="F637" s="144" t="str">
        <f>IF(Data_Entry_Table[[#This Row],[Hours]]="","",Data_Entry_Table[[#This Row],[Hours]]*Data_Entry_Table[[#This Row],[Rate]])</f>
        <v/>
      </c>
    </row>
    <row r="638" spans="1:6" s="73" customFormat="1" ht="15" customHeight="1" x14ac:dyDescent="0.3">
      <c r="A638" s="136"/>
      <c r="B638" s="134"/>
      <c r="C638" s="137"/>
      <c r="D638" s="142" t="str">
        <f>IF(Data_Entry_Table[[#This Row],[Category/Activity]]="", "", (VLOOKUP($D$3,Table2[#All], MATCH(Data_Entry_Table[[#This Row],[Category/Activity]], $N$36:$S$36,0))))</f>
        <v/>
      </c>
      <c r="E638" s="138"/>
      <c r="F638" s="144" t="str">
        <f>IF(Data_Entry_Table[[#This Row],[Hours]]="","",Data_Entry_Table[[#This Row],[Hours]]*Data_Entry_Table[[#This Row],[Rate]])</f>
        <v/>
      </c>
    </row>
    <row r="639" spans="1:6" s="73" customFormat="1" ht="15" customHeight="1" x14ac:dyDescent="0.3">
      <c r="A639" s="136"/>
      <c r="B639" s="134"/>
      <c r="C639" s="137"/>
      <c r="D639" s="142" t="str">
        <f>IF(Data_Entry_Table[[#This Row],[Category/Activity]]="", "", (VLOOKUP($D$3,Table2[#All], MATCH(Data_Entry_Table[[#This Row],[Category/Activity]], $N$36:$S$36,0))))</f>
        <v/>
      </c>
      <c r="E639" s="138"/>
      <c r="F639" s="144" t="str">
        <f>IF(Data_Entry_Table[[#This Row],[Hours]]="","",Data_Entry_Table[[#This Row],[Hours]]*Data_Entry_Table[[#This Row],[Rate]])</f>
        <v/>
      </c>
    </row>
    <row r="640" spans="1:6" s="73" customFormat="1" ht="15" customHeight="1" x14ac:dyDescent="0.3">
      <c r="A640" s="136"/>
      <c r="B640" s="134"/>
      <c r="C640" s="137"/>
      <c r="D640" s="142" t="str">
        <f>IF(Data_Entry_Table[[#This Row],[Category/Activity]]="", "", (VLOOKUP($D$3,Table2[#All], MATCH(Data_Entry_Table[[#This Row],[Category/Activity]], $N$36:$S$36,0))))</f>
        <v/>
      </c>
      <c r="E640" s="138"/>
      <c r="F640" s="144" t="str">
        <f>IF(Data_Entry_Table[[#This Row],[Hours]]="","",Data_Entry_Table[[#This Row],[Hours]]*Data_Entry_Table[[#This Row],[Rate]])</f>
        <v/>
      </c>
    </row>
    <row r="641" spans="1:6" s="73" customFormat="1" ht="15" customHeight="1" x14ac:dyDescent="0.3">
      <c r="A641" s="136"/>
      <c r="B641" s="134"/>
      <c r="C641" s="137"/>
      <c r="D641" s="142" t="str">
        <f>IF(Data_Entry_Table[[#This Row],[Category/Activity]]="", "", (VLOOKUP($D$3,Table2[#All], MATCH(Data_Entry_Table[[#This Row],[Category/Activity]], $N$36:$S$36,0))))</f>
        <v/>
      </c>
      <c r="E641" s="138"/>
      <c r="F641" s="144" t="str">
        <f>IF(Data_Entry_Table[[#This Row],[Hours]]="","",Data_Entry_Table[[#This Row],[Hours]]*Data_Entry_Table[[#This Row],[Rate]])</f>
        <v/>
      </c>
    </row>
    <row r="642" spans="1:6" s="73" customFormat="1" ht="15" customHeight="1" x14ac:dyDescent="0.3">
      <c r="A642" s="136"/>
      <c r="B642" s="134"/>
      <c r="C642" s="137"/>
      <c r="D642" s="142" t="str">
        <f>IF(Data_Entry_Table[[#This Row],[Category/Activity]]="", "", (VLOOKUP($D$3,Table2[#All], MATCH(Data_Entry_Table[[#This Row],[Category/Activity]], $N$36:$S$36,0))))</f>
        <v/>
      </c>
      <c r="E642" s="138"/>
      <c r="F642" s="144" t="str">
        <f>IF(Data_Entry_Table[[#This Row],[Hours]]="","",Data_Entry_Table[[#This Row],[Hours]]*Data_Entry_Table[[#This Row],[Rate]])</f>
        <v/>
      </c>
    </row>
    <row r="643" spans="1:6" s="73" customFormat="1" ht="15" customHeight="1" x14ac:dyDescent="0.3">
      <c r="A643" s="136"/>
      <c r="B643" s="134"/>
      <c r="C643" s="137"/>
      <c r="D643" s="142" t="str">
        <f>IF(Data_Entry_Table[[#This Row],[Category/Activity]]="", "", (VLOOKUP($D$3,Table2[#All], MATCH(Data_Entry_Table[[#This Row],[Category/Activity]], $N$36:$S$36,0))))</f>
        <v/>
      </c>
      <c r="E643" s="138"/>
      <c r="F643" s="144" t="str">
        <f>IF(Data_Entry_Table[[#This Row],[Hours]]="","",Data_Entry_Table[[#This Row],[Hours]]*Data_Entry_Table[[#This Row],[Rate]])</f>
        <v/>
      </c>
    </row>
    <row r="644" spans="1:6" s="73" customFormat="1" ht="15" customHeight="1" x14ac:dyDescent="0.3">
      <c r="A644" s="136"/>
      <c r="B644" s="134"/>
      <c r="C644" s="137"/>
      <c r="D644" s="142" t="str">
        <f>IF(Data_Entry_Table[[#This Row],[Category/Activity]]="", "", (VLOOKUP($D$3,Table2[#All], MATCH(Data_Entry_Table[[#This Row],[Category/Activity]], $N$36:$S$36,0))))</f>
        <v/>
      </c>
      <c r="E644" s="138"/>
      <c r="F644" s="144" t="str">
        <f>IF(Data_Entry_Table[[#This Row],[Hours]]="","",Data_Entry_Table[[#This Row],[Hours]]*Data_Entry_Table[[#This Row],[Rate]])</f>
        <v/>
      </c>
    </row>
    <row r="645" spans="1:6" s="73" customFormat="1" ht="15" customHeight="1" x14ac:dyDescent="0.3">
      <c r="A645" s="136"/>
      <c r="B645" s="134"/>
      <c r="C645" s="137"/>
      <c r="D645" s="142" t="str">
        <f>IF(Data_Entry_Table[[#This Row],[Category/Activity]]="", "", (VLOOKUP($D$3,Table2[#All], MATCH(Data_Entry_Table[[#This Row],[Category/Activity]], $N$36:$S$36,0))))</f>
        <v/>
      </c>
      <c r="E645" s="138"/>
      <c r="F645" s="144" t="str">
        <f>IF(Data_Entry_Table[[#This Row],[Hours]]="","",Data_Entry_Table[[#This Row],[Hours]]*Data_Entry_Table[[#This Row],[Rate]])</f>
        <v/>
      </c>
    </row>
    <row r="646" spans="1:6" s="73" customFormat="1" ht="15" customHeight="1" x14ac:dyDescent="0.3">
      <c r="A646" s="136"/>
      <c r="B646" s="134"/>
      <c r="C646" s="137"/>
      <c r="D646" s="142" t="str">
        <f>IF(Data_Entry_Table[[#This Row],[Category/Activity]]="", "", (VLOOKUP($D$3,Table2[#All], MATCH(Data_Entry_Table[[#This Row],[Category/Activity]], $N$36:$S$36,0))))</f>
        <v/>
      </c>
      <c r="E646" s="138"/>
      <c r="F646" s="144" t="str">
        <f>IF(Data_Entry_Table[[#This Row],[Hours]]="","",Data_Entry_Table[[#This Row],[Hours]]*Data_Entry_Table[[#This Row],[Rate]])</f>
        <v/>
      </c>
    </row>
    <row r="647" spans="1:6" s="73" customFormat="1" ht="15" customHeight="1" x14ac:dyDescent="0.3">
      <c r="A647" s="136"/>
      <c r="B647" s="134"/>
      <c r="C647" s="137"/>
      <c r="D647" s="142" t="str">
        <f>IF(Data_Entry_Table[[#This Row],[Category/Activity]]="", "", (VLOOKUP($D$3,Table2[#All], MATCH(Data_Entry_Table[[#This Row],[Category/Activity]], $N$36:$S$36,0))))</f>
        <v/>
      </c>
      <c r="E647" s="138"/>
      <c r="F647" s="144" t="str">
        <f>IF(Data_Entry_Table[[#This Row],[Hours]]="","",Data_Entry_Table[[#This Row],[Hours]]*Data_Entry_Table[[#This Row],[Rate]])</f>
        <v/>
      </c>
    </row>
    <row r="648" spans="1:6" s="73" customFormat="1" ht="15" customHeight="1" x14ac:dyDescent="0.3">
      <c r="A648" s="136"/>
      <c r="B648" s="134"/>
      <c r="C648" s="137"/>
      <c r="D648" s="142" t="str">
        <f>IF(Data_Entry_Table[[#This Row],[Category/Activity]]="", "", (VLOOKUP($D$3,Table2[#All], MATCH(Data_Entry_Table[[#This Row],[Category/Activity]], $N$36:$S$36,0))))</f>
        <v/>
      </c>
      <c r="E648" s="138"/>
      <c r="F648" s="144" t="str">
        <f>IF(Data_Entry_Table[[#This Row],[Hours]]="","",Data_Entry_Table[[#This Row],[Hours]]*Data_Entry_Table[[#This Row],[Rate]])</f>
        <v/>
      </c>
    </row>
    <row r="649" spans="1:6" s="73" customFormat="1" ht="15" customHeight="1" x14ac:dyDescent="0.3">
      <c r="A649" s="136"/>
      <c r="B649" s="134"/>
      <c r="C649" s="137"/>
      <c r="D649" s="142" t="str">
        <f>IF(Data_Entry_Table[[#This Row],[Category/Activity]]="", "", (VLOOKUP($D$3,Table2[#All], MATCH(Data_Entry_Table[[#This Row],[Category/Activity]], $N$36:$S$36,0))))</f>
        <v/>
      </c>
      <c r="E649" s="138"/>
      <c r="F649" s="144" t="str">
        <f>IF(Data_Entry_Table[[#This Row],[Hours]]="","",Data_Entry_Table[[#This Row],[Hours]]*Data_Entry_Table[[#This Row],[Rate]])</f>
        <v/>
      </c>
    </row>
    <row r="650" spans="1:6" s="73" customFormat="1" ht="15" customHeight="1" x14ac:dyDescent="0.3">
      <c r="A650" s="136"/>
      <c r="B650" s="134"/>
      <c r="C650" s="137"/>
      <c r="D650" s="142" t="str">
        <f>IF(Data_Entry_Table[[#This Row],[Category/Activity]]="", "", (VLOOKUP($D$3,Table2[#All], MATCH(Data_Entry_Table[[#This Row],[Category/Activity]], $N$36:$S$36,0))))</f>
        <v/>
      </c>
      <c r="E650" s="138"/>
      <c r="F650" s="144" t="str">
        <f>IF(Data_Entry_Table[[#This Row],[Hours]]="","",Data_Entry_Table[[#This Row],[Hours]]*Data_Entry_Table[[#This Row],[Rate]])</f>
        <v/>
      </c>
    </row>
    <row r="651" spans="1:6" s="73" customFormat="1" ht="15" customHeight="1" x14ac:dyDescent="0.3">
      <c r="A651" s="136"/>
      <c r="B651" s="134"/>
      <c r="C651" s="137"/>
      <c r="D651" s="142" t="str">
        <f>IF(Data_Entry_Table[[#This Row],[Category/Activity]]="", "", (VLOOKUP($D$3,Table2[#All], MATCH(Data_Entry_Table[[#This Row],[Category/Activity]], $N$36:$S$36,0))))</f>
        <v/>
      </c>
      <c r="E651" s="138"/>
      <c r="F651" s="144" t="str">
        <f>IF(Data_Entry_Table[[#This Row],[Hours]]="","",Data_Entry_Table[[#This Row],[Hours]]*Data_Entry_Table[[#This Row],[Rate]])</f>
        <v/>
      </c>
    </row>
    <row r="652" spans="1:6" s="73" customFormat="1" ht="15" customHeight="1" x14ac:dyDescent="0.3">
      <c r="A652" s="136"/>
      <c r="B652" s="134"/>
      <c r="C652" s="137"/>
      <c r="D652" s="142" t="str">
        <f>IF(Data_Entry_Table[[#This Row],[Category/Activity]]="", "", (VLOOKUP($D$3,Table2[#All], MATCH(Data_Entry_Table[[#This Row],[Category/Activity]], $N$36:$S$36,0))))</f>
        <v/>
      </c>
      <c r="E652" s="138"/>
      <c r="F652" s="144" t="str">
        <f>IF(Data_Entry_Table[[#This Row],[Hours]]="","",Data_Entry_Table[[#This Row],[Hours]]*Data_Entry_Table[[#This Row],[Rate]])</f>
        <v/>
      </c>
    </row>
    <row r="653" spans="1:6" s="73" customFormat="1" ht="15" customHeight="1" x14ac:dyDescent="0.3">
      <c r="A653" s="136"/>
      <c r="B653" s="134"/>
      <c r="C653" s="137"/>
      <c r="D653" s="142" t="str">
        <f>IF(Data_Entry_Table[[#This Row],[Category/Activity]]="", "", (VLOOKUP($D$3,Table2[#All], MATCH(Data_Entry_Table[[#This Row],[Category/Activity]], $N$36:$S$36,0))))</f>
        <v/>
      </c>
      <c r="E653" s="138"/>
      <c r="F653" s="144" t="str">
        <f>IF(Data_Entry_Table[[#This Row],[Hours]]="","",Data_Entry_Table[[#This Row],[Hours]]*Data_Entry_Table[[#This Row],[Rate]])</f>
        <v/>
      </c>
    </row>
    <row r="654" spans="1:6" s="73" customFormat="1" ht="15" customHeight="1" x14ac:dyDescent="0.3">
      <c r="A654" s="136"/>
      <c r="B654" s="134"/>
      <c r="C654" s="137"/>
      <c r="D654" s="142" t="str">
        <f>IF(Data_Entry_Table[[#This Row],[Category/Activity]]="", "", (VLOOKUP($D$3,Table2[#All], MATCH(Data_Entry_Table[[#This Row],[Category/Activity]], $N$36:$S$36,0))))</f>
        <v/>
      </c>
      <c r="E654" s="138"/>
      <c r="F654" s="144" t="str">
        <f>IF(Data_Entry_Table[[#This Row],[Hours]]="","",Data_Entry_Table[[#This Row],[Hours]]*Data_Entry_Table[[#This Row],[Rate]])</f>
        <v/>
      </c>
    </row>
    <row r="655" spans="1:6" s="73" customFormat="1" ht="15" customHeight="1" x14ac:dyDescent="0.3">
      <c r="A655" s="136"/>
      <c r="B655" s="134"/>
      <c r="C655" s="137"/>
      <c r="D655" s="142" t="str">
        <f>IF(Data_Entry_Table[[#This Row],[Category/Activity]]="", "", (VLOOKUP($D$3,Table2[#All], MATCH(Data_Entry_Table[[#This Row],[Category/Activity]], $N$36:$S$36,0))))</f>
        <v/>
      </c>
      <c r="E655" s="138"/>
      <c r="F655" s="144" t="str">
        <f>IF(Data_Entry_Table[[#This Row],[Hours]]="","",Data_Entry_Table[[#This Row],[Hours]]*Data_Entry_Table[[#This Row],[Rate]])</f>
        <v/>
      </c>
    </row>
    <row r="656" spans="1:6" s="73" customFormat="1" ht="15" customHeight="1" x14ac:dyDescent="0.3">
      <c r="A656" s="136"/>
      <c r="B656" s="134"/>
      <c r="C656" s="137"/>
      <c r="D656" s="142" t="str">
        <f>IF(Data_Entry_Table[[#This Row],[Category/Activity]]="", "", (VLOOKUP($D$3,Table2[#All], MATCH(Data_Entry_Table[[#This Row],[Category/Activity]], $N$36:$S$36,0))))</f>
        <v/>
      </c>
      <c r="E656" s="138"/>
      <c r="F656" s="144" t="str">
        <f>IF(Data_Entry_Table[[#This Row],[Hours]]="","",Data_Entry_Table[[#This Row],[Hours]]*Data_Entry_Table[[#This Row],[Rate]])</f>
        <v/>
      </c>
    </row>
    <row r="657" spans="1:6" s="73" customFormat="1" ht="15" customHeight="1" x14ac:dyDescent="0.3">
      <c r="A657" s="136"/>
      <c r="B657" s="134"/>
      <c r="C657" s="137"/>
      <c r="D657" s="142" t="str">
        <f>IF(Data_Entry_Table[[#This Row],[Category/Activity]]="", "", (VLOOKUP($D$3,Table2[#All], MATCH(Data_Entry_Table[[#This Row],[Category/Activity]], $N$36:$S$36,0))))</f>
        <v/>
      </c>
      <c r="E657" s="138"/>
      <c r="F657" s="144" t="str">
        <f>IF(Data_Entry_Table[[#This Row],[Hours]]="","",Data_Entry_Table[[#This Row],[Hours]]*Data_Entry_Table[[#This Row],[Rate]])</f>
        <v/>
      </c>
    </row>
    <row r="658" spans="1:6" s="73" customFormat="1" ht="15" customHeight="1" x14ac:dyDescent="0.3">
      <c r="A658" s="136"/>
      <c r="B658" s="134"/>
      <c r="C658" s="137"/>
      <c r="D658" s="142" t="str">
        <f>IF(Data_Entry_Table[[#This Row],[Category/Activity]]="", "", (VLOOKUP($D$3,Table2[#All], MATCH(Data_Entry_Table[[#This Row],[Category/Activity]], $N$36:$S$36,0))))</f>
        <v/>
      </c>
      <c r="E658" s="138"/>
      <c r="F658" s="144" t="str">
        <f>IF(Data_Entry_Table[[#This Row],[Hours]]="","",Data_Entry_Table[[#This Row],[Hours]]*Data_Entry_Table[[#This Row],[Rate]])</f>
        <v/>
      </c>
    </row>
    <row r="659" spans="1:6" s="73" customFormat="1" ht="15" customHeight="1" x14ac:dyDescent="0.3">
      <c r="A659" s="136"/>
      <c r="B659" s="134"/>
      <c r="C659" s="137"/>
      <c r="D659" s="142" t="str">
        <f>IF(Data_Entry_Table[[#This Row],[Category/Activity]]="", "", (VLOOKUP($D$3,Table2[#All], MATCH(Data_Entry_Table[[#This Row],[Category/Activity]], $N$36:$S$36,0))))</f>
        <v/>
      </c>
      <c r="E659" s="138"/>
      <c r="F659" s="144" t="str">
        <f>IF(Data_Entry_Table[[#This Row],[Hours]]="","",Data_Entry_Table[[#This Row],[Hours]]*Data_Entry_Table[[#This Row],[Rate]])</f>
        <v/>
      </c>
    </row>
    <row r="660" spans="1:6" s="73" customFormat="1" ht="15" customHeight="1" x14ac:dyDescent="0.3">
      <c r="A660" s="136"/>
      <c r="B660" s="134"/>
      <c r="C660" s="137"/>
      <c r="D660" s="142" t="str">
        <f>IF(Data_Entry_Table[[#This Row],[Category/Activity]]="", "", (VLOOKUP($D$3,Table2[#All], MATCH(Data_Entry_Table[[#This Row],[Category/Activity]], $N$36:$S$36,0))))</f>
        <v/>
      </c>
      <c r="E660" s="138"/>
      <c r="F660" s="144" t="str">
        <f>IF(Data_Entry_Table[[#This Row],[Hours]]="","",Data_Entry_Table[[#This Row],[Hours]]*Data_Entry_Table[[#This Row],[Rate]])</f>
        <v/>
      </c>
    </row>
    <row r="661" spans="1:6" s="73" customFormat="1" ht="15" customHeight="1" x14ac:dyDescent="0.3">
      <c r="A661" s="136"/>
      <c r="B661" s="134"/>
      <c r="C661" s="137"/>
      <c r="D661" s="142" t="str">
        <f>IF(Data_Entry_Table[[#This Row],[Category/Activity]]="", "", (VLOOKUP($D$3,Table2[#All], MATCH(Data_Entry_Table[[#This Row],[Category/Activity]], $N$36:$S$36,0))))</f>
        <v/>
      </c>
      <c r="E661" s="138"/>
      <c r="F661" s="144" t="str">
        <f>IF(Data_Entry_Table[[#This Row],[Hours]]="","",Data_Entry_Table[[#This Row],[Hours]]*Data_Entry_Table[[#This Row],[Rate]])</f>
        <v/>
      </c>
    </row>
    <row r="662" spans="1:6" s="73" customFormat="1" ht="15" customHeight="1" x14ac:dyDescent="0.3">
      <c r="A662" s="136"/>
      <c r="B662" s="134"/>
      <c r="C662" s="137"/>
      <c r="D662" s="142" t="str">
        <f>IF(Data_Entry_Table[[#This Row],[Category/Activity]]="", "", (VLOOKUP($D$3,Table2[#All], MATCH(Data_Entry_Table[[#This Row],[Category/Activity]], $N$36:$S$36,0))))</f>
        <v/>
      </c>
      <c r="E662" s="138"/>
      <c r="F662" s="144" t="str">
        <f>IF(Data_Entry_Table[[#This Row],[Hours]]="","",Data_Entry_Table[[#This Row],[Hours]]*Data_Entry_Table[[#This Row],[Rate]])</f>
        <v/>
      </c>
    </row>
    <row r="663" spans="1:6" s="73" customFormat="1" ht="15" customHeight="1" x14ac:dyDescent="0.3">
      <c r="A663" s="136"/>
      <c r="B663" s="134"/>
      <c r="C663" s="137"/>
      <c r="D663" s="142" t="str">
        <f>IF(Data_Entry_Table[[#This Row],[Category/Activity]]="", "", (VLOOKUP($D$3,Table2[#All], MATCH(Data_Entry_Table[[#This Row],[Category/Activity]], $N$36:$S$36,0))))</f>
        <v/>
      </c>
      <c r="E663" s="138"/>
      <c r="F663" s="144" t="str">
        <f>IF(Data_Entry_Table[[#This Row],[Hours]]="","",Data_Entry_Table[[#This Row],[Hours]]*Data_Entry_Table[[#This Row],[Rate]])</f>
        <v/>
      </c>
    </row>
    <row r="664" spans="1:6" s="73" customFormat="1" ht="15" customHeight="1" x14ac:dyDescent="0.3">
      <c r="A664" s="136"/>
      <c r="B664" s="134"/>
      <c r="C664" s="137"/>
      <c r="D664" s="142" t="str">
        <f>IF(Data_Entry_Table[[#This Row],[Category/Activity]]="", "", (VLOOKUP($D$3,Table2[#All], MATCH(Data_Entry_Table[[#This Row],[Category/Activity]], $N$36:$S$36,0))))</f>
        <v/>
      </c>
      <c r="E664" s="138"/>
      <c r="F664" s="144" t="str">
        <f>IF(Data_Entry_Table[[#This Row],[Hours]]="","",Data_Entry_Table[[#This Row],[Hours]]*Data_Entry_Table[[#This Row],[Rate]])</f>
        <v/>
      </c>
    </row>
    <row r="665" spans="1:6" s="73" customFormat="1" ht="15" customHeight="1" x14ac:dyDescent="0.3">
      <c r="A665" s="136"/>
      <c r="B665" s="134"/>
      <c r="C665" s="137"/>
      <c r="D665" s="142" t="str">
        <f>IF(Data_Entry_Table[[#This Row],[Category/Activity]]="", "", (VLOOKUP($D$3,Table2[#All], MATCH(Data_Entry_Table[[#This Row],[Category/Activity]], $N$36:$S$36,0))))</f>
        <v/>
      </c>
      <c r="E665" s="138"/>
      <c r="F665" s="144" t="str">
        <f>IF(Data_Entry_Table[[#This Row],[Hours]]="","",Data_Entry_Table[[#This Row],[Hours]]*Data_Entry_Table[[#This Row],[Rate]])</f>
        <v/>
      </c>
    </row>
    <row r="666" spans="1:6" s="73" customFormat="1" ht="15" customHeight="1" x14ac:dyDescent="0.3">
      <c r="A666" s="136"/>
      <c r="B666" s="134"/>
      <c r="C666" s="137"/>
      <c r="D666" s="142" t="str">
        <f>IF(Data_Entry_Table[[#This Row],[Category/Activity]]="", "", (VLOOKUP($D$3,Table2[#All], MATCH(Data_Entry_Table[[#This Row],[Category/Activity]], $N$36:$S$36,0))))</f>
        <v/>
      </c>
      <c r="E666" s="138"/>
      <c r="F666" s="144" t="str">
        <f>IF(Data_Entry_Table[[#This Row],[Hours]]="","",Data_Entry_Table[[#This Row],[Hours]]*Data_Entry_Table[[#This Row],[Rate]])</f>
        <v/>
      </c>
    </row>
    <row r="667" spans="1:6" s="73" customFormat="1" ht="15" customHeight="1" x14ac:dyDescent="0.3">
      <c r="A667" s="136"/>
      <c r="B667" s="134"/>
      <c r="C667" s="137"/>
      <c r="D667" s="142" t="str">
        <f>IF(Data_Entry_Table[[#This Row],[Category/Activity]]="", "", (VLOOKUP($D$3,Table2[#All], MATCH(Data_Entry_Table[[#This Row],[Category/Activity]], $N$36:$S$36,0))))</f>
        <v/>
      </c>
      <c r="E667" s="138"/>
      <c r="F667" s="144" t="str">
        <f>IF(Data_Entry_Table[[#This Row],[Hours]]="","",Data_Entry_Table[[#This Row],[Hours]]*Data_Entry_Table[[#This Row],[Rate]])</f>
        <v/>
      </c>
    </row>
    <row r="668" spans="1:6" s="73" customFormat="1" ht="15" customHeight="1" x14ac:dyDescent="0.3">
      <c r="A668" s="136"/>
      <c r="B668" s="134"/>
      <c r="C668" s="137"/>
      <c r="D668" s="142" t="str">
        <f>IF(Data_Entry_Table[[#This Row],[Category/Activity]]="", "", (VLOOKUP($D$3,Table2[#All], MATCH(Data_Entry_Table[[#This Row],[Category/Activity]], $N$36:$S$36,0))))</f>
        <v/>
      </c>
      <c r="E668" s="138"/>
      <c r="F668" s="144" t="str">
        <f>IF(Data_Entry_Table[[#This Row],[Hours]]="","",Data_Entry_Table[[#This Row],[Hours]]*Data_Entry_Table[[#This Row],[Rate]])</f>
        <v/>
      </c>
    </row>
    <row r="669" spans="1:6" s="73" customFormat="1" ht="15" customHeight="1" x14ac:dyDescent="0.3">
      <c r="A669" s="136"/>
      <c r="B669" s="134"/>
      <c r="C669" s="137"/>
      <c r="D669" s="142" t="str">
        <f>IF(Data_Entry_Table[[#This Row],[Category/Activity]]="", "", (VLOOKUP($D$3,Table2[#All], MATCH(Data_Entry_Table[[#This Row],[Category/Activity]], $N$36:$S$36,0))))</f>
        <v/>
      </c>
      <c r="E669" s="138"/>
      <c r="F669" s="144" t="str">
        <f>IF(Data_Entry_Table[[#This Row],[Hours]]="","",Data_Entry_Table[[#This Row],[Hours]]*Data_Entry_Table[[#This Row],[Rate]])</f>
        <v/>
      </c>
    </row>
    <row r="670" spans="1:6" s="73" customFormat="1" ht="15" customHeight="1" x14ac:dyDescent="0.3">
      <c r="A670" s="136"/>
      <c r="B670" s="134"/>
      <c r="C670" s="137"/>
      <c r="D670" s="142" t="str">
        <f>IF(Data_Entry_Table[[#This Row],[Category/Activity]]="", "", (VLOOKUP($D$3,Table2[#All], MATCH(Data_Entry_Table[[#This Row],[Category/Activity]], $N$36:$S$36,0))))</f>
        <v/>
      </c>
      <c r="E670" s="138"/>
      <c r="F670" s="144" t="str">
        <f>IF(Data_Entry_Table[[#This Row],[Hours]]="","",Data_Entry_Table[[#This Row],[Hours]]*Data_Entry_Table[[#This Row],[Rate]])</f>
        <v/>
      </c>
    </row>
    <row r="671" spans="1:6" s="73" customFormat="1" ht="15" customHeight="1" x14ac:dyDescent="0.3">
      <c r="A671" s="136"/>
      <c r="B671" s="134"/>
      <c r="C671" s="137"/>
      <c r="D671" s="142" t="str">
        <f>IF(Data_Entry_Table[[#This Row],[Category/Activity]]="", "", (VLOOKUP($D$3,Table2[#All], MATCH(Data_Entry_Table[[#This Row],[Category/Activity]], $N$36:$S$36,0))))</f>
        <v/>
      </c>
      <c r="E671" s="138"/>
      <c r="F671" s="144" t="str">
        <f>IF(Data_Entry_Table[[#This Row],[Hours]]="","",Data_Entry_Table[[#This Row],[Hours]]*Data_Entry_Table[[#This Row],[Rate]])</f>
        <v/>
      </c>
    </row>
    <row r="672" spans="1:6" s="73" customFormat="1" ht="15" customHeight="1" x14ac:dyDescent="0.3">
      <c r="A672" s="136"/>
      <c r="B672" s="134"/>
      <c r="C672" s="137"/>
      <c r="D672" s="142" t="str">
        <f>IF(Data_Entry_Table[[#This Row],[Category/Activity]]="", "", (VLOOKUP($D$3,Table2[#All], MATCH(Data_Entry_Table[[#This Row],[Category/Activity]], $N$36:$S$36,0))))</f>
        <v/>
      </c>
      <c r="E672" s="138"/>
      <c r="F672" s="144" t="str">
        <f>IF(Data_Entry_Table[[#This Row],[Hours]]="","",Data_Entry_Table[[#This Row],[Hours]]*Data_Entry_Table[[#This Row],[Rate]])</f>
        <v/>
      </c>
    </row>
    <row r="673" spans="1:6" s="73" customFormat="1" ht="15" customHeight="1" x14ac:dyDescent="0.3">
      <c r="A673" s="136"/>
      <c r="B673" s="134"/>
      <c r="C673" s="137"/>
      <c r="D673" s="142" t="str">
        <f>IF(Data_Entry_Table[[#This Row],[Category/Activity]]="", "", (VLOOKUP($D$3,Table2[#All], MATCH(Data_Entry_Table[[#This Row],[Category/Activity]], $N$36:$S$36,0))))</f>
        <v/>
      </c>
      <c r="E673" s="138"/>
      <c r="F673" s="144" t="str">
        <f>IF(Data_Entry_Table[[#This Row],[Hours]]="","",Data_Entry_Table[[#This Row],[Hours]]*Data_Entry_Table[[#This Row],[Rate]])</f>
        <v/>
      </c>
    </row>
    <row r="674" spans="1:6" s="73" customFormat="1" ht="15" customHeight="1" x14ac:dyDescent="0.3">
      <c r="A674" s="136"/>
      <c r="B674" s="134"/>
      <c r="C674" s="137"/>
      <c r="D674" s="142" t="str">
        <f>IF(Data_Entry_Table[[#This Row],[Category/Activity]]="", "", (VLOOKUP($D$3,Table2[#All], MATCH(Data_Entry_Table[[#This Row],[Category/Activity]], $N$36:$S$36,0))))</f>
        <v/>
      </c>
      <c r="E674" s="138"/>
      <c r="F674" s="144" t="str">
        <f>IF(Data_Entry_Table[[#This Row],[Hours]]="","",Data_Entry_Table[[#This Row],[Hours]]*Data_Entry_Table[[#This Row],[Rate]])</f>
        <v/>
      </c>
    </row>
    <row r="675" spans="1:6" s="73" customFormat="1" ht="15" customHeight="1" x14ac:dyDescent="0.3">
      <c r="A675" s="136"/>
      <c r="B675" s="134"/>
      <c r="C675" s="137"/>
      <c r="D675" s="142" t="str">
        <f>IF(Data_Entry_Table[[#This Row],[Category/Activity]]="", "", (VLOOKUP($D$3,Table2[#All], MATCH(Data_Entry_Table[[#This Row],[Category/Activity]], $N$36:$S$36,0))))</f>
        <v/>
      </c>
      <c r="E675" s="138"/>
      <c r="F675" s="144" t="str">
        <f>IF(Data_Entry_Table[[#This Row],[Hours]]="","",Data_Entry_Table[[#This Row],[Hours]]*Data_Entry_Table[[#This Row],[Rate]])</f>
        <v/>
      </c>
    </row>
    <row r="676" spans="1:6" s="73" customFormat="1" ht="15" customHeight="1" x14ac:dyDescent="0.3">
      <c r="A676" s="136"/>
      <c r="B676" s="134"/>
      <c r="C676" s="137"/>
      <c r="D676" s="142" t="str">
        <f>IF(Data_Entry_Table[[#This Row],[Category/Activity]]="", "", (VLOOKUP($D$3,Table2[#All], MATCH(Data_Entry_Table[[#This Row],[Category/Activity]], $N$36:$S$36,0))))</f>
        <v/>
      </c>
      <c r="E676" s="138"/>
      <c r="F676" s="144" t="str">
        <f>IF(Data_Entry_Table[[#This Row],[Hours]]="","",Data_Entry_Table[[#This Row],[Hours]]*Data_Entry_Table[[#This Row],[Rate]])</f>
        <v/>
      </c>
    </row>
    <row r="677" spans="1:6" s="73" customFormat="1" ht="15" customHeight="1" x14ac:dyDescent="0.3">
      <c r="A677" s="136"/>
      <c r="B677" s="134"/>
      <c r="C677" s="137"/>
      <c r="D677" s="142" t="str">
        <f>IF(Data_Entry_Table[[#This Row],[Category/Activity]]="", "", (VLOOKUP($D$3,Table2[#All], MATCH(Data_Entry_Table[[#This Row],[Category/Activity]], $N$36:$S$36,0))))</f>
        <v/>
      </c>
      <c r="E677" s="138"/>
      <c r="F677" s="144" t="str">
        <f>IF(Data_Entry_Table[[#This Row],[Hours]]="","",Data_Entry_Table[[#This Row],[Hours]]*Data_Entry_Table[[#This Row],[Rate]])</f>
        <v/>
      </c>
    </row>
    <row r="678" spans="1:6" s="73" customFormat="1" ht="15" customHeight="1" x14ac:dyDescent="0.3">
      <c r="A678" s="136"/>
      <c r="B678" s="134"/>
      <c r="C678" s="137"/>
      <c r="D678" s="142" t="str">
        <f>IF(Data_Entry_Table[[#This Row],[Category/Activity]]="", "", (VLOOKUP($D$3,Table2[#All], MATCH(Data_Entry_Table[[#This Row],[Category/Activity]], $N$36:$S$36,0))))</f>
        <v/>
      </c>
      <c r="E678" s="138"/>
      <c r="F678" s="144" t="str">
        <f>IF(Data_Entry_Table[[#This Row],[Hours]]="","",Data_Entry_Table[[#This Row],[Hours]]*Data_Entry_Table[[#This Row],[Rate]])</f>
        <v/>
      </c>
    </row>
    <row r="679" spans="1:6" s="73" customFormat="1" ht="15" customHeight="1" x14ac:dyDescent="0.3">
      <c r="A679" s="136"/>
      <c r="B679" s="134"/>
      <c r="C679" s="137"/>
      <c r="D679" s="142" t="str">
        <f>IF(Data_Entry_Table[[#This Row],[Category/Activity]]="", "", (VLOOKUP($D$3,Table2[#All], MATCH(Data_Entry_Table[[#This Row],[Category/Activity]], $N$36:$S$36,0))))</f>
        <v/>
      </c>
      <c r="E679" s="138"/>
      <c r="F679" s="144" t="str">
        <f>IF(Data_Entry_Table[[#This Row],[Hours]]="","",Data_Entry_Table[[#This Row],[Hours]]*Data_Entry_Table[[#This Row],[Rate]])</f>
        <v/>
      </c>
    </row>
    <row r="680" spans="1:6" s="73" customFormat="1" ht="15" customHeight="1" x14ac:dyDescent="0.3">
      <c r="A680" s="136"/>
      <c r="B680" s="134"/>
      <c r="C680" s="137"/>
      <c r="D680" s="142" t="str">
        <f>IF(Data_Entry_Table[[#This Row],[Category/Activity]]="", "", (VLOOKUP($D$3,Table2[#All], MATCH(Data_Entry_Table[[#This Row],[Category/Activity]], $N$36:$S$36,0))))</f>
        <v/>
      </c>
      <c r="E680" s="138"/>
      <c r="F680" s="144" t="str">
        <f>IF(Data_Entry_Table[[#This Row],[Hours]]="","",Data_Entry_Table[[#This Row],[Hours]]*Data_Entry_Table[[#This Row],[Rate]])</f>
        <v/>
      </c>
    </row>
    <row r="681" spans="1:6" s="73" customFormat="1" ht="15" customHeight="1" x14ac:dyDescent="0.3">
      <c r="A681" s="136"/>
      <c r="B681" s="134"/>
      <c r="C681" s="137"/>
      <c r="D681" s="142" t="str">
        <f>IF(Data_Entry_Table[[#This Row],[Category/Activity]]="", "", (VLOOKUP($D$3,Table2[#All], MATCH(Data_Entry_Table[[#This Row],[Category/Activity]], $N$36:$S$36,0))))</f>
        <v/>
      </c>
      <c r="E681" s="138"/>
      <c r="F681" s="144" t="str">
        <f>IF(Data_Entry_Table[[#This Row],[Hours]]="","",Data_Entry_Table[[#This Row],[Hours]]*Data_Entry_Table[[#This Row],[Rate]])</f>
        <v/>
      </c>
    </row>
    <row r="682" spans="1:6" s="73" customFormat="1" ht="15" customHeight="1" x14ac:dyDescent="0.3">
      <c r="A682" s="136"/>
      <c r="B682" s="134"/>
      <c r="C682" s="137"/>
      <c r="D682" s="142" t="str">
        <f>IF(Data_Entry_Table[[#This Row],[Category/Activity]]="", "", (VLOOKUP($D$3,Table2[#All], MATCH(Data_Entry_Table[[#This Row],[Category/Activity]], $N$36:$S$36,0))))</f>
        <v/>
      </c>
      <c r="E682" s="138"/>
      <c r="F682" s="144" t="str">
        <f>IF(Data_Entry_Table[[#This Row],[Hours]]="","",Data_Entry_Table[[#This Row],[Hours]]*Data_Entry_Table[[#This Row],[Rate]])</f>
        <v/>
      </c>
    </row>
    <row r="683" spans="1:6" s="73" customFormat="1" ht="15" customHeight="1" x14ac:dyDescent="0.3">
      <c r="A683" s="136"/>
      <c r="B683" s="134"/>
      <c r="C683" s="137"/>
      <c r="D683" s="142" t="str">
        <f>IF(Data_Entry_Table[[#This Row],[Category/Activity]]="", "", (VLOOKUP($D$3,Table2[#All], MATCH(Data_Entry_Table[[#This Row],[Category/Activity]], $N$36:$S$36,0))))</f>
        <v/>
      </c>
      <c r="E683" s="138"/>
      <c r="F683" s="144" t="str">
        <f>IF(Data_Entry_Table[[#This Row],[Hours]]="","",Data_Entry_Table[[#This Row],[Hours]]*Data_Entry_Table[[#This Row],[Rate]])</f>
        <v/>
      </c>
    </row>
    <row r="684" spans="1:6" s="73" customFormat="1" ht="15" customHeight="1" x14ac:dyDescent="0.3">
      <c r="A684" s="136"/>
      <c r="B684" s="134"/>
      <c r="C684" s="137"/>
      <c r="D684" s="142" t="str">
        <f>IF(Data_Entry_Table[[#This Row],[Category/Activity]]="", "", (VLOOKUP($D$3,Table2[#All], MATCH(Data_Entry_Table[[#This Row],[Category/Activity]], $N$36:$S$36,0))))</f>
        <v/>
      </c>
      <c r="E684" s="138"/>
      <c r="F684" s="144" t="str">
        <f>IF(Data_Entry_Table[[#This Row],[Hours]]="","",Data_Entry_Table[[#This Row],[Hours]]*Data_Entry_Table[[#This Row],[Rate]])</f>
        <v/>
      </c>
    </row>
    <row r="685" spans="1:6" s="73" customFormat="1" ht="15" customHeight="1" x14ac:dyDescent="0.3">
      <c r="A685" s="136"/>
      <c r="B685" s="134"/>
      <c r="C685" s="137"/>
      <c r="D685" s="142" t="str">
        <f>IF(Data_Entry_Table[[#This Row],[Category/Activity]]="", "", (VLOOKUP($D$3,Table2[#All], MATCH(Data_Entry_Table[[#This Row],[Category/Activity]], $N$36:$S$36,0))))</f>
        <v/>
      </c>
      <c r="E685" s="138"/>
      <c r="F685" s="144" t="str">
        <f>IF(Data_Entry_Table[[#This Row],[Hours]]="","",Data_Entry_Table[[#This Row],[Hours]]*Data_Entry_Table[[#This Row],[Rate]])</f>
        <v/>
      </c>
    </row>
    <row r="686" spans="1:6" s="73" customFormat="1" ht="15" customHeight="1" x14ac:dyDescent="0.3">
      <c r="A686" s="136"/>
      <c r="B686" s="134"/>
      <c r="C686" s="137"/>
      <c r="D686" s="142" t="str">
        <f>IF(Data_Entry_Table[[#This Row],[Category/Activity]]="", "", (VLOOKUP($D$3,Table2[#All], MATCH(Data_Entry_Table[[#This Row],[Category/Activity]], $N$36:$S$36,0))))</f>
        <v/>
      </c>
      <c r="E686" s="138"/>
      <c r="F686" s="144" t="str">
        <f>IF(Data_Entry_Table[[#This Row],[Hours]]="","",Data_Entry_Table[[#This Row],[Hours]]*Data_Entry_Table[[#This Row],[Rate]])</f>
        <v/>
      </c>
    </row>
    <row r="687" spans="1:6" s="73" customFormat="1" ht="15" customHeight="1" x14ac:dyDescent="0.3">
      <c r="A687" s="136"/>
      <c r="B687" s="134"/>
      <c r="C687" s="137"/>
      <c r="D687" s="142" t="str">
        <f>IF(Data_Entry_Table[[#This Row],[Category/Activity]]="", "", (VLOOKUP($D$3,Table2[#All], MATCH(Data_Entry_Table[[#This Row],[Category/Activity]], $N$36:$S$36,0))))</f>
        <v/>
      </c>
      <c r="E687" s="138"/>
      <c r="F687" s="144" t="str">
        <f>IF(Data_Entry_Table[[#This Row],[Hours]]="","",Data_Entry_Table[[#This Row],[Hours]]*Data_Entry_Table[[#This Row],[Rate]])</f>
        <v/>
      </c>
    </row>
    <row r="688" spans="1:6" s="73" customFormat="1" ht="15" customHeight="1" x14ac:dyDescent="0.3">
      <c r="A688" s="136"/>
      <c r="B688" s="134"/>
      <c r="C688" s="137"/>
      <c r="D688" s="142" t="str">
        <f>IF(Data_Entry_Table[[#This Row],[Category/Activity]]="", "", (VLOOKUP($D$3,Table2[#All], MATCH(Data_Entry_Table[[#This Row],[Category/Activity]], $N$36:$S$36,0))))</f>
        <v/>
      </c>
      <c r="E688" s="138"/>
      <c r="F688" s="144" t="str">
        <f>IF(Data_Entry_Table[[#This Row],[Hours]]="","",Data_Entry_Table[[#This Row],[Hours]]*Data_Entry_Table[[#This Row],[Rate]])</f>
        <v/>
      </c>
    </row>
    <row r="689" spans="1:6" s="73" customFormat="1" ht="15" customHeight="1" x14ac:dyDescent="0.3">
      <c r="A689" s="136"/>
      <c r="B689" s="134"/>
      <c r="C689" s="137"/>
      <c r="D689" s="142" t="str">
        <f>IF(Data_Entry_Table[[#This Row],[Category/Activity]]="", "", (VLOOKUP($D$3,Table2[#All], MATCH(Data_Entry_Table[[#This Row],[Category/Activity]], $N$36:$S$36,0))))</f>
        <v/>
      </c>
      <c r="E689" s="138"/>
      <c r="F689" s="144" t="str">
        <f>IF(Data_Entry_Table[[#This Row],[Hours]]="","",Data_Entry_Table[[#This Row],[Hours]]*Data_Entry_Table[[#This Row],[Rate]])</f>
        <v/>
      </c>
    </row>
    <row r="690" spans="1:6" s="73" customFormat="1" ht="15" customHeight="1" x14ac:dyDescent="0.3">
      <c r="A690" s="136"/>
      <c r="B690" s="134"/>
      <c r="C690" s="137"/>
      <c r="D690" s="142" t="str">
        <f>IF(Data_Entry_Table[[#This Row],[Category/Activity]]="", "", (VLOOKUP($D$3,Table2[#All], MATCH(Data_Entry_Table[[#This Row],[Category/Activity]], $N$36:$S$36,0))))</f>
        <v/>
      </c>
      <c r="E690" s="138"/>
      <c r="F690" s="144" t="str">
        <f>IF(Data_Entry_Table[[#This Row],[Hours]]="","",Data_Entry_Table[[#This Row],[Hours]]*Data_Entry_Table[[#This Row],[Rate]])</f>
        <v/>
      </c>
    </row>
    <row r="691" spans="1:6" s="73" customFormat="1" ht="15" customHeight="1" x14ac:dyDescent="0.3">
      <c r="A691" s="136"/>
      <c r="B691" s="134"/>
      <c r="C691" s="137"/>
      <c r="D691" s="142" t="str">
        <f>IF(Data_Entry_Table[[#This Row],[Category/Activity]]="", "", (VLOOKUP($D$3,Table2[#All], MATCH(Data_Entry_Table[[#This Row],[Category/Activity]], $N$36:$S$36,0))))</f>
        <v/>
      </c>
      <c r="E691" s="138"/>
      <c r="F691" s="144" t="str">
        <f>IF(Data_Entry_Table[[#This Row],[Hours]]="","",Data_Entry_Table[[#This Row],[Hours]]*Data_Entry_Table[[#This Row],[Rate]])</f>
        <v/>
      </c>
    </row>
    <row r="692" spans="1:6" s="73" customFormat="1" ht="15" customHeight="1" x14ac:dyDescent="0.3">
      <c r="A692" s="136"/>
      <c r="B692" s="134"/>
      <c r="C692" s="137"/>
      <c r="D692" s="142" t="str">
        <f>IF(Data_Entry_Table[[#This Row],[Category/Activity]]="", "", (VLOOKUP($D$3,Table2[#All], MATCH(Data_Entry_Table[[#This Row],[Category/Activity]], $N$36:$S$36,0))))</f>
        <v/>
      </c>
      <c r="E692" s="138"/>
      <c r="F692" s="144" t="str">
        <f>IF(Data_Entry_Table[[#This Row],[Hours]]="","",Data_Entry_Table[[#This Row],[Hours]]*Data_Entry_Table[[#This Row],[Rate]])</f>
        <v/>
      </c>
    </row>
    <row r="693" spans="1:6" s="73" customFormat="1" ht="15" customHeight="1" x14ac:dyDescent="0.3">
      <c r="A693" s="136"/>
      <c r="B693" s="134"/>
      <c r="C693" s="137"/>
      <c r="D693" s="142" t="str">
        <f>IF(Data_Entry_Table[[#This Row],[Category/Activity]]="", "", (VLOOKUP($D$3,Table2[#All], MATCH(Data_Entry_Table[[#This Row],[Category/Activity]], $N$36:$S$36,0))))</f>
        <v/>
      </c>
      <c r="E693" s="138"/>
      <c r="F693" s="144" t="str">
        <f>IF(Data_Entry_Table[[#This Row],[Hours]]="","",Data_Entry_Table[[#This Row],[Hours]]*Data_Entry_Table[[#This Row],[Rate]])</f>
        <v/>
      </c>
    </row>
    <row r="694" spans="1:6" s="73" customFormat="1" ht="15" customHeight="1" x14ac:dyDescent="0.3">
      <c r="A694" s="136"/>
      <c r="B694" s="134"/>
      <c r="C694" s="137"/>
      <c r="D694" s="142" t="str">
        <f>IF(Data_Entry_Table[[#This Row],[Category/Activity]]="", "", (VLOOKUP($D$3,Table2[#All], MATCH(Data_Entry_Table[[#This Row],[Category/Activity]], $N$36:$S$36,0))))</f>
        <v/>
      </c>
      <c r="E694" s="138"/>
      <c r="F694" s="144" t="str">
        <f>IF(Data_Entry_Table[[#This Row],[Hours]]="","",Data_Entry_Table[[#This Row],[Hours]]*Data_Entry_Table[[#This Row],[Rate]])</f>
        <v/>
      </c>
    </row>
    <row r="695" spans="1:6" s="73" customFormat="1" ht="15" customHeight="1" x14ac:dyDescent="0.3">
      <c r="A695" s="136"/>
      <c r="B695" s="134"/>
      <c r="C695" s="137"/>
      <c r="D695" s="142" t="str">
        <f>IF(Data_Entry_Table[[#This Row],[Category/Activity]]="", "", (VLOOKUP($D$3,Table2[#All], MATCH(Data_Entry_Table[[#This Row],[Category/Activity]], $N$36:$S$36,0))))</f>
        <v/>
      </c>
      <c r="E695" s="138"/>
      <c r="F695" s="144" t="str">
        <f>IF(Data_Entry_Table[[#This Row],[Hours]]="","",Data_Entry_Table[[#This Row],[Hours]]*Data_Entry_Table[[#This Row],[Rate]])</f>
        <v/>
      </c>
    </row>
    <row r="696" spans="1:6" s="73" customFormat="1" ht="15" customHeight="1" x14ac:dyDescent="0.3">
      <c r="A696" s="136"/>
      <c r="B696" s="134"/>
      <c r="C696" s="137"/>
      <c r="D696" s="142" t="str">
        <f>IF(Data_Entry_Table[[#This Row],[Category/Activity]]="", "", (VLOOKUP($D$3,Table2[#All], MATCH(Data_Entry_Table[[#This Row],[Category/Activity]], $N$36:$S$36,0))))</f>
        <v/>
      </c>
      <c r="E696" s="138"/>
      <c r="F696" s="144" t="str">
        <f>IF(Data_Entry_Table[[#This Row],[Hours]]="","",Data_Entry_Table[[#This Row],[Hours]]*Data_Entry_Table[[#This Row],[Rate]])</f>
        <v/>
      </c>
    </row>
    <row r="697" spans="1:6" s="73" customFormat="1" ht="15" customHeight="1" x14ac:dyDescent="0.3">
      <c r="A697" s="136"/>
      <c r="B697" s="134"/>
      <c r="C697" s="137"/>
      <c r="D697" s="142" t="str">
        <f>IF(Data_Entry_Table[[#This Row],[Category/Activity]]="", "", (VLOOKUP($D$3,Table2[#All], MATCH(Data_Entry_Table[[#This Row],[Category/Activity]], $N$36:$S$36,0))))</f>
        <v/>
      </c>
      <c r="E697" s="138"/>
      <c r="F697" s="144" t="str">
        <f>IF(Data_Entry_Table[[#This Row],[Hours]]="","",Data_Entry_Table[[#This Row],[Hours]]*Data_Entry_Table[[#This Row],[Rate]])</f>
        <v/>
      </c>
    </row>
    <row r="698" spans="1:6" s="73" customFormat="1" ht="15" customHeight="1" x14ac:dyDescent="0.3">
      <c r="A698" s="136"/>
      <c r="B698" s="134"/>
      <c r="C698" s="137"/>
      <c r="D698" s="142" t="str">
        <f>IF(Data_Entry_Table[[#This Row],[Category/Activity]]="", "", (VLOOKUP($D$3,Table2[#All], MATCH(Data_Entry_Table[[#This Row],[Category/Activity]], $N$36:$S$36,0))))</f>
        <v/>
      </c>
      <c r="E698" s="138"/>
      <c r="F698" s="144" t="str">
        <f>IF(Data_Entry_Table[[#This Row],[Hours]]="","",Data_Entry_Table[[#This Row],[Hours]]*Data_Entry_Table[[#This Row],[Rate]])</f>
        <v/>
      </c>
    </row>
    <row r="699" spans="1:6" s="73" customFormat="1" ht="15" customHeight="1" x14ac:dyDescent="0.3">
      <c r="A699" s="136"/>
      <c r="B699" s="134"/>
      <c r="C699" s="137"/>
      <c r="D699" s="142" t="str">
        <f>IF(Data_Entry_Table[[#This Row],[Category/Activity]]="", "", (VLOOKUP($D$3,Table2[#All], MATCH(Data_Entry_Table[[#This Row],[Category/Activity]], $N$36:$S$36,0))))</f>
        <v/>
      </c>
      <c r="E699" s="138"/>
      <c r="F699" s="144" t="str">
        <f>IF(Data_Entry_Table[[#This Row],[Hours]]="","",Data_Entry_Table[[#This Row],[Hours]]*Data_Entry_Table[[#This Row],[Rate]])</f>
        <v/>
      </c>
    </row>
    <row r="700" spans="1:6" s="73" customFormat="1" ht="15" customHeight="1" x14ac:dyDescent="0.3">
      <c r="A700" s="136"/>
      <c r="B700" s="134"/>
      <c r="C700" s="137"/>
      <c r="D700" s="142" t="str">
        <f>IF(Data_Entry_Table[[#This Row],[Category/Activity]]="", "", (VLOOKUP($D$3,Table2[#All], MATCH(Data_Entry_Table[[#This Row],[Category/Activity]], $N$36:$S$36,0))))</f>
        <v/>
      </c>
      <c r="E700" s="138"/>
      <c r="F700" s="144" t="str">
        <f>IF(Data_Entry_Table[[#This Row],[Hours]]="","",Data_Entry_Table[[#This Row],[Hours]]*Data_Entry_Table[[#This Row],[Rate]])</f>
        <v/>
      </c>
    </row>
    <row r="701" spans="1:6" s="73" customFormat="1" ht="15" customHeight="1" x14ac:dyDescent="0.3">
      <c r="A701" s="136"/>
      <c r="B701" s="134"/>
      <c r="C701" s="137"/>
      <c r="D701" s="142" t="str">
        <f>IF(Data_Entry_Table[[#This Row],[Category/Activity]]="", "", (VLOOKUP($D$3,Table2[#All], MATCH(Data_Entry_Table[[#This Row],[Category/Activity]], $N$36:$S$36,0))))</f>
        <v/>
      </c>
      <c r="E701" s="138"/>
      <c r="F701" s="144" t="str">
        <f>IF(Data_Entry_Table[[#This Row],[Hours]]="","",Data_Entry_Table[[#This Row],[Hours]]*Data_Entry_Table[[#This Row],[Rate]])</f>
        <v/>
      </c>
    </row>
    <row r="702" spans="1:6" s="73" customFormat="1" ht="15" customHeight="1" x14ac:dyDescent="0.3">
      <c r="A702" s="136"/>
      <c r="B702" s="134"/>
      <c r="C702" s="137"/>
      <c r="D702" s="142" t="str">
        <f>IF(Data_Entry_Table[[#This Row],[Category/Activity]]="", "", (VLOOKUP($D$3,Table2[#All], MATCH(Data_Entry_Table[[#This Row],[Category/Activity]], $N$36:$S$36,0))))</f>
        <v/>
      </c>
      <c r="E702" s="138"/>
      <c r="F702" s="144" t="str">
        <f>IF(Data_Entry_Table[[#This Row],[Hours]]="","",Data_Entry_Table[[#This Row],[Hours]]*Data_Entry_Table[[#This Row],[Rate]])</f>
        <v/>
      </c>
    </row>
    <row r="703" spans="1:6" s="73" customFormat="1" ht="15" customHeight="1" x14ac:dyDescent="0.3">
      <c r="A703" s="136"/>
      <c r="B703" s="134"/>
      <c r="C703" s="137"/>
      <c r="D703" s="142" t="str">
        <f>IF(Data_Entry_Table[[#This Row],[Category/Activity]]="", "", (VLOOKUP($D$3,Table2[#All], MATCH(Data_Entry_Table[[#This Row],[Category/Activity]], $N$36:$S$36,0))))</f>
        <v/>
      </c>
      <c r="E703" s="138"/>
      <c r="F703" s="144" t="str">
        <f>IF(Data_Entry_Table[[#This Row],[Hours]]="","",Data_Entry_Table[[#This Row],[Hours]]*Data_Entry_Table[[#This Row],[Rate]])</f>
        <v/>
      </c>
    </row>
    <row r="704" spans="1:6" s="73" customFormat="1" ht="15" customHeight="1" x14ac:dyDescent="0.3">
      <c r="A704" s="136"/>
      <c r="B704" s="134"/>
      <c r="C704" s="137"/>
      <c r="D704" s="142" t="str">
        <f>IF(Data_Entry_Table[[#This Row],[Category/Activity]]="", "", (VLOOKUP($D$3,Table2[#All], MATCH(Data_Entry_Table[[#This Row],[Category/Activity]], $N$36:$S$36,0))))</f>
        <v/>
      </c>
      <c r="E704" s="138"/>
      <c r="F704" s="144" t="str">
        <f>IF(Data_Entry_Table[[#This Row],[Hours]]="","",Data_Entry_Table[[#This Row],[Hours]]*Data_Entry_Table[[#This Row],[Rate]])</f>
        <v/>
      </c>
    </row>
    <row r="705" spans="1:6" s="73" customFormat="1" ht="15" customHeight="1" x14ac:dyDescent="0.3">
      <c r="A705" s="136"/>
      <c r="B705" s="134"/>
      <c r="C705" s="137"/>
      <c r="D705" s="142" t="str">
        <f>IF(Data_Entry_Table[[#This Row],[Category/Activity]]="", "", (VLOOKUP($D$3,Table2[#All], MATCH(Data_Entry_Table[[#This Row],[Category/Activity]], $N$36:$S$36,0))))</f>
        <v/>
      </c>
      <c r="E705" s="138"/>
      <c r="F705" s="144" t="str">
        <f>IF(Data_Entry_Table[[#This Row],[Hours]]="","",Data_Entry_Table[[#This Row],[Hours]]*Data_Entry_Table[[#This Row],[Rate]])</f>
        <v/>
      </c>
    </row>
    <row r="706" spans="1:6" s="73" customFormat="1" ht="15" customHeight="1" x14ac:dyDescent="0.3">
      <c r="A706" s="136"/>
      <c r="B706" s="134"/>
      <c r="C706" s="137"/>
      <c r="D706" s="142" t="str">
        <f>IF(Data_Entry_Table[[#This Row],[Category/Activity]]="", "", (VLOOKUP($D$3,Table2[#All], MATCH(Data_Entry_Table[[#This Row],[Category/Activity]], $N$36:$S$36,0))))</f>
        <v/>
      </c>
      <c r="E706" s="138"/>
      <c r="F706" s="144" t="str">
        <f>IF(Data_Entry_Table[[#This Row],[Hours]]="","",Data_Entry_Table[[#This Row],[Hours]]*Data_Entry_Table[[#This Row],[Rate]])</f>
        <v/>
      </c>
    </row>
    <row r="707" spans="1:6" s="73" customFormat="1" ht="15" customHeight="1" x14ac:dyDescent="0.3">
      <c r="A707" s="136"/>
      <c r="B707" s="134"/>
      <c r="C707" s="137"/>
      <c r="D707" s="142" t="str">
        <f>IF(Data_Entry_Table[[#This Row],[Category/Activity]]="", "", (VLOOKUP($D$3,Table2[#All], MATCH(Data_Entry_Table[[#This Row],[Category/Activity]], $N$36:$S$36,0))))</f>
        <v/>
      </c>
      <c r="E707" s="138"/>
      <c r="F707" s="144" t="str">
        <f>IF(Data_Entry_Table[[#This Row],[Hours]]="","",Data_Entry_Table[[#This Row],[Hours]]*Data_Entry_Table[[#This Row],[Rate]])</f>
        <v/>
      </c>
    </row>
    <row r="708" spans="1:6" s="73" customFormat="1" ht="15" customHeight="1" x14ac:dyDescent="0.3">
      <c r="A708" s="136"/>
      <c r="B708" s="134"/>
      <c r="C708" s="137"/>
      <c r="D708" s="142" t="str">
        <f>IF(Data_Entry_Table[[#This Row],[Category/Activity]]="", "", (VLOOKUP($D$3,Table2[#All], MATCH(Data_Entry_Table[[#This Row],[Category/Activity]], $N$36:$S$36,0))))</f>
        <v/>
      </c>
      <c r="E708" s="138"/>
      <c r="F708" s="144" t="str">
        <f>IF(Data_Entry_Table[[#This Row],[Hours]]="","",Data_Entry_Table[[#This Row],[Hours]]*Data_Entry_Table[[#This Row],[Rate]])</f>
        <v/>
      </c>
    </row>
    <row r="709" spans="1:6" s="73" customFormat="1" ht="15" customHeight="1" x14ac:dyDescent="0.3">
      <c r="A709" s="136"/>
      <c r="B709" s="134"/>
      <c r="C709" s="137"/>
      <c r="D709" s="142" t="str">
        <f>IF(Data_Entry_Table[[#This Row],[Category/Activity]]="", "", (VLOOKUP($D$3,Table2[#All], MATCH(Data_Entry_Table[[#This Row],[Category/Activity]], $N$36:$S$36,0))))</f>
        <v/>
      </c>
      <c r="E709" s="138"/>
      <c r="F709" s="144" t="str">
        <f>IF(Data_Entry_Table[[#This Row],[Hours]]="","",Data_Entry_Table[[#This Row],[Hours]]*Data_Entry_Table[[#This Row],[Rate]])</f>
        <v/>
      </c>
    </row>
    <row r="710" spans="1:6" s="73" customFormat="1" ht="15" customHeight="1" x14ac:dyDescent="0.3">
      <c r="A710" s="136"/>
      <c r="B710" s="134"/>
      <c r="C710" s="137"/>
      <c r="D710" s="142" t="str">
        <f>IF(Data_Entry_Table[[#This Row],[Category/Activity]]="", "", (VLOOKUP($D$3,Table2[#All], MATCH(Data_Entry_Table[[#This Row],[Category/Activity]], $N$36:$S$36,0))))</f>
        <v/>
      </c>
      <c r="E710" s="138"/>
      <c r="F710" s="144" t="str">
        <f>IF(Data_Entry_Table[[#This Row],[Hours]]="","",Data_Entry_Table[[#This Row],[Hours]]*Data_Entry_Table[[#This Row],[Rate]])</f>
        <v/>
      </c>
    </row>
    <row r="711" spans="1:6" s="73" customFormat="1" ht="15" customHeight="1" x14ac:dyDescent="0.3">
      <c r="A711" s="136"/>
      <c r="B711" s="134"/>
      <c r="C711" s="137"/>
      <c r="D711" s="142" t="str">
        <f>IF(Data_Entry_Table[[#This Row],[Category/Activity]]="", "", (VLOOKUP($D$3,Table2[#All], MATCH(Data_Entry_Table[[#This Row],[Category/Activity]], $N$36:$S$36,0))))</f>
        <v/>
      </c>
      <c r="E711" s="138"/>
      <c r="F711" s="144" t="str">
        <f>IF(Data_Entry_Table[[#This Row],[Hours]]="","",Data_Entry_Table[[#This Row],[Hours]]*Data_Entry_Table[[#This Row],[Rate]])</f>
        <v/>
      </c>
    </row>
    <row r="712" spans="1:6" s="73" customFormat="1" ht="15" customHeight="1" x14ac:dyDescent="0.3">
      <c r="A712" s="136"/>
      <c r="B712" s="134"/>
      <c r="C712" s="137"/>
      <c r="D712" s="142" t="str">
        <f>IF(Data_Entry_Table[[#This Row],[Category/Activity]]="", "", (VLOOKUP($D$3,Table2[#All], MATCH(Data_Entry_Table[[#This Row],[Category/Activity]], $N$36:$S$36,0))))</f>
        <v/>
      </c>
      <c r="E712" s="138"/>
      <c r="F712" s="144" t="str">
        <f>IF(Data_Entry_Table[[#This Row],[Hours]]="","",Data_Entry_Table[[#This Row],[Hours]]*Data_Entry_Table[[#This Row],[Rate]])</f>
        <v/>
      </c>
    </row>
    <row r="713" spans="1:6" s="73" customFormat="1" ht="15" customHeight="1" x14ac:dyDescent="0.3">
      <c r="A713" s="136"/>
      <c r="B713" s="134"/>
      <c r="C713" s="137"/>
      <c r="D713" s="142" t="str">
        <f>IF(Data_Entry_Table[[#This Row],[Category/Activity]]="", "", (VLOOKUP($D$3,Table2[#All], MATCH(Data_Entry_Table[[#This Row],[Category/Activity]], $N$36:$S$36,0))))</f>
        <v/>
      </c>
      <c r="E713" s="138"/>
      <c r="F713" s="144" t="str">
        <f>IF(Data_Entry_Table[[#This Row],[Hours]]="","",Data_Entry_Table[[#This Row],[Hours]]*Data_Entry_Table[[#This Row],[Rate]])</f>
        <v/>
      </c>
    </row>
    <row r="714" spans="1:6" s="73" customFormat="1" ht="15" customHeight="1" x14ac:dyDescent="0.3">
      <c r="A714" s="136"/>
      <c r="B714" s="134"/>
      <c r="C714" s="137"/>
      <c r="D714" s="142" t="str">
        <f>IF(Data_Entry_Table[[#This Row],[Category/Activity]]="", "", (VLOOKUP($D$3,Table2[#All], MATCH(Data_Entry_Table[[#This Row],[Category/Activity]], $N$36:$S$36,0))))</f>
        <v/>
      </c>
      <c r="E714" s="138"/>
      <c r="F714" s="144" t="str">
        <f>IF(Data_Entry_Table[[#This Row],[Hours]]="","",Data_Entry_Table[[#This Row],[Hours]]*Data_Entry_Table[[#This Row],[Rate]])</f>
        <v/>
      </c>
    </row>
    <row r="715" spans="1:6" s="73" customFormat="1" ht="15" customHeight="1" x14ac:dyDescent="0.3">
      <c r="A715" s="136"/>
      <c r="B715" s="134"/>
      <c r="C715" s="137"/>
      <c r="D715" s="142" t="str">
        <f>IF(Data_Entry_Table[[#This Row],[Category/Activity]]="", "", (VLOOKUP($D$3,Table2[#All], MATCH(Data_Entry_Table[[#This Row],[Category/Activity]], $N$36:$S$36,0))))</f>
        <v/>
      </c>
      <c r="E715" s="138"/>
      <c r="F715" s="144" t="str">
        <f>IF(Data_Entry_Table[[#This Row],[Hours]]="","",Data_Entry_Table[[#This Row],[Hours]]*Data_Entry_Table[[#This Row],[Rate]])</f>
        <v/>
      </c>
    </row>
    <row r="716" spans="1:6" s="73" customFormat="1" ht="15" customHeight="1" x14ac:dyDescent="0.3">
      <c r="A716" s="136"/>
      <c r="B716" s="134"/>
      <c r="C716" s="137"/>
      <c r="D716" s="142" t="str">
        <f>IF(Data_Entry_Table[[#This Row],[Category/Activity]]="", "", (VLOOKUP($D$3,Table2[#All], MATCH(Data_Entry_Table[[#This Row],[Category/Activity]], $N$36:$S$36,0))))</f>
        <v/>
      </c>
      <c r="E716" s="138"/>
      <c r="F716" s="144" t="str">
        <f>IF(Data_Entry_Table[[#This Row],[Hours]]="","",Data_Entry_Table[[#This Row],[Hours]]*Data_Entry_Table[[#This Row],[Rate]])</f>
        <v/>
      </c>
    </row>
    <row r="717" spans="1:6" s="73" customFormat="1" ht="15" customHeight="1" x14ac:dyDescent="0.3">
      <c r="A717" s="136"/>
      <c r="B717" s="134"/>
      <c r="C717" s="137"/>
      <c r="D717" s="142" t="str">
        <f>IF(Data_Entry_Table[[#This Row],[Category/Activity]]="", "", (VLOOKUP($D$3,Table2[#All], MATCH(Data_Entry_Table[[#This Row],[Category/Activity]], $N$36:$S$36,0))))</f>
        <v/>
      </c>
      <c r="E717" s="138"/>
      <c r="F717" s="144" t="str">
        <f>IF(Data_Entry_Table[[#This Row],[Hours]]="","",Data_Entry_Table[[#This Row],[Hours]]*Data_Entry_Table[[#This Row],[Rate]])</f>
        <v/>
      </c>
    </row>
    <row r="718" spans="1:6" s="73" customFormat="1" ht="15" customHeight="1" x14ac:dyDescent="0.3">
      <c r="A718" s="136"/>
      <c r="B718" s="134"/>
      <c r="C718" s="137"/>
      <c r="D718" s="142" t="str">
        <f>IF(Data_Entry_Table[[#This Row],[Category/Activity]]="", "", (VLOOKUP($D$3,Table2[#All], MATCH(Data_Entry_Table[[#This Row],[Category/Activity]], $N$36:$S$36,0))))</f>
        <v/>
      </c>
      <c r="E718" s="138"/>
      <c r="F718" s="144" t="str">
        <f>IF(Data_Entry_Table[[#This Row],[Hours]]="","",Data_Entry_Table[[#This Row],[Hours]]*Data_Entry_Table[[#This Row],[Rate]])</f>
        <v/>
      </c>
    </row>
    <row r="719" spans="1:6" s="73" customFormat="1" ht="15" customHeight="1" x14ac:dyDescent="0.3">
      <c r="A719" s="136"/>
      <c r="B719" s="134"/>
      <c r="C719" s="137"/>
      <c r="D719" s="142" t="str">
        <f>IF(Data_Entry_Table[[#This Row],[Category/Activity]]="", "", (VLOOKUP($D$3,Table2[#All], MATCH(Data_Entry_Table[[#This Row],[Category/Activity]], $N$36:$S$36,0))))</f>
        <v/>
      </c>
      <c r="E719" s="138"/>
      <c r="F719" s="144" t="str">
        <f>IF(Data_Entry_Table[[#This Row],[Hours]]="","",Data_Entry_Table[[#This Row],[Hours]]*Data_Entry_Table[[#This Row],[Rate]])</f>
        <v/>
      </c>
    </row>
    <row r="720" spans="1:6" s="73" customFormat="1" ht="15" customHeight="1" x14ac:dyDescent="0.3">
      <c r="A720" s="136"/>
      <c r="B720" s="134"/>
      <c r="C720" s="137"/>
      <c r="D720" s="142" t="str">
        <f>IF(Data_Entry_Table[[#This Row],[Category/Activity]]="", "", (VLOOKUP($D$3,Table2[#All], MATCH(Data_Entry_Table[[#This Row],[Category/Activity]], $N$36:$S$36,0))))</f>
        <v/>
      </c>
      <c r="E720" s="138"/>
      <c r="F720" s="144" t="str">
        <f>IF(Data_Entry_Table[[#This Row],[Hours]]="","",Data_Entry_Table[[#This Row],[Hours]]*Data_Entry_Table[[#This Row],[Rate]])</f>
        <v/>
      </c>
    </row>
    <row r="721" spans="1:6" s="73" customFormat="1" ht="15" customHeight="1" x14ac:dyDescent="0.3">
      <c r="A721" s="136"/>
      <c r="B721" s="134"/>
      <c r="C721" s="137"/>
      <c r="D721" s="142" t="str">
        <f>IF(Data_Entry_Table[[#This Row],[Category/Activity]]="", "", (VLOOKUP($D$3,Table2[#All], MATCH(Data_Entry_Table[[#This Row],[Category/Activity]], $N$36:$S$36,0))))</f>
        <v/>
      </c>
      <c r="E721" s="138"/>
      <c r="F721" s="144" t="str">
        <f>IF(Data_Entry_Table[[#This Row],[Hours]]="","",Data_Entry_Table[[#This Row],[Hours]]*Data_Entry_Table[[#This Row],[Rate]])</f>
        <v/>
      </c>
    </row>
    <row r="722" spans="1:6" s="73" customFormat="1" ht="15" customHeight="1" x14ac:dyDescent="0.3">
      <c r="A722" s="136"/>
      <c r="B722" s="134"/>
      <c r="C722" s="137"/>
      <c r="D722" s="142" t="str">
        <f>IF(Data_Entry_Table[[#This Row],[Category/Activity]]="", "", (VLOOKUP($D$3,Table2[#All], MATCH(Data_Entry_Table[[#This Row],[Category/Activity]], $N$36:$S$36,0))))</f>
        <v/>
      </c>
      <c r="E722" s="138"/>
      <c r="F722" s="144" t="str">
        <f>IF(Data_Entry_Table[[#This Row],[Hours]]="","",Data_Entry_Table[[#This Row],[Hours]]*Data_Entry_Table[[#This Row],[Rate]])</f>
        <v/>
      </c>
    </row>
    <row r="723" spans="1:6" s="73" customFormat="1" ht="15" customHeight="1" x14ac:dyDescent="0.3">
      <c r="A723" s="136"/>
      <c r="B723" s="134"/>
      <c r="C723" s="137"/>
      <c r="D723" s="142" t="str">
        <f>IF(Data_Entry_Table[[#This Row],[Category/Activity]]="", "", (VLOOKUP($D$3,Table2[#All], MATCH(Data_Entry_Table[[#This Row],[Category/Activity]], $N$36:$S$36,0))))</f>
        <v/>
      </c>
      <c r="E723" s="138"/>
      <c r="F723" s="144" t="str">
        <f>IF(Data_Entry_Table[[#This Row],[Hours]]="","",Data_Entry_Table[[#This Row],[Hours]]*Data_Entry_Table[[#This Row],[Rate]])</f>
        <v/>
      </c>
    </row>
    <row r="724" spans="1:6" s="73" customFormat="1" ht="15" customHeight="1" x14ac:dyDescent="0.3">
      <c r="A724" s="136"/>
      <c r="B724" s="134"/>
      <c r="C724" s="137"/>
      <c r="D724" s="142" t="str">
        <f>IF(Data_Entry_Table[[#This Row],[Category/Activity]]="", "", (VLOOKUP($D$3,Table2[#All], MATCH(Data_Entry_Table[[#This Row],[Category/Activity]], $N$36:$S$36,0))))</f>
        <v/>
      </c>
      <c r="E724" s="138"/>
      <c r="F724" s="144" t="str">
        <f>IF(Data_Entry_Table[[#This Row],[Hours]]="","",Data_Entry_Table[[#This Row],[Hours]]*Data_Entry_Table[[#This Row],[Rate]])</f>
        <v/>
      </c>
    </row>
    <row r="725" spans="1:6" s="73" customFormat="1" ht="15" customHeight="1" x14ac:dyDescent="0.3">
      <c r="A725" s="136"/>
      <c r="B725" s="134"/>
      <c r="C725" s="137"/>
      <c r="D725" s="142" t="str">
        <f>IF(Data_Entry_Table[[#This Row],[Category/Activity]]="", "", (VLOOKUP($D$3,Table2[#All], MATCH(Data_Entry_Table[[#This Row],[Category/Activity]], $N$36:$S$36,0))))</f>
        <v/>
      </c>
      <c r="E725" s="138"/>
      <c r="F725" s="144" t="str">
        <f>IF(Data_Entry_Table[[#This Row],[Hours]]="","",Data_Entry_Table[[#This Row],[Hours]]*Data_Entry_Table[[#This Row],[Rate]])</f>
        <v/>
      </c>
    </row>
    <row r="726" spans="1:6" s="73" customFormat="1" ht="15" customHeight="1" x14ac:dyDescent="0.3">
      <c r="A726" s="136"/>
      <c r="B726" s="134"/>
      <c r="C726" s="137"/>
      <c r="D726" s="142" t="str">
        <f>IF(Data_Entry_Table[[#This Row],[Category/Activity]]="", "", (VLOOKUP($D$3,Table2[#All], MATCH(Data_Entry_Table[[#This Row],[Category/Activity]], $N$36:$S$36,0))))</f>
        <v/>
      </c>
      <c r="E726" s="138"/>
      <c r="F726" s="144" t="str">
        <f>IF(Data_Entry_Table[[#This Row],[Hours]]="","",Data_Entry_Table[[#This Row],[Hours]]*Data_Entry_Table[[#This Row],[Rate]])</f>
        <v/>
      </c>
    </row>
    <row r="727" spans="1:6" s="73" customFormat="1" ht="15" customHeight="1" x14ac:dyDescent="0.3">
      <c r="A727" s="136"/>
      <c r="B727" s="134"/>
      <c r="C727" s="137"/>
      <c r="D727" s="142" t="str">
        <f>IF(Data_Entry_Table[[#This Row],[Category/Activity]]="", "", (VLOOKUP($D$3,Table2[#All], MATCH(Data_Entry_Table[[#This Row],[Category/Activity]], $N$36:$S$36,0))))</f>
        <v/>
      </c>
      <c r="E727" s="138"/>
      <c r="F727" s="144" t="str">
        <f>IF(Data_Entry_Table[[#This Row],[Hours]]="","",Data_Entry_Table[[#This Row],[Hours]]*Data_Entry_Table[[#This Row],[Rate]])</f>
        <v/>
      </c>
    </row>
    <row r="728" spans="1:6" s="73" customFormat="1" ht="15" customHeight="1" x14ac:dyDescent="0.3">
      <c r="A728" s="136"/>
      <c r="B728" s="134"/>
      <c r="C728" s="137"/>
      <c r="D728" s="142" t="str">
        <f>IF(Data_Entry_Table[[#This Row],[Category/Activity]]="", "", (VLOOKUP($D$3,Table2[#All], MATCH(Data_Entry_Table[[#This Row],[Category/Activity]], $N$36:$S$36,0))))</f>
        <v/>
      </c>
      <c r="E728" s="138"/>
      <c r="F728" s="144" t="str">
        <f>IF(Data_Entry_Table[[#This Row],[Hours]]="","",Data_Entry_Table[[#This Row],[Hours]]*Data_Entry_Table[[#This Row],[Rate]])</f>
        <v/>
      </c>
    </row>
    <row r="729" spans="1:6" s="73" customFormat="1" ht="15" customHeight="1" x14ac:dyDescent="0.3">
      <c r="A729" s="136"/>
      <c r="B729" s="134"/>
      <c r="C729" s="137"/>
      <c r="D729" s="142" t="str">
        <f>IF(Data_Entry_Table[[#This Row],[Category/Activity]]="", "", (VLOOKUP($D$3,Table2[#All], MATCH(Data_Entry_Table[[#This Row],[Category/Activity]], $N$36:$S$36,0))))</f>
        <v/>
      </c>
      <c r="E729" s="138"/>
      <c r="F729" s="144" t="str">
        <f>IF(Data_Entry_Table[[#This Row],[Hours]]="","",Data_Entry_Table[[#This Row],[Hours]]*Data_Entry_Table[[#This Row],[Rate]])</f>
        <v/>
      </c>
    </row>
    <row r="730" spans="1:6" s="73" customFormat="1" ht="15" customHeight="1" x14ac:dyDescent="0.3">
      <c r="A730" s="136"/>
      <c r="B730" s="134"/>
      <c r="C730" s="137"/>
      <c r="D730" s="142" t="str">
        <f>IF(Data_Entry_Table[[#This Row],[Category/Activity]]="", "", (VLOOKUP($D$3,Table2[#All], MATCH(Data_Entry_Table[[#This Row],[Category/Activity]], $N$36:$S$36,0))))</f>
        <v/>
      </c>
      <c r="E730" s="138"/>
      <c r="F730" s="144" t="str">
        <f>IF(Data_Entry_Table[[#This Row],[Hours]]="","",Data_Entry_Table[[#This Row],[Hours]]*Data_Entry_Table[[#This Row],[Rate]])</f>
        <v/>
      </c>
    </row>
    <row r="731" spans="1:6" s="73" customFormat="1" ht="15" customHeight="1" x14ac:dyDescent="0.3">
      <c r="A731" s="136"/>
      <c r="B731" s="134"/>
      <c r="C731" s="137"/>
      <c r="D731" s="142" t="str">
        <f>IF(Data_Entry_Table[[#This Row],[Category/Activity]]="", "", (VLOOKUP($D$3,Table2[#All], MATCH(Data_Entry_Table[[#This Row],[Category/Activity]], $N$36:$S$36,0))))</f>
        <v/>
      </c>
      <c r="E731" s="138"/>
      <c r="F731" s="144" t="str">
        <f>IF(Data_Entry_Table[[#This Row],[Hours]]="","",Data_Entry_Table[[#This Row],[Hours]]*Data_Entry_Table[[#This Row],[Rate]])</f>
        <v/>
      </c>
    </row>
    <row r="732" spans="1:6" s="73" customFormat="1" ht="15" customHeight="1" x14ac:dyDescent="0.3">
      <c r="A732" s="136"/>
      <c r="B732" s="134"/>
      <c r="C732" s="137"/>
      <c r="D732" s="142" t="str">
        <f>IF(Data_Entry_Table[[#This Row],[Category/Activity]]="", "", (VLOOKUP($D$3,Table2[#All], MATCH(Data_Entry_Table[[#This Row],[Category/Activity]], $N$36:$S$36,0))))</f>
        <v/>
      </c>
      <c r="E732" s="138"/>
      <c r="F732" s="144" t="str">
        <f>IF(Data_Entry_Table[[#This Row],[Hours]]="","",Data_Entry_Table[[#This Row],[Hours]]*Data_Entry_Table[[#This Row],[Rate]])</f>
        <v/>
      </c>
    </row>
    <row r="733" spans="1:6" s="73" customFormat="1" ht="15" customHeight="1" x14ac:dyDescent="0.3">
      <c r="A733" s="136"/>
      <c r="B733" s="134"/>
      <c r="C733" s="137"/>
      <c r="D733" s="142" t="str">
        <f>IF(Data_Entry_Table[[#This Row],[Category/Activity]]="", "", (VLOOKUP($D$3,Table2[#All], MATCH(Data_Entry_Table[[#This Row],[Category/Activity]], $N$36:$S$36,0))))</f>
        <v/>
      </c>
      <c r="E733" s="138"/>
      <c r="F733" s="144" t="str">
        <f>IF(Data_Entry_Table[[#This Row],[Hours]]="","",Data_Entry_Table[[#This Row],[Hours]]*Data_Entry_Table[[#This Row],[Rate]])</f>
        <v/>
      </c>
    </row>
    <row r="734" spans="1:6" s="73" customFormat="1" ht="15" customHeight="1" x14ac:dyDescent="0.3">
      <c r="A734" s="136"/>
      <c r="B734" s="134"/>
      <c r="C734" s="137"/>
      <c r="D734" s="142" t="str">
        <f>IF(Data_Entry_Table[[#This Row],[Category/Activity]]="", "", (VLOOKUP($D$3,Table2[#All], MATCH(Data_Entry_Table[[#This Row],[Category/Activity]], $N$36:$S$36,0))))</f>
        <v/>
      </c>
      <c r="E734" s="138"/>
      <c r="F734" s="144" t="str">
        <f>IF(Data_Entry_Table[[#This Row],[Hours]]="","",Data_Entry_Table[[#This Row],[Hours]]*Data_Entry_Table[[#This Row],[Rate]])</f>
        <v/>
      </c>
    </row>
    <row r="735" spans="1:6" s="73" customFormat="1" ht="15" customHeight="1" x14ac:dyDescent="0.3">
      <c r="A735" s="136"/>
      <c r="B735" s="134"/>
      <c r="C735" s="137"/>
      <c r="D735" s="142" t="str">
        <f>IF(Data_Entry_Table[[#This Row],[Category/Activity]]="", "", (VLOOKUP($D$3,Table2[#All], MATCH(Data_Entry_Table[[#This Row],[Category/Activity]], $N$36:$S$36,0))))</f>
        <v/>
      </c>
      <c r="E735" s="138"/>
      <c r="F735" s="144" t="str">
        <f>IF(Data_Entry_Table[[#This Row],[Hours]]="","",Data_Entry_Table[[#This Row],[Hours]]*Data_Entry_Table[[#This Row],[Rate]])</f>
        <v/>
      </c>
    </row>
    <row r="736" spans="1:6" s="73" customFormat="1" ht="15" customHeight="1" x14ac:dyDescent="0.3">
      <c r="A736" s="136"/>
      <c r="B736" s="134"/>
      <c r="C736" s="137"/>
      <c r="D736" s="142" t="str">
        <f>IF(Data_Entry_Table[[#This Row],[Category/Activity]]="", "", (VLOOKUP($D$3,Table2[#All], MATCH(Data_Entry_Table[[#This Row],[Category/Activity]], $N$36:$S$36,0))))</f>
        <v/>
      </c>
      <c r="E736" s="138"/>
      <c r="F736" s="144" t="str">
        <f>IF(Data_Entry_Table[[#This Row],[Hours]]="","",Data_Entry_Table[[#This Row],[Hours]]*Data_Entry_Table[[#This Row],[Rate]])</f>
        <v/>
      </c>
    </row>
    <row r="737" spans="1:6" s="73" customFormat="1" ht="15" customHeight="1" x14ac:dyDescent="0.3">
      <c r="A737" s="136"/>
      <c r="B737" s="134"/>
      <c r="C737" s="137"/>
      <c r="D737" s="142" t="str">
        <f>IF(Data_Entry_Table[[#This Row],[Category/Activity]]="", "", (VLOOKUP($D$3,Table2[#All], MATCH(Data_Entry_Table[[#This Row],[Category/Activity]], $N$36:$S$36,0))))</f>
        <v/>
      </c>
      <c r="E737" s="138"/>
      <c r="F737" s="144" t="str">
        <f>IF(Data_Entry_Table[[#This Row],[Hours]]="","",Data_Entry_Table[[#This Row],[Hours]]*Data_Entry_Table[[#This Row],[Rate]])</f>
        <v/>
      </c>
    </row>
    <row r="738" spans="1:6" s="73" customFormat="1" ht="15" customHeight="1" x14ac:dyDescent="0.3">
      <c r="A738" s="136"/>
      <c r="B738" s="134"/>
      <c r="C738" s="137"/>
      <c r="D738" s="142" t="str">
        <f>IF(Data_Entry_Table[[#This Row],[Category/Activity]]="", "", (VLOOKUP($D$3,Table2[#All], MATCH(Data_Entry_Table[[#This Row],[Category/Activity]], $N$36:$S$36,0))))</f>
        <v/>
      </c>
      <c r="E738" s="138"/>
      <c r="F738" s="144" t="str">
        <f>IF(Data_Entry_Table[[#This Row],[Hours]]="","",Data_Entry_Table[[#This Row],[Hours]]*Data_Entry_Table[[#This Row],[Rate]])</f>
        <v/>
      </c>
    </row>
    <row r="739" spans="1:6" s="73" customFormat="1" ht="15" customHeight="1" x14ac:dyDescent="0.3">
      <c r="A739" s="136"/>
      <c r="B739" s="134"/>
      <c r="C739" s="137"/>
      <c r="D739" s="142" t="str">
        <f>IF(Data_Entry_Table[[#This Row],[Category/Activity]]="", "", (VLOOKUP($D$3,Table2[#All], MATCH(Data_Entry_Table[[#This Row],[Category/Activity]], $N$36:$S$36,0))))</f>
        <v/>
      </c>
      <c r="E739" s="138"/>
      <c r="F739" s="144" t="str">
        <f>IF(Data_Entry_Table[[#This Row],[Hours]]="","",Data_Entry_Table[[#This Row],[Hours]]*Data_Entry_Table[[#This Row],[Rate]])</f>
        <v/>
      </c>
    </row>
    <row r="740" spans="1:6" s="73" customFormat="1" ht="15" customHeight="1" x14ac:dyDescent="0.3">
      <c r="A740" s="136"/>
      <c r="B740" s="134"/>
      <c r="C740" s="137"/>
      <c r="D740" s="142" t="str">
        <f>IF(Data_Entry_Table[[#This Row],[Category/Activity]]="", "", (VLOOKUP($D$3,Table2[#All], MATCH(Data_Entry_Table[[#This Row],[Category/Activity]], $N$36:$S$36,0))))</f>
        <v/>
      </c>
      <c r="E740" s="138"/>
      <c r="F740" s="144" t="str">
        <f>IF(Data_Entry_Table[[#This Row],[Hours]]="","",Data_Entry_Table[[#This Row],[Hours]]*Data_Entry_Table[[#This Row],[Rate]])</f>
        <v/>
      </c>
    </row>
    <row r="741" spans="1:6" s="73" customFormat="1" ht="15" customHeight="1" x14ac:dyDescent="0.3">
      <c r="A741" s="136"/>
      <c r="B741" s="134"/>
      <c r="C741" s="137"/>
      <c r="D741" s="142" t="str">
        <f>IF(Data_Entry_Table[[#This Row],[Category/Activity]]="", "", (VLOOKUP($D$3,Table2[#All], MATCH(Data_Entry_Table[[#This Row],[Category/Activity]], $N$36:$S$36,0))))</f>
        <v/>
      </c>
      <c r="E741" s="138"/>
      <c r="F741" s="144" t="str">
        <f>IF(Data_Entry_Table[[#This Row],[Hours]]="","",Data_Entry_Table[[#This Row],[Hours]]*Data_Entry_Table[[#This Row],[Rate]])</f>
        <v/>
      </c>
    </row>
    <row r="742" spans="1:6" s="73" customFormat="1" ht="15" customHeight="1" x14ac:dyDescent="0.3">
      <c r="A742" s="136"/>
      <c r="B742" s="134"/>
      <c r="C742" s="137"/>
      <c r="D742" s="142" t="str">
        <f>IF(Data_Entry_Table[[#This Row],[Category/Activity]]="", "", (VLOOKUP($D$3,Table2[#All], MATCH(Data_Entry_Table[[#This Row],[Category/Activity]], $N$36:$S$36,0))))</f>
        <v/>
      </c>
      <c r="E742" s="138"/>
      <c r="F742" s="144" t="str">
        <f>IF(Data_Entry_Table[[#This Row],[Hours]]="","",Data_Entry_Table[[#This Row],[Hours]]*Data_Entry_Table[[#This Row],[Rate]])</f>
        <v/>
      </c>
    </row>
    <row r="743" spans="1:6" s="73" customFormat="1" ht="15" customHeight="1" x14ac:dyDescent="0.3">
      <c r="A743" s="136"/>
      <c r="B743" s="134"/>
      <c r="C743" s="137"/>
      <c r="D743" s="142" t="str">
        <f>IF(Data_Entry_Table[[#This Row],[Category/Activity]]="", "", (VLOOKUP($D$3,Table2[#All], MATCH(Data_Entry_Table[[#This Row],[Category/Activity]], $N$36:$S$36,0))))</f>
        <v/>
      </c>
      <c r="E743" s="138"/>
      <c r="F743" s="144" t="str">
        <f>IF(Data_Entry_Table[[#This Row],[Hours]]="","",Data_Entry_Table[[#This Row],[Hours]]*Data_Entry_Table[[#This Row],[Rate]])</f>
        <v/>
      </c>
    </row>
    <row r="744" spans="1:6" s="73" customFormat="1" ht="15" customHeight="1" x14ac:dyDescent="0.3">
      <c r="A744" s="136"/>
      <c r="B744" s="134"/>
      <c r="C744" s="137"/>
      <c r="D744" s="142" t="str">
        <f>IF(Data_Entry_Table[[#This Row],[Category/Activity]]="", "", (VLOOKUP($D$3,Table2[#All], MATCH(Data_Entry_Table[[#This Row],[Category/Activity]], $N$36:$S$36,0))))</f>
        <v/>
      </c>
      <c r="E744" s="138"/>
      <c r="F744" s="144" t="str">
        <f>IF(Data_Entry_Table[[#This Row],[Hours]]="","",Data_Entry_Table[[#This Row],[Hours]]*Data_Entry_Table[[#This Row],[Rate]])</f>
        <v/>
      </c>
    </row>
    <row r="745" spans="1:6" s="73" customFormat="1" ht="15" customHeight="1" x14ac:dyDescent="0.3">
      <c r="A745" s="136"/>
      <c r="B745" s="134"/>
      <c r="C745" s="137"/>
      <c r="D745" s="142" t="str">
        <f>IF(Data_Entry_Table[[#This Row],[Category/Activity]]="", "", (VLOOKUP($D$3,Table2[#All], MATCH(Data_Entry_Table[[#This Row],[Category/Activity]], $N$36:$S$36,0))))</f>
        <v/>
      </c>
      <c r="E745" s="138"/>
      <c r="F745" s="144" t="str">
        <f>IF(Data_Entry_Table[[#This Row],[Hours]]="","",Data_Entry_Table[[#This Row],[Hours]]*Data_Entry_Table[[#This Row],[Rate]])</f>
        <v/>
      </c>
    </row>
    <row r="746" spans="1:6" s="73" customFormat="1" ht="15" customHeight="1" x14ac:dyDescent="0.3">
      <c r="A746" s="136"/>
      <c r="B746" s="134"/>
      <c r="C746" s="137"/>
      <c r="D746" s="142" t="str">
        <f>IF(Data_Entry_Table[[#This Row],[Category/Activity]]="", "", (VLOOKUP($D$3,Table2[#All], MATCH(Data_Entry_Table[[#This Row],[Category/Activity]], $N$36:$S$36,0))))</f>
        <v/>
      </c>
      <c r="E746" s="138"/>
      <c r="F746" s="144" t="str">
        <f>IF(Data_Entry_Table[[#This Row],[Hours]]="","",Data_Entry_Table[[#This Row],[Hours]]*Data_Entry_Table[[#This Row],[Rate]])</f>
        <v/>
      </c>
    </row>
    <row r="747" spans="1:6" s="73" customFormat="1" ht="15" customHeight="1" x14ac:dyDescent="0.3">
      <c r="A747" s="136"/>
      <c r="B747" s="134"/>
      <c r="C747" s="137"/>
      <c r="D747" s="142" t="str">
        <f>IF(Data_Entry_Table[[#This Row],[Category/Activity]]="", "", (VLOOKUP($D$3,Table2[#All], MATCH(Data_Entry_Table[[#This Row],[Category/Activity]], $N$36:$S$36,0))))</f>
        <v/>
      </c>
      <c r="E747" s="138"/>
      <c r="F747" s="144" t="str">
        <f>IF(Data_Entry_Table[[#This Row],[Hours]]="","",Data_Entry_Table[[#This Row],[Hours]]*Data_Entry_Table[[#This Row],[Rate]])</f>
        <v/>
      </c>
    </row>
    <row r="748" spans="1:6" s="73" customFormat="1" ht="15" customHeight="1" x14ac:dyDescent="0.3">
      <c r="A748" s="136"/>
      <c r="B748" s="134"/>
      <c r="C748" s="137"/>
      <c r="D748" s="142" t="str">
        <f>IF(Data_Entry_Table[[#This Row],[Category/Activity]]="", "", (VLOOKUP($D$3,Table2[#All], MATCH(Data_Entry_Table[[#This Row],[Category/Activity]], $N$36:$S$36,0))))</f>
        <v/>
      </c>
      <c r="E748" s="138"/>
      <c r="F748" s="144" t="str">
        <f>IF(Data_Entry_Table[[#This Row],[Hours]]="","",Data_Entry_Table[[#This Row],[Hours]]*Data_Entry_Table[[#This Row],[Rate]])</f>
        <v/>
      </c>
    </row>
    <row r="749" spans="1:6" s="73" customFormat="1" ht="15" customHeight="1" x14ac:dyDescent="0.3">
      <c r="A749" s="136"/>
      <c r="B749" s="134"/>
      <c r="C749" s="137"/>
      <c r="D749" s="142" t="str">
        <f>IF(Data_Entry_Table[[#This Row],[Category/Activity]]="", "", (VLOOKUP($D$3,Table2[#All], MATCH(Data_Entry_Table[[#This Row],[Category/Activity]], $N$36:$S$36,0))))</f>
        <v/>
      </c>
      <c r="E749" s="138"/>
      <c r="F749" s="144" t="str">
        <f>IF(Data_Entry_Table[[#This Row],[Hours]]="","",Data_Entry_Table[[#This Row],[Hours]]*Data_Entry_Table[[#This Row],[Rate]])</f>
        <v/>
      </c>
    </row>
    <row r="750" spans="1:6" s="73" customFormat="1" ht="15" customHeight="1" x14ac:dyDescent="0.3">
      <c r="A750" s="136"/>
      <c r="B750" s="134"/>
      <c r="C750" s="137"/>
      <c r="D750" s="142" t="str">
        <f>IF(Data_Entry_Table[[#This Row],[Category/Activity]]="", "", (VLOOKUP($D$3,Table2[#All], MATCH(Data_Entry_Table[[#This Row],[Category/Activity]], $N$36:$S$36,0))))</f>
        <v/>
      </c>
      <c r="E750" s="138"/>
      <c r="F750" s="144" t="str">
        <f>IF(Data_Entry_Table[[#This Row],[Hours]]="","",Data_Entry_Table[[#This Row],[Hours]]*Data_Entry_Table[[#This Row],[Rate]])</f>
        <v/>
      </c>
    </row>
    <row r="751" spans="1:6" s="73" customFormat="1" ht="15" customHeight="1" x14ac:dyDescent="0.3">
      <c r="A751" s="136"/>
      <c r="B751" s="134"/>
      <c r="C751" s="137"/>
      <c r="D751" s="142" t="str">
        <f>IF(Data_Entry_Table[[#This Row],[Category/Activity]]="", "", (VLOOKUP($D$3,Table2[#All], MATCH(Data_Entry_Table[[#This Row],[Category/Activity]], $N$36:$S$36,0))))</f>
        <v/>
      </c>
      <c r="E751" s="138"/>
      <c r="F751" s="144" t="str">
        <f>IF(Data_Entry_Table[[#This Row],[Hours]]="","",Data_Entry_Table[[#This Row],[Hours]]*Data_Entry_Table[[#This Row],[Rate]])</f>
        <v/>
      </c>
    </row>
    <row r="752" spans="1:6" s="73" customFormat="1" ht="15" customHeight="1" x14ac:dyDescent="0.3">
      <c r="A752" s="136"/>
      <c r="B752" s="134"/>
      <c r="C752" s="137"/>
      <c r="D752" s="142" t="str">
        <f>IF(Data_Entry_Table[[#This Row],[Category/Activity]]="", "", (VLOOKUP($D$3,Table2[#All], MATCH(Data_Entry_Table[[#This Row],[Category/Activity]], $N$36:$S$36,0))))</f>
        <v/>
      </c>
      <c r="E752" s="138"/>
      <c r="F752" s="144" t="str">
        <f>IF(Data_Entry_Table[[#This Row],[Hours]]="","",Data_Entry_Table[[#This Row],[Hours]]*Data_Entry_Table[[#This Row],[Rate]])</f>
        <v/>
      </c>
    </row>
    <row r="753" spans="1:6" s="73" customFormat="1" ht="15" customHeight="1" x14ac:dyDescent="0.3">
      <c r="A753" s="136"/>
      <c r="B753" s="134"/>
      <c r="C753" s="137"/>
      <c r="D753" s="142" t="str">
        <f>IF(Data_Entry_Table[[#This Row],[Category/Activity]]="", "", (VLOOKUP($D$3,Table2[#All], MATCH(Data_Entry_Table[[#This Row],[Category/Activity]], $N$36:$S$36,0))))</f>
        <v/>
      </c>
      <c r="E753" s="138"/>
      <c r="F753" s="144" t="str">
        <f>IF(Data_Entry_Table[[#This Row],[Hours]]="","",Data_Entry_Table[[#This Row],[Hours]]*Data_Entry_Table[[#This Row],[Rate]])</f>
        <v/>
      </c>
    </row>
    <row r="754" spans="1:6" s="73" customFormat="1" ht="15" customHeight="1" x14ac:dyDescent="0.3">
      <c r="A754" s="136"/>
      <c r="B754" s="134"/>
      <c r="C754" s="137"/>
      <c r="D754" s="142" t="str">
        <f>IF(Data_Entry_Table[[#This Row],[Category/Activity]]="", "", (VLOOKUP($D$3,Table2[#All], MATCH(Data_Entry_Table[[#This Row],[Category/Activity]], $N$36:$S$36,0))))</f>
        <v/>
      </c>
      <c r="E754" s="138"/>
      <c r="F754" s="144" t="str">
        <f>IF(Data_Entry_Table[[#This Row],[Hours]]="","",Data_Entry_Table[[#This Row],[Hours]]*Data_Entry_Table[[#This Row],[Rate]])</f>
        <v/>
      </c>
    </row>
    <row r="755" spans="1:6" s="73" customFormat="1" ht="15" customHeight="1" x14ac:dyDescent="0.3">
      <c r="A755" s="136"/>
      <c r="B755" s="134"/>
      <c r="C755" s="137"/>
      <c r="D755" s="142" t="str">
        <f>IF(Data_Entry_Table[[#This Row],[Category/Activity]]="", "", (VLOOKUP($D$3,Table2[#All], MATCH(Data_Entry_Table[[#This Row],[Category/Activity]], $N$36:$S$36,0))))</f>
        <v/>
      </c>
      <c r="E755" s="138"/>
      <c r="F755" s="144" t="str">
        <f>IF(Data_Entry_Table[[#This Row],[Hours]]="","",Data_Entry_Table[[#This Row],[Hours]]*Data_Entry_Table[[#This Row],[Rate]])</f>
        <v/>
      </c>
    </row>
    <row r="756" spans="1:6" s="73" customFormat="1" ht="15" customHeight="1" x14ac:dyDescent="0.3">
      <c r="A756" s="136"/>
      <c r="B756" s="134"/>
      <c r="C756" s="137"/>
      <c r="D756" s="142" t="str">
        <f>IF(Data_Entry_Table[[#This Row],[Category/Activity]]="", "", (VLOOKUP($D$3,Table2[#All], MATCH(Data_Entry_Table[[#This Row],[Category/Activity]], $N$36:$S$36,0))))</f>
        <v/>
      </c>
      <c r="E756" s="138"/>
      <c r="F756" s="144" t="str">
        <f>IF(Data_Entry_Table[[#This Row],[Hours]]="","",Data_Entry_Table[[#This Row],[Hours]]*Data_Entry_Table[[#This Row],[Rate]])</f>
        <v/>
      </c>
    </row>
    <row r="757" spans="1:6" s="73" customFormat="1" ht="15" customHeight="1" x14ac:dyDescent="0.3">
      <c r="A757" s="136"/>
      <c r="B757" s="134"/>
      <c r="C757" s="137"/>
      <c r="D757" s="142" t="str">
        <f>IF(Data_Entry_Table[[#This Row],[Category/Activity]]="", "", (VLOOKUP($D$3,Table2[#All], MATCH(Data_Entry_Table[[#This Row],[Category/Activity]], $N$36:$S$36,0))))</f>
        <v/>
      </c>
      <c r="E757" s="138"/>
      <c r="F757" s="144" t="str">
        <f>IF(Data_Entry_Table[[#This Row],[Hours]]="","",Data_Entry_Table[[#This Row],[Hours]]*Data_Entry_Table[[#This Row],[Rate]])</f>
        <v/>
      </c>
    </row>
    <row r="758" spans="1:6" s="73" customFormat="1" ht="15" customHeight="1" x14ac:dyDescent="0.3">
      <c r="A758" s="136"/>
      <c r="B758" s="134"/>
      <c r="C758" s="137"/>
      <c r="D758" s="142" t="str">
        <f>IF(Data_Entry_Table[[#This Row],[Category/Activity]]="", "", (VLOOKUP($D$3,Table2[#All], MATCH(Data_Entry_Table[[#This Row],[Category/Activity]], $N$36:$S$36,0))))</f>
        <v/>
      </c>
      <c r="E758" s="138"/>
      <c r="F758" s="144" t="str">
        <f>IF(Data_Entry_Table[[#This Row],[Hours]]="","",Data_Entry_Table[[#This Row],[Hours]]*Data_Entry_Table[[#This Row],[Rate]])</f>
        <v/>
      </c>
    </row>
    <row r="759" spans="1:6" s="73" customFormat="1" ht="15" customHeight="1" x14ac:dyDescent="0.3">
      <c r="A759" s="136"/>
      <c r="B759" s="134"/>
      <c r="C759" s="137"/>
      <c r="D759" s="142" t="str">
        <f>IF(Data_Entry_Table[[#This Row],[Category/Activity]]="", "", (VLOOKUP($D$3,Table2[#All], MATCH(Data_Entry_Table[[#This Row],[Category/Activity]], $N$36:$S$36,0))))</f>
        <v/>
      </c>
      <c r="E759" s="138"/>
      <c r="F759" s="144" t="str">
        <f>IF(Data_Entry_Table[[#This Row],[Hours]]="","",Data_Entry_Table[[#This Row],[Hours]]*Data_Entry_Table[[#This Row],[Rate]])</f>
        <v/>
      </c>
    </row>
    <row r="760" spans="1:6" s="73" customFormat="1" ht="15" customHeight="1" x14ac:dyDescent="0.3">
      <c r="A760" s="136"/>
      <c r="B760" s="134"/>
      <c r="C760" s="137"/>
      <c r="D760" s="142" t="str">
        <f>IF(Data_Entry_Table[[#This Row],[Category/Activity]]="", "", (VLOOKUP($D$3,Table2[#All], MATCH(Data_Entry_Table[[#This Row],[Category/Activity]], $N$36:$S$36,0))))</f>
        <v/>
      </c>
      <c r="E760" s="138"/>
      <c r="F760" s="144" t="str">
        <f>IF(Data_Entry_Table[[#This Row],[Hours]]="","",Data_Entry_Table[[#This Row],[Hours]]*Data_Entry_Table[[#This Row],[Rate]])</f>
        <v/>
      </c>
    </row>
    <row r="761" spans="1:6" s="73" customFormat="1" ht="15" customHeight="1" x14ac:dyDescent="0.3">
      <c r="A761" s="136"/>
      <c r="B761" s="134"/>
      <c r="C761" s="137"/>
      <c r="D761" s="142" t="str">
        <f>IF(Data_Entry_Table[[#This Row],[Category/Activity]]="", "", (VLOOKUP($D$3,Table2[#All], MATCH(Data_Entry_Table[[#This Row],[Category/Activity]], $N$36:$S$36,0))))</f>
        <v/>
      </c>
      <c r="E761" s="138"/>
      <c r="F761" s="144" t="str">
        <f>IF(Data_Entry_Table[[#This Row],[Hours]]="","",Data_Entry_Table[[#This Row],[Hours]]*Data_Entry_Table[[#This Row],[Rate]])</f>
        <v/>
      </c>
    </row>
    <row r="762" spans="1:6" s="73" customFormat="1" ht="15" customHeight="1" x14ac:dyDescent="0.3">
      <c r="A762" s="136"/>
      <c r="B762" s="134"/>
      <c r="C762" s="137"/>
      <c r="D762" s="142" t="str">
        <f>IF(Data_Entry_Table[[#This Row],[Category/Activity]]="", "", (VLOOKUP($D$3,Table2[#All], MATCH(Data_Entry_Table[[#This Row],[Category/Activity]], $N$36:$S$36,0))))</f>
        <v/>
      </c>
      <c r="E762" s="138"/>
      <c r="F762" s="144" t="str">
        <f>IF(Data_Entry_Table[[#This Row],[Hours]]="","",Data_Entry_Table[[#This Row],[Hours]]*Data_Entry_Table[[#This Row],[Rate]])</f>
        <v/>
      </c>
    </row>
    <row r="763" spans="1:6" s="73" customFormat="1" ht="15" customHeight="1" x14ac:dyDescent="0.3">
      <c r="A763" s="136"/>
      <c r="B763" s="134"/>
      <c r="C763" s="137"/>
      <c r="D763" s="142" t="str">
        <f>IF(Data_Entry_Table[[#This Row],[Category/Activity]]="", "", (VLOOKUP($D$3,Table2[#All], MATCH(Data_Entry_Table[[#This Row],[Category/Activity]], $N$36:$S$36,0))))</f>
        <v/>
      </c>
      <c r="E763" s="138"/>
      <c r="F763" s="144" t="str">
        <f>IF(Data_Entry_Table[[#This Row],[Hours]]="","",Data_Entry_Table[[#This Row],[Hours]]*Data_Entry_Table[[#This Row],[Rate]])</f>
        <v/>
      </c>
    </row>
    <row r="764" spans="1:6" s="73" customFormat="1" ht="15" customHeight="1" x14ac:dyDescent="0.3">
      <c r="A764" s="136"/>
      <c r="B764" s="134"/>
      <c r="C764" s="137"/>
      <c r="D764" s="142" t="str">
        <f>IF(Data_Entry_Table[[#This Row],[Category/Activity]]="", "", (VLOOKUP($D$3,Table2[#All], MATCH(Data_Entry_Table[[#This Row],[Category/Activity]], $N$36:$S$36,0))))</f>
        <v/>
      </c>
      <c r="E764" s="138"/>
      <c r="F764" s="144" t="str">
        <f>IF(Data_Entry_Table[[#This Row],[Hours]]="","",Data_Entry_Table[[#This Row],[Hours]]*Data_Entry_Table[[#This Row],[Rate]])</f>
        <v/>
      </c>
    </row>
    <row r="765" spans="1:6" s="73" customFormat="1" ht="15" customHeight="1" x14ac:dyDescent="0.3">
      <c r="A765" s="136"/>
      <c r="B765" s="134"/>
      <c r="C765" s="137"/>
      <c r="D765" s="142" t="str">
        <f>IF(Data_Entry_Table[[#This Row],[Category/Activity]]="", "", (VLOOKUP($D$3,Table2[#All], MATCH(Data_Entry_Table[[#This Row],[Category/Activity]], $N$36:$S$36,0))))</f>
        <v/>
      </c>
      <c r="E765" s="138"/>
      <c r="F765" s="144" t="str">
        <f>IF(Data_Entry_Table[[#This Row],[Hours]]="","",Data_Entry_Table[[#This Row],[Hours]]*Data_Entry_Table[[#This Row],[Rate]])</f>
        <v/>
      </c>
    </row>
    <row r="766" spans="1:6" s="73" customFormat="1" ht="15" customHeight="1" x14ac:dyDescent="0.3">
      <c r="A766" s="136"/>
      <c r="B766" s="134"/>
      <c r="C766" s="137"/>
      <c r="D766" s="142" t="str">
        <f>IF(Data_Entry_Table[[#This Row],[Category/Activity]]="", "", (VLOOKUP($D$3,Table2[#All], MATCH(Data_Entry_Table[[#This Row],[Category/Activity]], $N$36:$S$36,0))))</f>
        <v/>
      </c>
      <c r="E766" s="138"/>
      <c r="F766" s="144" t="str">
        <f>IF(Data_Entry_Table[[#This Row],[Hours]]="","",Data_Entry_Table[[#This Row],[Hours]]*Data_Entry_Table[[#This Row],[Rate]])</f>
        <v/>
      </c>
    </row>
    <row r="767" spans="1:6" s="73" customFormat="1" ht="15" customHeight="1" x14ac:dyDescent="0.3">
      <c r="A767" s="136"/>
      <c r="B767" s="134"/>
      <c r="C767" s="137"/>
      <c r="D767" s="142" t="str">
        <f>IF(Data_Entry_Table[[#This Row],[Category/Activity]]="", "", (VLOOKUP($D$3,Table2[#All], MATCH(Data_Entry_Table[[#This Row],[Category/Activity]], $N$36:$S$36,0))))</f>
        <v/>
      </c>
      <c r="E767" s="138"/>
      <c r="F767" s="144" t="str">
        <f>IF(Data_Entry_Table[[#This Row],[Hours]]="","",Data_Entry_Table[[#This Row],[Hours]]*Data_Entry_Table[[#This Row],[Rate]])</f>
        <v/>
      </c>
    </row>
    <row r="768" spans="1:6" s="73" customFormat="1" ht="15" customHeight="1" x14ac:dyDescent="0.3">
      <c r="A768" s="136"/>
      <c r="B768" s="134"/>
      <c r="C768" s="137"/>
      <c r="D768" s="142" t="str">
        <f>IF(Data_Entry_Table[[#This Row],[Category/Activity]]="", "", (VLOOKUP($D$3,Table2[#All], MATCH(Data_Entry_Table[[#This Row],[Category/Activity]], $N$36:$S$36,0))))</f>
        <v/>
      </c>
      <c r="E768" s="138"/>
      <c r="F768" s="144" t="str">
        <f>IF(Data_Entry_Table[[#This Row],[Hours]]="","",Data_Entry_Table[[#This Row],[Hours]]*Data_Entry_Table[[#This Row],[Rate]])</f>
        <v/>
      </c>
    </row>
    <row r="769" spans="1:6" s="73" customFormat="1" ht="15" customHeight="1" x14ac:dyDescent="0.3">
      <c r="A769" s="136"/>
      <c r="B769" s="134"/>
      <c r="C769" s="137"/>
      <c r="D769" s="142" t="str">
        <f>IF(Data_Entry_Table[[#This Row],[Category/Activity]]="", "", (VLOOKUP($D$3,Table2[#All], MATCH(Data_Entry_Table[[#This Row],[Category/Activity]], $N$36:$S$36,0))))</f>
        <v/>
      </c>
      <c r="E769" s="138"/>
      <c r="F769" s="144" t="str">
        <f>IF(Data_Entry_Table[[#This Row],[Hours]]="","",Data_Entry_Table[[#This Row],[Hours]]*Data_Entry_Table[[#This Row],[Rate]])</f>
        <v/>
      </c>
    </row>
    <row r="770" spans="1:6" s="73" customFormat="1" ht="15" customHeight="1" x14ac:dyDescent="0.3">
      <c r="A770" s="136"/>
      <c r="B770" s="134"/>
      <c r="C770" s="137"/>
      <c r="D770" s="142" t="str">
        <f>IF(Data_Entry_Table[[#This Row],[Category/Activity]]="", "", (VLOOKUP($D$3,Table2[#All], MATCH(Data_Entry_Table[[#This Row],[Category/Activity]], $N$36:$S$36,0))))</f>
        <v/>
      </c>
      <c r="E770" s="138"/>
      <c r="F770" s="144" t="str">
        <f>IF(Data_Entry_Table[[#This Row],[Hours]]="","",Data_Entry_Table[[#This Row],[Hours]]*Data_Entry_Table[[#This Row],[Rate]])</f>
        <v/>
      </c>
    </row>
    <row r="771" spans="1:6" s="73" customFormat="1" ht="15" customHeight="1" x14ac:dyDescent="0.3">
      <c r="A771" s="136"/>
      <c r="B771" s="134"/>
      <c r="C771" s="137"/>
      <c r="D771" s="142" t="str">
        <f>IF(Data_Entry_Table[[#This Row],[Category/Activity]]="", "", (VLOOKUP($D$3,Table2[#All], MATCH(Data_Entry_Table[[#This Row],[Category/Activity]], $N$36:$S$36,0))))</f>
        <v/>
      </c>
      <c r="E771" s="138"/>
      <c r="F771" s="144" t="str">
        <f>IF(Data_Entry_Table[[#This Row],[Hours]]="","",Data_Entry_Table[[#This Row],[Hours]]*Data_Entry_Table[[#This Row],[Rate]])</f>
        <v/>
      </c>
    </row>
    <row r="772" spans="1:6" s="73" customFormat="1" ht="15" customHeight="1" x14ac:dyDescent="0.3">
      <c r="A772" s="136"/>
      <c r="B772" s="134"/>
      <c r="C772" s="137"/>
      <c r="D772" s="142" t="str">
        <f>IF(Data_Entry_Table[[#This Row],[Category/Activity]]="", "", (VLOOKUP($D$3,Table2[#All], MATCH(Data_Entry_Table[[#This Row],[Category/Activity]], $N$36:$S$36,0))))</f>
        <v/>
      </c>
      <c r="E772" s="138"/>
      <c r="F772" s="144" t="str">
        <f>IF(Data_Entry_Table[[#This Row],[Hours]]="","",Data_Entry_Table[[#This Row],[Hours]]*Data_Entry_Table[[#This Row],[Rate]])</f>
        <v/>
      </c>
    </row>
    <row r="773" spans="1:6" s="73" customFormat="1" ht="15" customHeight="1" x14ac:dyDescent="0.3">
      <c r="A773" s="136"/>
      <c r="B773" s="134"/>
      <c r="C773" s="137"/>
      <c r="D773" s="142" t="str">
        <f>IF(Data_Entry_Table[[#This Row],[Category/Activity]]="", "", (VLOOKUP($D$3,Table2[#All], MATCH(Data_Entry_Table[[#This Row],[Category/Activity]], $N$36:$S$36,0))))</f>
        <v/>
      </c>
      <c r="E773" s="138"/>
      <c r="F773" s="144" t="str">
        <f>IF(Data_Entry_Table[[#This Row],[Hours]]="","",Data_Entry_Table[[#This Row],[Hours]]*Data_Entry_Table[[#This Row],[Rate]])</f>
        <v/>
      </c>
    </row>
    <row r="774" spans="1:6" s="73" customFormat="1" ht="15" customHeight="1" x14ac:dyDescent="0.3">
      <c r="A774" s="136"/>
      <c r="B774" s="134"/>
      <c r="C774" s="137"/>
      <c r="D774" s="142" t="str">
        <f>IF(Data_Entry_Table[[#This Row],[Category/Activity]]="", "", (VLOOKUP($D$3,Table2[#All], MATCH(Data_Entry_Table[[#This Row],[Category/Activity]], $N$36:$S$36,0))))</f>
        <v/>
      </c>
      <c r="E774" s="138"/>
      <c r="F774" s="144" t="str">
        <f>IF(Data_Entry_Table[[#This Row],[Hours]]="","",Data_Entry_Table[[#This Row],[Hours]]*Data_Entry_Table[[#This Row],[Rate]])</f>
        <v/>
      </c>
    </row>
    <row r="775" spans="1:6" s="73" customFormat="1" ht="15" customHeight="1" x14ac:dyDescent="0.3">
      <c r="A775" s="136"/>
      <c r="B775" s="134"/>
      <c r="C775" s="137"/>
      <c r="D775" s="142" t="str">
        <f>IF(Data_Entry_Table[[#This Row],[Category/Activity]]="", "", (VLOOKUP($D$3,Table2[#All], MATCH(Data_Entry_Table[[#This Row],[Category/Activity]], $N$36:$S$36,0))))</f>
        <v/>
      </c>
      <c r="E775" s="138"/>
      <c r="F775" s="144" t="str">
        <f>IF(Data_Entry_Table[[#This Row],[Hours]]="","",Data_Entry_Table[[#This Row],[Hours]]*Data_Entry_Table[[#This Row],[Rate]])</f>
        <v/>
      </c>
    </row>
    <row r="776" spans="1:6" s="73" customFormat="1" ht="15" customHeight="1" x14ac:dyDescent="0.3">
      <c r="A776" s="136"/>
      <c r="B776" s="134"/>
      <c r="C776" s="137"/>
      <c r="D776" s="142" t="str">
        <f>IF(Data_Entry_Table[[#This Row],[Category/Activity]]="", "", (VLOOKUP($D$3,Table2[#All], MATCH(Data_Entry_Table[[#This Row],[Category/Activity]], $N$36:$S$36,0))))</f>
        <v/>
      </c>
      <c r="E776" s="138"/>
      <c r="F776" s="144" t="str">
        <f>IF(Data_Entry_Table[[#This Row],[Hours]]="","",Data_Entry_Table[[#This Row],[Hours]]*Data_Entry_Table[[#This Row],[Rate]])</f>
        <v/>
      </c>
    </row>
    <row r="777" spans="1:6" s="73" customFormat="1" ht="15" customHeight="1" x14ac:dyDescent="0.3">
      <c r="A777" s="136"/>
      <c r="B777" s="134"/>
      <c r="C777" s="137"/>
      <c r="D777" s="142" t="str">
        <f>IF(Data_Entry_Table[[#This Row],[Category/Activity]]="", "", (VLOOKUP($D$3,Table2[#All], MATCH(Data_Entry_Table[[#This Row],[Category/Activity]], $N$36:$S$36,0))))</f>
        <v/>
      </c>
      <c r="E777" s="138"/>
      <c r="F777" s="144" t="str">
        <f>IF(Data_Entry_Table[[#This Row],[Hours]]="","",Data_Entry_Table[[#This Row],[Hours]]*Data_Entry_Table[[#This Row],[Rate]])</f>
        <v/>
      </c>
    </row>
    <row r="778" spans="1:6" s="73" customFormat="1" ht="15" customHeight="1" x14ac:dyDescent="0.3">
      <c r="A778" s="136"/>
      <c r="B778" s="134"/>
      <c r="C778" s="137"/>
      <c r="D778" s="142" t="str">
        <f>IF(Data_Entry_Table[[#This Row],[Category/Activity]]="", "", (VLOOKUP($D$3,Table2[#All], MATCH(Data_Entry_Table[[#This Row],[Category/Activity]], $N$36:$S$36,0))))</f>
        <v/>
      </c>
      <c r="E778" s="138"/>
      <c r="F778" s="144" t="str">
        <f>IF(Data_Entry_Table[[#This Row],[Hours]]="","",Data_Entry_Table[[#This Row],[Hours]]*Data_Entry_Table[[#This Row],[Rate]])</f>
        <v/>
      </c>
    </row>
    <row r="779" spans="1:6" s="73" customFormat="1" ht="15" customHeight="1" x14ac:dyDescent="0.3">
      <c r="A779" s="136"/>
      <c r="B779" s="134"/>
      <c r="C779" s="137"/>
      <c r="D779" s="142" t="str">
        <f>IF(Data_Entry_Table[[#This Row],[Category/Activity]]="", "", (VLOOKUP($D$3,Table2[#All], MATCH(Data_Entry_Table[[#This Row],[Category/Activity]], $N$36:$S$36,0))))</f>
        <v/>
      </c>
      <c r="E779" s="138"/>
      <c r="F779" s="144" t="str">
        <f>IF(Data_Entry_Table[[#This Row],[Hours]]="","",Data_Entry_Table[[#This Row],[Hours]]*Data_Entry_Table[[#This Row],[Rate]])</f>
        <v/>
      </c>
    </row>
    <row r="780" spans="1:6" s="73" customFormat="1" ht="15" customHeight="1" x14ac:dyDescent="0.3">
      <c r="A780" s="136"/>
      <c r="B780" s="134"/>
      <c r="C780" s="137"/>
      <c r="D780" s="142" t="str">
        <f>IF(Data_Entry_Table[[#This Row],[Category/Activity]]="", "", (VLOOKUP($D$3,Table2[#All], MATCH(Data_Entry_Table[[#This Row],[Category/Activity]], $N$36:$S$36,0))))</f>
        <v/>
      </c>
      <c r="E780" s="138"/>
      <c r="F780" s="144" t="str">
        <f>IF(Data_Entry_Table[[#This Row],[Hours]]="","",Data_Entry_Table[[#This Row],[Hours]]*Data_Entry_Table[[#This Row],[Rate]])</f>
        <v/>
      </c>
    </row>
    <row r="781" spans="1:6" s="73" customFormat="1" ht="15" customHeight="1" x14ac:dyDescent="0.3">
      <c r="A781" s="136"/>
      <c r="B781" s="134"/>
      <c r="C781" s="137"/>
      <c r="D781" s="142" t="str">
        <f>IF(Data_Entry_Table[[#This Row],[Category/Activity]]="", "", (VLOOKUP($D$3,Table2[#All], MATCH(Data_Entry_Table[[#This Row],[Category/Activity]], $N$36:$S$36,0))))</f>
        <v/>
      </c>
      <c r="E781" s="138"/>
      <c r="F781" s="144" t="str">
        <f>IF(Data_Entry_Table[[#This Row],[Hours]]="","",Data_Entry_Table[[#This Row],[Hours]]*Data_Entry_Table[[#This Row],[Rate]])</f>
        <v/>
      </c>
    </row>
    <row r="782" spans="1:6" s="73" customFormat="1" ht="15" customHeight="1" x14ac:dyDescent="0.3">
      <c r="A782" s="136"/>
      <c r="B782" s="134"/>
      <c r="C782" s="137"/>
      <c r="D782" s="142" t="str">
        <f>IF(Data_Entry_Table[[#This Row],[Category/Activity]]="", "", (VLOOKUP($D$3,Table2[#All], MATCH(Data_Entry_Table[[#This Row],[Category/Activity]], $N$36:$S$36,0))))</f>
        <v/>
      </c>
      <c r="E782" s="138"/>
      <c r="F782" s="144" t="str">
        <f>IF(Data_Entry_Table[[#This Row],[Hours]]="","",Data_Entry_Table[[#This Row],[Hours]]*Data_Entry_Table[[#This Row],[Rate]])</f>
        <v/>
      </c>
    </row>
    <row r="783" spans="1:6" s="73" customFormat="1" ht="15" customHeight="1" x14ac:dyDescent="0.3">
      <c r="A783" s="136"/>
      <c r="B783" s="134"/>
      <c r="C783" s="137"/>
      <c r="D783" s="142" t="str">
        <f>IF(Data_Entry_Table[[#This Row],[Category/Activity]]="", "", (VLOOKUP($D$3,Table2[#All], MATCH(Data_Entry_Table[[#This Row],[Category/Activity]], $N$36:$S$36,0))))</f>
        <v/>
      </c>
      <c r="E783" s="138"/>
      <c r="F783" s="144" t="str">
        <f>IF(Data_Entry_Table[[#This Row],[Hours]]="","",Data_Entry_Table[[#This Row],[Hours]]*Data_Entry_Table[[#This Row],[Rate]])</f>
        <v/>
      </c>
    </row>
    <row r="784" spans="1:6" s="73" customFormat="1" ht="15" customHeight="1" x14ac:dyDescent="0.3">
      <c r="A784" s="136"/>
      <c r="B784" s="134"/>
      <c r="C784" s="137"/>
      <c r="D784" s="142" t="str">
        <f>IF(Data_Entry_Table[[#This Row],[Category/Activity]]="", "", (VLOOKUP($D$3,Table2[#All], MATCH(Data_Entry_Table[[#This Row],[Category/Activity]], $N$36:$S$36,0))))</f>
        <v/>
      </c>
      <c r="E784" s="138"/>
      <c r="F784" s="144" t="str">
        <f>IF(Data_Entry_Table[[#This Row],[Hours]]="","",Data_Entry_Table[[#This Row],[Hours]]*Data_Entry_Table[[#This Row],[Rate]])</f>
        <v/>
      </c>
    </row>
    <row r="785" spans="1:6" s="73" customFormat="1" ht="15" customHeight="1" x14ac:dyDescent="0.3">
      <c r="A785" s="136"/>
      <c r="B785" s="134"/>
      <c r="C785" s="137"/>
      <c r="D785" s="142" t="str">
        <f>IF(Data_Entry_Table[[#This Row],[Category/Activity]]="", "", (VLOOKUP($D$3,Table2[#All], MATCH(Data_Entry_Table[[#This Row],[Category/Activity]], $N$36:$S$36,0))))</f>
        <v/>
      </c>
      <c r="E785" s="138"/>
      <c r="F785" s="144" t="str">
        <f>IF(Data_Entry_Table[[#This Row],[Hours]]="","",Data_Entry_Table[[#This Row],[Hours]]*Data_Entry_Table[[#This Row],[Rate]])</f>
        <v/>
      </c>
    </row>
    <row r="786" spans="1:6" s="73" customFormat="1" ht="15" customHeight="1" x14ac:dyDescent="0.3">
      <c r="A786" s="136"/>
      <c r="B786" s="134"/>
      <c r="C786" s="137"/>
      <c r="D786" s="142" t="str">
        <f>IF(Data_Entry_Table[[#This Row],[Category/Activity]]="", "", (VLOOKUP($D$3,Table2[#All], MATCH(Data_Entry_Table[[#This Row],[Category/Activity]], $N$36:$S$36,0))))</f>
        <v/>
      </c>
      <c r="E786" s="138"/>
      <c r="F786" s="144" t="str">
        <f>IF(Data_Entry_Table[[#This Row],[Hours]]="","",Data_Entry_Table[[#This Row],[Hours]]*Data_Entry_Table[[#This Row],[Rate]])</f>
        <v/>
      </c>
    </row>
    <row r="787" spans="1:6" s="73" customFormat="1" ht="15" customHeight="1" x14ac:dyDescent="0.3">
      <c r="A787" s="136"/>
      <c r="B787" s="134"/>
      <c r="C787" s="137"/>
      <c r="D787" s="142" t="str">
        <f>IF(Data_Entry_Table[[#This Row],[Category/Activity]]="", "", (VLOOKUP($D$3,Table2[#All], MATCH(Data_Entry_Table[[#This Row],[Category/Activity]], $N$36:$S$36,0))))</f>
        <v/>
      </c>
      <c r="E787" s="138"/>
      <c r="F787" s="144" t="str">
        <f>IF(Data_Entry_Table[[#This Row],[Hours]]="","",Data_Entry_Table[[#This Row],[Hours]]*Data_Entry_Table[[#This Row],[Rate]])</f>
        <v/>
      </c>
    </row>
    <row r="788" spans="1:6" s="73" customFormat="1" ht="15" customHeight="1" x14ac:dyDescent="0.3">
      <c r="A788" s="136"/>
      <c r="B788" s="134"/>
      <c r="C788" s="137"/>
      <c r="D788" s="142" t="str">
        <f>IF(Data_Entry_Table[[#This Row],[Category/Activity]]="", "", (VLOOKUP($D$3,Table2[#All], MATCH(Data_Entry_Table[[#This Row],[Category/Activity]], $N$36:$S$36,0))))</f>
        <v/>
      </c>
      <c r="E788" s="138"/>
      <c r="F788" s="144" t="str">
        <f>IF(Data_Entry_Table[[#This Row],[Hours]]="","",Data_Entry_Table[[#This Row],[Hours]]*Data_Entry_Table[[#This Row],[Rate]])</f>
        <v/>
      </c>
    </row>
    <row r="789" spans="1:6" s="73" customFormat="1" ht="15" customHeight="1" x14ac:dyDescent="0.3">
      <c r="A789" s="136"/>
      <c r="B789" s="134"/>
      <c r="C789" s="137"/>
      <c r="D789" s="142" t="str">
        <f>IF(Data_Entry_Table[[#This Row],[Category/Activity]]="", "", (VLOOKUP($D$3,Table2[#All], MATCH(Data_Entry_Table[[#This Row],[Category/Activity]], $N$36:$S$36,0))))</f>
        <v/>
      </c>
      <c r="E789" s="138"/>
      <c r="F789" s="144" t="str">
        <f>IF(Data_Entry_Table[[#This Row],[Hours]]="","",Data_Entry_Table[[#This Row],[Hours]]*Data_Entry_Table[[#This Row],[Rate]])</f>
        <v/>
      </c>
    </row>
    <row r="790" spans="1:6" s="73" customFormat="1" ht="15" customHeight="1" x14ac:dyDescent="0.3">
      <c r="A790" s="136"/>
      <c r="B790" s="134"/>
      <c r="C790" s="137"/>
      <c r="D790" s="142" t="str">
        <f>IF(Data_Entry_Table[[#This Row],[Category/Activity]]="", "", (VLOOKUP($D$3,Table2[#All], MATCH(Data_Entry_Table[[#This Row],[Category/Activity]], $N$36:$S$36,0))))</f>
        <v/>
      </c>
      <c r="E790" s="138"/>
      <c r="F790" s="144" t="str">
        <f>IF(Data_Entry_Table[[#This Row],[Hours]]="","",Data_Entry_Table[[#This Row],[Hours]]*Data_Entry_Table[[#This Row],[Rate]])</f>
        <v/>
      </c>
    </row>
    <row r="791" spans="1:6" s="73" customFormat="1" ht="15" customHeight="1" x14ac:dyDescent="0.3">
      <c r="A791" s="136"/>
      <c r="B791" s="134"/>
      <c r="C791" s="137"/>
      <c r="D791" s="142" t="str">
        <f>IF(Data_Entry_Table[[#This Row],[Category/Activity]]="", "", (VLOOKUP($D$3,Table2[#All], MATCH(Data_Entry_Table[[#This Row],[Category/Activity]], $N$36:$S$36,0))))</f>
        <v/>
      </c>
      <c r="E791" s="138"/>
      <c r="F791" s="144" t="str">
        <f>IF(Data_Entry_Table[[#This Row],[Hours]]="","",Data_Entry_Table[[#This Row],[Hours]]*Data_Entry_Table[[#This Row],[Rate]])</f>
        <v/>
      </c>
    </row>
    <row r="792" spans="1:6" s="73" customFormat="1" ht="15" customHeight="1" x14ac:dyDescent="0.3">
      <c r="A792" s="136"/>
      <c r="B792" s="134"/>
      <c r="C792" s="137"/>
      <c r="D792" s="142" t="str">
        <f>IF(Data_Entry_Table[[#This Row],[Category/Activity]]="", "", (VLOOKUP($D$3,Table2[#All], MATCH(Data_Entry_Table[[#This Row],[Category/Activity]], $N$36:$S$36,0))))</f>
        <v/>
      </c>
      <c r="E792" s="138"/>
      <c r="F792" s="144" t="str">
        <f>IF(Data_Entry_Table[[#This Row],[Hours]]="","",Data_Entry_Table[[#This Row],[Hours]]*Data_Entry_Table[[#This Row],[Rate]])</f>
        <v/>
      </c>
    </row>
    <row r="793" spans="1:6" s="73" customFormat="1" ht="15" customHeight="1" x14ac:dyDescent="0.3">
      <c r="A793" s="136"/>
      <c r="B793" s="134"/>
      <c r="C793" s="137"/>
      <c r="D793" s="142" t="str">
        <f>IF(Data_Entry_Table[[#This Row],[Category/Activity]]="", "", (VLOOKUP($D$3,Table2[#All], MATCH(Data_Entry_Table[[#This Row],[Category/Activity]], $N$36:$S$36,0))))</f>
        <v/>
      </c>
      <c r="E793" s="138"/>
      <c r="F793" s="144" t="str">
        <f>IF(Data_Entry_Table[[#This Row],[Hours]]="","",Data_Entry_Table[[#This Row],[Hours]]*Data_Entry_Table[[#This Row],[Rate]])</f>
        <v/>
      </c>
    </row>
    <row r="794" spans="1:6" s="73" customFormat="1" ht="15" customHeight="1" x14ac:dyDescent="0.3">
      <c r="A794" s="136"/>
      <c r="B794" s="134"/>
      <c r="C794" s="137"/>
      <c r="D794" s="142" t="str">
        <f>IF(Data_Entry_Table[[#This Row],[Category/Activity]]="", "", (VLOOKUP($D$3,Table2[#All], MATCH(Data_Entry_Table[[#This Row],[Category/Activity]], $N$36:$S$36,0))))</f>
        <v/>
      </c>
      <c r="E794" s="138"/>
      <c r="F794" s="144" t="str">
        <f>IF(Data_Entry_Table[[#This Row],[Hours]]="","",Data_Entry_Table[[#This Row],[Hours]]*Data_Entry_Table[[#This Row],[Rate]])</f>
        <v/>
      </c>
    </row>
    <row r="795" spans="1:6" s="73" customFormat="1" ht="15" customHeight="1" x14ac:dyDescent="0.3">
      <c r="A795" s="136"/>
      <c r="B795" s="134"/>
      <c r="C795" s="137"/>
      <c r="D795" s="142" t="str">
        <f>IF(Data_Entry_Table[[#This Row],[Category/Activity]]="", "", (VLOOKUP($D$3,Table2[#All], MATCH(Data_Entry_Table[[#This Row],[Category/Activity]], $N$36:$S$36,0))))</f>
        <v/>
      </c>
      <c r="E795" s="138"/>
      <c r="F795" s="144" t="str">
        <f>IF(Data_Entry_Table[[#This Row],[Hours]]="","",Data_Entry_Table[[#This Row],[Hours]]*Data_Entry_Table[[#This Row],[Rate]])</f>
        <v/>
      </c>
    </row>
    <row r="796" spans="1:6" s="73" customFormat="1" ht="15" customHeight="1" x14ac:dyDescent="0.3">
      <c r="A796" s="136"/>
      <c r="B796" s="134"/>
      <c r="C796" s="137"/>
      <c r="D796" s="142" t="str">
        <f>IF(Data_Entry_Table[[#This Row],[Category/Activity]]="", "", (VLOOKUP($D$3,Table2[#All], MATCH(Data_Entry_Table[[#This Row],[Category/Activity]], $N$36:$S$36,0))))</f>
        <v/>
      </c>
      <c r="E796" s="138"/>
      <c r="F796" s="144" t="str">
        <f>IF(Data_Entry_Table[[#This Row],[Hours]]="","",Data_Entry_Table[[#This Row],[Hours]]*Data_Entry_Table[[#This Row],[Rate]])</f>
        <v/>
      </c>
    </row>
    <row r="797" spans="1:6" s="73" customFormat="1" ht="15" customHeight="1" x14ac:dyDescent="0.3">
      <c r="A797" s="136"/>
      <c r="B797" s="134"/>
      <c r="C797" s="137"/>
      <c r="D797" s="142" t="str">
        <f>IF(Data_Entry_Table[[#This Row],[Category/Activity]]="", "", (VLOOKUP($D$3,Table2[#All], MATCH(Data_Entry_Table[[#This Row],[Category/Activity]], $N$36:$S$36,0))))</f>
        <v/>
      </c>
      <c r="E797" s="138"/>
      <c r="F797" s="144" t="str">
        <f>IF(Data_Entry_Table[[#This Row],[Hours]]="","",Data_Entry_Table[[#This Row],[Hours]]*Data_Entry_Table[[#This Row],[Rate]])</f>
        <v/>
      </c>
    </row>
    <row r="798" spans="1:6" s="73" customFormat="1" ht="15" customHeight="1" x14ac:dyDescent="0.3">
      <c r="A798" s="136"/>
      <c r="B798" s="134"/>
      <c r="C798" s="137"/>
      <c r="D798" s="142" t="str">
        <f>IF(Data_Entry_Table[[#This Row],[Category/Activity]]="", "", (VLOOKUP($D$3,Table2[#All], MATCH(Data_Entry_Table[[#This Row],[Category/Activity]], $N$36:$S$36,0))))</f>
        <v/>
      </c>
      <c r="E798" s="138"/>
      <c r="F798" s="144" t="str">
        <f>IF(Data_Entry_Table[[#This Row],[Hours]]="","",Data_Entry_Table[[#This Row],[Hours]]*Data_Entry_Table[[#This Row],[Rate]])</f>
        <v/>
      </c>
    </row>
    <row r="799" spans="1:6" s="73" customFormat="1" ht="15" customHeight="1" x14ac:dyDescent="0.3">
      <c r="A799" s="136"/>
      <c r="B799" s="134"/>
      <c r="C799" s="137"/>
      <c r="D799" s="142" t="str">
        <f>IF(Data_Entry_Table[[#This Row],[Category/Activity]]="", "", (VLOOKUP($D$3,Table2[#All], MATCH(Data_Entry_Table[[#This Row],[Category/Activity]], $N$36:$S$36,0))))</f>
        <v/>
      </c>
      <c r="E799" s="138"/>
      <c r="F799" s="144" t="str">
        <f>IF(Data_Entry_Table[[#This Row],[Hours]]="","",Data_Entry_Table[[#This Row],[Hours]]*Data_Entry_Table[[#This Row],[Rate]])</f>
        <v/>
      </c>
    </row>
    <row r="800" spans="1:6" s="73" customFormat="1" ht="15" customHeight="1" x14ac:dyDescent="0.3">
      <c r="A800" s="136"/>
      <c r="B800" s="134"/>
      <c r="C800" s="137"/>
      <c r="D800" s="142" t="str">
        <f>IF(Data_Entry_Table[[#This Row],[Category/Activity]]="", "", (VLOOKUP($D$3,Table2[#All], MATCH(Data_Entry_Table[[#This Row],[Category/Activity]], $N$36:$S$36,0))))</f>
        <v/>
      </c>
      <c r="E800" s="138"/>
      <c r="F800" s="144" t="str">
        <f>IF(Data_Entry_Table[[#This Row],[Hours]]="","",Data_Entry_Table[[#This Row],[Hours]]*Data_Entry_Table[[#This Row],[Rate]])</f>
        <v/>
      </c>
    </row>
    <row r="801" spans="1:6" s="73" customFormat="1" ht="15" customHeight="1" x14ac:dyDescent="0.3">
      <c r="A801" s="136"/>
      <c r="B801" s="134"/>
      <c r="C801" s="137"/>
      <c r="D801" s="142" t="str">
        <f>IF(Data_Entry_Table[[#This Row],[Category/Activity]]="", "", (VLOOKUP($D$3,Table2[#All], MATCH(Data_Entry_Table[[#This Row],[Category/Activity]], $N$36:$S$36,0))))</f>
        <v/>
      </c>
      <c r="E801" s="138"/>
      <c r="F801" s="144" t="str">
        <f>IF(Data_Entry_Table[[#This Row],[Hours]]="","",Data_Entry_Table[[#This Row],[Hours]]*Data_Entry_Table[[#This Row],[Rate]])</f>
        <v/>
      </c>
    </row>
    <row r="802" spans="1:6" s="73" customFormat="1" ht="15" customHeight="1" x14ac:dyDescent="0.3">
      <c r="A802" s="136"/>
      <c r="B802" s="134"/>
      <c r="C802" s="137"/>
      <c r="D802" s="142" t="str">
        <f>IF(Data_Entry_Table[[#This Row],[Category/Activity]]="", "", (VLOOKUP($D$3,Table2[#All], MATCH(Data_Entry_Table[[#This Row],[Category/Activity]], $N$36:$S$36,0))))</f>
        <v/>
      </c>
      <c r="E802" s="138"/>
      <c r="F802" s="144" t="str">
        <f>IF(Data_Entry_Table[[#This Row],[Hours]]="","",Data_Entry_Table[[#This Row],[Hours]]*Data_Entry_Table[[#This Row],[Rate]])</f>
        <v/>
      </c>
    </row>
    <row r="803" spans="1:6" s="73" customFormat="1" ht="15" customHeight="1" x14ac:dyDescent="0.3">
      <c r="A803" s="136"/>
      <c r="B803" s="134"/>
      <c r="C803" s="137"/>
      <c r="D803" s="142" t="str">
        <f>IF(Data_Entry_Table[[#This Row],[Category/Activity]]="", "", (VLOOKUP($D$3,Table2[#All], MATCH(Data_Entry_Table[[#This Row],[Category/Activity]], $N$36:$S$36,0))))</f>
        <v/>
      </c>
      <c r="E803" s="138"/>
      <c r="F803" s="144" t="str">
        <f>IF(Data_Entry_Table[[#This Row],[Hours]]="","",Data_Entry_Table[[#This Row],[Hours]]*Data_Entry_Table[[#This Row],[Rate]])</f>
        <v/>
      </c>
    </row>
    <row r="804" spans="1:6" s="73" customFormat="1" ht="15" customHeight="1" x14ac:dyDescent="0.3">
      <c r="A804" s="136"/>
      <c r="B804" s="134"/>
      <c r="C804" s="137"/>
      <c r="D804" s="142" t="str">
        <f>IF(Data_Entry_Table[[#This Row],[Category/Activity]]="", "", (VLOOKUP($D$3,Table2[#All], MATCH(Data_Entry_Table[[#This Row],[Category/Activity]], $N$36:$S$36,0))))</f>
        <v/>
      </c>
      <c r="E804" s="138"/>
      <c r="F804" s="144" t="str">
        <f>IF(Data_Entry_Table[[#This Row],[Hours]]="","",Data_Entry_Table[[#This Row],[Hours]]*Data_Entry_Table[[#This Row],[Rate]])</f>
        <v/>
      </c>
    </row>
    <row r="805" spans="1:6" s="73" customFormat="1" ht="15" customHeight="1" x14ac:dyDescent="0.3">
      <c r="A805" s="136"/>
      <c r="B805" s="134"/>
      <c r="C805" s="137"/>
      <c r="D805" s="142" t="str">
        <f>IF(Data_Entry_Table[[#This Row],[Category/Activity]]="", "", (VLOOKUP($D$3,Table2[#All], MATCH(Data_Entry_Table[[#This Row],[Category/Activity]], $N$36:$S$36,0))))</f>
        <v/>
      </c>
      <c r="E805" s="138"/>
      <c r="F805" s="144" t="str">
        <f>IF(Data_Entry_Table[[#This Row],[Hours]]="","",Data_Entry_Table[[#This Row],[Hours]]*Data_Entry_Table[[#This Row],[Rate]])</f>
        <v/>
      </c>
    </row>
    <row r="806" spans="1:6" s="73" customFormat="1" ht="15" customHeight="1" x14ac:dyDescent="0.3">
      <c r="A806" s="136"/>
      <c r="B806" s="134"/>
      <c r="C806" s="137"/>
      <c r="D806" s="142" t="str">
        <f>IF(Data_Entry_Table[[#This Row],[Category/Activity]]="", "", (VLOOKUP($D$3,Table2[#All], MATCH(Data_Entry_Table[[#This Row],[Category/Activity]], $N$36:$S$36,0))))</f>
        <v/>
      </c>
      <c r="E806" s="138"/>
      <c r="F806" s="144" t="str">
        <f>IF(Data_Entry_Table[[#This Row],[Hours]]="","",Data_Entry_Table[[#This Row],[Hours]]*Data_Entry_Table[[#This Row],[Rate]])</f>
        <v/>
      </c>
    </row>
    <row r="807" spans="1:6" s="73" customFormat="1" ht="15" customHeight="1" x14ac:dyDescent="0.3">
      <c r="A807" s="136"/>
      <c r="B807" s="134"/>
      <c r="C807" s="137"/>
      <c r="D807" s="142" t="str">
        <f>IF(Data_Entry_Table[[#This Row],[Category/Activity]]="", "", (VLOOKUP($D$3,Table2[#All], MATCH(Data_Entry_Table[[#This Row],[Category/Activity]], $N$36:$S$36,0))))</f>
        <v/>
      </c>
      <c r="E807" s="138"/>
      <c r="F807" s="144" t="str">
        <f>IF(Data_Entry_Table[[#This Row],[Hours]]="","",Data_Entry_Table[[#This Row],[Hours]]*Data_Entry_Table[[#This Row],[Rate]])</f>
        <v/>
      </c>
    </row>
    <row r="808" spans="1:6" s="73" customFormat="1" ht="15" customHeight="1" x14ac:dyDescent="0.3">
      <c r="A808" s="136"/>
      <c r="B808" s="134"/>
      <c r="C808" s="137"/>
      <c r="D808" s="142" t="str">
        <f>IF(Data_Entry_Table[[#This Row],[Category/Activity]]="", "", (VLOOKUP($D$3,Table2[#All], MATCH(Data_Entry_Table[[#This Row],[Category/Activity]], $N$36:$S$36,0))))</f>
        <v/>
      </c>
      <c r="E808" s="138"/>
      <c r="F808" s="144" t="str">
        <f>IF(Data_Entry_Table[[#This Row],[Hours]]="","",Data_Entry_Table[[#This Row],[Hours]]*Data_Entry_Table[[#This Row],[Rate]])</f>
        <v/>
      </c>
    </row>
    <row r="809" spans="1:6" s="73" customFormat="1" ht="15" customHeight="1" x14ac:dyDescent="0.3">
      <c r="A809" s="136"/>
      <c r="B809" s="134"/>
      <c r="C809" s="137"/>
      <c r="D809" s="142" t="str">
        <f>IF(Data_Entry_Table[[#This Row],[Category/Activity]]="", "", (VLOOKUP($D$3,Table2[#All], MATCH(Data_Entry_Table[[#This Row],[Category/Activity]], $N$36:$S$36,0))))</f>
        <v/>
      </c>
      <c r="E809" s="138"/>
      <c r="F809" s="144" t="str">
        <f>IF(Data_Entry_Table[[#This Row],[Hours]]="","",Data_Entry_Table[[#This Row],[Hours]]*Data_Entry_Table[[#This Row],[Rate]])</f>
        <v/>
      </c>
    </row>
    <row r="810" spans="1:6" s="73" customFormat="1" ht="15" customHeight="1" x14ac:dyDescent="0.3">
      <c r="A810" s="136"/>
      <c r="B810" s="134"/>
      <c r="C810" s="137"/>
      <c r="D810" s="142" t="str">
        <f>IF(Data_Entry_Table[[#This Row],[Category/Activity]]="", "", (VLOOKUP($D$3,Table2[#All], MATCH(Data_Entry_Table[[#This Row],[Category/Activity]], $N$36:$S$36,0))))</f>
        <v/>
      </c>
      <c r="E810" s="138"/>
      <c r="F810" s="144" t="str">
        <f>IF(Data_Entry_Table[[#This Row],[Hours]]="","",Data_Entry_Table[[#This Row],[Hours]]*Data_Entry_Table[[#This Row],[Rate]])</f>
        <v/>
      </c>
    </row>
    <row r="811" spans="1:6" s="73" customFormat="1" ht="15" customHeight="1" x14ac:dyDescent="0.3">
      <c r="A811" s="136"/>
      <c r="B811" s="134"/>
      <c r="C811" s="137"/>
      <c r="D811" s="142" t="str">
        <f>IF(Data_Entry_Table[[#This Row],[Category/Activity]]="", "", (VLOOKUP($D$3,Table2[#All], MATCH(Data_Entry_Table[[#This Row],[Category/Activity]], $N$36:$S$36,0))))</f>
        <v/>
      </c>
      <c r="E811" s="138"/>
      <c r="F811" s="144" t="str">
        <f>IF(Data_Entry_Table[[#This Row],[Hours]]="","",Data_Entry_Table[[#This Row],[Hours]]*Data_Entry_Table[[#This Row],[Rate]])</f>
        <v/>
      </c>
    </row>
    <row r="812" spans="1:6" s="73" customFormat="1" ht="15" customHeight="1" x14ac:dyDescent="0.3">
      <c r="A812" s="136"/>
      <c r="B812" s="134"/>
      <c r="C812" s="137"/>
      <c r="D812" s="142" t="str">
        <f>IF(Data_Entry_Table[[#This Row],[Category/Activity]]="", "", (VLOOKUP($D$3,Table2[#All], MATCH(Data_Entry_Table[[#This Row],[Category/Activity]], $N$36:$S$36,0))))</f>
        <v/>
      </c>
      <c r="E812" s="138"/>
      <c r="F812" s="144" t="str">
        <f>IF(Data_Entry_Table[[#This Row],[Hours]]="","",Data_Entry_Table[[#This Row],[Hours]]*Data_Entry_Table[[#This Row],[Rate]])</f>
        <v/>
      </c>
    </row>
    <row r="813" spans="1:6" s="73" customFormat="1" ht="15" customHeight="1" x14ac:dyDescent="0.3">
      <c r="A813" s="136"/>
      <c r="B813" s="134"/>
      <c r="C813" s="137"/>
      <c r="D813" s="142" t="str">
        <f>IF(Data_Entry_Table[[#This Row],[Category/Activity]]="", "", (VLOOKUP($D$3,Table2[#All], MATCH(Data_Entry_Table[[#This Row],[Category/Activity]], $N$36:$S$36,0))))</f>
        <v/>
      </c>
      <c r="E813" s="138"/>
      <c r="F813" s="144" t="str">
        <f>IF(Data_Entry_Table[[#This Row],[Hours]]="","",Data_Entry_Table[[#This Row],[Hours]]*Data_Entry_Table[[#This Row],[Rate]])</f>
        <v/>
      </c>
    </row>
    <row r="814" spans="1:6" s="73" customFormat="1" ht="15" customHeight="1" x14ac:dyDescent="0.3">
      <c r="A814" s="136"/>
      <c r="B814" s="134"/>
      <c r="C814" s="137"/>
      <c r="D814" s="142" t="str">
        <f>IF(Data_Entry_Table[[#This Row],[Category/Activity]]="", "", (VLOOKUP($D$3,Table2[#All], MATCH(Data_Entry_Table[[#This Row],[Category/Activity]], $N$36:$S$36,0))))</f>
        <v/>
      </c>
      <c r="E814" s="138"/>
      <c r="F814" s="144" t="str">
        <f>IF(Data_Entry_Table[[#This Row],[Hours]]="","",Data_Entry_Table[[#This Row],[Hours]]*Data_Entry_Table[[#This Row],[Rate]])</f>
        <v/>
      </c>
    </row>
    <row r="815" spans="1:6" s="73" customFormat="1" ht="15" customHeight="1" x14ac:dyDescent="0.3">
      <c r="A815" s="136"/>
      <c r="B815" s="134"/>
      <c r="C815" s="137"/>
      <c r="D815" s="142" t="str">
        <f>IF(Data_Entry_Table[[#This Row],[Category/Activity]]="", "", (VLOOKUP($D$3,Table2[#All], MATCH(Data_Entry_Table[[#This Row],[Category/Activity]], $N$36:$S$36,0))))</f>
        <v/>
      </c>
      <c r="E815" s="138"/>
      <c r="F815" s="144" t="str">
        <f>IF(Data_Entry_Table[[#This Row],[Hours]]="","",Data_Entry_Table[[#This Row],[Hours]]*Data_Entry_Table[[#This Row],[Rate]])</f>
        <v/>
      </c>
    </row>
    <row r="816" spans="1:6" s="73" customFormat="1" ht="15" customHeight="1" x14ac:dyDescent="0.3">
      <c r="A816" s="136"/>
      <c r="B816" s="134"/>
      <c r="C816" s="137"/>
      <c r="D816" s="142" t="str">
        <f>IF(Data_Entry_Table[[#This Row],[Category/Activity]]="", "", (VLOOKUP($D$3,Table2[#All], MATCH(Data_Entry_Table[[#This Row],[Category/Activity]], $N$36:$S$36,0))))</f>
        <v/>
      </c>
      <c r="E816" s="138"/>
      <c r="F816" s="144" t="str">
        <f>IF(Data_Entry_Table[[#This Row],[Hours]]="","",Data_Entry_Table[[#This Row],[Hours]]*Data_Entry_Table[[#This Row],[Rate]])</f>
        <v/>
      </c>
    </row>
    <row r="817" spans="1:6" s="73" customFormat="1" ht="15" customHeight="1" x14ac:dyDescent="0.3">
      <c r="A817" s="136"/>
      <c r="B817" s="134"/>
      <c r="C817" s="137"/>
      <c r="D817" s="142" t="str">
        <f>IF(Data_Entry_Table[[#This Row],[Category/Activity]]="", "", (VLOOKUP($D$3,Table2[#All], MATCH(Data_Entry_Table[[#This Row],[Category/Activity]], $N$36:$S$36,0))))</f>
        <v/>
      </c>
      <c r="E817" s="138"/>
      <c r="F817" s="144" t="str">
        <f>IF(Data_Entry_Table[[#This Row],[Hours]]="","",Data_Entry_Table[[#This Row],[Hours]]*Data_Entry_Table[[#This Row],[Rate]])</f>
        <v/>
      </c>
    </row>
    <row r="818" spans="1:6" s="73" customFormat="1" ht="15" customHeight="1" x14ac:dyDescent="0.3">
      <c r="A818" s="136"/>
      <c r="B818" s="134"/>
      <c r="C818" s="137"/>
      <c r="D818" s="142" t="str">
        <f>IF(Data_Entry_Table[[#This Row],[Category/Activity]]="", "", (VLOOKUP($D$3,Table2[#All], MATCH(Data_Entry_Table[[#This Row],[Category/Activity]], $N$36:$S$36,0))))</f>
        <v/>
      </c>
      <c r="E818" s="138"/>
      <c r="F818" s="144" t="str">
        <f>IF(Data_Entry_Table[[#This Row],[Hours]]="","",Data_Entry_Table[[#This Row],[Hours]]*Data_Entry_Table[[#This Row],[Rate]])</f>
        <v/>
      </c>
    </row>
    <row r="819" spans="1:6" s="73" customFormat="1" ht="15" customHeight="1" x14ac:dyDescent="0.3">
      <c r="A819" s="136"/>
      <c r="B819" s="134"/>
      <c r="C819" s="137"/>
      <c r="D819" s="142" t="str">
        <f>IF(Data_Entry_Table[[#This Row],[Category/Activity]]="", "", (VLOOKUP($D$3,Table2[#All], MATCH(Data_Entry_Table[[#This Row],[Category/Activity]], $N$36:$S$36,0))))</f>
        <v/>
      </c>
      <c r="E819" s="138"/>
      <c r="F819" s="144" t="str">
        <f>IF(Data_Entry_Table[[#This Row],[Hours]]="","",Data_Entry_Table[[#This Row],[Hours]]*Data_Entry_Table[[#This Row],[Rate]])</f>
        <v/>
      </c>
    </row>
    <row r="820" spans="1:6" s="73" customFormat="1" ht="15" customHeight="1" x14ac:dyDescent="0.3">
      <c r="A820" s="136"/>
      <c r="B820" s="134"/>
      <c r="C820" s="137"/>
      <c r="D820" s="142" t="str">
        <f>IF(Data_Entry_Table[[#This Row],[Category/Activity]]="", "", (VLOOKUP($D$3,Table2[#All], MATCH(Data_Entry_Table[[#This Row],[Category/Activity]], $N$36:$S$36,0))))</f>
        <v/>
      </c>
      <c r="E820" s="138"/>
      <c r="F820" s="144" t="str">
        <f>IF(Data_Entry_Table[[#This Row],[Hours]]="","",Data_Entry_Table[[#This Row],[Hours]]*Data_Entry_Table[[#This Row],[Rate]])</f>
        <v/>
      </c>
    </row>
    <row r="821" spans="1:6" s="73" customFormat="1" ht="15" customHeight="1" x14ac:dyDescent="0.3">
      <c r="A821" s="136"/>
      <c r="B821" s="134"/>
      <c r="C821" s="137"/>
      <c r="D821" s="142" t="str">
        <f>IF(Data_Entry_Table[[#This Row],[Category/Activity]]="", "", (VLOOKUP($D$3,Table2[#All], MATCH(Data_Entry_Table[[#This Row],[Category/Activity]], $N$36:$S$36,0))))</f>
        <v/>
      </c>
      <c r="E821" s="138"/>
      <c r="F821" s="144" t="str">
        <f>IF(Data_Entry_Table[[#This Row],[Hours]]="","",Data_Entry_Table[[#This Row],[Hours]]*Data_Entry_Table[[#This Row],[Rate]])</f>
        <v/>
      </c>
    </row>
    <row r="822" spans="1:6" s="73" customFormat="1" ht="15" customHeight="1" x14ac:dyDescent="0.3">
      <c r="A822" s="136"/>
      <c r="B822" s="134"/>
      <c r="C822" s="137"/>
      <c r="D822" s="142" t="str">
        <f>IF(Data_Entry_Table[[#This Row],[Category/Activity]]="", "", (VLOOKUP($D$3,Table2[#All], MATCH(Data_Entry_Table[[#This Row],[Category/Activity]], $N$36:$S$36,0))))</f>
        <v/>
      </c>
      <c r="E822" s="138"/>
      <c r="F822" s="144" t="str">
        <f>IF(Data_Entry_Table[[#This Row],[Hours]]="","",Data_Entry_Table[[#This Row],[Hours]]*Data_Entry_Table[[#This Row],[Rate]])</f>
        <v/>
      </c>
    </row>
    <row r="823" spans="1:6" s="73" customFormat="1" ht="15" customHeight="1" x14ac:dyDescent="0.3">
      <c r="A823" s="136"/>
      <c r="B823" s="134"/>
      <c r="C823" s="137"/>
      <c r="D823" s="142" t="str">
        <f>IF(Data_Entry_Table[[#This Row],[Category/Activity]]="", "", (VLOOKUP($D$3,Table2[#All], MATCH(Data_Entry_Table[[#This Row],[Category/Activity]], $N$36:$S$36,0))))</f>
        <v/>
      </c>
      <c r="E823" s="138"/>
      <c r="F823" s="144" t="str">
        <f>IF(Data_Entry_Table[[#This Row],[Hours]]="","",Data_Entry_Table[[#This Row],[Hours]]*Data_Entry_Table[[#This Row],[Rate]])</f>
        <v/>
      </c>
    </row>
    <row r="824" spans="1:6" s="73" customFormat="1" ht="15" customHeight="1" x14ac:dyDescent="0.3">
      <c r="A824" s="136"/>
      <c r="B824" s="134"/>
      <c r="C824" s="137"/>
      <c r="D824" s="142" t="str">
        <f>IF(Data_Entry_Table[[#This Row],[Category/Activity]]="", "", (VLOOKUP($D$3,Table2[#All], MATCH(Data_Entry_Table[[#This Row],[Category/Activity]], $N$36:$S$36,0))))</f>
        <v/>
      </c>
      <c r="E824" s="138"/>
      <c r="F824" s="144" t="str">
        <f>IF(Data_Entry_Table[[#This Row],[Hours]]="","",Data_Entry_Table[[#This Row],[Hours]]*Data_Entry_Table[[#This Row],[Rate]])</f>
        <v/>
      </c>
    </row>
    <row r="825" spans="1:6" s="73" customFormat="1" ht="15" customHeight="1" x14ac:dyDescent="0.3">
      <c r="A825" s="136"/>
      <c r="B825" s="134"/>
      <c r="C825" s="137"/>
      <c r="D825" s="142" t="str">
        <f>IF(Data_Entry_Table[[#This Row],[Category/Activity]]="", "", (VLOOKUP($D$3,Table2[#All], MATCH(Data_Entry_Table[[#This Row],[Category/Activity]], $N$36:$S$36,0))))</f>
        <v/>
      </c>
      <c r="E825" s="138"/>
      <c r="F825" s="144" t="str">
        <f>IF(Data_Entry_Table[[#This Row],[Hours]]="","",Data_Entry_Table[[#This Row],[Hours]]*Data_Entry_Table[[#This Row],[Rate]])</f>
        <v/>
      </c>
    </row>
    <row r="826" spans="1:6" s="73" customFormat="1" ht="15" customHeight="1" x14ac:dyDescent="0.3">
      <c r="A826" s="136"/>
      <c r="B826" s="134"/>
      <c r="C826" s="137"/>
      <c r="D826" s="142" t="str">
        <f>IF(Data_Entry_Table[[#This Row],[Category/Activity]]="", "", (VLOOKUP($D$3,Table2[#All], MATCH(Data_Entry_Table[[#This Row],[Category/Activity]], $N$36:$S$36,0))))</f>
        <v/>
      </c>
      <c r="E826" s="138"/>
      <c r="F826" s="144" t="str">
        <f>IF(Data_Entry_Table[[#This Row],[Hours]]="","",Data_Entry_Table[[#This Row],[Hours]]*Data_Entry_Table[[#This Row],[Rate]])</f>
        <v/>
      </c>
    </row>
    <row r="827" spans="1:6" s="73" customFormat="1" ht="15" customHeight="1" x14ac:dyDescent="0.3">
      <c r="A827" s="136"/>
      <c r="B827" s="134"/>
      <c r="C827" s="137"/>
      <c r="D827" s="142" t="str">
        <f>IF(Data_Entry_Table[[#This Row],[Category/Activity]]="", "", (VLOOKUP($D$3,Table2[#All], MATCH(Data_Entry_Table[[#This Row],[Category/Activity]], $N$36:$S$36,0))))</f>
        <v/>
      </c>
      <c r="E827" s="138"/>
      <c r="F827" s="144" t="str">
        <f>IF(Data_Entry_Table[[#This Row],[Hours]]="","",Data_Entry_Table[[#This Row],[Hours]]*Data_Entry_Table[[#This Row],[Rate]])</f>
        <v/>
      </c>
    </row>
    <row r="828" spans="1:6" s="73" customFormat="1" ht="15" customHeight="1" x14ac:dyDescent="0.3">
      <c r="A828" s="136"/>
      <c r="B828" s="134"/>
      <c r="C828" s="137"/>
      <c r="D828" s="142" t="str">
        <f>IF(Data_Entry_Table[[#This Row],[Category/Activity]]="", "", (VLOOKUP($D$3,Table2[#All], MATCH(Data_Entry_Table[[#This Row],[Category/Activity]], $N$36:$S$36,0))))</f>
        <v/>
      </c>
      <c r="E828" s="138"/>
      <c r="F828" s="144" t="str">
        <f>IF(Data_Entry_Table[[#This Row],[Hours]]="","",Data_Entry_Table[[#This Row],[Hours]]*Data_Entry_Table[[#This Row],[Rate]])</f>
        <v/>
      </c>
    </row>
    <row r="829" spans="1:6" s="73" customFormat="1" ht="15" customHeight="1" x14ac:dyDescent="0.3">
      <c r="A829" s="136"/>
      <c r="B829" s="134"/>
      <c r="C829" s="137"/>
      <c r="D829" s="142" t="str">
        <f>IF(Data_Entry_Table[[#This Row],[Category/Activity]]="", "", (VLOOKUP($D$3,Table2[#All], MATCH(Data_Entry_Table[[#This Row],[Category/Activity]], $N$36:$S$36,0))))</f>
        <v/>
      </c>
      <c r="E829" s="138"/>
      <c r="F829" s="144" t="str">
        <f>IF(Data_Entry_Table[[#This Row],[Hours]]="","",Data_Entry_Table[[#This Row],[Hours]]*Data_Entry_Table[[#This Row],[Rate]])</f>
        <v/>
      </c>
    </row>
    <row r="830" spans="1:6" s="73" customFormat="1" ht="15" customHeight="1" x14ac:dyDescent="0.3">
      <c r="A830" s="136"/>
      <c r="B830" s="134"/>
      <c r="C830" s="137"/>
      <c r="D830" s="142" t="str">
        <f>IF(Data_Entry_Table[[#This Row],[Category/Activity]]="", "", (VLOOKUP($D$3,Table2[#All], MATCH(Data_Entry_Table[[#This Row],[Category/Activity]], $N$36:$S$36,0))))</f>
        <v/>
      </c>
      <c r="E830" s="138"/>
      <c r="F830" s="144" t="str">
        <f>IF(Data_Entry_Table[[#This Row],[Hours]]="","",Data_Entry_Table[[#This Row],[Hours]]*Data_Entry_Table[[#This Row],[Rate]])</f>
        <v/>
      </c>
    </row>
    <row r="831" spans="1:6" s="73" customFormat="1" ht="15" customHeight="1" x14ac:dyDescent="0.3">
      <c r="A831" s="136"/>
      <c r="B831" s="134"/>
      <c r="C831" s="137"/>
      <c r="D831" s="142" t="str">
        <f>IF(Data_Entry_Table[[#This Row],[Category/Activity]]="", "", (VLOOKUP($D$3,Table2[#All], MATCH(Data_Entry_Table[[#This Row],[Category/Activity]], $N$36:$S$36,0))))</f>
        <v/>
      </c>
      <c r="E831" s="138"/>
      <c r="F831" s="144" t="str">
        <f>IF(Data_Entry_Table[[#This Row],[Hours]]="","",Data_Entry_Table[[#This Row],[Hours]]*Data_Entry_Table[[#This Row],[Rate]])</f>
        <v/>
      </c>
    </row>
    <row r="832" spans="1:6" s="73" customFormat="1" ht="15" customHeight="1" x14ac:dyDescent="0.3">
      <c r="A832" s="136"/>
      <c r="B832" s="134"/>
      <c r="C832" s="137"/>
      <c r="D832" s="142" t="str">
        <f>IF(Data_Entry_Table[[#This Row],[Category/Activity]]="", "", (VLOOKUP($D$3,Table2[#All], MATCH(Data_Entry_Table[[#This Row],[Category/Activity]], $N$36:$S$36,0))))</f>
        <v/>
      </c>
      <c r="E832" s="138"/>
      <c r="F832" s="144" t="str">
        <f>IF(Data_Entry_Table[[#This Row],[Hours]]="","",Data_Entry_Table[[#This Row],[Hours]]*Data_Entry_Table[[#This Row],[Rate]])</f>
        <v/>
      </c>
    </row>
    <row r="833" spans="1:6" s="73" customFormat="1" ht="15" customHeight="1" x14ac:dyDescent="0.3">
      <c r="A833" s="136"/>
      <c r="B833" s="134"/>
      <c r="C833" s="137"/>
      <c r="D833" s="142" t="str">
        <f>IF(Data_Entry_Table[[#This Row],[Category/Activity]]="", "", (VLOOKUP($D$3,Table2[#All], MATCH(Data_Entry_Table[[#This Row],[Category/Activity]], $N$36:$S$36,0))))</f>
        <v/>
      </c>
      <c r="E833" s="138"/>
      <c r="F833" s="144" t="str">
        <f>IF(Data_Entry_Table[[#This Row],[Hours]]="","",Data_Entry_Table[[#This Row],[Hours]]*Data_Entry_Table[[#This Row],[Rate]])</f>
        <v/>
      </c>
    </row>
    <row r="834" spans="1:6" s="73" customFormat="1" ht="15" customHeight="1" x14ac:dyDescent="0.3">
      <c r="A834" s="136"/>
      <c r="B834" s="134"/>
      <c r="C834" s="137"/>
      <c r="D834" s="142" t="str">
        <f>IF(Data_Entry_Table[[#This Row],[Category/Activity]]="", "", (VLOOKUP($D$3,Table2[#All], MATCH(Data_Entry_Table[[#This Row],[Category/Activity]], $N$36:$S$36,0))))</f>
        <v/>
      </c>
      <c r="E834" s="138"/>
      <c r="F834" s="144" t="str">
        <f>IF(Data_Entry_Table[[#This Row],[Hours]]="","",Data_Entry_Table[[#This Row],[Hours]]*Data_Entry_Table[[#This Row],[Rate]])</f>
        <v/>
      </c>
    </row>
    <row r="835" spans="1:6" s="73" customFormat="1" ht="15" customHeight="1" x14ac:dyDescent="0.3">
      <c r="A835" s="136"/>
      <c r="B835" s="134"/>
      <c r="C835" s="137"/>
      <c r="D835" s="142" t="str">
        <f>IF(Data_Entry_Table[[#This Row],[Category/Activity]]="", "", (VLOOKUP($D$3,Table2[#All], MATCH(Data_Entry_Table[[#This Row],[Category/Activity]], $N$36:$S$36,0))))</f>
        <v/>
      </c>
      <c r="E835" s="138"/>
      <c r="F835" s="144" t="str">
        <f>IF(Data_Entry_Table[[#This Row],[Hours]]="","",Data_Entry_Table[[#This Row],[Hours]]*Data_Entry_Table[[#This Row],[Rate]])</f>
        <v/>
      </c>
    </row>
    <row r="836" spans="1:6" s="73" customFormat="1" ht="15" customHeight="1" x14ac:dyDescent="0.3">
      <c r="A836" s="136"/>
      <c r="B836" s="134"/>
      <c r="C836" s="137"/>
      <c r="D836" s="142" t="str">
        <f>IF(Data_Entry_Table[[#This Row],[Category/Activity]]="", "", (VLOOKUP($D$3,Table2[#All], MATCH(Data_Entry_Table[[#This Row],[Category/Activity]], $N$36:$S$36,0))))</f>
        <v/>
      </c>
      <c r="E836" s="138"/>
      <c r="F836" s="144" t="str">
        <f>IF(Data_Entry_Table[[#This Row],[Hours]]="","",Data_Entry_Table[[#This Row],[Hours]]*Data_Entry_Table[[#This Row],[Rate]])</f>
        <v/>
      </c>
    </row>
    <row r="837" spans="1:6" s="73" customFormat="1" ht="15" customHeight="1" x14ac:dyDescent="0.3">
      <c r="A837" s="136"/>
      <c r="B837" s="134"/>
      <c r="C837" s="137"/>
      <c r="D837" s="142" t="str">
        <f>IF(Data_Entry_Table[[#This Row],[Category/Activity]]="", "", (VLOOKUP($D$3,Table2[#All], MATCH(Data_Entry_Table[[#This Row],[Category/Activity]], $N$36:$S$36,0))))</f>
        <v/>
      </c>
      <c r="E837" s="138"/>
      <c r="F837" s="144" t="str">
        <f>IF(Data_Entry_Table[[#This Row],[Hours]]="","",Data_Entry_Table[[#This Row],[Hours]]*Data_Entry_Table[[#This Row],[Rate]])</f>
        <v/>
      </c>
    </row>
    <row r="838" spans="1:6" s="73" customFormat="1" ht="15" customHeight="1" x14ac:dyDescent="0.3">
      <c r="A838" s="136"/>
      <c r="B838" s="134"/>
      <c r="C838" s="137"/>
      <c r="D838" s="142" t="str">
        <f>IF(Data_Entry_Table[[#This Row],[Category/Activity]]="", "", (VLOOKUP($D$3,Table2[#All], MATCH(Data_Entry_Table[[#This Row],[Category/Activity]], $N$36:$S$36,0))))</f>
        <v/>
      </c>
      <c r="E838" s="138"/>
      <c r="F838" s="144" t="str">
        <f>IF(Data_Entry_Table[[#This Row],[Hours]]="","",Data_Entry_Table[[#This Row],[Hours]]*Data_Entry_Table[[#This Row],[Rate]])</f>
        <v/>
      </c>
    </row>
    <row r="839" spans="1:6" s="73" customFormat="1" ht="15" customHeight="1" x14ac:dyDescent="0.3">
      <c r="A839" s="136"/>
      <c r="B839" s="134"/>
      <c r="C839" s="137"/>
      <c r="D839" s="142" t="str">
        <f>IF(Data_Entry_Table[[#This Row],[Category/Activity]]="", "", (VLOOKUP($D$3,Table2[#All], MATCH(Data_Entry_Table[[#This Row],[Category/Activity]], $N$36:$S$36,0))))</f>
        <v/>
      </c>
      <c r="E839" s="138"/>
      <c r="F839" s="144" t="str">
        <f>IF(Data_Entry_Table[[#This Row],[Hours]]="","",Data_Entry_Table[[#This Row],[Hours]]*Data_Entry_Table[[#This Row],[Rate]])</f>
        <v/>
      </c>
    </row>
    <row r="840" spans="1:6" s="73" customFormat="1" ht="15" customHeight="1" x14ac:dyDescent="0.3">
      <c r="A840" s="136"/>
      <c r="B840" s="134"/>
      <c r="C840" s="137"/>
      <c r="D840" s="142" t="str">
        <f>IF(Data_Entry_Table[[#This Row],[Category/Activity]]="", "", (VLOOKUP($D$3,Table2[#All], MATCH(Data_Entry_Table[[#This Row],[Category/Activity]], $N$36:$S$36,0))))</f>
        <v/>
      </c>
      <c r="E840" s="138"/>
      <c r="F840" s="144" t="str">
        <f>IF(Data_Entry_Table[[#This Row],[Hours]]="","",Data_Entry_Table[[#This Row],[Hours]]*Data_Entry_Table[[#This Row],[Rate]])</f>
        <v/>
      </c>
    </row>
    <row r="841" spans="1:6" s="73" customFormat="1" ht="15" customHeight="1" x14ac:dyDescent="0.3">
      <c r="A841" s="136"/>
      <c r="B841" s="134"/>
      <c r="C841" s="137"/>
      <c r="D841" s="142" t="str">
        <f>IF(Data_Entry_Table[[#This Row],[Category/Activity]]="", "", (VLOOKUP($D$3,Table2[#All], MATCH(Data_Entry_Table[[#This Row],[Category/Activity]], $N$36:$S$36,0))))</f>
        <v/>
      </c>
      <c r="E841" s="138"/>
      <c r="F841" s="144" t="str">
        <f>IF(Data_Entry_Table[[#This Row],[Hours]]="","",Data_Entry_Table[[#This Row],[Hours]]*Data_Entry_Table[[#This Row],[Rate]])</f>
        <v/>
      </c>
    </row>
    <row r="842" spans="1:6" s="73" customFormat="1" ht="15" customHeight="1" x14ac:dyDescent="0.3">
      <c r="A842" s="136"/>
      <c r="B842" s="134"/>
      <c r="C842" s="137"/>
      <c r="D842" s="142" t="str">
        <f>IF(Data_Entry_Table[[#This Row],[Category/Activity]]="", "", (VLOOKUP($D$3,Table2[#All], MATCH(Data_Entry_Table[[#This Row],[Category/Activity]], $N$36:$S$36,0))))</f>
        <v/>
      </c>
      <c r="E842" s="138"/>
      <c r="F842" s="144" t="str">
        <f>IF(Data_Entry_Table[[#This Row],[Hours]]="","",Data_Entry_Table[[#This Row],[Hours]]*Data_Entry_Table[[#This Row],[Rate]])</f>
        <v/>
      </c>
    </row>
    <row r="843" spans="1:6" s="73" customFormat="1" ht="15" customHeight="1" x14ac:dyDescent="0.3">
      <c r="A843" s="136"/>
      <c r="B843" s="134"/>
      <c r="C843" s="137"/>
      <c r="D843" s="142" t="str">
        <f>IF(Data_Entry_Table[[#This Row],[Category/Activity]]="", "", (VLOOKUP($D$3,Table2[#All], MATCH(Data_Entry_Table[[#This Row],[Category/Activity]], $N$36:$S$36,0))))</f>
        <v/>
      </c>
      <c r="E843" s="138"/>
      <c r="F843" s="144" t="str">
        <f>IF(Data_Entry_Table[[#This Row],[Hours]]="","",Data_Entry_Table[[#This Row],[Hours]]*Data_Entry_Table[[#This Row],[Rate]])</f>
        <v/>
      </c>
    </row>
    <row r="844" spans="1:6" s="73" customFormat="1" ht="15" customHeight="1" x14ac:dyDescent="0.3">
      <c r="A844" s="136"/>
      <c r="B844" s="134"/>
      <c r="C844" s="137"/>
      <c r="D844" s="142" t="str">
        <f>IF(Data_Entry_Table[[#This Row],[Category/Activity]]="", "", (VLOOKUP($D$3,Table2[#All], MATCH(Data_Entry_Table[[#This Row],[Category/Activity]], $N$36:$S$36,0))))</f>
        <v/>
      </c>
      <c r="E844" s="138"/>
      <c r="F844" s="144" t="str">
        <f>IF(Data_Entry_Table[[#This Row],[Hours]]="","",Data_Entry_Table[[#This Row],[Hours]]*Data_Entry_Table[[#This Row],[Rate]])</f>
        <v/>
      </c>
    </row>
    <row r="845" spans="1:6" s="73" customFormat="1" ht="15" customHeight="1" x14ac:dyDescent="0.3">
      <c r="A845" s="136"/>
      <c r="B845" s="134"/>
      <c r="C845" s="137"/>
      <c r="D845" s="142" t="str">
        <f>IF(Data_Entry_Table[[#This Row],[Category/Activity]]="", "", (VLOOKUP($D$3,Table2[#All], MATCH(Data_Entry_Table[[#This Row],[Category/Activity]], $N$36:$S$36,0))))</f>
        <v/>
      </c>
      <c r="E845" s="138"/>
      <c r="F845" s="144" t="str">
        <f>IF(Data_Entry_Table[[#This Row],[Hours]]="","",Data_Entry_Table[[#This Row],[Hours]]*Data_Entry_Table[[#This Row],[Rate]])</f>
        <v/>
      </c>
    </row>
    <row r="846" spans="1:6" s="73" customFormat="1" ht="15" customHeight="1" x14ac:dyDescent="0.3">
      <c r="A846" s="136"/>
      <c r="B846" s="134"/>
      <c r="C846" s="137"/>
      <c r="D846" s="142" t="str">
        <f>IF(Data_Entry_Table[[#This Row],[Category/Activity]]="", "", (VLOOKUP($D$3,Table2[#All], MATCH(Data_Entry_Table[[#This Row],[Category/Activity]], $N$36:$S$36,0))))</f>
        <v/>
      </c>
      <c r="E846" s="138"/>
      <c r="F846" s="144" t="str">
        <f>IF(Data_Entry_Table[[#This Row],[Hours]]="","",Data_Entry_Table[[#This Row],[Hours]]*Data_Entry_Table[[#This Row],[Rate]])</f>
        <v/>
      </c>
    </row>
    <row r="847" spans="1:6" s="73" customFormat="1" ht="15" customHeight="1" x14ac:dyDescent="0.3">
      <c r="A847" s="136"/>
      <c r="B847" s="134"/>
      <c r="C847" s="137"/>
      <c r="D847" s="142" t="str">
        <f>IF(Data_Entry_Table[[#This Row],[Category/Activity]]="", "", (VLOOKUP($D$3,Table2[#All], MATCH(Data_Entry_Table[[#This Row],[Category/Activity]], $N$36:$S$36,0))))</f>
        <v/>
      </c>
      <c r="E847" s="138"/>
      <c r="F847" s="144" t="str">
        <f>IF(Data_Entry_Table[[#This Row],[Hours]]="","",Data_Entry_Table[[#This Row],[Hours]]*Data_Entry_Table[[#This Row],[Rate]])</f>
        <v/>
      </c>
    </row>
    <row r="848" spans="1:6" s="73" customFormat="1" ht="15" customHeight="1" x14ac:dyDescent="0.3">
      <c r="A848" s="136"/>
      <c r="B848" s="134"/>
      <c r="C848" s="137"/>
      <c r="D848" s="142" t="str">
        <f>IF(Data_Entry_Table[[#This Row],[Category/Activity]]="", "", (VLOOKUP($D$3,Table2[#All], MATCH(Data_Entry_Table[[#This Row],[Category/Activity]], $N$36:$S$36,0))))</f>
        <v/>
      </c>
      <c r="E848" s="138"/>
      <c r="F848" s="144" t="str">
        <f>IF(Data_Entry_Table[[#This Row],[Hours]]="","",Data_Entry_Table[[#This Row],[Hours]]*Data_Entry_Table[[#This Row],[Rate]])</f>
        <v/>
      </c>
    </row>
    <row r="849" spans="1:6" s="73" customFormat="1" ht="15" customHeight="1" x14ac:dyDescent="0.3">
      <c r="A849" s="136"/>
      <c r="B849" s="134"/>
      <c r="C849" s="137"/>
      <c r="D849" s="142" t="str">
        <f>IF(Data_Entry_Table[[#This Row],[Category/Activity]]="", "", (VLOOKUP($D$3,Table2[#All], MATCH(Data_Entry_Table[[#This Row],[Category/Activity]], $N$36:$S$36,0))))</f>
        <v/>
      </c>
      <c r="E849" s="138"/>
      <c r="F849" s="144" t="str">
        <f>IF(Data_Entry_Table[[#This Row],[Hours]]="","",Data_Entry_Table[[#This Row],[Hours]]*Data_Entry_Table[[#This Row],[Rate]])</f>
        <v/>
      </c>
    </row>
    <row r="850" spans="1:6" s="73" customFormat="1" ht="15" customHeight="1" x14ac:dyDescent="0.3">
      <c r="A850" s="136"/>
      <c r="B850" s="134"/>
      <c r="C850" s="137"/>
      <c r="D850" s="142" t="str">
        <f>IF(Data_Entry_Table[[#This Row],[Category/Activity]]="", "", (VLOOKUP($D$3,Table2[#All], MATCH(Data_Entry_Table[[#This Row],[Category/Activity]], $N$36:$S$36,0))))</f>
        <v/>
      </c>
      <c r="E850" s="138"/>
      <c r="F850" s="144" t="str">
        <f>IF(Data_Entry_Table[[#This Row],[Hours]]="","",Data_Entry_Table[[#This Row],[Hours]]*Data_Entry_Table[[#This Row],[Rate]])</f>
        <v/>
      </c>
    </row>
    <row r="851" spans="1:6" s="73" customFormat="1" ht="15" customHeight="1" x14ac:dyDescent="0.3">
      <c r="A851" s="136"/>
      <c r="B851" s="134"/>
      <c r="C851" s="137"/>
      <c r="D851" s="142" t="str">
        <f>IF(Data_Entry_Table[[#This Row],[Category/Activity]]="", "", (VLOOKUP($D$3,Table2[#All], MATCH(Data_Entry_Table[[#This Row],[Category/Activity]], $N$36:$S$36,0))))</f>
        <v/>
      </c>
      <c r="E851" s="138"/>
      <c r="F851" s="144" t="str">
        <f>IF(Data_Entry_Table[[#This Row],[Hours]]="","",Data_Entry_Table[[#This Row],[Hours]]*Data_Entry_Table[[#This Row],[Rate]])</f>
        <v/>
      </c>
    </row>
    <row r="852" spans="1:6" s="73" customFormat="1" ht="15" customHeight="1" x14ac:dyDescent="0.3">
      <c r="A852" s="136"/>
      <c r="B852" s="134"/>
      <c r="C852" s="137"/>
      <c r="D852" s="142" t="str">
        <f>IF(Data_Entry_Table[[#This Row],[Category/Activity]]="", "", (VLOOKUP($D$3,Table2[#All], MATCH(Data_Entry_Table[[#This Row],[Category/Activity]], $N$36:$S$36,0))))</f>
        <v/>
      </c>
      <c r="E852" s="138"/>
      <c r="F852" s="144" t="str">
        <f>IF(Data_Entry_Table[[#This Row],[Hours]]="","",Data_Entry_Table[[#This Row],[Hours]]*Data_Entry_Table[[#This Row],[Rate]])</f>
        <v/>
      </c>
    </row>
    <row r="853" spans="1:6" s="73" customFormat="1" ht="15" customHeight="1" x14ac:dyDescent="0.3">
      <c r="A853" s="136"/>
      <c r="B853" s="134"/>
      <c r="C853" s="137"/>
      <c r="D853" s="142" t="str">
        <f>IF(Data_Entry_Table[[#This Row],[Category/Activity]]="", "", (VLOOKUP($D$3,Table2[#All], MATCH(Data_Entry_Table[[#This Row],[Category/Activity]], $N$36:$S$36,0))))</f>
        <v/>
      </c>
      <c r="E853" s="138"/>
      <c r="F853" s="144" t="str">
        <f>IF(Data_Entry_Table[[#This Row],[Hours]]="","",Data_Entry_Table[[#This Row],[Hours]]*Data_Entry_Table[[#This Row],[Rate]])</f>
        <v/>
      </c>
    </row>
    <row r="854" spans="1:6" s="73" customFormat="1" ht="15" customHeight="1" x14ac:dyDescent="0.3">
      <c r="A854" s="136"/>
      <c r="B854" s="134"/>
      <c r="C854" s="137"/>
      <c r="D854" s="142" t="str">
        <f>IF(Data_Entry_Table[[#This Row],[Category/Activity]]="", "", (VLOOKUP($D$3,Table2[#All], MATCH(Data_Entry_Table[[#This Row],[Category/Activity]], $N$36:$S$36,0))))</f>
        <v/>
      </c>
      <c r="E854" s="138"/>
      <c r="F854" s="144" t="str">
        <f>IF(Data_Entry_Table[[#This Row],[Hours]]="","",Data_Entry_Table[[#This Row],[Hours]]*Data_Entry_Table[[#This Row],[Rate]])</f>
        <v/>
      </c>
    </row>
    <row r="855" spans="1:6" s="73" customFormat="1" ht="15" customHeight="1" x14ac:dyDescent="0.3">
      <c r="A855" s="136"/>
      <c r="B855" s="134"/>
      <c r="C855" s="137"/>
      <c r="D855" s="142" t="str">
        <f>IF(Data_Entry_Table[[#This Row],[Category/Activity]]="", "", (VLOOKUP($D$3,Table2[#All], MATCH(Data_Entry_Table[[#This Row],[Category/Activity]], $N$36:$S$36,0))))</f>
        <v/>
      </c>
      <c r="E855" s="138"/>
      <c r="F855" s="144" t="str">
        <f>IF(Data_Entry_Table[[#This Row],[Hours]]="","",Data_Entry_Table[[#This Row],[Hours]]*Data_Entry_Table[[#This Row],[Rate]])</f>
        <v/>
      </c>
    </row>
    <row r="856" spans="1:6" s="73" customFormat="1" ht="15" customHeight="1" x14ac:dyDescent="0.3">
      <c r="A856" s="136"/>
      <c r="B856" s="134"/>
      <c r="C856" s="137"/>
      <c r="D856" s="142" t="str">
        <f>IF(Data_Entry_Table[[#This Row],[Category/Activity]]="", "", (VLOOKUP($D$3,Table2[#All], MATCH(Data_Entry_Table[[#This Row],[Category/Activity]], $N$36:$S$36,0))))</f>
        <v/>
      </c>
      <c r="E856" s="138"/>
      <c r="F856" s="144" t="str">
        <f>IF(Data_Entry_Table[[#This Row],[Hours]]="","",Data_Entry_Table[[#This Row],[Hours]]*Data_Entry_Table[[#This Row],[Rate]])</f>
        <v/>
      </c>
    </row>
    <row r="857" spans="1:6" s="73" customFormat="1" ht="15" customHeight="1" x14ac:dyDescent="0.3">
      <c r="A857" s="136"/>
      <c r="B857" s="134"/>
      <c r="C857" s="137"/>
      <c r="D857" s="142" t="str">
        <f>IF(Data_Entry_Table[[#This Row],[Category/Activity]]="", "", (VLOOKUP($D$3,Table2[#All], MATCH(Data_Entry_Table[[#This Row],[Category/Activity]], $N$36:$S$36,0))))</f>
        <v/>
      </c>
      <c r="E857" s="138"/>
      <c r="F857" s="144" t="str">
        <f>IF(Data_Entry_Table[[#This Row],[Hours]]="","",Data_Entry_Table[[#This Row],[Hours]]*Data_Entry_Table[[#This Row],[Rate]])</f>
        <v/>
      </c>
    </row>
    <row r="858" spans="1:6" s="73" customFormat="1" ht="15" customHeight="1" x14ac:dyDescent="0.3">
      <c r="A858" s="136"/>
      <c r="B858" s="134"/>
      <c r="C858" s="137"/>
      <c r="D858" s="142" t="str">
        <f>IF(Data_Entry_Table[[#This Row],[Category/Activity]]="", "", (VLOOKUP($D$3,Table2[#All], MATCH(Data_Entry_Table[[#This Row],[Category/Activity]], $N$36:$S$36,0))))</f>
        <v/>
      </c>
      <c r="E858" s="138"/>
      <c r="F858" s="144" t="str">
        <f>IF(Data_Entry_Table[[#This Row],[Hours]]="","",Data_Entry_Table[[#This Row],[Hours]]*Data_Entry_Table[[#This Row],[Rate]])</f>
        <v/>
      </c>
    </row>
    <row r="859" spans="1:6" s="73" customFormat="1" ht="15" customHeight="1" x14ac:dyDescent="0.3">
      <c r="A859" s="136"/>
      <c r="B859" s="134"/>
      <c r="C859" s="137"/>
      <c r="D859" s="142" t="str">
        <f>IF(Data_Entry_Table[[#This Row],[Category/Activity]]="", "", (VLOOKUP($D$3,Table2[#All], MATCH(Data_Entry_Table[[#This Row],[Category/Activity]], $N$36:$S$36,0))))</f>
        <v/>
      </c>
      <c r="E859" s="138"/>
      <c r="F859" s="144" t="str">
        <f>IF(Data_Entry_Table[[#This Row],[Hours]]="","",Data_Entry_Table[[#This Row],[Hours]]*Data_Entry_Table[[#This Row],[Rate]])</f>
        <v/>
      </c>
    </row>
    <row r="860" spans="1:6" s="73" customFormat="1" ht="15" customHeight="1" x14ac:dyDescent="0.3">
      <c r="A860" s="136"/>
      <c r="B860" s="134"/>
      <c r="C860" s="137"/>
      <c r="D860" s="142" t="str">
        <f>IF(Data_Entry_Table[[#This Row],[Category/Activity]]="", "", (VLOOKUP($D$3,Table2[#All], MATCH(Data_Entry_Table[[#This Row],[Category/Activity]], $N$36:$S$36,0))))</f>
        <v/>
      </c>
      <c r="E860" s="138"/>
      <c r="F860" s="144" t="str">
        <f>IF(Data_Entry_Table[[#This Row],[Hours]]="","",Data_Entry_Table[[#This Row],[Hours]]*Data_Entry_Table[[#This Row],[Rate]])</f>
        <v/>
      </c>
    </row>
    <row r="861" spans="1:6" s="73" customFormat="1" ht="15" customHeight="1" x14ac:dyDescent="0.3">
      <c r="A861" s="136"/>
      <c r="B861" s="134"/>
      <c r="C861" s="137"/>
      <c r="D861" s="142" t="str">
        <f>IF(Data_Entry_Table[[#This Row],[Category/Activity]]="", "", (VLOOKUP($D$3,Table2[#All], MATCH(Data_Entry_Table[[#This Row],[Category/Activity]], $N$36:$S$36,0))))</f>
        <v/>
      </c>
      <c r="E861" s="138"/>
      <c r="F861" s="144" t="str">
        <f>IF(Data_Entry_Table[[#This Row],[Hours]]="","",Data_Entry_Table[[#This Row],[Hours]]*Data_Entry_Table[[#This Row],[Rate]])</f>
        <v/>
      </c>
    </row>
    <row r="862" spans="1:6" s="73" customFormat="1" ht="15" customHeight="1" x14ac:dyDescent="0.3">
      <c r="A862" s="136"/>
      <c r="B862" s="134"/>
      <c r="C862" s="137"/>
      <c r="D862" s="142" t="str">
        <f>IF(Data_Entry_Table[[#This Row],[Category/Activity]]="", "", (VLOOKUP($D$3,Table2[#All], MATCH(Data_Entry_Table[[#This Row],[Category/Activity]], $N$36:$S$36,0))))</f>
        <v/>
      </c>
      <c r="E862" s="138"/>
      <c r="F862" s="144" t="str">
        <f>IF(Data_Entry_Table[[#This Row],[Hours]]="","",Data_Entry_Table[[#This Row],[Hours]]*Data_Entry_Table[[#This Row],[Rate]])</f>
        <v/>
      </c>
    </row>
    <row r="863" spans="1:6" s="73" customFormat="1" ht="15" customHeight="1" x14ac:dyDescent="0.3">
      <c r="A863" s="136"/>
      <c r="B863" s="134"/>
      <c r="C863" s="137"/>
      <c r="D863" s="142" t="str">
        <f>IF(Data_Entry_Table[[#This Row],[Category/Activity]]="", "", (VLOOKUP($D$3,Table2[#All], MATCH(Data_Entry_Table[[#This Row],[Category/Activity]], $N$36:$S$36,0))))</f>
        <v/>
      </c>
      <c r="E863" s="138"/>
      <c r="F863" s="144" t="str">
        <f>IF(Data_Entry_Table[[#This Row],[Hours]]="","",Data_Entry_Table[[#This Row],[Hours]]*Data_Entry_Table[[#This Row],[Rate]])</f>
        <v/>
      </c>
    </row>
    <row r="864" spans="1:6" s="73" customFormat="1" ht="15" customHeight="1" x14ac:dyDescent="0.3">
      <c r="A864" s="136"/>
      <c r="B864" s="134"/>
      <c r="C864" s="137"/>
      <c r="D864" s="142" t="str">
        <f>IF(Data_Entry_Table[[#This Row],[Category/Activity]]="", "", (VLOOKUP($D$3,Table2[#All], MATCH(Data_Entry_Table[[#This Row],[Category/Activity]], $N$36:$S$36,0))))</f>
        <v/>
      </c>
      <c r="E864" s="138"/>
      <c r="F864" s="144" t="str">
        <f>IF(Data_Entry_Table[[#This Row],[Hours]]="","",Data_Entry_Table[[#This Row],[Hours]]*Data_Entry_Table[[#This Row],[Rate]])</f>
        <v/>
      </c>
    </row>
    <row r="865" spans="1:6" s="73" customFormat="1" ht="15" customHeight="1" x14ac:dyDescent="0.3">
      <c r="A865" s="136"/>
      <c r="B865" s="134"/>
      <c r="C865" s="137"/>
      <c r="D865" s="142" t="str">
        <f>IF(Data_Entry_Table[[#This Row],[Category/Activity]]="", "", (VLOOKUP($D$3,Table2[#All], MATCH(Data_Entry_Table[[#This Row],[Category/Activity]], $N$36:$S$36,0))))</f>
        <v/>
      </c>
      <c r="E865" s="138"/>
      <c r="F865" s="144" t="str">
        <f>IF(Data_Entry_Table[[#This Row],[Hours]]="","",Data_Entry_Table[[#This Row],[Hours]]*Data_Entry_Table[[#This Row],[Rate]])</f>
        <v/>
      </c>
    </row>
    <row r="866" spans="1:6" s="73" customFormat="1" ht="15" customHeight="1" x14ac:dyDescent="0.3">
      <c r="A866" s="136"/>
      <c r="B866" s="134"/>
      <c r="C866" s="137"/>
      <c r="D866" s="142" t="str">
        <f>IF(Data_Entry_Table[[#This Row],[Category/Activity]]="", "", (VLOOKUP($D$3,Table2[#All], MATCH(Data_Entry_Table[[#This Row],[Category/Activity]], $N$36:$S$36,0))))</f>
        <v/>
      </c>
      <c r="E866" s="138"/>
      <c r="F866" s="144" t="str">
        <f>IF(Data_Entry_Table[[#This Row],[Hours]]="","",Data_Entry_Table[[#This Row],[Hours]]*Data_Entry_Table[[#This Row],[Rate]])</f>
        <v/>
      </c>
    </row>
    <row r="867" spans="1:6" s="73" customFormat="1" ht="15" customHeight="1" x14ac:dyDescent="0.3">
      <c r="A867" s="136"/>
      <c r="B867" s="134"/>
      <c r="C867" s="137"/>
      <c r="D867" s="142" t="str">
        <f>IF(Data_Entry_Table[[#This Row],[Category/Activity]]="", "", (VLOOKUP($D$3,Table2[#All], MATCH(Data_Entry_Table[[#This Row],[Category/Activity]], $N$36:$S$36,0))))</f>
        <v/>
      </c>
      <c r="E867" s="138"/>
      <c r="F867" s="144" t="str">
        <f>IF(Data_Entry_Table[[#This Row],[Hours]]="","",Data_Entry_Table[[#This Row],[Hours]]*Data_Entry_Table[[#This Row],[Rate]])</f>
        <v/>
      </c>
    </row>
    <row r="868" spans="1:6" s="73" customFormat="1" ht="15" customHeight="1" x14ac:dyDescent="0.3">
      <c r="A868" s="136"/>
      <c r="B868" s="134"/>
      <c r="C868" s="137"/>
      <c r="D868" s="142" t="str">
        <f>IF(Data_Entry_Table[[#This Row],[Category/Activity]]="", "", (VLOOKUP($D$3,Table2[#All], MATCH(Data_Entry_Table[[#This Row],[Category/Activity]], $N$36:$S$36,0))))</f>
        <v/>
      </c>
      <c r="E868" s="138"/>
      <c r="F868" s="144" t="str">
        <f>IF(Data_Entry_Table[[#This Row],[Hours]]="","",Data_Entry_Table[[#This Row],[Hours]]*Data_Entry_Table[[#This Row],[Rate]])</f>
        <v/>
      </c>
    </row>
    <row r="869" spans="1:6" s="73" customFormat="1" ht="15" customHeight="1" x14ac:dyDescent="0.3">
      <c r="A869" s="136"/>
      <c r="B869" s="134"/>
      <c r="C869" s="137"/>
      <c r="D869" s="142" t="str">
        <f>IF(Data_Entry_Table[[#This Row],[Category/Activity]]="", "", (VLOOKUP($D$3,Table2[#All], MATCH(Data_Entry_Table[[#This Row],[Category/Activity]], $N$36:$S$36,0))))</f>
        <v/>
      </c>
      <c r="E869" s="138"/>
      <c r="F869" s="144" t="str">
        <f>IF(Data_Entry_Table[[#This Row],[Hours]]="","",Data_Entry_Table[[#This Row],[Hours]]*Data_Entry_Table[[#This Row],[Rate]])</f>
        <v/>
      </c>
    </row>
    <row r="870" spans="1:6" s="73" customFormat="1" ht="15" customHeight="1" x14ac:dyDescent="0.3">
      <c r="A870" s="136"/>
      <c r="B870" s="134"/>
      <c r="C870" s="137"/>
      <c r="D870" s="142" t="str">
        <f>IF(Data_Entry_Table[[#This Row],[Category/Activity]]="", "", (VLOOKUP($D$3,Table2[#All], MATCH(Data_Entry_Table[[#This Row],[Category/Activity]], $N$36:$S$36,0))))</f>
        <v/>
      </c>
      <c r="E870" s="138"/>
      <c r="F870" s="144" t="str">
        <f>IF(Data_Entry_Table[[#This Row],[Hours]]="","",Data_Entry_Table[[#This Row],[Hours]]*Data_Entry_Table[[#This Row],[Rate]])</f>
        <v/>
      </c>
    </row>
    <row r="871" spans="1:6" s="73" customFormat="1" ht="15" customHeight="1" x14ac:dyDescent="0.3">
      <c r="A871" s="136"/>
      <c r="B871" s="134"/>
      <c r="C871" s="137"/>
      <c r="D871" s="142" t="str">
        <f>IF(Data_Entry_Table[[#This Row],[Category/Activity]]="", "", (VLOOKUP($D$3,Table2[#All], MATCH(Data_Entry_Table[[#This Row],[Category/Activity]], $N$36:$S$36,0))))</f>
        <v/>
      </c>
      <c r="E871" s="138"/>
      <c r="F871" s="144" t="str">
        <f>IF(Data_Entry_Table[[#This Row],[Hours]]="","",Data_Entry_Table[[#This Row],[Hours]]*Data_Entry_Table[[#This Row],[Rate]])</f>
        <v/>
      </c>
    </row>
    <row r="872" spans="1:6" s="73" customFormat="1" ht="15" customHeight="1" x14ac:dyDescent="0.3">
      <c r="A872" s="136"/>
      <c r="B872" s="134"/>
      <c r="C872" s="137"/>
      <c r="D872" s="142" t="str">
        <f>IF(Data_Entry_Table[[#This Row],[Category/Activity]]="", "", (VLOOKUP($D$3,Table2[#All], MATCH(Data_Entry_Table[[#This Row],[Category/Activity]], $N$36:$S$36,0))))</f>
        <v/>
      </c>
      <c r="E872" s="138"/>
      <c r="F872" s="144" t="str">
        <f>IF(Data_Entry_Table[[#This Row],[Hours]]="","",Data_Entry_Table[[#This Row],[Hours]]*Data_Entry_Table[[#This Row],[Rate]])</f>
        <v/>
      </c>
    </row>
    <row r="873" spans="1:6" s="73" customFormat="1" ht="15" customHeight="1" x14ac:dyDescent="0.3">
      <c r="A873" s="136"/>
      <c r="B873" s="134"/>
      <c r="C873" s="137"/>
      <c r="D873" s="142" t="str">
        <f>IF(Data_Entry_Table[[#This Row],[Category/Activity]]="", "", (VLOOKUP($D$3,Table2[#All], MATCH(Data_Entry_Table[[#This Row],[Category/Activity]], $N$36:$S$36,0))))</f>
        <v/>
      </c>
      <c r="E873" s="138"/>
      <c r="F873" s="144" t="str">
        <f>IF(Data_Entry_Table[[#This Row],[Hours]]="","",Data_Entry_Table[[#This Row],[Hours]]*Data_Entry_Table[[#This Row],[Rate]])</f>
        <v/>
      </c>
    </row>
    <row r="874" spans="1:6" s="73" customFormat="1" ht="15" customHeight="1" x14ac:dyDescent="0.3">
      <c r="A874" s="136"/>
      <c r="B874" s="134"/>
      <c r="C874" s="137"/>
      <c r="D874" s="142" t="str">
        <f>IF(Data_Entry_Table[[#This Row],[Category/Activity]]="", "", (VLOOKUP($D$3,Table2[#All], MATCH(Data_Entry_Table[[#This Row],[Category/Activity]], $N$36:$S$36,0))))</f>
        <v/>
      </c>
      <c r="E874" s="138"/>
      <c r="F874" s="144" t="str">
        <f>IF(Data_Entry_Table[[#This Row],[Hours]]="","",Data_Entry_Table[[#This Row],[Hours]]*Data_Entry_Table[[#This Row],[Rate]])</f>
        <v/>
      </c>
    </row>
    <row r="875" spans="1:6" s="73" customFormat="1" ht="15" customHeight="1" x14ac:dyDescent="0.3">
      <c r="A875" s="136"/>
      <c r="B875" s="134"/>
      <c r="C875" s="137"/>
      <c r="D875" s="142" t="str">
        <f>IF(Data_Entry_Table[[#This Row],[Category/Activity]]="", "", (VLOOKUP($D$3,Table2[#All], MATCH(Data_Entry_Table[[#This Row],[Category/Activity]], $N$36:$S$36,0))))</f>
        <v/>
      </c>
      <c r="E875" s="138"/>
      <c r="F875" s="144" t="str">
        <f>IF(Data_Entry_Table[[#This Row],[Hours]]="","",Data_Entry_Table[[#This Row],[Hours]]*Data_Entry_Table[[#This Row],[Rate]])</f>
        <v/>
      </c>
    </row>
    <row r="876" spans="1:6" s="73" customFormat="1" ht="15" customHeight="1" x14ac:dyDescent="0.3">
      <c r="A876" s="136"/>
      <c r="B876" s="134"/>
      <c r="C876" s="137"/>
      <c r="D876" s="142" t="str">
        <f>IF(Data_Entry_Table[[#This Row],[Category/Activity]]="", "", (VLOOKUP($D$3,Table2[#All], MATCH(Data_Entry_Table[[#This Row],[Category/Activity]], $N$36:$S$36,0))))</f>
        <v/>
      </c>
      <c r="E876" s="138"/>
      <c r="F876" s="144" t="str">
        <f>IF(Data_Entry_Table[[#This Row],[Hours]]="","",Data_Entry_Table[[#This Row],[Hours]]*Data_Entry_Table[[#This Row],[Rate]])</f>
        <v/>
      </c>
    </row>
    <row r="877" spans="1:6" s="73" customFormat="1" ht="15" customHeight="1" x14ac:dyDescent="0.3">
      <c r="A877" s="136"/>
      <c r="B877" s="134"/>
      <c r="C877" s="137"/>
      <c r="D877" s="142" t="str">
        <f>IF(Data_Entry_Table[[#This Row],[Category/Activity]]="", "", (VLOOKUP($D$3,Table2[#All], MATCH(Data_Entry_Table[[#This Row],[Category/Activity]], $N$36:$S$36,0))))</f>
        <v/>
      </c>
      <c r="E877" s="138"/>
      <c r="F877" s="144" t="str">
        <f>IF(Data_Entry_Table[[#This Row],[Hours]]="","",Data_Entry_Table[[#This Row],[Hours]]*Data_Entry_Table[[#This Row],[Rate]])</f>
        <v/>
      </c>
    </row>
    <row r="878" spans="1:6" s="73" customFormat="1" ht="15" customHeight="1" x14ac:dyDescent="0.3">
      <c r="A878" s="136"/>
      <c r="B878" s="134"/>
      <c r="C878" s="137"/>
      <c r="D878" s="142" t="str">
        <f>IF(Data_Entry_Table[[#This Row],[Category/Activity]]="", "", (VLOOKUP($D$3,Table2[#All], MATCH(Data_Entry_Table[[#This Row],[Category/Activity]], $N$36:$S$36,0))))</f>
        <v/>
      </c>
      <c r="E878" s="138"/>
      <c r="F878" s="144" t="str">
        <f>IF(Data_Entry_Table[[#This Row],[Hours]]="","",Data_Entry_Table[[#This Row],[Hours]]*Data_Entry_Table[[#This Row],[Rate]])</f>
        <v/>
      </c>
    </row>
    <row r="879" spans="1:6" s="73" customFormat="1" ht="15" customHeight="1" x14ac:dyDescent="0.3">
      <c r="A879" s="136"/>
      <c r="B879" s="134"/>
      <c r="C879" s="137"/>
      <c r="D879" s="142" t="str">
        <f>IF(Data_Entry_Table[[#This Row],[Category/Activity]]="", "", (VLOOKUP($D$3,Table2[#All], MATCH(Data_Entry_Table[[#This Row],[Category/Activity]], $N$36:$S$36,0))))</f>
        <v/>
      </c>
      <c r="E879" s="138"/>
      <c r="F879" s="144" t="str">
        <f>IF(Data_Entry_Table[[#This Row],[Hours]]="","",Data_Entry_Table[[#This Row],[Hours]]*Data_Entry_Table[[#This Row],[Rate]])</f>
        <v/>
      </c>
    </row>
    <row r="880" spans="1:6" s="73" customFormat="1" ht="15" customHeight="1" x14ac:dyDescent="0.3">
      <c r="A880" s="136"/>
      <c r="B880" s="134"/>
      <c r="C880" s="137"/>
      <c r="D880" s="142" t="str">
        <f>IF(Data_Entry_Table[[#This Row],[Category/Activity]]="", "", (VLOOKUP($D$3,Table2[#All], MATCH(Data_Entry_Table[[#This Row],[Category/Activity]], $N$36:$S$36,0))))</f>
        <v/>
      </c>
      <c r="E880" s="138"/>
      <c r="F880" s="144" t="str">
        <f>IF(Data_Entry_Table[[#This Row],[Hours]]="","",Data_Entry_Table[[#This Row],[Hours]]*Data_Entry_Table[[#This Row],[Rate]])</f>
        <v/>
      </c>
    </row>
    <row r="881" spans="1:6" s="73" customFormat="1" ht="15" customHeight="1" x14ac:dyDescent="0.3">
      <c r="A881" s="136"/>
      <c r="B881" s="134"/>
      <c r="C881" s="137"/>
      <c r="D881" s="142" t="str">
        <f>IF(Data_Entry_Table[[#This Row],[Category/Activity]]="", "", (VLOOKUP($D$3,Table2[#All], MATCH(Data_Entry_Table[[#This Row],[Category/Activity]], $N$36:$S$36,0))))</f>
        <v/>
      </c>
      <c r="E881" s="138"/>
      <c r="F881" s="144" t="str">
        <f>IF(Data_Entry_Table[[#This Row],[Hours]]="","",Data_Entry_Table[[#This Row],[Hours]]*Data_Entry_Table[[#This Row],[Rate]])</f>
        <v/>
      </c>
    </row>
    <row r="882" spans="1:6" s="73" customFormat="1" ht="15" customHeight="1" x14ac:dyDescent="0.3">
      <c r="A882" s="136"/>
      <c r="B882" s="134"/>
      <c r="C882" s="137"/>
      <c r="D882" s="142" t="str">
        <f>IF(Data_Entry_Table[[#This Row],[Category/Activity]]="", "", (VLOOKUP($D$3,Table2[#All], MATCH(Data_Entry_Table[[#This Row],[Category/Activity]], $N$36:$S$36,0))))</f>
        <v/>
      </c>
      <c r="E882" s="138"/>
      <c r="F882" s="144" t="str">
        <f>IF(Data_Entry_Table[[#This Row],[Hours]]="","",Data_Entry_Table[[#This Row],[Hours]]*Data_Entry_Table[[#This Row],[Rate]])</f>
        <v/>
      </c>
    </row>
    <row r="883" spans="1:6" s="73" customFormat="1" ht="15" customHeight="1" x14ac:dyDescent="0.3">
      <c r="A883" s="136"/>
      <c r="B883" s="134"/>
      <c r="C883" s="137"/>
      <c r="D883" s="142" t="str">
        <f>IF(Data_Entry_Table[[#This Row],[Category/Activity]]="", "", (VLOOKUP($D$3,Table2[#All], MATCH(Data_Entry_Table[[#This Row],[Category/Activity]], $N$36:$S$36,0))))</f>
        <v/>
      </c>
      <c r="E883" s="138"/>
      <c r="F883" s="144" t="str">
        <f>IF(Data_Entry_Table[[#This Row],[Hours]]="","",Data_Entry_Table[[#This Row],[Hours]]*Data_Entry_Table[[#This Row],[Rate]])</f>
        <v/>
      </c>
    </row>
    <row r="884" spans="1:6" s="73" customFormat="1" ht="15" customHeight="1" x14ac:dyDescent="0.3">
      <c r="A884" s="136"/>
      <c r="B884" s="134"/>
      <c r="C884" s="137"/>
      <c r="D884" s="142" t="str">
        <f>IF(Data_Entry_Table[[#This Row],[Category/Activity]]="", "", (VLOOKUP($D$3,Table2[#All], MATCH(Data_Entry_Table[[#This Row],[Category/Activity]], $N$36:$S$36,0))))</f>
        <v/>
      </c>
      <c r="E884" s="138"/>
      <c r="F884" s="144" t="str">
        <f>IF(Data_Entry_Table[[#This Row],[Hours]]="","",Data_Entry_Table[[#This Row],[Hours]]*Data_Entry_Table[[#This Row],[Rate]])</f>
        <v/>
      </c>
    </row>
    <row r="885" spans="1:6" s="73" customFormat="1" ht="15" customHeight="1" x14ac:dyDescent="0.3">
      <c r="A885" s="136"/>
      <c r="B885" s="134"/>
      <c r="C885" s="137"/>
      <c r="D885" s="142" t="str">
        <f>IF(Data_Entry_Table[[#This Row],[Category/Activity]]="", "", (VLOOKUP($D$3,Table2[#All], MATCH(Data_Entry_Table[[#This Row],[Category/Activity]], $N$36:$S$36,0))))</f>
        <v/>
      </c>
      <c r="E885" s="138"/>
      <c r="F885" s="144" t="str">
        <f>IF(Data_Entry_Table[[#This Row],[Hours]]="","",Data_Entry_Table[[#This Row],[Hours]]*Data_Entry_Table[[#This Row],[Rate]])</f>
        <v/>
      </c>
    </row>
    <row r="886" spans="1:6" s="73" customFormat="1" ht="15" customHeight="1" x14ac:dyDescent="0.3">
      <c r="A886" s="136"/>
      <c r="B886" s="134"/>
      <c r="C886" s="137"/>
      <c r="D886" s="142" t="str">
        <f>IF(Data_Entry_Table[[#This Row],[Category/Activity]]="", "", (VLOOKUP($D$3,Table2[#All], MATCH(Data_Entry_Table[[#This Row],[Category/Activity]], $N$36:$S$36,0))))</f>
        <v/>
      </c>
      <c r="E886" s="138"/>
      <c r="F886" s="144" t="str">
        <f>IF(Data_Entry_Table[[#This Row],[Hours]]="","",Data_Entry_Table[[#This Row],[Hours]]*Data_Entry_Table[[#This Row],[Rate]])</f>
        <v/>
      </c>
    </row>
    <row r="887" spans="1:6" s="73" customFormat="1" ht="15" customHeight="1" x14ac:dyDescent="0.3">
      <c r="A887" s="136"/>
      <c r="B887" s="134"/>
      <c r="C887" s="137"/>
      <c r="D887" s="142" t="str">
        <f>IF(Data_Entry_Table[[#This Row],[Category/Activity]]="", "", (VLOOKUP($D$3,Table2[#All], MATCH(Data_Entry_Table[[#This Row],[Category/Activity]], $N$36:$S$36,0))))</f>
        <v/>
      </c>
      <c r="E887" s="138"/>
      <c r="F887" s="144" t="str">
        <f>IF(Data_Entry_Table[[#This Row],[Hours]]="","",Data_Entry_Table[[#This Row],[Hours]]*Data_Entry_Table[[#This Row],[Rate]])</f>
        <v/>
      </c>
    </row>
    <row r="888" spans="1:6" s="73" customFormat="1" ht="15" customHeight="1" x14ac:dyDescent="0.3">
      <c r="A888" s="136"/>
      <c r="B888" s="134"/>
      <c r="C888" s="137"/>
      <c r="D888" s="142" t="str">
        <f>IF(Data_Entry_Table[[#This Row],[Category/Activity]]="", "", (VLOOKUP($D$3,Table2[#All], MATCH(Data_Entry_Table[[#This Row],[Category/Activity]], $N$36:$S$36,0))))</f>
        <v/>
      </c>
      <c r="E888" s="138"/>
      <c r="F888" s="144" t="str">
        <f>IF(Data_Entry_Table[[#This Row],[Hours]]="","",Data_Entry_Table[[#This Row],[Hours]]*Data_Entry_Table[[#This Row],[Rate]])</f>
        <v/>
      </c>
    </row>
    <row r="889" spans="1:6" s="73" customFormat="1" ht="15" customHeight="1" x14ac:dyDescent="0.3">
      <c r="A889" s="136"/>
      <c r="B889" s="134"/>
      <c r="C889" s="137"/>
      <c r="D889" s="142" t="str">
        <f>IF(Data_Entry_Table[[#This Row],[Category/Activity]]="", "", (VLOOKUP($D$3,Table2[#All], MATCH(Data_Entry_Table[[#This Row],[Category/Activity]], $N$36:$S$36,0))))</f>
        <v/>
      </c>
      <c r="E889" s="138"/>
      <c r="F889" s="144" t="str">
        <f>IF(Data_Entry_Table[[#This Row],[Hours]]="","",Data_Entry_Table[[#This Row],[Hours]]*Data_Entry_Table[[#This Row],[Rate]])</f>
        <v/>
      </c>
    </row>
    <row r="890" spans="1:6" s="73" customFormat="1" ht="15" customHeight="1" x14ac:dyDescent="0.3">
      <c r="A890" s="136"/>
      <c r="B890" s="134"/>
      <c r="C890" s="137"/>
      <c r="D890" s="142" t="str">
        <f>IF(Data_Entry_Table[[#This Row],[Category/Activity]]="", "", (VLOOKUP($D$3,Table2[#All], MATCH(Data_Entry_Table[[#This Row],[Category/Activity]], $N$36:$S$36,0))))</f>
        <v/>
      </c>
      <c r="E890" s="138"/>
      <c r="F890" s="144" t="str">
        <f>IF(Data_Entry_Table[[#This Row],[Hours]]="","",Data_Entry_Table[[#This Row],[Hours]]*Data_Entry_Table[[#This Row],[Rate]])</f>
        <v/>
      </c>
    </row>
    <row r="891" spans="1:6" s="73" customFormat="1" ht="15" customHeight="1" x14ac:dyDescent="0.3">
      <c r="A891" s="136"/>
      <c r="B891" s="134"/>
      <c r="C891" s="137"/>
      <c r="D891" s="142" t="str">
        <f>IF(Data_Entry_Table[[#This Row],[Category/Activity]]="", "", (VLOOKUP($D$3,Table2[#All], MATCH(Data_Entry_Table[[#This Row],[Category/Activity]], $N$36:$S$36,0))))</f>
        <v/>
      </c>
      <c r="E891" s="138"/>
      <c r="F891" s="144" t="str">
        <f>IF(Data_Entry_Table[[#This Row],[Hours]]="","",Data_Entry_Table[[#This Row],[Hours]]*Data_Entry_Table[[#This Row],[Rate]])</f>
        <v/>
      </c>
    </row>
    <row r="892" spans="1:6" s="73" customFormat="1" ht="15" customHeight="1" x14ac:dyDescent="0.3">
      <c r="A892" s="136"/>
      <c r="B892" s="134"/>
      <c r="C892" s="137"/>
      <c r="D892" s="142" t="str">
        <f>IF(Data_Entry_Table[[#This Row],[Category/Activity]]="", "", (VLOOKUP($D$3,Table2[#All], MATCH(Data_Entry_Table[[#This Row],[Category/Activity]], $N$36:$S$36,0))))</f>
        <v/>
      </c>
      <c r="E892" s="138"/>
      <c r="F892" s="144" t="str">
        <f>IF(Data_Entry_Table[[#This Row],[Hours]]="","",Data_Entry_Table[[#This Row],[Hours]]*Data_Entry_Table[[#This Row],[Rate]])</f>
        <v/>
      </c>
    </row>
    <row r="893" spans="1:6" s="73" customFormat="1" ht="15" customHeight="1" x14ac:dyDescent="0.3">
      <c r="A893" s="136"/>
      <c r="B893" s="134"/>
      <c r="C893" s="137"/>
      <c r="D893" s="142" t="str">
        <f>IF(Data_Entry_Table[[#This Row],[Category/Activity]]="", "", (VLOOKUP($D$3,Table2[#All], MATCH(Data_Entry_Table[[#This Row],[Category/Activity]], $N$36:$S$36,0))))</f>
        <v/>
      </c>
      <c r="E893" s="138"/>
      <c r="F893" s="144" t="str">
        <f>IF(Data_Entry_Table[[#This Row],[Hours]]="","",Data_Entry_Table[[#This Row],[Hours]]*Data_Entry_Table[[#This Row],[Rate]])</f>
        <v/>
      </c>
    </row>
    <row r="894" spans="1:6" s="73" customFormat="1" ht="15" customHeight="1" x14ac:dyDescent="0.3">
      <c r="A894" s="136"/>
      <c r="B894" s="134"/>
      <c r="C894" s="137"/>
      <c r="D894" s="142" t="str">
        <f>IF(Data_Entry_Table[[#This Row],[Category/Activity]]="", "", (VLOOKUP($D$3,Table2[#All], MATCH(Data_Entry_Table[[#This Row],[Category/Activity]], $N$36:$S$36,0))))</f>
        <v/>
      </c>
      <c r="E894" s="138"/>
      <c r="F894" s="144" t="str">
        <f>IF(Data_Entry_Table[[#This Row],[Hours]]="","",Data_Entry_Table[[#This Row],[Hours]]*Data_Entry_Table[[#This Row],[Rate]])</f>
        <v/>
      </c>
    </row>
    <row r="895" spans="1:6" s="73" customFormat="1" ht="15" customHeight="1" x14ac:dyDescent="0.3">
      <c r="A895" s="136"/>
      <c r="B895" s="134"/>
      <c r="C895" s="137"/>
      <c r="D895" s="142" t="str">
        <f>IF(Data_Entry_Table[[#This Row],[Category/Activity]]="", "", (VLOOKUP($D$3,Table2[#All], MATCH(Data_Entry_Table[[#This Row],[Category/Activity]], $N$36:$S$36,0))))</f>
        <v/>
      </c>
      <c r="E895" s="138"/>
      <c r="F895" s="144" t="str">
        <f>IF(Data_Entry_Table[[#This Row],[Hours]]="","",Data_Entry_Table[[#This Row],[Hours]]*Data_Entry_Table[[#This Row],[Rate]])</f>
        <v/>
      </c>
    </row>
    <row r="896" spans="1:6" s="73" customFormat="1" ht="15" customHeight="1" x14ac:dyDescent="0.3">
      <c r="A896" s="136"/>
      <c r="B896" s="134"/>
      <c r="C896" s="137"/>
      <c r="D896" s="142" t="str">
        <f>IF(Data_Entry_Table[[#This Row],[Category/Activity]]="", "", (VLOOKUP($D$3,Table2[#All], MATCH(Data_Entry_Table[[#This Row],[Category/Activity]], $N$36:$S$36,0))))</f>
        <v/>
      </c>
      <c r="E896" s="138"/>
      <c r="F896" s="144" t="str">
        <f>IF(Data_Entry_Table[[#This Row],[Hours]]="","",Data_Entry_Table[[#This Row],[Hours]]*Data_Entry_Table[[#This Row],[Rate]])</f>
        <v/>
      </c>
    </row>
    <row r="897" spans="1:6" s="73" customFormat="1" ht="15" customHeight="1" x14ac:dyDescent="0.3">
      <c r="A897" s="136"/>
      <c r="B897" s="134"/>
      <c r="C897" s="137"/>
      <c r="D897" s="142" t="str">
        <f>IF(Data_Entry_Table[[#This Row],[Category/Activity]]="", "", (VLOOKUP($D$3,Table2[#All], MATCH(Data_Entry_Table[[#This Row],[Category/Activity]], $N$36:$S$36,0))))</f>
        <v/>
      </c>
      <c r="E897" s="138"/>
      <c r="F897" s="144" t="str">
        <f>IF(Data_Entry_Table[[#This Row],[Hours]]="","",Data_Entry_Table[[#This Row],[Hours]]*Data_Entry_Table[[#This Row],[Rate]])</f>
        <v/>
      </c>
    </row>
    <row r="898" spans="1:6" s="73" customFormat="1" ht="15" customHeight="1" x14ac:dyDescent="0.3">
      <c r="A898" s="136"/>
      <c r="B898" s="134"/>
      <c r="C898" s="137"/>
      <c r="D898" s="142" t="str">
        <f>IF(Data_Entry_Table[[#This Row],[Category/Activity]]="", "", (VLOOKUP($D$3,Table2[#All], MATCH(Data_Entry_Table[[#This Row],[Category/Activity]], $N$36:$S$36,0))))</f>
        <v/>
      </c>
      <c r="E898" s="138"/>
      <c r="F898" s="144" t="str">
        <f>IF(Data_Entry_Table[[#This Row],[Hours]]="","",Data_Entry_Table[[#This Row],[Hours]]*Data_Entry_Table[[#This Row],[Rate]])</f>
        <v/>
      </c>
    </row>
    <row r="899" spans="1:6" s="73" customFormat="1" ht="15" customHeight="1" x14ac:dyDescent="0.3">
      <c r="A899" s="136"/>
      <c r="B899" s="134"/>
      <c r="C899" s="137"/>
      <c r="D899" s="142" t="str">
        <f>IF(Data_Entry_Table[[#This Row],[Category/Activity]]="", "", (VLOOKUP($D$3,Table2[#All], MATCH(Data_Entry_Table[[#This Row],[Category/Activity]], $N$36:$S$36,0))))</f>
        <v/>
      </c>
      <c r="E899" s="138"/>
      <c r="F899" s="144" t="str">
        <f>IF(Data_Entry_Table[[#This Row],[Hours]]="","",Data_Entry_Table[[#This Row],[Hours]]*Data_Entry_Table[[#This Row],[Rate]])</f>
        <v/>
      </c>
    </row>
    <row r="900" spans="1:6" s="73" customFormat="1" ht="15" customHeight="1" x14ac:dyDescent="0.3">
      <c r="A900" s="136"/>
      <c r="B900" s="134"/>
      <c r="C900" s="137"/>
      <c r="D900" s="142" t="str">
        <f>IF(Data_Entry_Table[[#This Row],[Category/Activity]]="", "", (VLOOKUP($D$3,Table2[#All], MATCH(Data_Entry_Table[[#This Row],[Category/Activity]], $N$36:$S$36,0))))</f>
        <v/>
      </c>
      <c r="E900" s="138"/>
      <c r="F900" s="144" t="str">
        <f>IF(Data_Entry_Table[[#This Row],[Hours]]="","",Data_Entry_Table[[#This Row],[Hours]]*Data_Entry_Table[[#This Row],[Rate]])</f>
        <v/>
      </c>
    </row>
    <row r="901" spans="1:6" s="73" customFormat="1" ht="15" customHeight="1" x14ac:dyDescent="0.3">
      <c r="A901" s="136"/>
      <c r="B901" s="134"/>
      <c r="C901" s="137"/>
      <c r="D901" s="142" t="str">
        <f>IF(Data_Entry_Table[[#This Row],[Category/Activity]]="", "", (VLOOKUP($D$3,Table2[#All], MATCH(Data_Entry_Table[[#This Row],[Category/Activity]], $N$36:$S$36,0))))</f>
        <v/>
      </c>
      <c r="E901" s="138"/>
      <c r="F901" s="144" t="str">
        <f>IF(Data_Entry_Table[[#This Row],[Hours]]="","",Data_Entry_Table[[#This Row],[Hours]]*Data_Entry_Table[[#This Row],[Rate]])</f>
        <v/>
      </c>
    </row>
    <row r="902" spans="1:6" s="73" customFormat="1" ht="15" customHeight="1" x14ac:dyDescent="0.3">
      <c r="A902" s="136"/>
      <c r="B902" s="134"/>
      <c r="C902" s="137"/>
      <c r="D902" s="142" t="str">
        <f>IF(Data_Entry_Table[[#This Row],[Category/Activity]]="", "", (VLOOKUP($D$3,Table2[#All], MATCH(Data_Entry_Table[[#This Row],[Category/Activity]], $N$36:$S$36,0))))</f>
        <v/>
      </c>
      <c r="E902" s="138"/>
      <c r="F902" s="144" t="str">
        <f>IF(Data_Entry_Table[[#This Row],[Hours]]="","",Data_Entry_Table[[#This Row],[Hours]]*Data_Entry_Table[[#This Row],[Rate]])</f>
        <v/>
      </c>
    </row>
    <row r="903" spans="1:6" s="73" customFormat="1" ht="15" customHeight="1" x14ac:dyDescent="0.3">
      <c r="A903" s="136"/>
      <c r="B903" s="134"/>
      <c r="C903" s="137"/>
      <c r="D903" s="142" t="str">
        <f>IF(Data_Entry_Table[[#This Row],[Category/Activity]]="", "", (VLOOKUP($D$3,Table2[#All], MATCH(Data_Entry_Table[[#This Row],[Category/Activity]], $N$36:$S$36,0))))</f>
        <v/>
      </c>
      <c r="E903" s="138"/>
      <c r="F903" s="144" t="str">
        <f>IF(Data_Entry_Table[[#This Row],[Hours]]="","",Data_Entry_Table[[#This Row],[Hours]]*Data_Entry_Table[[#This Row],[Rate]])</f>
        <v/>
      </c>
    </row>
    <row r="904" spans="1:6" s="73" customFormat="1" ht="15" customHeight="1" x14ac:dyDescent="0.3">
      <c r="A904" s="136"/>
      <c r="B904" s="134"/>
      <c r="C904" s="137"/>
      <c r="D904" s="142" t="str">
        <f>IF(Data_Entry_Table[[#This Row],[Category/Activity]]="", "", (VLOOKUP($D$3,Table2[#All], MATCH(Data_Entry_Table[[#This Row],[Category/Activity]], $N$36:$S$36,0))))</f>
        <v/>
      </c>
      <c r="E904" s="138"/>
      <c r="F904" s="144" t="str">
        <f>IF(Data_Entry_Table[[#This Row],[Hours]]="","",Data_Entry_Table[[#This Row],[Hours]]*Data_Entry_Table[[#This Row],[Rate]])</f>
        <v/>
      </c>
    </row>
    <row r="905" spans="1:6" s="73" customFormat="1" ht="15" customHeight="1" x14ac:dyDescent="0.3">
      <c r="A905" s="136"/>
      <c r="B905" s="134"/>
      <c r="C905" s="137"/>
      <c r="D905" s="142" t="str">
        <f>IF(Data_Entry_Table[[#This Row],[Category/Activity]]="", "", (VLOOKUP($D$3,Table2[#All], MATCH(Data_Entry_Table[[#This Row],[Category/Activity]], $N$36:$S$36,0))))</f>
        <v/>
      </c>
      <c r="E905" s="138"/>
      <c r="F905" s="144" t="str">
        <f>IF(Data_Entry_Table[[#This Row],[Hours]]="","",Data_Entry_Table[[#This Row],[Hours]]*Data_Entry_Table[[#This Row],[Rate]])</f>
        <v/>
      </c>
    </row>
    <row r="906" spans="1:6" s="73" customFormat="1" ht="15" customHeight="1" x14ac:dyDescent="0.3">
      <c r="A906" s="136"/>
      <c r="B906" s="134"/>
      <c r="C906" s="137"/>
      <c r="D906" s="142" t="str">
        <f>IF(Data_Entry_Table[[#This Row],[Category/Activity]]="", "", (VLOOKUP($D$3,Table2[#All], MATCH(Data_Entry_Table[[#This Row],[Category/Activity]], $N$36:$S$36,0))))</f>
        <v/>
      </c>
      <c r="E906" s="138"/>
      <c r="F906" s="144" t="str">
        <f>IF(Data_Entry_Table[[#This Row],[Hours]]="","",Data_Entry_Table[[#This Row],[Hours]]*Data_Entry_Table[[#This Row],[Rate]])</f>
        <v/>
      </c>
    </row>
    <row r="907" spans="1:6" s="73" customFormat="1" ht="15" customHeight="1" x14ac:dyDescent="0.3">
      <c r="A907" s="136"/>
      <c r="B907" s="134"/>
      <c r="C907" s="137"/>
      <c r="D907" s="142" t="str">
        <f>IF(Data_Entry_Table[[#This Row],[Category/Activity]]="", "", (VLOOKUP($D$3,Table2[#All], MATCH(Data_Entry_Table[[#This Row],[Category/Activity]], $N$36:$S$36,0))))</f>
        <v/>
      </c>
      <c r="E907" s="138"/>
      <c r="F907" s="144" t="str">
        <f>IF(Data_Entry_Table[[#This Row],[Hours]]="","",Data_Entry_Table[[#This Row],[Hours]]*Data_Entry_Table[[#This Row],[Rate]])</f>
        <v/>
      </c>
    </row>
    <row r="908" spans="1:6" s="73" customFormat="1" ht="15" customHeight="1" x14ac:dyDescent="0.3">
      <c r="A908" s="136"/>
      <c r="B908" s="134"/>
      <c r="C908" s="137"/>
      <c r="D908" s="142" t="str">
        <f>IF(Data_Entry_Table[[#This Row],[Category/Activity]]="", "", (VLOOKUP($D$3,Table2[#All], MATCH(Data_Entry_Table[[#This Row],[Category/Activity]], $N$36:$S$36,0))))</f>
        <v/>
      </c>
      <c r="E908" s="138"/>
      <c r="F908" s="144" t="str">
        <f>IF(Data_Entry_Table[[#This Row],[Hours]]="","",Data_Entry_Table[[#This Row],[Hours]]*Data_Entry_Table[[#This Row],[Rate]])</f>
        <v/>
      </c>
    </row>
    <row r="909" spans="1:6" s="73" customFormat="1" ht="15" customHeight="1" x14ac:dyDescent="0.3">
      <c r="A909" s="136"/>
      <c r="B909" s="134"/>
      <c r="C909" s="137"/>
      <c r="D909" s="142" t="str">
        <f>IF(Data_Entry_Table[[#This Row],[Category/Activity]]="", "", (VLOOKUP($D$3,Table2[#All], MATCH(Data_Entry_Table[[#This Row],[Category/Activity]], $N$36:$S$36,0))))</f>
        <v/>
      </c>
      <c r="E909" s="138"/>
      <c r="F909" s="144" t="str">
        <f>IF(Data_Entry_Table[[#This Row],[Hours]]="","",Data_Entry_Table[[#This Row],[Hours]]*Data_Entry_Table[[#This Row],[Rate]])</f>
        <v/>
      </c>
    </row>
    <row r="910" spans="1:6" s="73" customFormat="1" ht="15" customHeight="1" x14ac:dyDescent="0.3">
      <c r="A910" s="136"/>
      <c r="B910" s="134"/>
      <c r="C910" s="137"/>
      <c r="D910" s="142" t="str">
        <f>IF(Data_Entry_Table[[#This Row],[Category/Activity]]="", "", (VLOOKUP($D$3,Table2[#All], MATCH(Data_Entry_Table[[#This Row],[Category/Activity]], $N$36:$S$36,0))))</f>
        <v/>
      </c>
      <c r="E910" s="138"/>
      <c r="F910" s="144" t="str">
        <f>IF(Data_Entry_Table[[#This Row],[Hours]]="","",Data_Entry_Table[[#This Row],[Hours]]*Data_Entry_Table[[#This Row],[Rate]])</f>
        <v/>
      </c>
    </row>
    <row r="911" spans="1:6" s="73" customFormat="1" ht="15" customHeight="1" x14ac:dyDescent="0.3">
      <c r="A911" s="136"/>
      <c r="B911" s="134"/>
      <c r="C911" s="137"/>
      <c r="D911" s="142" t="str">
        <f>IF(Data_Entry_Table[[#This Row],[Category/Activity]]="", "", (VLOOKUP($D$3,Table2[#All], MATCH(Data_Entry_Table[[#This Row],[Category/Activity]], $N$36:$S$36,0))))</f>
        <v/>
      </c>
      <c r="E911" s="138"/>
      <c r="F911" s="144" t="str">
        <f>IF(Data_Entry_Table[[#This Row],[Hours]]="","",Data_Entry_Table[[#This Row],[Hours]]*Data_Entry_Table[[#This Row],[Rate]])</f>
        <v/>
      </c>
    </row>
    <row r="912" spans="1:6" s="73" customFormat="1" ht="15" customHeight="1" x14ac:dyDescent="0.3">
      <c r="A912" s="136"/>
      <c r="B912" s="134"/>
      <c r="C912" s="137"/>
      <c r="D912" s="142" t="str">
        <f>IF(Data_Entry_Table[[#This Row],[Category/Activity]]="", "", (VLOOKUP($D$3,Table2[#All], MATCH(Data_Entry_Table[[#This Row],[Category/Activity]], $N$36:$S$36,0))))</f>
        <v/>
      </c>
      <c r="E912" s="138"/>
      <c r="F912" s="144" t="str">
        <f>IF(Data_Entry_Table[[#This Row],[Hours]]="","",Data_Entry_Table[[#This Row],[Hours]]*Data_Entry_Table[[#This Row],[Rate]])</f>
        <v/>
      </c>
    </row>
    <row r="913" spans="1:6" s="73" customFormat="1" ht="15" customHeight="1" x14ac:dyDescent="0.3">
      <c r="A913" s="136"/>
      <c r="B913" s="134"/>
      <c r="C913" s="137"/>
      <c r="D913" s="142" t="str">
        <f>IF(Data_Entry_Table[[#This Row],[Category/Activity]]="", "", (VLOOKUP($D$3,Table2[#All], MATCH(Data_Entry_Table[[#This Row],[Category/Activity]], $N$36:$S$36,0))))</f>
        <v/>
      </c>
      <c r="E913" s="138"/>
      <c r="F913" s="144" t="str">
        <f>IF(Data_Entry_Table[[#This Row],[Hours]]="","",Data_Entry_Table[[#This Row],[Hours]]*Data_Entry_Table[[#This Row],[Rate]])</f>
        <v/>
      </c>
    </row>
    <row r="914" spans="1:6" s="73" customFormat="1" ht="15" customHeight="1" x14ac:dyDescent="0.3">
      <c r="A914" s="136"/>
      <c r="B914" s="134"/>
      <c r="C914" s="137"/>
      <c r="D914" s="142" t="str">
        <f>IF(Data_Entry_Table[[#This Row],[Category/Activity]]="", "", (VLOOKUP($D$3,Table2[#All], MATCH(Data_Entry_Table[[#This Row],[Category/Activity]], $N$36:$S$36,0))))</f>
        <v/>
      </c>
      <c r="E914" s="138"/>
      <c r="F914" s="144" t="str">
        <f>IF(Data_Entry_Table[[#This Row],[Hours]]="","",Data_Entry_Table[[#This Row],[Hours]]*Data_Entry_Table[[#This Row],[Rate]])</f>
        <v/>
      </c>
    </row>
    <row r="915" spans="1:6" s="73" customFormat="1" ht="15" customHeight="1" x14ac:dyDescent="0.3">
      <c r="A915" s="136"/>
      <c r="B915" s="134"/>
      <c r="C915" s="137"/>
      <c r="D915" s="142" t="str">
        <f>IF(Data_Entry_Table[[#This Row],[Category/Activity]]="", "", (VLOOKUP($D$3,Table2[#All], MATCH(Data_Entry_Table[[#This Row],[Category/Activity]], $N$36:$S$36,0))))</f>
        <v/>
      </c>
      <c r="E915" s="138"/>
      <c r="F915" s="144" t="str">
        <f>IF(Data_Entry_Table[[#This Row],[Hours]]="","",Data_Entry_Table[[#This Row],[Hours]]*Data_Entry_Table[[#This Row],[Rate]])</f>
        <v/>
      </c>
    </row>
    <row r="916" spans="1:6" s="73" customFormat="1" ht="15" customHeight="1" x14ac:dyDescent="0.3">
      <c r="A916" s="136"/>
      <c r="B916" s="134"/>
      <c r="C916" s="137"/>
      <c r="D916" s="142" t="str">
        <f>IF(Data_Entry_Table[[#This Row],[Category/Activity]]="", "", (VLOOKUP($D$3,Table2[#All], MATCH(Data_Entry_Table[[#This Row],[Category/Activity]], $N$36:$S$36,0))))</f>
        <v/>
      </c>
      <c r="E916" s="138"/>
      <c r="F916" s="144" t="str">
        <f>IF(Data_Entry_Table[[#This Row],[Hours]]="","",Data_Entry_Table[[#This Row],[Hours]]*Data_Entry_Table[[#This Row],[Rate]])</f>
        <v/>
      </c>
    </row>
    <row r="917" spans="1:6" s="73" customFormat="1" ht="15" customHeight="1" x14ac:dyDescent="0.3">
      <c r="A917" s="136"/>
      <c r="B917" s="134"/>
      <c r="C917" s="137"/>
      <c r="D917" s="142" t="str">
        <f>IF(Data_Entry_Table[[#This Row],[Category/Activity]]="", "", (VLOOKUP($D$3,Table2[#All], MATCH(Data_Entry_Table[[#This Row],[Category/Activity]], $N$36:$S$36,0))))</f>
        <v/>
      </c>
      <c r="E917" s="138"/>
      <c r="F917" s="144" t="str">
        <f>IF(Data_Entry_Table[[#This Row],[Hours]]="","",Data_Entry_Table[[#This Row],[Hours]]*Data_Entry_Table[[#This Row],[Rate]])</f>
        <v/>
      </c>
    </row>
    <row r="918" spans="1:6" s="73" customFormat="1" ht="15" customHeight="1" x14ac:dyDescent="0.3">
      <c r="A918" s="136"/>
      <c r="B918" s="134"/>
      <c r="C918" s="137"/>
      <c r="D918" s="142" t="str">
        <f>IF(Data_Entry_Table[[#This Row],[Category/Activity]]="", "", (VLOOKUP($D$3,Table2[#All], MATCH(Data_Entry_Table[[#This Row],[Category/Activity]], $N$36:$S$36,0))))</f>
        <v/>
      </c>
      <c r="E918" s="138"/>
      <c r="F918" s="144" t="str">
        <f>IF(Data_Entry_Table[[#This Row],[Hours]]="","",Data_Entry_Table[[#This Row],[Hours]]*Data_Entry_Table[[#This Row],[Rate]])</f>
        <v/>
      </c>
    </row>
    <row r="919" spans="1:6" s="73" customFormat="1" ht="15" customHeight="1" x14ac:dyDescent="0.3">
      <c r="A919" s="136"/>
      <c r="B919" s="134"/>
      <c r="C919" s="137"/>
      <c r="D919" s="142" t="str">
        <f>IF(Data_Entry_Table[[#This Row],[Category/Activity]]="", "", (VLOOKUP($D$3,Table2[#All], MATCH(Data_Entry_Table[[#This Row],[Category/Activity]], $N$36:$S$36,0))))</f>
        <v/>
      </c>
      <c r="E919" s="138"/>
      <c r="F919" s="144" t="str">
        <f>IF(Data_Entry_Table[[#This Row],[Hours]]="","",Data_Entry_Table[[#This Row],[Hours]]*Data_Entry_Table[[#This Row],[Rate]])</f>
        <v/>
      </c>
    </row>
    <row r="920" spans="1:6" s="73" customFormat="1" ht="15" customHeight="1" x14ac:dyDescent="0.3">
      <c r="A920" s="136"/>
      <c r="B920" s="134"/>
      <c r="C920" s="137"/>
      <c r="D920" s="142" t="str">
        <f>IF(Data_Entry_Table[[#This Row],[Category/Activity]]="", "", (VLOOKUP($D$3,Table2[#All], MATCH(Data_Entry_Table[[#This Row],[Category/Activity]], $N$36:$S$36,0))))</f>
        <v/>
      </c>
      <c r="E920" s="138"/>
      <c r="F920" s="144" t="str">
        <f>IF(Data_Entry_Table[[#This Row],[Hours]]="","",Data_Entry_Table[[#This Row],[Hours]]*Data_Entry_Table[[#This Row],[Rate]])</f>
        <v/>
      </c>
    </row>
    <row r="921" spans="1:6" s="73" customFormat="1" ht="15" customHeight="1" x14ac:dyDescent="0.3">
      <c r="A921" s="136"/>
      <c r="B921" s="134"/>
      <c r="C921" s="137"/>
      <c r="D921" s="142" t="str">
        <f>IF(Data_Entry_Table[[#This Row],[Category/Activity]]="", "", (VLOOKUP($D$3,Table2[#All], MATCH(Data_Entry_Table[[#This Row],[Category/Activity]], $N$36:$S$36,0))))</f>
        <v/>
      </c>
      <c r="E921" s="138"/>
      <c r="F921" s="144" t="str">
        <f>IF(Data_Entry_Table[[#This Row],[Hours]]="","",Data_Entry_Table[[#This Row],[Hours]]*Data_Entry_Table[[#This Row],[Rate]])</f>
        <v/>
      </c>
    </row>
    <row r="922" spans="1:6" s="73" customFormat="1" ht="15" customHeight="1" x14ac:dyDescent="0.3">
      <c r="A922" s="136"/>
      <c r="B922" s="134"/>
      <c r="C922" s="137"/>
      <c r="D922" s="142" t="str">
        <f>IF(Data_Entry_Table[[#This Row],[Category/Activity]]="", "", (VLOOKUP($D$3,Table2[#All], MATCH(Data_Entry_Table[[#This Row],[Category/Activity]], $N$36:$S$36,0))))</f>
        <v/>
      </c>
      <c r="E922" s="138"/>
      <c r="F922" s="144" t="str">
        <f>IF(Data_Entry_Table[[#This Row],[Hours]]="","",Data_Entry_Table[[#This Row],[Hours]]*Data_Entry_Table[[#This Row],[Rate]])</f>
        <v/>
      </c>
    </row>
    <row r="923" spans="1:6" s="73" customFormat="1" ht="15" customHeight="1" x14ac:dyDescent="0.3">
      <c r="A923" s="136"/>
      <c r="B923" s="134"/>
      <c r="C923" s="137"/>
      <c r="D923" s="142" t="str">
        <f>IF(Data_Entry_Table[[#This Row],[Category/Activity]]="", "", (VLOOKUP($D$3,Table2[#All], MATCH(Data_Entry_Table[[#This Row],[Category/Activity]], $N$36:$S$36,0))))</f>
        <v/>
      </c>
      <c r="E923" s="138"/>
      <c r="F923" s="144" t="str">
        <f>IF(Data_Entry_Table[[#This Row],[Hours]]="","",Data_Entry_Table[[#This Row],[Hours]]*Data_Entry_Table[[#This Row],[Rate]])</f>
        <v/>
      </c>
    </row>
    <row r="924" spans="1:6" s="73" customFormat="1" ht="15" customHeight="1" x14ac:dyDescent="0.3">
      <c r="A924" s="136"/>
      <c r="B924" s="134"/>
      <c r="C924" s="137"/>
      <c r="D924" s="142" t="str">
        <f>IF(Data_Entry_Table[[#This Row],[Category/Activity]]="", "", (VLOOKUP($D$3,Table2[#All], MATCH(Data_Entry_Table[[#This Row],[Category/Activity]], $N$36:$S$36,0))))</f>
        <v/>
      </c>
      <c r="E924" s="138"/>
      <c r="F924" s="144" t="str">
        <f>IF(Data_Entry_Table[[#This Row],[Hours]]="","",Data_Entry_Table[[#This Row],[Hours]]*Data_Entry_Table[[#This Row],[Rate]])</f>
        <v/>
      </c>
    </row>
    <row r="925" spans="1:6" s="73" customFormat="1" ht="15" customHeight="1" x14ac:dyDescent="0.3">
      <c r="A925" s="136"/>
      <c r="B925" s="134"/>
      <c r="C925" s="137"/>
      <c r="D925" s="142" t="str">
        <f>IF(Data_Entry_Table[[#This Row],[Category/Activity]]="", "", (VLOOKUP($D$3,Table2[#All], MATCH(Data_Entry_Table[[#This Row],[Category/Activity]], $N$36:$S$36,0))))</f>
        <v/>
      </c>
      <c r="E925" s="138"/>
      <c r="F925" s="144" t="str">
        <f>IF(Data_Entry_Table[[#This Row],[Hours]]="","",Data_Entry_Table[[#This Row],[Hours]]*Data_Entry_Table[[#This Row],[Rate]])</f>
        <v/>
      </c>
    </row>
    <row r="926" spans="1:6" s="73" customFormat="1" ht="15" customHeight="1" x14ac:dyDescent="0.3">
      <c r="A926" s="136"/>
      <c r="B926" s="134"/>
      <c r="C926" s="137"/>
      <c r="D926" s="142" t="str">
        <f>IF(Data_Entry_Table[[#This Row],[Category/Activity]]="", "", (VLOOKUP($D$3,Table2[#All], MATCH(Data_Entry_Table[[#This Row],[Category/Activity]], $N$36:$S$36,0))))</f>
        <v/>
      </c>
      <c r="E926" s="138"/>
      <c r="F926" s="144" t="str">
        <f>IF(Data_Entry_Table[[#This Row],[Hours]]="","",Data_Entry_Table[[#This Row],[Hours]]*Data_Entry_Table[[#This Row],[Rate]])</f>
        <v/>
      </c>
    </row>
    <row r="927" spans="1:6" s="73" customFormat="1" ht="15" customHeight="1" x14ac:dyDescent="0.3">
      <c r="A927" s="136"/>
      <c r="B927" s="134"/>
      <c r="C927" s="137"/>
      <c r="D927" s="142" t="str">
        <f>IF(Data_Entry_Table[[#This Row],[Category/Activity]]="", "", (VLOOKUP($D$3,Table2[#All], MATCH(Data_Entry_Table[[#This Row],[Category/Activity]], $N$36:$S$36,0))))</f>
        <v/>
      </c>
      <c r="E927" s="138"/>
      <c r="F927" s="144" t="str">
        <f>IF(Data_Entry_Table[[#This Row],[Hours]]="","",Data_Entry_Table[[#This Row],[Hours]]*Data_Entry_Table[[#This Row],[Rate]])</f>
        <v/>
      </c>
    </row>
    <row r="928" spans="1:6" s="73" customFormat="1" ht="15" customHeight="1" x14ac:dyDescent="0.3">
      <c r="A928" s="136"/>
      <c r="B928" s="134"/>
      <c r="C928" s="137"/>
      <c r="D928" s="142" t="str">
        <f>IF(Data_Entry_Table[[#This Row],[Category/Activity]]="", "", (VLOOKUP($D$3,Table2[#All], MATCH(Data_Entry_Table[[#This Row],[Category/Activity]], $N$36:$S$36,0))))</f>
        <v/>
      </c>
      <c r="E928" s="138"/>
      <c r="F928" s="144" t="str">
        <f>IF(Data_Entry_Table[[#This Row],[Hours]]="","",Data_Entry_Table[[#This Row],[Hours]]*Data_Entry_Table[[#This Row],[Rate]])</f>
        <v/>
      </c>
    </row>
    <row r="929" spans="1:6" s="73" customFormat="1" ht="15" customHeight="1" x14ac:dyDescent="0.3">
      <c r="A929" s="136"/>
      <c r="B929" s="134"/>
      <c r="C929" s="137"/>
      <c r="D929" s="142" t="str">
        <f>IF(Data_Entry_Table[[#This Row],[Category/Activity]]="", "", (VLOOKUP($D$3,Table2[#All], MATCH(Data_Entry_Table[[#This Row],[Category/Activity]], $N$36:$S$36,0))))</f>
        <v/>
      </c>
      <c r="E929" s="138"/>
      <c r="F929" s="144" t="str">
        <f>IF(Data_Entry_Table[[#This Row],[Hours]]="","",Data_Entry_Table[[#This Row],[Hours]]*Data_Entry_Table[[#This Row],[Rate]])</f>
        <v/>
      </c>
    </row>
    <row r="930" spans="1:6" s="73" customFormat="1" ht="15" customHeight="1" x14ac:dyDescent="0.3">
      <c r="A930" s="136"/>
      <c r="B930" s="134"/>
      <c r="C930" s="137"/>
      <c r="D930" s="142" t="str">
        <f>IF(Data_Entry_Table[[#This Row],[Category/Activity]]="", "", (VLOOKUP($D$3,Table2[#All], MATCH(Data_Entry_Table[[#This Row],[Category/Activity]], $N$36:$S$36,0))))</f>
        <v/>
      </c>
      <c r="E930" s="138"/>
      <c r="F930" s="144" t="str">
        <f>IF(Data_Entry_Table[[#This Row],[Hours]]="","",Data_Entry_Table[[#This Row],[Hours]]*Data_Entry_Table[[#This Row],[Rate]])</f>
        <v/>
      </c>
    </row>
    <row r="931" spans="1:6" s="73" customFormat="1" ht="15" customHeight="1" x14ac:dyDescent="0.3">
      <c r="A931" s="136"/>
      <c r="B931" s="134"/>
      <c r="C931" s="137"/>
      <c r="D931" s="142" t="str">
        <f>IF(Data_Entry_Table[[#This Row],[Category/Activity]]="", "", (VLOOKUP($D$3,Table2[#All], MATCH(Data_Entry_Table[[#This Row],[Category/Activity]], $N$36:$S$36,0))))</f>
        <v/>
      </c>
      <c r="E931" s="138"/>
      <c r="F931" s="144" t="str">
        <f>IF(Data_Entry_Table[[#This Row],[Hours]]="","",Data_Entry_Table[[#This Row],[Hours]]*Data_Entry_Table[[#This Row],[Rate]])</f>
        <v/>
      </c>
    </row>
    <row r="932" spans="1:6" s="73" customFormat="1" ht="15" customHeight="1" x14ac:dyDescent="0.3">
      <c r="A932" s="136"/>
      <c r="B932" s="134"/>
      <c r="C932" s="137"/>
      <c r="D932" s="142" t="str">
        <f>IF(Data_Entry_Table[[#This Row],[Category/Activity]]="", "", (VLOOKUP($D$3,Table2[#All], MATCH(Data_Entry_Table[[#This Row],[Category/Activity]], $N$36:$S$36,0))))</f>
        <v/>
      </c>
      <c r="E932" s="138"/>
      <c r="F932" s="144" t="str">
        <f>IF(Data_Entry_Table[[#This Row],[Hours]]="","",Data_Entry_Table[[#This Row],[Hours]]*Data_Entry_Table[[#This Row],[Rate]])</f>
        <v/>
      </c>
    </row>
    <row r="933" spans="1:6" s="73" customFormat="1" ht="15" customHeight="1" x14ac:dyDescent="0.3">
      <c r="A933" s="136"/>
      <c r="B933" s="134"/>
      <c r="C933" s="137"/>
      <c r="D933" s="142" t="str">
        <f>IF(Data_Entry_Table[[#This Row],[Category/Activity]]="", "", (VLOOKUP($D$3,Table2[#All], MATCH(Data_Entry_Table[[#This Row],[Category/Activity]], $N$36:$S$36,0))))</f>
        <v/>
      </c>
      <c r="E933" s="138"/>
      <c r="F933" s="144" t="str">
        <f>IF(Data_Entry_Table[[#This Row],[Hours]]="","",Data_Entry_Table[[#This Row],[Hours]]*Data_Entry_Table[[#This Row],[Rate]])</f>
        <v/>
      </c>
    </row>
    <row r="934" spans="1:6" s="73" customFormat="1" ht="15" customHeight="1" x14ac:dyDescent="0.3">
      <c r="A934" s="136"/>
      <c r="B934" s="134"/>
      <c r="C934" s="137"/>
      <c r="D934" s="142" t="str">
        <f>IF(Data_Entry_Table[[#This Row],[Category/Activity]]="", "", (VLOOKUP($D$3,Table2[#All], MATCH(Data_Entry_Table[[#This Row],[Category/Activity]], $N$36:$S$36,0))))</f>
        <v/>
      </c>
      <c r="E934" s="138"/>
      <c r="F934" s="144" t="str">
        <f>IF(Data_Entry_Table[[#This Row],[Hours]]="","",Data_Entry_Table[[#This Row],[Hours]]*Data_Entry_Table[[#This Row],[Rate]])</f>
        <v/>
      </c>
    </row>
    <row r="935" spans="1:6" s="73" customFormat="1" ht="15" customHeight="1" x14ac:dyDescent="0.3">
      <c r="A935" s="136"/>
      <c r="B935" s="134"/>
      <c r="C935" s="137"/>
      <c r="D935" s="142" t="str">
        <f>IF(Data_Entry_Table[[#This Row],[Category/Activity]]="", "", (VLOOKUP($D$3,Table2[#All], MATCH(Data_Entry_Table[[#This Row],[Category/Activity]], $N$36:$S$36,0))))</f>
        <v/>
      </c>
      <c r="E935" s="138"/>
      <c r="F935" s="144" t="str">
        <f>IF(Data_Entry_Table[[#This Row],[Hours]]="","",Data_Entry_Table[[#This Row],[Hours]]*Data_Entry_Table[[#This Row],[Rate]])</f>
        <v/>
      </c>
    </row>
    <row r="936" spans="1:6" s="73" customFormat="1" ht="15" customHeight="1" x14ac:dyDescent="0.3">
      <c r="A936" s="136"/>
      <c r="B936" s="134"/>
      <c r="C936" s="137"/>
      <c r="D936" s="142" t="str">
        <f>IF(Data_Entry_Table[[#This Row],[Category/Activity]]="", "", (VLOOKUP($D$3,Table2[#All], MATCH(Data_Entry_Table[[#This Row],[Category/Activity]], $N$36:$S$36,0))))</f>
        <v/>
      </c>
      <c r="E936" s="138"/>
      <c r="F936" s="144" t="str">
        <f>IF(Data_Entry_Table[[#This Row],[Hours]]="","",Data_Entry_Table[[#This Row],[Hours]]*Data_Entry_Table[[#This Row],[Rate]])</f>
        <v/>
      </c>
    </row>
    <row r="937" spans="1:6" s="73" customFormat="1" ht="15" customHeight="1" x14ac:dyDescent="0.3">
      <c r="A937" s="136"/>
      <c r="B937" s="134"/>
      <c r="C937" s="137"/>
      <c r="D937" s="142" t="str">
        <f>IF(Data_Entry_Table[[#This Row],[Category/Activity]]="", "", (VLOOKUP($D$3,Table2[#All], MATCH(Data_Entry_Table[[#This Row],[Category/Activity]], $N$36:$S$36,0))))</f>
        <v/>
      </c>
      <c r="E937" s="138"/>
      <c r="F937" s="144" t="str">
        <f>IF(Data_Entry_Table[[#This Row],[Hours]]="","",Data_Entry_Table[[#This Row],[Hours]]*Data_Entry_Table[[#This Row],[Rate]])</f>
        <v/>
      </c>
    </row>
    <row r="938" spans="1:6" s="73" customFormat="1" ht="15" customHeight="1" x14ac:dyDescent="0.3">
      <c r="A938" s="136"/>
      <c r="B938" s="134"/>
      <c r="C938" s="137"/>
      <c r="D938" s="142" t="str">
        <f>IF(Data_Entry_Table[[#This Row],[Category/Activity]]="", "", (VLOOKUP($D$3,Table2[#All], MATCH(Data_Entry_Table[[#This Row],[Category/Activity]], $N$36:$S$36,0))))</f>
        <v/>
      </c>
      <c r="E938" s="138"/>
      <c r="F938" s="144" t="str">
        <f>IF(Data_Entry_Table[[#This Row],[Hours]]="","",Data_Entry_Table[[#This Row],[Hours]]*Data_Entry_Table[[#This Row],[Rate]])</f>
        <v/>
      </c>
    </row>
    <row r="939" spans="1:6" s="73" customFormat="1" ht="15" customHeight="1" x14ac:dyDescent="0.3">
      <c r="A939" s="136"/>
      <c r="B939" s="134"/>
      <c r="C939" s="137"/>
      <c r="D939" s="142" t="str">
        <f>IF(Data_Entry_Table[[#This Row],[Category/Activity]]="", "", (VLOOKUP($D$3,Table2[#All], MATCH(Data_Entry_Table[[#This Row],[Category/Activity]], $N$36:$S$36,0))))</f>
        <v/>
      </c>
      <c r="E939" s="138"/>
      <c r="F939" s="144" t="str">
        <f>IF(Data_Entry_Table[[#This Row],[Hours]]="","",Data_Entry_Table[[#This Row],[Hours]]*Data_Entry_Table[[#This Row],[Rate]])</f>
        <v/>
      </c>
    </row>
    <row r="940" spans="1:6" s="73" customFormat="1" ht="15" customHeight="1" x14ac:dyDescent="0.3">
      <c r="A940" s="136"/>
      <c r="B940" s="134"/>
      <c r="C940" s="137"/>
      <c r="D940" s="142" t="str">
        <f>IF(Data_Entry_Table[[#This Row],[Category/Activity]]="", "", (VLOOKUP($D$3,Table2[#All], MATCH(Data_Entry_Table[[#This Row],[Category/Activity]], $N$36:$S$36,0))))</f>
        <v/>
      </c>
      <c r="E940" s="138"/>
      <c r="F940" s="144" t="str">
        <f>IF(Data_Entry_Table[[#This Row],[Hours]]="","",Data_Entry_Table[[#This Row],[Hours]]*Data_Entry_Table[[#This Row],[Rate]])</f>
        <v/>
      </c>
    </row>
    <row r="941" spans="1:6" s="73" customFormat="1" ht="15" customHeight="1" x14ac:dyDescent="0.3">
      <c r="A941" s="136"/>
      <c r="B941" s="134"/>
      <c r="C941" s="137"/>
      <c r="D941" s="142" t="str">
        <f>IF(Data_Entry_Table[[#This Row],[Category/Activity]]="", "", (VLOOKUP($D$3,Table2[#All], MATCH(Data_Entry_Table[[#This Row],[Category/Activity]], $N$36:$S$36,0))))</f>
        <v/>
      </c>
      <c r="E941" s="138"/>
      <c r="F941" s="144" t="str">
        <f>IF(Data_Entry_Table[[#This Row],[Hours]]="","",Data_Entry_Table[[#This Row],[Hours]]*Data_Entry_Table[[#This Row],[Rate]])</f>
        <v/>
      </c>
    </row>
    <row r="942" spans="1:6" s="73" customFormat="1" ht="15" customHeight="1" x14ac:dyDescent="0.3">
      <c r="A942" s="136"/>
      <c r="B942" s="134"/>
      <c r="C942" s="137"/>
      <c r="D942" s="142" t="str">
        <f>IF(Data_Entry_Table[[#This Row],[Category/Activity]]="", "", (VLOOKUP($D$3,Table2[#All], MATCH(Data_Entry_Table[[#This Row],[Category/Activity]], $N$36:$S$36,0))))</f>
        <v/>
      </c>
      <c r="E942" s="138"/>
      <c r="F942" s="144" t="str">
        <f>IF(Data_Entry_Table[[#This Row],[Hours]]="","",Data_Entry_Table[[#This Row],[Hours]]*Data_Entry_Table[[#This Row],[Rate]])</f>
        <v/>
      </c>
    </row>
    <row r="943" spans="1:6" s="73" customFormat="1" ht="15" customHeight="1" x14ac:dyDescent="0.3">
      <c r="A943" s="136"/>
      <c r="B943" s="134"/>
      <c r="C943" s="137"/>
      <c r="D943" s="142" t="str">
        <f>IF(Data_Entry_Table[[#This Row],[Category/Activity]]="", "", (VLOOKUP($D$3,Table2[#All], MATCH(Data_Entry_Table[[#This Row],[Category/Activity]], $N$36:$S$36,0))))</f>
        <v/>
      </c>
      <c r="E943" s="138"/>
      <c r="F943" s="144" t="str">
        <f>IF(Data_Entry_Table[[#This Row],[Hours]]="","",Data_Entry_Table[[#This Row],[Hours]]*Data_Entry_Table[[#This Row],[Rate]])</f>
        <v/>
      </c>
    </row>
    <row r="944" spans="1:6" s="73" customFormat="1" ht="15" customHeight="1" x14ac:dyDescent="0.3">
      <c r="A944" s="136"/>
      <c r="B944" s="134"/>
      <c r="C944" s="137"/>
      <c r="D944" s="142" t="str">
        <f>IF(Data_Entry_Table[[#This Row],[Category/Activity]]="", "", (VLOOKUP($D$3,Table2[#All], MATCH(Data_Entry_Table[[#This Row],[Category/Activity]], $N$36:$S$36,0))))</f>
        <v/>
      </c>
      <c r="E944" s="138"/>
      <c r="F944" s="144" t="str">
        <f>IF(Data_Entry_Table[[#This Row],[Hours]]="","",Data_Entry_Table[[#This Row],[Hours]]*Data_Entry_Table[[#This Row],[Rate]])</f>
        <v/>
      </c>
    </row>
    <row r="945" spans="1:6" s="73" customFormat="1" ht="15" customHeight="1" x14ac:dyDescent="0.3">
      <c r="A945" s="136"/>
      <c r="B945" s="134"/>
      <c r="C945" s="137"/>
      <c r="D945" s="142" t="str">
        <f>IF(Data_Entry_Table[[#This Row],[Category/Activity]]="", "", (VLOOKUP($D$3,Table2[#All], MATCH(Data_Entry_Table[[#This Row],[Category/Activity]], $N$36:$S$36,0))))</f>
        <v/>
      </c>
      <c r="E945" s="138"/>
      <c r="F945" s="144" t="str">
        <f>IF(Data_Entry_Table[[#This Row],[Hours]]="","",Data_Entry_Table[[#This Row],[Hours]]*Data_Entry_Table[[#This Row],[Rate]])</f>
        <v/>
      </c>
    </row>
    <row r="946" spans="1:6" s="73" customFormat="1" ht="15" customHeight="1" x14ac:dyDescent="0.3">
      <c r="A946" s="136"/>
      <c r="B946" s="134"/>
      <c r="C946" s="137"/>
      <c r="D946" s="142" t="str">
        <f>IF(Data_Entry_Table[[#This Row],[Category/Activity]]="", "", (VLOOKUP($D$3,Table2[#All], MATCH(Data_Entry_Table[[#This Row],[Category/Activity]], $N$36:$S$36,0))))</f>
        <v/>
      </c>
      <c r="E946" s="138"/>
      <c r="F946" s="144" t="str">
        <f>IF(Data_Entry_Table[[#This Row],[Hours]]="","",Data_Entry_Table[[#This Row],[Hours]]*Data_Entry_Table[[#This Row],[Rate]])</f>
        <v/>
      </c>
    </row>
    <row r="947" spans="1:6" s="73" customFormat="1" ht="15" customHeight="1" x14ac:dyDescent="0.3">
      <c r="A947" s="136"/>
      <c r="B947" s="134"/>
      <c r="C947" s="137"/>
      <c r="D947" s="142" t="str">
        <f>IF(Data_Entry_Table[[#This Row],[Category/Activity]]="", "", (VLOOKUP($D$3,Table2[#All], MATCH(Data_Entry_Table[[#This Row],[Category/Activity]], $N$36:$S$36,0))))</f>
        <v/>
      </c>
      <c r="E947" s="138"/>
      <c r="F947" s="144" t="str">
        <f>IF(Data_Entry_Table[[#This Row],[Hours]]="","",Data_Entry_Table[[#This Row],[Hours]]*Data_Entry_Table[[#This Row],[Rate]])</f>
        <v/>
      </c>
    </row>
    <row r="948" spans="1:6" s="73" customFormat="1" ht="15" customHeight="1" x14ac:dyDescent="0.3">
      <c r="A948" s="136"/>
      <c r="B948" s="134"/>
      <c r="C948" s="137"/>
      <c r="D948" s="142" t="str">
        <f>IF(Data_Entry_Table[[#This Row],[Category/Activity]]="", "", (VLOOKUP($D$3,Table2[#All], MATCH(Data_Entry_Table[[#This Row],[Category/Activity]], $N$36:$S$36,0))))</f>
        <v/>
      </c>
      <c r="E948" s="138"/>
      <c r="F948" s="144" t="str">
        <f>IF(Data_Entry_Table[[#This Row],[Hours]]="","",Data_Entry_Table[[#This Row],[Hours]]*Data_Entry_Table[[#This Row],[Rate]])</f>
        <v/>
      </c>
    </row>
    <row r="949" spans="1:6" s="73" customFormat="1" ht="15" customHeight="1" x14ac:dyDescent="0.3">
      <c r="A949" s="136"/>
      <c r="B949" s="134"/>
      <c r="C949" s="137"/>
      <c r="D949" s="142" t="str">
        <f>IF(Data_Entry_Table[[#This Row],[Category/Activity]]="", "", (VLOOKUP($D$3,Table2[#All], MATCH(Data_Entry_Table[[#This Row],[Category/Activity]], $N$36:$S$36,0))))</f>
        <v/>
      </c>
      <c r="E949" s="138"/>
      <c r="F949" s="144" t="str">
        <f>IF(Data_Entry_Table[[#This Row],[Hours]]="","",Data_Entry_Table[[#This Row],[Hours]]*Data_Entry_Table[[#This Row],[Rate]])</f>
        <v/>
      </c>
    </row>
    <row r="950" spans="1:6" s="73" customFormat="1" ht="15" customHeight="1" x14ac:dyDescent="0.3">
      <c r="A950" s="136"/>
      <c r="B950" s="134"/>
      <c r="C950" s="137"/>
      <c r="D950" s="142" t="str">
        <f>IF(Data_Entry_Table[[#This Row],[Category/Activity]]="", "", (VLOOKUP($D$3,Table2[#All], MATCH(Data_Entry_Table[[#This Row],[Category/Activity]], $N$36:$S$36,0))))</f>
        <v/>
      </c>
      <c r="E950" s="138"/>
      <c r="F950" s="144" t="str">
        <f>IF(Data_Entry_Table[[#This Row],[Hours]]="","",Data_Entry_Table[[#This Row],[Hours]]*Data_Entry_Table[[#This Row],[Rate]])</f>
        <v/>
      </c>
    </row>
    <row r="951" spans="1:6" s="73" customFormat="1" ht="15" customHeight="1" x14ac:dyDescent="0.3">
      <c r="A951" s="136"/>
      <c r="B951" s="134"/>
      <c r="C951" s="137"/>
      <c r="D951" s="142" t="str">
        <f>IF(Data_Entry_Table[[#This Row],[Category/Activity]]="", "", (VLOOKUP($D$3,Table2[#All], MATCH(Data_Entry_Table[[#This Row],[Category/Activity]], $N$36:$S$36,0))))</f>
        <v/>
      </c>
      <c r="E951" s="138"/>
      <c r="F951" s="144" t="str">
        <f>IF(Data_Entry_Table[[#This Row],[Hours]]="","",Data_Entry_Table[[#This Row],[Hours]]*Data_Entry_Table[[#This Row],[Rate]])</f>
        <v/>
      </c>
    </row>
    <row r="952" spans="1:6" s="73" customFormat="1" ht="15" customHeight="1" x14ac:dyDescent="0.3">
      <c r="A952" s="136"/>
      <c r="B952" s="134"/>
      <c r="C952" s="137"/>
      <c r="D952" s="142" t="str">
        <f>IF(Data_Entry_Table[[#This Row],[Category/Activity]]="", "", (VLOOKUP($D$3,Table2[#All], MATCH(Data_Entry_Table[[#This Row],[Category/Activity]], $N$36:$S$36,0))))</f>
        <v/>
      </c>
      <c r="E952" s="138"/>
      <c r="F952" s="144" t="str">
        <f>IF(Data_Entry_Table[[#This Row],[Hours]]="","",Data_Entry_Table[[#This Row],[Hours]]*Data_Entry_Table[[#This Row],[Rate]])</f>
        <v/>
      </c>
    </row>
    <row r="953" spans="1:6" s="73" customFormat="1" ht="15" customHeight="1" x14ac:dyDescent="0.3">
      <c r="A953" s="136"/>
      <c r="B953" s="134"/>
      <c r="C953" s="137"/>
      <c r="D953" s="142" t="str">
        <f>IF(Data_Entry_Table[[#This Row],[Category/Activity]]="", "", (VLOOKUP($D$3,Table2[#All], MATCH(Data_Entry_Table[[#This Row],[Category/Activity]], $N$36:$S$36,0))))</f>
        <v/>
      </c>
      <c r="E953" s="138"/>
      <c r="F953" s="144" t="str">
        <f>IF(Data_Entry_Table[[#This Row],[Hours]]="","",Data_Entry_Table[[#This Row],[Hours]]*Data_Entry_Table[[#This Row],[Rate]])</f>
        <v/>
      </c>
    </row>
    <row r="954" spans="1:6" s="73" customFormat="1" ht="15" customHeight="1" x14ac:dyDescent="0.3">
      <c r="A954" s="136"/>
      <c r="B954" s="134"/>
      <c r="C954" s="137"/>
      <c r="D954" s="142" t="str">
        <f>IF(Data_Entry_Table[[#This Row],[Category/Activity]]="", "", (VLOOKUP($D$3,Table2[#All], MATCH(Data_Entry_Table[[#This Row],[Category/Activity]], $N$36:$S$36,0))))</f>
        <v/>
      </c>
      <c r="E954" s="138"/>
      <c r="F954" s="144" t="str">
        <f>IF(Data_Entry_Table[[#This Row],[Hours]]="","",Data_Entry_Table[[#This Row],[Hours]]*Data_Entry_Table[[#This Row],[Rate]])</f>
        <v/>
      </c>
    </row>
    <row r="955" spans="1:6" s="73" customFormat="1" ht="15" customHeight="1" x14ac:dyDescent="0.3">
      <c r="A955" s="136"/>
      <c r="B955" s="134"/>
      <c r="C955" s="137"/>
      <c r="D955" s="142" t="str">
        <f>IF(Data_Entry_Table[[#This Row],[Category/Activity]]="", "", (VLOOKUP($D$3,Table2[#All], MATCH(Data_Entry_Table[[#This Row],[Category/Activity]], $N$36:$S$36,0))))</f>
        <v/>
      </c>
      <c r="E955" s="138"/>
      <c r="F955" s="144" t="str">
        <f>IF(Data_Entry_Table[[#This Row],[Hours]]="","",Data_Entry_Table[[#This Row],[Hours]]*Data_Entry_Table[[#This Row],[Rate]])</f>
        <v/>
      </c>
    </row>
    <row r="956" spans="1:6" s="73" customFormat="1" ht="15" customHeight="1" x14ac:dyDescent="0.3">
      <c r="A956" s="136"/>
      <c r="B956" s="134"/>
      <c r="C956" s="137"/>
      <c r="D956" s="142" t="str">
        <f>IF(Data_Entry_Table[[#This Row],[Category/Activity]]="", "", (VLOOKUP($D$3,Table2[#All], MATCH(Data_Entry_Table[[#This Row],[Category/Activity]], $N$36:$S$36,0))))</f>
        <v/>
      </c>
      <c r="E956" s="138"/>
      <c r="F956" s="144" t="str">
        <f>IF(Data_Entry_Table[[#This Row],[Hours]]="","",Data_Entry_Table[[#This Row],[Hours]]*Data_Entry_Table[[#This Row],[Rate]])</f>
        <v/>
      </c>
    </row>
    <row r="957" spans="1:6" s="73" customFormat="1" ht="15" customHeight="1" x14ac:dyDescent="0.3">
      <c r="A957" s="136"/>
      <c r="B957" s="134"/>
      <c r="C957" s="137"/>
      <c r="D957" s="142" t="str">
        <f>IF(Data_Entry_Table[[#This Row],[Category/Activity]]="", "", (VLOOKUP($D$3,Table2[#All], MATCH(Data_Entry_Table[[#This Row],[Category/Activity]], $N$36:$S$36,0))))</f>
        <v/>
      </c>
      <c r="E957" s="138"/>
      <c r="F957" s="144" t="str">
        <f>IF(Data_Entry_Table[[#This Row],[Hours]]="","",Data_Entry_Table[[#This Row],[Hours]]*Data_Entry_Table[[#This Row],[Rate]])</f>
        <v/>
      </c>
    </row>
    <row r="958" spans="1:6" s="73" customFormat="1" ht="15" customHeight="1" x14ac:dyDescent="0.3">
      <c r="A958" s="136"/>
      <c r="B958" s="134"/>
      <c r="C958" s="137"/>
      <c r="D958" s="142" t="str">
        <f>IF(Data_Entry_Table[[#This Row],[Category/Activity]]="", "", (VLOOKUP($D$3,Table2[#All], MATCH(Data_Entry_Table[[#This Row],[Category/Activity]], $N$36:$S$36,0))))</f>
        <v/>
      </c>
      <c r="E958" s="138"/>
      <c r="F958" s="144" t="str">
        <f>IF(Data_Entry_Table[[#This Row],[Hours]]="","",Data_Entry_Table[[#This Row],[Hours]]*Data_Entry_Table[[#This Row],[Rate]])</f>
        <v/>
      </c>
    </row>
    <row r="959" spans="1:6" s="73" customFormat="1" ht="15" customHeight="1" x14ac:dyDescent="0.3">
      <c r="A959" s="136"/>
      <c r="B959" s="134"/>
      <c r="C959" s="137"/>
      <c r="D959" s="142" t="str">
        <f>IF(Data_Entry_Table[[#This Row],[Category/Activity]]="", "", (VLOOKUP($D$3,Table2[#All], MATCH(Data_Entry_Table[[#This Row],[Category/Activity]], $N$36:$S$36,0))))</f>
        <v/>
      </c>
      <c r="E959" s="138"/>
      <c r="F959" s="144" t="str">
        <f>IF(Data_Entry_Table[[#This Row],[Hours]]="","",Data_Entry_Table[[#This Row],[Hours]]*Data_Entry_Table[[#This Row],[Rate]])</f>
        <v/>
      </c>
    </row>
    <row r="960" spans="1:6" s="73" customFormat="1" ht="15" customHeight="1" x14ac:dyDescent="0.3">
      <c r="A960" s="136"/>
      <c r="B960" s="134"/>
      <c r="C960" s="137"/>
      <c r="D960" s="142" t="str">
        <f>IF(Data_Entry_Table[[#This Row],[Category/Activity]]="", "", (VLOOKUP($D$3,Table2[#All], MATCH(Data_Entry_Table[[#This Row],[Category/Activity]], $N$36:$S$36,0))))</f>
        <v/>
      </c>
      <c r="E960" s="138"/>
      <c r="F960" s="144" t="str">
        <f>IF(Data_Entry_Table[[#This Row],[Hours]]="","",Data_Entry_Table[[#This Row],[Hours]]*Data_Entry_Table[[#This Row],[Rate]])</f>
        <v/>
      </c>
    </row>
    <row r="961" spans="1:6" s="73" customFormat="1" ht="15" customHeight="1" x14ac:dyDescent="0.3">
      <c r="A961" s="136"/>
      <c r="B961" s="134"/>
      <c r="C961" s="137"/>
      <c r="D961" s="142" t="str">
        <f>IF(Data_Entry_Table[[#This Row],[Category/Activity]]="", "", (VLOOKUP($D$3,Table2[#All], MATCH(Data_Entry_Table[[#This Row],[Category/Activity]], $N$36:$S$36,0))))</f>
        <v/>
      </c>
      <c r="E961" s="138"/>
      <c r="F961" s="144" t="str">
        <f>IF(Data_Entry_Table[[#This Row],[Hours]]="","",Data_Entry_Table[[#This Row],[Hours]]*Data_Entry_Table[[#This Row],[Rate]])</f>
        <v/>
      </c>
    </row>
    <row r="962" spans="1:6" s="73" customFormat="1" ht="15" customHeight="1" x14ac:dyDescent="0.3">
      <c r="A962" s="136"/>
      <c r="B962" s="134"/>
      <c r="C962" s="137"/>
      <c r="D962" s="142" t="str">
        <f>IF(Data_Entry_Table[[#This Row],[Category/Activity]]="", "", (VLOOKUP($D$3,Table2[#All], MATCH(Data_Entry_Table[[#This Row],[Category/Activity]], $N$36:$S$36,0))))</f>
        <v/>
      </c>
      <c r="E962" s="138"/>
      <c r="F962" s="144" t="str">
        <f>IF(Data_Entry_Table[[#This Row],[Hours]]="","",Data_Entry_Table[[#This Row],[Hours]]*Data_Entry_Table[[#This Row],[Rate]])</f>
        <v/>
      </c>
    </row>
    <row r="963" spans="1:6" s="73" customFormat="1" ht="15" customHeight="1" x14ac:dyDescent="0.3">
      <c r="A963" s="136"/>
      <c r="B963" s="134"/>
      <c r="C963" s="137"/>
      <c r="D963" s="142" t="str">
        <f>IF(Data_Entry_Table[[#This Row],[Category/Activity]]="", "", (VLOOKUP($D$3,Table2[#All], MATCH(Data_Entry_Table[[#This Row],[Category/Activity]], $N$36:$S$36,0))))</f>
        <v/>
      </c>
      <c r="E963" s="138"/>
      <c r="F963" s="144" t="str">
        <f>IF(Data_Entry_Table[[#This Row],[Hours]]="","",Data_Entry_Table[[#This Row],[Hours]]*Data_Entry_Table[[#This Row],[Rate]])</f>
        <v/>
      </c>
    </row>
    <row r="964" spans="1:6" s="73" customFormat="1" ht="15" customHeight="1" x14ac:dyDescent="0.3">
      <c r="A964" s="136"/>
      <c r="B964" s="134"/>
      <c r="C964" s="137"/>
      <c r="D964" s="142" t="str">
        <f>IF(Data_Entry_Table[[#This Row],[Category/Activity]]="", "", (VLOOKUP($D$3,Table2[#All], MATCH(Data_Entry_Table[[#This Row],[Category/Activity]], $N$36:$S$36,0))))</f>
        <v/>
      </c>
      <c r="E964" s="138"/>
      <c r="F964" s="144" t="str">
        <f>IF(Data_Entry_Table[[#This Row],[Hours]]="","",Data_Entry_Table[[#This Row],[Hours]]*Data_Entry_Table[[#This Row],[Rate]])</f>
        <v/>
      </c>
    </row>
    <row r="965" spans="1:6" s="73" customFormat="1" ht="15" customHeight="1" x14ac:dyDescent="0.3">
      <c r="A965" s="136"/>
      <c r="B965" s="134"/>
      <c r="C965" s="137"/>
      <c r="D965" s="142" t="str">
        <f>IF(Data_Entry_Table[[#This Row],[Category/Activity]]="", "", (VLOOKUP($D$3,Table2[#All], MATCH(Data_Entry_Table[[#This Row],[Category/Activity]], $N$36:$S$36,0))))</f>
        <v/>
      </c>
      <c r="E965" s="138"/>
      <c r="F965" s="144" t="str">
        <f>IF(Data_Entry_Table[[#This Row],[Hours]]="","",Data_Entry_Table[[#This Row],[Hours]]*Data_Entry_Table[[#This Row],[Rate]])</f>
        <v/>
      </c>
    </row>
    <row r="966" spans="1:6" s="73" customFormat="1" ht="15" customHeight="1" x14ac:dyDescent="0.3">
      <c r="A966" s="136"/>
      <c r="B966" s="134"/>
      <c r="C966" s="137"/>
      <c r="D966" s="142" t="str">
        <f>IF(Data_Entry_Table[[#This Row],[Category/Activity]]="", "", (VLOOKUP($D$3,Table2[#All], MATCH(Data_Entry_Table[[#This Row],[Category/Activity]], $N$36:$S$36,0))))</f>
        <v/>
      </c>
      <c r="E966" s="138"/>
      <c r="F966" s="144" t="str">
        <f>IF(Data_Entry_Table[[#This Row],[Hours]]="","",Data_Entry_Table[[#This Row],[Hours]]*Data_Entry_Table[[#This Row],[Rate]])</f>
        <v/>
      </c>
    </row>
    <row r="967" spans="1:6" s="73" customFormat="1" ht="15" customHeight="1" x14ac:dyDescent="0.3">
      <c r="A967" s="136"/>
      <c r="B967" s="134"/>
      <c r="C967" s="137"/>
      <c r="D967" s="142" t="str">
        <f>IF(Data_Entry_Table[[#This Row],[Category/Activity]]="", "", (VLOOKUP($D$3,Table2[#All], MATCH(Data_Entry_Table[[#This Row],[Category/Activity]], $N$36:$S$36,0))))</f>
        <v/>
      </c>
      <c r="E967" s="138"/>
      <c r="F967" s="144" t="str">
        <f>IF(Data_Entry_Table[[#This Row],[Hours]]="","",Data_Entry_Table[[#This Row],[Hours]]*Data_Entry_Table[[#This Row],[Rate]])</f>
        <v/>
      </c>
    </row>
    <row r="968" spans="1:6" s="73" customFormat="1" ht="15" customHeight="1" x14ac:dyDescent="0.3">
      <c r="A968" s="136"/>
      <c r="B968" s="134"/>
      <c r="C968" s="137"/>
      <c r="D968" s="142" t="str">
        <f>IF(Data_Entry_Table[[#This Row],[Category/Activity]]="", "", (VLOOKUP($D$3,Table2[#All], MATCH(Data_Entry_Table[[#This Row],[Category/Activity]], $N$36:$S$36,0))))</f>
        <v/>
      </c>
      <c r="E968" s="138"/>
      <c r="F968" s="144" t="str">
        <f>IF(Data_Entry_Table[[#This Row],[Hours]]="","",Data_Entry_Table[[#This Row],[Hours]]*Data_Entry_Table[[#This Row],[Rate]])</f>
        <v/>
      </c>
    </row>
    <row r="969" spans="1:6" s="73" customFormat="1" ht="15" customHeight="1" x14ac:dyDescent="0.3">
      <c r="A969" s="136"/>
      <c r="B969" s="134"/>
      <c r="C969" s="137"/>
      <c r="D969" s="142" t="str">
        <f>IF(Data_Entry_Table[[#This Row],[Category/Activity]]="", "", (VLOOKUP($D$3,Table2[#All], MATCH(Data_Entry_Table[[#This Row],[Category/Activity]], $N$36:$S$36,0))))</f>
        <v/>
      </c>
      <c r="E969" s="138"/>
      <c r="F969" s="144" t="str">
        <f>IF(Data_Entry_Table[[#This Row],[Hours]]="","",Data_Entry_Table[[#This Row],[Hours]]*Data_Entry_Table[[#This Row],[Rate]])</f>
        <v/>
      </c>
    </row>
    <row r="970" spans="1:6" s="73" customFormat="1" ht="15" customHeight="1" x14ac:dyDescent="0.3">
      <c r="A970" s="136"/>
      <c r="B970" s="134"/>
      <c r="C970" s="137"/>
      <c r="D970" s="142" t="str">
        <f>IF(Data_Entry_Table[[#This Row],[Category/Activity]]="", "", (VLOOKUP($D$3,Table2[#All], MATCH(Data_Entry_Table[[#This Row],[Category/Activity]], $N$36:$S$36,0))))</f>
        <v/>
      </c>
      <c r="E970" s="138"/>
      <c r="F970" s="144" t="str">
        <f>IF(Data_Entry_Table[[#This Row],[Hours]]="","",Data_Entry_Table[[#This Row],[Hours]]*Data_Entry_Table[[#This Row],[Rate]])</f>
        <v/>
      </c>
    </row>
    <row r="971" spans="1:6" s="73" customFormat="1" ht="15" customHeight="1" x14ac:dyDescent="0.3">
      <c r="A971" s="136"/>
      <c r="B971" s="134"/>
      <c r="C971" s="137"/>
      <c r="D971" s="142" t="str">
        <f>IF(Data_Entry_Table[[#This Row],[Category/Activity]]="", "", (VLOOKUP($D$3,Table2[#All], MATCH(Data_Entry_Table[[#This Row],[Category/Activity]], $N$36:$S$36,0))))</f>
        <v/>
      </c>
      <c r="E971" s="138"/>
      <c r="F971" s="144" t="str">
        <f>IF(Data_Entry_Table[[#This Row],[Hours]]="","",Data_Entry_Table[[#This Row],[Hours]]*Data_Entry_Table[[#This Row],[Rate]])</f>
        <v/>
      </c>
    </row>
    <row r="972" spans="1:6" s="73" customFormat="1" ht="15" customHeight="1" x14ac:dyDescent="0.3">
      <c r="A972" s="136"/>
      <c r="B972" s="134"/>
      <c r="C972" s="137"/>
      <c r="D972" s="142" t="str">
        <f>IF(Data_Entry_Table[[#This Row],[Category/Activity]]="", "", (VLOOKUP($D$3,Table2[#All], MATCH(Data_Entry_Table[[#This Row],[Category/Activity]], $N$36:$S$36,0))))</f>
        <v/>
      </c>
      <c r="E972" s="138"/>
      <c r="F972" s="144" t="str">
        <f>IF(Data_Entry_Table[[#This Row],[Hours]]="","",Data_Entry_Table[[#This Row],[Hours]]*Data_Entry_Table[[#This Row],[Rate]])</f>
        <v/>
      </c>
    </row>
    <row r="973" spans="1:6" s="73" customFormat="1" ht="15" customHeight="1" x14ac:dyDescent="0.3">
      <c r="A973" s="136"/>
      <c r="B973" s="134"/>
      <c r="C973" s="137"/>
      <c r="D973" s="142" t="str">
        <f>IF(Data_Entry_Table[[#This Row],[Category/Activity]]="", "", (VLOOKUP($D$3,Table2[#All], MATCH(Data_Entry_Table[[#This Row],[Category/Activity]], $N$36:$S$36,0))))</f>
        <v/>
      </c>
      <c r="E973" s="138"/>
      <c r="F973" s="144" t="str">
        <f>IF(Data_Entry_Table[[#This Row],[Hours]]="","",Data_Entry_Table[[#This Row],[Hours]]*Data_Entry_Table[[#This Row],[Rate]])</f>
        <v/>
      </c>
    </row>
    <row r="974" spans="1:6" s="73" customFormat="1" ht="15" customHeight="1" x14ac:dyDescent="0.3">
      <c r="A974" s="136"/>
      <c r="B974" s="134"/>
      <c r="C974" s="137"/>
      <c r="D974" s="142" t="str">
        <f>IF(Data_Entry_Table[[#This Row],[Category/Activity]]="", "", (VLOOKUP($D$3,Table2[#All], MATCH(Data_Entry_Table[[#This Row],[Category/Activity]], $N$36:$S$36,0))))</f>
        <v/>
      </c>
      <c r="E974" s="138"/>
      <c r="F974" s="144" t="str">
        <f>IF(Data_Entry_Table[[#This Row],[Hours]]="","",Data_Entry_Table[[#This Row],[Hours]]*Data_Entry_Table[[#This Row],[Rate]])</f>
        <v/>
      </c>
    </row>
    <row r="975" spans="1:6" s="73" customFormat="1" ht="15" customHeight="1" x14ac:dyDescent="0.3">
      <c r="A975" s="136"/>
      <c r="B975" s="134"/>
      <c r="C975" s="137"/>
      <c r="D975" s="142" t="str">
        <f>IF(Data_Entry_Table[[#This Row],[Category/Activity]]="", "", (VLOOKUP($D$3,Table2[#All], MATCH(Data_Entry_Table[[#This Row],[Category/Activity]], $N$36:$S$36,0))))</f>
        <v/>
      </c>
      <c r="E975" s="138"/>
      <c r="F975" s="144" t="str">
        <f>IF(Data_Entry_Table[[#This Row],[Hours]]="","",Data_Entry_Table[[#This Row],[Hours]]*Data_Entry_Table[[#This Row],[Rate]])</f>
        <v/>
      </c>
    </row>
    <row r="976" spans="1:6" s="73" customFormat="1" ht="15" customHeight="1" x14ac:dyDescent="0.3">
      <c r="A976" s="136"/>
      <c r="B976" s="134"/>
      <c r="C976" s="137"/>
      <c r="D976" s="142" t="str">
        <f>IF(Data_Entry_Table[[#This Row],[Category/Activity]]="", "", (VLOOKUP($D$3,Table2[#All], MATCH(Data_Entry_Table[[#This Row],[Category/Activity]], $N$36:$S$36,0))))</f>
        <v/>
      </c>
      <c r="E976" s="138"/>
      <c r="F976" s="144" t="str">
        <f>IF(Data_Entry_Table[[#This Row],[Hours]]="","",Data_Entry_Table[[#This Row],[Hours]]*Data_Entry_Table[[#This Row],[Rate]])</f>
        <v/>
      </c>
    </row>
    <row r="977" spans="1:6" s="73" customFormat="1" ht="15" customHeight="1" x14ac:dyDescent="0.3">
      <c r="A977" s="136"/>
      <c r="B977" s="134"/>
      <c r="C977" s="137"/>
      <c r="D977" s="142" t="str">
        <f>IF(Data_Entry_Table[[#This Row],[Category/Activity]]="", "", (VLOOKUP($D$3,Table2[#All], MATCH(Data_Entry_Table[[#This Row],[Category/Activity]], $N$36:$S$36,0))))</f>
        <v/>
      </c>
      <c r="E977" s="138"/>
      <c r="F977" s="144" t="str">
        <f>IF(Data_Entry_Table[[#This Row],[Hours]]="","",Data_Entry_Table[[#This Row],[Hours]]*Data_Entry_Table[[#This Row],[Rate]])</f>
        <v/>
      </c>
    </row>
    <row r="978" spans="1:6" s="73" customFormat="1" ht="15" customHeight="1" x14ac:dyDescent="0.3">
      <c r="A978" s="136"/>
      <c r="B978" s="134"/>
      <c r="C978" s="137"/>
      <c r="D978" s="142" t="str">
        <f>IF(Data_Entry_Table[[#This Row],[Category/Activity]]="", "", (VLOOKUP($D$3,Table2[#All], MATCH(Data_Entry_Table[[#This Row],[Category/Activity]], $N$36:$S$36,0))))</f>
        <v/>
      </c>
      <c r="E978" s="138"/>
      <c r="F978" s="144" t="str">
        <f>IF(Data_Entry_Table[[#This Row],[Hours]]="","",Data_Entry_Table[[#This Row],[Hours]]*Data_Entry_Table[[#This Row],[Rate]])</f>
        <v/>
      </c>
    </row>
    <row r="979" spans="1:6" s="73" customFormat="1" ht="15" customHeight="1" x14ac:dyDescent="0.3">
      <c r="A979" s="136"/>
      <c r="B979" s="134"/>
      <c r="C979" s="137"/>
      <c r="D979" s="142" t="str">
        <f>IF(Data_Entry_Table[[#This Row],[Category/Activity]]="", "", (VLOOKUP($D$3,Table2[#All], MATCH(Data_Entry_Table[[#This Row],[Category/Activity]], $N$36:$S$36,0))))</f>
        <v/>
      </c>
      <c r="E979" s="138"/>
      <c r="F979" s="144" t="str">
        <f>IF(Data_Entry_Table[[#This Row],[Hours]]="","",Data_Entry_Table[[#This Row],[Hours]]*Data_Entry_Table[[#This Row],[Rate]])</f>
        <v/>
      </c>
    </row>
    <row r="980" spans="1:6" s="73" customFormat="1" ht="15" customHeight="1" x14ac:dyDescent="0.3">
      <c r="A980" s="136"/>
      <c r="B980" s="134"/>
      <c r="C980" s="137"/>
      <c r="D980" s="142" t="str">
        <f>IF(Data_Entry_Table[[#This Row],[Category/Activity]]="", "", (VLOOKUP($D$3,Table2[#All], MATCH(Data_Entry_Table[[#This Row],[Category/Activity]], $N$36:$S$36,0))))</f>
        <v/>
      </c>
      <c r="E980" s="138"/>
      <c r="F980" s="144" t="str">
        <f>IF(Data_Entry_Table[[#This Row],[Hours]]="","",Data_Entry_Table[[#This Row],[Hours]]*Data_Entry_Table[[#This Row],[Rate]])</f>
        <v/>
      </c>
    </row>
    <row r="981" spans="1:6" s="73" customFormat="1" ht="15" customHeight="1" x14ac:dyDescent="0.3">
      <c r="A981" s="136"/>
      <c r="B981" s="134"/>
      <c r="C981" s="137"/>
      <c r="D981" s="142" t="str">
        <f>IF(Data_Entry_Table[[#This Row],[Category/Activity]]="", "", (VLOOKUP($D$3,Table2[#All], MATCH(Data_Entry_Table[[#This Row],[Category/Activity]], $N$36:$S$36,0))))</f>
        <v/>
      </c>
      <c r="E981" s="138"/>
      <c r="F981" s="144" t="str">
        <f>IF(Data_Entry_Table[[#This Row],[Hours]]="","",Data_Entry_Table[[#This Row],[Hours]]*Data_Entry_Table[[#This Row],[Rate]])</f>
        <v/>
      </c>
    </row>
    <row r="982" spans="1:6" s="73" customFormat="1" ht="15" customHeight="1" x14ac:dyDescent="0.3">
      <c r="A982" s="136"/>
      <c r="B982" s="134"/>
      <c r="C982" s="137"/>
      <c r="D982" s="142" t="str">
        <f>IF(Data_Entry_Table[[#This Row],[Category/Activity]]="", "", (VLOOKUP($D$3,Table2[#All], MATCH(Data_Entry_Table[[#This Row],[Category/Activity]], $N$36:$S$36,0))))</f>
        <v/>
      </c>
      <c r="E982" s="138"/>
      <c r="F982" s="144" t="str">
        <f>IF(Data_Entry_Table[[#This Row],[Hours]]="","",Data_Entry_Table[[#This Row],[Hours]]*Data_Entry_Table[[#This Row],[Rate]])</f>
        <v/>
      </c>
    </row>
    <row r="983" spans="1:6" s="73" customFormat="1" ht="15" customHeight="1" x14ac:dyDescent="0.3">
      <c r="A983" s="136"/>
      <c r="B983" s="134"/>
      <c r="C983" s="137"/>
      <c r="D983" s="142" t="str">
        <f>IF(Data_Entry_Table[[#This Row],[Category/Activity]]="", "", (VLOOKUP($D$3,Table2[#All], MATCH(Data_Entry_Table[[#This Row],[Category/Activity]], $N$36:$S$36,0))))</f>
        <v/>
      </c>
      <c r="E983" s="138"/>
      <c r="F983" s="144" t="str">
        <f>IF(Data_Entry_Table[[#This Row],[Hours]]="","",Data_Entry_Table[[#This Row],[Hours]]*Data_Entry_Table[[#This Row],[Rate]])</f>
        <v/>
      </c>
    </row>
    <row r="984" spans="1:6" s="73" customFormat="1" ht="15" customHeight="1" x14ac:dyDescent="0.3">
      <c r="A984" s="136"/>
      <c r="B984" s="134"/>
      <c r="C984" s="137"/>
      <c r="D984" s="142" t="str">
        <f>IF(Data_Entry_Table[[#This Row],[Category/Activity]]="", "", (VLOOKUP($D$3,Table2[#All], MATCH(Data_Entry_Table[[#This Row],[Category/Activity]], $N$36:$S$36,0))))</f>
        <v/>
      </c>
      <c r="E984" s="138"/>
      <c r="F984" s="144" t="str">
        <f>IF(Data_Entry_Table[[#This Row],[Hours]]="","",Data_Entry_Table[[#This Row],[Hours]]*Data_Entry_Table[[#This Row],[Rate]])</f>
        <v/>
      </c>
    </row>
    <row r="985" spans="1:6" s="73" customFormat="1" ht="15" customHeight="1" x14ac:dyDescent="0.3">
      <c r="A985" s="136"/>
      <c r="B985" s="134"/>
      <c r="C985" s="137"/>
      <c r="D985" s="142" t="str">
        <f>IF(Data_Entry_Table[[#This Row],[Category/Activity]]="", "", (VLOOKUP($D$3,Table2[#All], MATCH(Data_Entry_Table[[#This Row],[Category/Activity]], $N$36:$S$36,0))))</f>
        <v/>
      </c>
      <c r="E985" s="138"/>
      <c r="F985" s="144" t="str">
        <f>IF(Data_Entry_Table[[#This Row],[Hours]]="","",Data_Entry_Table[[#This Row],[Hours]]*Data_Entry_Table[[#This Row],[Rate]])</f>
        <v/>
      </c>
    </row>
    <row r="986" spans="1:6" s="73" customFormat="1" ht="15" customHeight="1" x14ac:dyDescent="0.3">
      <c r="A986" s="136"/>
      <c r="B986" s="134"/>
      <c r="C986" s="137"/>
      <c r="D986" s="142" t="str">
        <f>IF(Data_Entry_Table[[#This Row],[Category/Activity]]="", "", (VLOOKUP($D$3,Table2[#All], MATCH(Data_Entry_Table[[#This Row],[Category/Activity]], $N$36:$S$36,0))))</f>
        <v/>
      </c>
      <c r="E986" s="138"/>
      <c r="F986" s="144" t="str">
        <f>IF(Data_Entry_Table[[#This Row],[Hours]]="","",Data_Entry_Table[[#This Row],[Hours]]*Data_Entry_Table[[#This Row],[Rate]])</f>
        <v/>
      </c>
    </row>
    <row r="987" spans="1:6" s="73" customFormat="1" ht="15" customHeight="1" x14ac:dyDescent="0.3">
      <c r="A987" s="136"/>
      <c r="B987" s="134"/>
      <c r="C987" s="137"/>
      <c r="D987" s="142" t="str">
        <f>IF(Data_Entry_Table[[#This Row],[Category/Activity]]="", "", (VLOOKUP($D$3,Table2[#All], MATCH(Data_Entry_Table[[#This Row],[Category/Activity]], $N$36:$S$36,0))))</f>
        <v/>
      </c>
      <c r="E987" s="138"/>
      <c r="F987" s="144" t="str">
        <f>IF(Data_Entry_Table[[#This Row],[Hours]]="","",Data_Entry_Table[[#This Row],[Hours]]*Data_Entry_Table[[#This Row],[Rate]])</f>
        <v/>
      </c>
    </row>
    <row r="988" spans="1:6" s="73" customFormat="1" ht="15" customHeight="1" x14ac:dyDescent="0.3">
      <c r="A988" s="136"/>
      <c r="B988" s="134"/>
      <c r="C988" s="137"/>
      <c r="D988" s="142" t="str">
        <f>IF(Data_Entry_Table[[#This Row],[Category/Activity]]="", "", (VLOOKUP($D$3,Table2[#All], MATCH(Data_Entry_Table[[#This Row],[Category/Activity]], $N$36:$S$36,0))))</f>
        <v/>
      </c>
      <c r="E988" s="138"/>
      <c r="F988" s="144" t="str">
        <f>IF(Data_Entry_Table[[#This Row],[Hours]]="","",Data_Entry_Table[[#This Row],[Hours]]*Data_Entry_Table[[#This Row],[Rate]])</f>
        <v/>
      </c>
    </row>
    <row r="989" spans="1:6" s="73" customFormat="1" ht="15" customHeight="1" x14ac:dyDescent="0.3">
      <c r="A989" s="136"/>
      <c r="B989" s="134"/>
      <c r="C989" s="137"/>
      <c r="D989" s="142" t="str">
        <f>IF(Data_Entry_Table[[#This Row],[Category/Activity]]="", "", (VLOOKUP($D$3,Table2[#All], MATCH(Data_Entry_Table[[#This Row],[Category/Activity]], $N$36:$S$36,0))))</f>
        <v/>
      </c>
      <c r="E989" s="138"/>
      <c r="F989" s="144" t="str">
        <f>IF(Data_Entry_Table[[#This Row],[Hours]]="","",Data_Entry_Table[[#This Row],[Hours]]*Data_Entry_Table[[#This Row],[Rate]])</f>
        <v/>
      </c>
    </row>
    <row r="990" spans="1:6" s="73" customFormat="1" ht="15" customHeight="1" x14ac:dyDescent="0.3">
      <c r="A990" s="136"/>
      <c r="B990" s="134"/>
      <c r="C990" s="137"/>
      <c r="D990" s="142" t="str">
        <f>IF(Data_Entry_Table[[#This Row],[Category/Activity]]="", "", (VLOOKUP($D$3,Table2[#All], MATCH(Data_Entry_Table[[#This Row],[Category/Activity]], $N$36:$S$36,0))))</f>
        <v/>
      </c>
      <c r="E990" s="138"/>
      <c r="F990" s="144" t="str">
        <f>IF(Data_Entry_Table[[#This Row],[Hours]]="","",Data_Entry_Table[[#This Row],[Hours]]*Data_Entry_Table[[#This Row],[Rate]])</f>
        <v/>
      </c>
    </row>
    <row r="991" spans="1:6" s="73" customFormat="1" ht="15" customHeight="1" x14ac:dyDescent="0.3">
      <c r="A991" s="136"/>
      <c r="B991" s="134"/>
      <c r="C991" s="137"/>
      <c r="D991" s="142" t="str">
        <f>IF(Data_Entry_Table[[#This Row],[Category/Activity]]="", "", (VLOOKUP($D$3,Table2[#All], MATCH(Data_Entry_Table[[#This Row],[Category/Activity]], $N$36:$S$36,0))))</f>
        <v/>
      </c>
      <c r="E991" s="138"/>
      <c r="F991" s="144" t="str">
        <f>IF(Data_Entry_Table[[#This Row],[Hours]]="","",Data_Entry_Table[[#This Row],[Hours]]*Data_Entry_Table[[#This Row],[Rate]])</f>
        <v/>
      </c>
    </row>
    <row r="992" spans="1:6" s="73" customFormat="1" ht="15" customHeight="1" x14ac:dyDescent="0.3">
      <c r="A992" s="136"/>
      <c r="B992" s="134"/>
      <c r="C992" s="137"/>
      <c r="D992" s="142" t="str">
        <f>IF(Data_Entry_Table[[#This Row],[Category/Activity]]="", "", (VLOOKUP($D$3,Table2[#All], MATCH(Data_Entry_Table[[#This Row],[Category/Activity]], $N$36:$S$36,0))))</f>
        <v/>
      </c>
      <c r="E992" s="138"/>
      <c r="F992" s="144" t="str">
        <f>IF(Data_Entry_Table[[#This Row],[Hours]]="","",Data_Entry_Table[[#This Row],[Hours]]*Data_Entry_Table[[#This Row],[Rate]])</f>
        <v/>
      </c>
    </row>
    <row r="993" spans="1:6" s="73" customFormat="1" ht="15" customHeight="1" x14ac:dyDescent="0.3">
      <c r="A993" s="136"/>
      <c r="B993" s="134"/>
      <c r="C993" s="137"/>
      <c r="D993" s="142" t="str">
        <f>IF(Data_Entry_Table[[#This Row],[Category/Activity]]="", "", (VLOOKUP($D$3,Table2[#All], MATCH(Data_Entry_Table[[#This Row],[Category/Activity]], $N$36:$S$36,0))))</f>
        <v/>
      </c>
      <c r="E993" s="138"/>
      <c r="F993" s="144" t="str">
        <f>IF(Data_Entry_Table[[#This Row],[Hours]]="","",Data_Entry_Table[[#This Row],[Hours]]*Data_Entry_Table[[#This Row],[Rate]])</f>
        <v/>
      </c>
    </row>
    <row r="994" spans="1:6" s="73" customFormat="1" ht="15" customHeight="1" x14ac:dyDescent="0.3">
      <c r="A994" s="136"/>
      <c r="B994" s="134"/>
      <c r="C994" s="137"/>
      <c r="D994" s="142" t="str">
        <f>IF(Data_Entry_Table[[#This Row],[Category/Activity]]="", "", (VLOOKUP($D$3,Table2[#All], MATCH(Data_Entry_Table[[#This Row],[Category/Activity]], $N$36:$S$36,0))))</f>
        <v/>
      </c>
      <c r="E994" s="138"/>
      <c r="F994" s="144" t="str">
        <f>IF(Data_Entry_Table[[#This Row],[Hours]]="","",Data_Entry_Table[[#This Row],[Hours]]*Data_Entry_Table[[#This Row],[Rate]])</f>
        <v/>
      </c>
    </row>
    <row r="995" spans="1:6" s="73" customFormat="1" ht="15" customHeight="1" x14ac:dyDescent="0.3">
      <c r="A995" s="136"/>
      <c r="B995" s="134"/>
      <c r="C995" s="137"/>
      <c r="D995" s="142" t="str">
        <f>IF(Data_Entry_Table[[#This Row],[Category/Activity]]="", "", (VLOOKUP($D$3,Table2[#All], MATCH(Data_Entry_Table[[#This Row],[Category/Activity]], $N$36:$S$36,0))))</f>
        <v/>
      </c>
      <c r="E995" s="138"/>
      <c r="F995" s="144" t="str">
        <f>IF(Data_Entry_Table[[#This Row],[Hours]]="","",Data_Entry_Table[[#This Row],[Hours]]*Data_Entry_Table[[#This Row],[Rate]])</f>
        <v/>
      </c>
    </row>
    <row r="996" spans="1:6" s="73" customFormat="1" ht="15" customHeight="1" x14ac:dyDescent="0.3">
      <c r="A996" s="136"/>
      <c r="B996" s="134"/>
      <c r="C996" s="137"/>
      <c r="D996" s="142" t="str">
        <f>IF(Data_Entry_Table[[#This Row],[Category/Activity]]="", "", (VLOOKUP($D$3,Table2[#All], MATCH(Data_Entry_Table[[#This Row],[Category/Activity]], $N$36:$S$36,0))))</f>
        <v/>
      </c>
      <c r="E996" s="138"/>
      <c r="F996" s="144" t="str">
        <f>IF(Data_Entry_Table[[#This Row],[Hours]]="","",Data_Entry_Table[[#This Row],[Hours]]*Data_Entry_Table[[#This Row],[Rate]])</f>
        <v/>
      </c>
    </row>
    <row r="997" spans="1:6" s="73" customFormat="1" ht="15" customHeight="1" x14ac:dyDescent="0.3">
      <c r="A997" s="136"/>
      <c r="B997" s="134"/>
      <c r="C997" s="137"/>
      <c r="D997" s="142" t="str">
        <f>IF(Data_Entry_Table[[#This Row],[Category/Activity]]="", "", (VLOOKUP($D$3,Table2[#All], MATCH(Data_Entry_Table[[#This Row],[Category/Activity]], $N$36:$S$36,0))))</f>
        <v/>
      </c>
      <c r="E997" s="138"/>
      <c r="F997" s="144" t="str">
        <f>IF(Data_Entry_Table[[#This Row],[Hours]]="","",Data_Entry_Table[[#This Row],[Hours]]*Data_Entry_Table[[#This Row],[Rate]])</f>
        <v/>
      </c>
    </row>
    <row r="998" spans="1:6" s="73" customFormat="1" ht="15" customHeight="1" x14ac:dyDescent="0.3">
      <c r="A998" s="136"/>
      <c r="B998" s="134"/>
      <c r="C998" s="137"/>
      <c r="D998" s="142" t="str">
        <f>IF(Data_Entry_Table[[#This Row],[Category/Activity]]="", "", (VLOOKUP($D$3,Table2[#All], MATCH(Data_Entry_Table[[#This Row],[Category/Activity]], $N$36:$S$36,0))))</f>
        <v/>
      </c>
      <c r="E998" s="138"/>
      <c r="F998" s="144" t="str">
        <f>IF(Data_Entry_Table[[#This Row],[Hours]]="","",Data_Entry_Table[[#This Row],[Hours]]*Data_Entry_Table[[#This Row],[Rate]])</f>
        <v/>
      </c>
    </row>
    <row r="999" spans="1:6" s="73" customFormat="1" ht="15" customHeight="1" x14ac:dyDescent="0.3">
      <c r="A999" s="136"/>
      <c r="B999" s="134"/>
      <c r="C999" s="137"/>
      <c r="D999" s="142" t="str">
        <f>IF(Data_Entry_Table[[#This Row],[Category/Activity]]="", "", (VLOOKUP($D$3,Table2[#All], MATCH(Data_Entry_Table[[#This Row],[Category/Activity]], $N$36:$S$36,0))))</f>
        <v/>
      </c>
      <c r="E999" s="138"/>
      <c r="F999" s="144" t="str">
        <f>IF(Data_Entry_Table[[#This Row],[Hours]]="","",Data_Entry_Table[[#This Row],[Hours]]*Data_Entry_Table[[#This Row],[Rate]])</f>
        <v/>
      </c>
    </row>
    <row r="1000" spans="1:6" s="73" customFormat="1" ht="15" customHeight="1" x14ac:dyDescent="0.3">
      <c r="A1000" s="136"/>
      <c r="B1000" s="134"/>
      <c r="C1000" s="137"/>
      <c r="D1000" s="142" t="str">
        <f>IF(Data_Entry_Table[[#This Row],[Category/Activity]]="", "", (VLOOKUP($D$3,Table2[#All], MATCH(Data_Entry_Table[[#This Row],[Category/Activity]], $N$36:$S$36,0))))</f>
        <v/>
      </c>
      <c r="E1000" s="138"/>
      <c r="F1000" s="144" t="str">
        <f>IF(Data_Entry_Table[[#This Row],[Hours]]="","",Data_Entry_Table[[#This Row],[Hours]]*Data_Entry_Table[[#This Row],[Rate]])</f>
        <v/>
      </c>
    </row>
    <row r="1001" spans="1:6" s="73" customFormat="1" ht="15" customHeight="1" x14ac:dyDescent="0.3">
      <c r="A1001" s="136"/>
      <c r="B1001" s="134"/>
      <c r="C1001" s="137"/>
      <c r="D1001" s="142" t="str">
        <f>IF(Data_Entry_Table[[#This Row],[Category/Activity]]="", "", (VLOOKUP($D$3,Table2[#All], MATCH(Data_Entry_Table[[#This Row],[Category/Activity]], $N$36:$S$36,0))))</f>
        <v/>
      </c>
      <c r="E1001" s="138"/>
      <c r="F1001" s="144" t="str">
        <f>IF(Data_Entry_Table[[#This Row],[Hours]]="","",Data_Entry_Table[[#This Row],[Hours]]*Data_Entry_Table[[#This Row],[Rate]])</f>
        <v/>
      </c>
    </row>
    <row r="1002" spans="1:6" s="73" customFormat="1" ht="15" customHeight="1" x14ac:dyDescent="0.3">
      <c r="A1002" s="136"/>
      <c r="B1002" s="134"/>
      <c r="C1002" s="137"/>
      <c r="D1002" s="142" t="str">
        <f>IF(Data_Entry_Table[[#This Row],[Category/Activity]]="", "", (VLOOKUP($D$3,Table2[#All], MATCH(Data_Entry_Table[[#This Row],[Category/Activity]], $N$36:$S$36,0))))</f>
        <v/>
      </c>
      <c r="E1002" s="138"/>
      <c r="F1002" s="144" t="str">
        <f>IF(Data_Entry_Table[[#This Row],[Hours]]="","",Data_Entry_Table[[#This Row],[Hours]]*Data_Entry_Table[[#This Row],[Rate]])</f>
        <v/>
      </c>
    </row>
    <row r="1003" spans="1:6" s="73" customFormat="1" ht="15" customHeight="1" x14ac:dyDescent="0.3">
      <c r="A1003" s="136"/>
      <c r="B1003" s="134"/>
      <c r="C1003" s="137"/>
      <c r="D1003" s="142" t="str">
        <f>IF(Data_Entry_Table[[#This Row],[Category/Activity]]="", "", (VLOOKUP($D$3,Table2[#All], MATCH(Data_Entry_Table[[#This Row],[Category/Activity]], $N$36:$S$36,0))))</f>
        <v/>
      </c>
      <c r="E1003" s="138"/>
      <c r="F1003" s="144" t="str">
        <f>IF(Data_Entry_Table[[#This Row],[Hours]]="","",Data_Entry_Table[[#This Row],[Hours]]*Data_Entry_Table[[#This Row],[Rate]])</f>
        <v/>
      </c>
    </row>
    <row r="1004" spans="1:6" s="73" customFormat="1" ht="15" customHeight="1" x14ac:dyDescent="0.3">
      <c r="A1004" s="136"/>
      <c r="B1004" s="134"/>
      <c r="C1004" s="137"/>
      <c r="D1004" s="142" t="str">
        <f>IF(Data_Entry_Table[[#This Row],[Category/Activity]]="", "", (VLOOKUP($D$3,Table2[#All], MATCH(Data_Entry_Table[[#This Row],[Category/Activity]], $N$36:$S$36,0))))</f>
        <v/>
      </c>
      <c r="E1004" s="138"/>
      <c r="F1004" s="144" t="str">
        <f>IF(Data_Entry_Table[[#This Row],[Hours]]="","",Data_Entry_Table[[#This Row],[Hours]]*Data_Entry_Table[[#This Row],[Rate]])</f>
        <v/>
      </c>
    </row>
    <row r="1005" spans="1:6" s="73" customFormat="1" ht="15" customHeight="1" x14ac:dyDescent="0.3">
      <c r="A1005" s="136"/>
      <c r="B1005" s="134"/>
      <c r="C1005" s="137"/>
      <c r="D1005" s="142" t="str">
        <f>IF(Data_Entry_Table[[#This Row],[Category/Activity]]="", "", (VLOOKUP($D$3,Table2[#All], MATCH(Data_Entry_Table[[#This Row],[Category/Activity]], $N$36:$S$36,0))))</f>
        <v/>
      </c>
      <c r="E1005" s="138"/>
      <c r="F1005" s="144" t="str">
        <f>IF(Data_Entry_Table[[#This Row],[Hours]]="","",Data_Entry_Table[[#This Row],[Hours]]*Data_Entry_Table[[#This Row],[Rate]])</f>
        <v/>
      </c>
    </row>
    <row r="1006" spans="1:6" s="73" customFormat="1" ht="15" customHeight="1" x14ac:dyDescent="0.3">
      <c r="A1006" s="136"/>
      <c r="B1006" s="134"/>
      <c r="C1006" s="137"/>
      <c r="D1006" s="142" t="str">
        <f>IF(Data_Entry_Table[[#This Row],[Category/Activity]]="", "", (VLOOKUP($D$3,Table2[#All], MATCH(Data_Entry_Table[[#This Row],[Category/Activity]], $N$36:$S$36,0))))</f>
        <v/>
      </c>
      <c r="E1006" s="138"/>
      <c r="F1006" s="144" t="str">
        <f>IF(Data_Entry_Table[[#This Row],[Hours]]="","",Data_Entry_Table[[#This Row],[Hours]]*Data_Entry_Table[[#This Row],[Rate]])</f>
        <v/>
      </c>
    </row>
    <row r="1007" spans="1:6" s="73" customFormat="1" ht="15" customHeight="1" x14ac:dyDescent="0.3">
      <c r="A1007" s="136"/>
      <c r="B1007" s="134"/>
      <c r="C1007" s="137"/>
      <c r="D1007" s="142" t="str">
        <f>IF(Data_Entry_Table[[#This Row],[Category/Activity]]="", "", (VLOOKUP($D$3,Table2[#All], MATCH(Data_Entry_Table[[#This Row],[Category/Activity]], $N$36:$S$36,0))))</f>
        <v/>
      </c>
      <c r="E1007" s="138"/>
      <c r="F1007" s="144" t="str">
        <f>IF(Data_Entry_Table[[#This Row],[Hours]]="","",Data_Entry_Table[[#This Row],[Hours]]*Data_Entry_Table[[#This Row],[Rate]])</f>
        <v/>
      </c>
    </row>
    <row r="1008" spans="1:6" s="73" customFormat="1" ht="15" customHeight="1" x14ac:dyDescent="0.3">
      <c r="A1008" s="136"/>
      <c r="B1008" s="134"/>
      <c r="C1008" s="137"/>
      <c r="D1008" s="142" t="str">
        <f>IF(Data_Entry_Table[[#This Row],[Category/Activity]]="", "", (VLOOKUP($D$3,Table2[#All], MATCH(Data_Entry_Table[[#This Row],[Category/Activity]], $N$36:$S$36,0))))</f>
        <v/>
      </c>
      <c r="E1008" s="138"/>
      <c r="F1008" s="144" t="str">
        <f>IF(Data_Entry_Table[[#This Row],[Hours]]="","",Data_Entry_Table[[#This Row],[Hours]]*Data_Entry_Table[[#This Row],[Rate]])</f>
        <v/>
      </c>
    </row>
    <row r="1009" spans="1:6" s="73" customFormat="1" ht="15" customHeight="1" x14ac:dyDescent="0.3">
      <c r="A1009" s="136"/>
      <c r="B1009" s="134"/>
      <c r="C1009" s="137"/>
      <c r="D1009" s="142" t="str">
        <f>IF(Data_Entry_Table[[#This Row],[Category/Activity]]="", "", (VLOOKUP($D$3,Table2[#All], MATCH(Data_Entry_Table[[#This Row],[Category/Activity]], $N$36:$S$36,0))))</f>
        <v/>
      </c>
      <c r="E1009" s="138"/>
      <c r="F1009" s="144" t="str">
        <f>IF(Data_Entry_Table[[#This Row],[Hours]]="","",Data_Entry_Table[[#This Row],[Hours]]*Data_Entry_Table[[#This Row],[Rate]])</f>
        <v/>
      </c>
    </row>
    <row r="1010" spans="1:6" s="73" customFormat="1" ht="15" customHeight="1" x14ac:dyDescent="0.3">
      <c r="A1010" s="136"/>
      <c r="B1010" s="134"/>
      <c r="C1010" s="137"/>
      <c r="D1010" s="142" t="str">
        <f>IF(Data_Entry_Table[[#This Row],[Category/Activity]]="", "", (VLOOKUP($D$3,Table2[#All], MATCH(Data_Entry_Table[[#This Row],[Category/Activity]], $N$36:$S$36,0))))</f>
        <v/>
      </c>
      <c r="E1010" s="138"/>
      <c r="F1010" s="144" t="str">
        <f>IF(Data_Entry_Table[[#This Row],[Hours]]="","",Data_Entry_Table[[#This Row],[Hours]]*Data_Entry_Table[[#This Row],[Rate]])</f>
        <v/>
      </c>
    </row>
    <row r="1011" spans="1:6" s="73" customFormat="1" ht="15" customHeight="1" x14ac:dyDescent="0.3">
      <c r="A1011" s="136"/>
      <c r="B1011" s="134"/>
      <c r="C1011" s="137"/>
      <c r="D1011" s="142" t="str">
        <f>IF(Data_Entry_Table[[#This Row],[Category/Activity]]="", "", (VLOOKUP($D$3,Table2[#All], MATCH(Data_Entry_Table[[#This Row],[Category/Activity]], $N$36:$S$36,0))))</f>
        <v/>
      </c>
      <c r="E1011" s="138"/>
      <c r="F1011" s="144" t="str">
        <f>IF(Data_Entry_Table[[#This Row],[Hours]]="","",Data_Entry_Table[[#This Row],[Hours]]*Data_Entry_Table[[#This Row],[Rate]])</f>
        <v/>
      </c>
    </row>
    <row r="1012" spans="1:6" s="73" customFormat="1" ht="15" customHeight="1" x14ac:dyDescent="0.3">
      <c r="A1012" s="136"/>
      <c r="B1012" s="134"/>
      <c r="C1012" s="137"/>
      <c r="D1012" s="142" t="str">
        <f>IF(Data_Entry_Table[[#This Row],[Category/Activity]]="", "", (VLOOKUP($D$3,Table2[#All], MATCH(Data_Entry_Table[[#This Row],[Category/Activity]], $N$36:$S$36,0))))</f>
        <v/>
      </c>
      <c r="E1012" s="138"/>
      <c r="F1012" s="144" t="str">
        <f>IF(Data_Entry_Table[[#This Row],[Hours]]="","",Data_Entry_Table[[#This Row],[Hours]]*Data_Entry_Table[[#This Row],[Rate]])</f>
        <v/>
      </c>
    </row>
    <row r="1013" spans="1:6" s="73" customFormat="1" ht="15" customHeight="1" x14ac:dyDescent="0.3">
      <c r="A1013" s="136"/>
      <c r="B1013" s="134"/>
      <c r="C1013" s="137"/>
      <c r="D1013" s="142" t="str">
        <f>IF(Data_Entry_Table[[#This Row],[Category/Activity]]="", "", (VLOOKUP($D$3,Table2[#All], MATCH(Data_Entry_Table[[#This Row],[Category/Activity]], $N$36:$S$36,0))))</f>
        <v/>
      </c>
      <c r="E1013" s="138"/>
      <c r="F1013" s="144" t="str">
        <f>IF(Data_Entry_Table[[#This Row],[Hours]]="","",Data_Entry_Table[[#This Row],[Hours]]*Data_Entry_Table[[#This Row],[Rate]])</f>
        <v/>
      </c>
    </row>
    <row r="1014" spans="1:6" s="73" customFormat="1" ht="15" customHeight="1" x14ac:dyDescent="0.3">
      <c r="A1014" s="136"/>
      <c r="B1014" s="134"/>
      <c r="C1014" s="137"/>
      <c r="D1014" s="142" t="str">
        <f>IF(Data_Entry_Table[[#This Row],[Category/Activity]]="", "", (VLOOKUP($D$3,Table2[#All], MATCH(Data_Entry_Table[[#This Row],[Category/Activity]], $N$36:$S$36,0))))</f>
        <v/>
      </c>
      <c r="E1014" s="138"/>
      <c r="F1014" s="144" t="str">
        <f>IF(Data_Entry_Table[[#This Row],[Hours]]="","",Data_Entry_Table[[#This Row],[Hours]]*Data_Entry_Table[[#This Row],[Rate]])</f>
        <v/>
      </c>
    </row>
    <row r="1015" spans="1:6" s="73" customFormat="1" ht="15" customHeight="1" x14ac:dyDescent="0.3">
      <c r="A1015" s="136"/>
      <c r="B1015" s="134"/>
      <c r="C1015" s="137"/>
      <c r="D1015" s="142" t="str">
        <f>IF(Data_Entry_Table[[#This Row],[Category/Activity]]="", "", (VLOOKUP($D$3,Table2[#All], MATCH(Data_Entry_Table[[#This Row],[Category/Activity]], $N$36:$S$36,0))))</f>
        <v/>
      </c>
      <c r="E1015" s="138"/>
      <c r="F1015" s="144" t="str">
        <f>IF(Data_Entry_Table[[#This Row],[Hours]]="","",Data_Entry_Table[[#This Row],[Hours]]*Data_Entry_Table[[#This Row],[Rate]])</f>
        <v/>
      </c>
    </row>
    <row r="1016" spans="1:6" s="73" customFormat="1" ht="15" customHeight="1" x14ac:dyDescent="0.3">
      <c r="A1016" s="136"/>
      <c r="B1016" s="134"/>
      <c r="C1016" s="137"/>
      <c r="D1016" s="142" t="str">
        <f>IF(Data_Entry_Table[[#This Row],[Category/Activity]]="", "", (VLOOKUP($D$3,Table2[#All], MATCH(Data_Entry_Table[[#This Row],[Category/Activity]], $N$36:$S$36,0))))</f>
        <v/>
      </c>
      <c r="E1016" s="138"/>
      <c r="F1016" s="144" t="str">
        <f>IF(Data_Entry_Table[[#This Row],[Hours]]="","",Data_Entry_Table[[#This Row],[Hours]]*Data_Entry_Table[[#This Row],[Rate]])</f>
        <v/>
      </c>
    </row>
    <row r="1017" spans="1:6" s="73" customFormat="1" ht="15" customHeight="1" x14ac:dyDescent="0.3">
      <c r="A1017" s="136"/>
      <c r="B1017" s="134"/>
      <c r="C1017" s="137"/>
      <c r="D1017" s="142" t="str">
        <f>IF(Data_Entry_Table[[#This Row],[Category/Activity]]="", "", (VLOOKUP($D$3,Table2[#All], MATCH(Data_Entry_Table[[#This Row],[Category/Activity]], $N$36:$S$36,0))))</f>
        <v/>
      </c>
      <c r="E1017" s="138"/>
      <c r="F1017" s="144" t="str">
        <f>IF(Data_Entry_Table[[#This Row],[Hours]]="","",Data_Entry_Table[[#This Row],[Hours]]*Data_Entry_Table[[#This Row],[Rate]])</f>
        <v/>
      </c>
    </row>
    <row r="1018" spans="1:6" s="73" customFormat="1" ht="15" customHeight="1" x14ac:dyDescent="0.3">
      <c r="A1018" s="136"/>
      <c r="B1018" s="134"/>
      <c r="C1018" s="137"/>
      <c r="D1018" s="142" t="str">
        <f>IF(Data_Entry_Table[[#This Row],[Category/Activity]]="", "", (VLOOKUP($D$3,Table2[#All], MATCH(Data_Entry_Table[[#This Row],[Category/Activity]], $N$36:$S$36,0))))</f>
        <v/>
      </c>
      <c r="E1018" s="138"/>
      <c r="F1018" s="144" t="str">
        <f>IF(Data_Entry_Table[[#This Row],[Hours]]="","",Data_Entry_Table[[#This Row],[Hours]]*Data_Entry_Table[[#This Row],[Rate]])</f>
        <v/>
      </c>
    </row>
    <row r="1019" spans="1:6" s="73" customFormat="1" ht="15" customHeight="1" x14ac:dyDescent="0.3">
      <c r="A1019" s="136"/>
      <c r="B1019" s="134"/>
      <c r="C1019" s="137"/>
      <c r="D1019" s="142" t="str">
        <f>IF(Data_Entry_Table[[#This Row],[Category/Activity]]="", "", (VLOOKUP($D$3,Table2[#All], MATCH(Data_Entry_Table[[#This Row],[Category/Activity]], $N$36:$S$36,0))))</f>
        <v/>
      </c>
      <c r="E1019" s="138"/>
      <c r="F1019" s="144" t="str">
        <f>IF(Data_Entry_Table[[#This Row],[Hours]]="","",Data_Entry_Table[[#This Row],[Hours]]*Data_Entry_Table[[#This Row],[Rate]])</f>
        <v/>
      </c>
    </row>
    <row r="1020" spans="1:6" s="73" customFormat="1" ht="15" customHeight="1" x14ac:dyDescent="0.3">
      <c r="A1020" s="136"/>
      <c r="B1020" s="134"/>
      <c r="C1020" s="137"/>
      <c r="D1020" s="142" t="str">
        <f>IF(Data_Entry_Table[[#This Row],[Category/Activity]]="", "", (VLOOKUP($D$3,Table2[#All], MATCH(Data_Entry_Table[[#This Row],[Category/Activity]], $N$36:$S$36,0))))</f>
        <v/>
      </c>
      <c r="E1020" s="138"/>
      <c r="F1020" s="144" t="str">
        <f>IF(Data_Entry_Table[[#This Row],[Hours]]="","",Data_Entry_Table[[#This Row],[Hours]]*Data_Entry_Table[[#This Row],[Rate]])</f>
        <v/>
      </c>
    </row>
    <row r="1021" spans="1:6" s="73" customFormat="1" ht="15" customHeight="1" x14ac:dyDescent="0.3">
      <c r="A1021" s="136"/>
      <c r="B1021" s="134"/>
      <c r="C1021" s="137"/>
      <c r="D1021" s="142" t="str">
        <f>IF(Data_Entry_Table[[#This Row],[Category/Activity]]="", "", (VLOOKUP($D$3,Table2[#All], MATCH(Data_Entry_Table[[#This Row],[Category/Activity]], $N$36:$S$36,0))))</f>
        <v/>
      </c>
      <c r="E1021" s="138"/>
      <c r="F1021" s="144" t="str">
        <f>IF(Data_Entry_Table[[#This Row],[Hours]]="","",Data_Entry_Table[[#This Row],[Hours]]*Data_Entry_Table[[#This Row],[Rate]])</f>
        <v/>
      </c>
    </row>
    <row r="1022" spans="1:6" s="73" customFormat="1" ht="15" customHeight="1" x14ac:dyDescent="0.3">
      <c r="A1022" s="136"/>
      <c r="B1022" s="134"/>
      <c r="C1022" s="137"/>
      <c r="D1022" s="142" t="str">
        <f>IF(Data_Entry_Table[[#This Row],[Category/Activity]]="", "", (VLOOKUP($D$3,Table2[#All], MATCH(Data_Entry_Table[[#This Row],[Category/Activity]], $N$36:$S$36,0))))</f>
        <v/>
      </c>
      <c r="E1022" s="138"/>
      <c r="F1022" s="144" t="str">
        <f>IF(Data_Entry_Table[[#This Row],[Hours]]="","",Data_Entry_Table[[#This Row],[Hours]]*Data_Entry_Table[[#This Row],[Rate]])</f>
        <v/>
      </c>
    </row>
    <row r="1023" spans="1:6" s="73" customFormat="1" ht="15" customHeight="1" x14ac:dyDescent="0.3">
      <c r="A1023" s="136"/>
      <c r="B1023" s="134"/>
      <c r="C1023" s="137"/>
      <c r="D1023" s="142" t="str">
        <f>IF(Data_Entry_Table[[#This Row],[Category/Activity]]="", "", (VLOOKUP($D$3,Table2[#All], MATCH(Data_Entry_Table[[#This Row],[Category/Activity]], $N$36:$S$36,0))))</f>
        <v/>
      </c>
      <c r="E1023" s="138"/>
      <c r="F1023" s="144" t="str">
        <f>IF(Data_Entry_Table[[#This Row],[Hours]]="","",Data_Entry_Table[[#This Row],[Hours]]*Data_Entry_Table[[#This Row],[Rate]])</f>
        <v/>
      </c>
    </row>
    <row r="1024" spans="1:6" s="73" customFormat="1" ht="15" customHeight="1" x14ac:dyDescent="0.3">
      <c r="A1024" s="136"/>
      <c r="B1024" s="134"/>
      <c r="C1024" s="137"/>
      <c r="D1024" s="142" t="str">
        <f>IF(Data_Entry_Table[[#This Row],[Category/Activity]]="", "", (VLOOKUP($D$3,Table2[#All], MATCH(Data_Entry_Table[[#This Row],[Category/Activity]], $N$36:$S$36,0))))</f>
        <v/>
      </c>
      <c r="E1024" s="138"/>
      <c r="F1024" s="144" t="str">
        <f>IF(Data_Entry_Table[[#This Row],[Hours]]="","",Data_Entry_Table[[#This Row],[Hours]]*Data_Entry_Table[[#This Row],[Rate]])</f>
        <v/>
      </c>
    </row>
    <row r="1025" spans="1:6" s="73" customFormat="1" ht="15" customHeight="1" x14ac:dyDescent="0.3">
      <c r="A1025" s="136"/>
      <c r="B1025" s="134"/>
      <c r="C1025" s="137"/>
      <c r="D1025" s="142" t="str">
        <f>IF(Data_Entry_Table[[#This Row],[Category/Activity]]="", "", (VLOOKUP($D$3,Table2[#All], MATCH(Data_Entry_Table[[#This Row],[Category/Activity]], $N$36:$S$36,0))))</f>
        <v/>
      </c>
      <c r="E1025" s="138"/>
      <c r="F1025" s="144" t="str">
        <f>IF(Data_Entry_Table[[#This Row],[Hours]]="","",Data_Entry_Table[[#This Row],[Hours]]*Data_Entry_Table[[#This Row],[Rate]])</f>
        <v/>
      </c>
    </row>
    <row r="1026" spans="1:6" s="73" customFormat="1" ht="15" customHeight="1" x14ac:dyDescent="0.3">
      <c r="A1026" s="136"/>
      <c r="B1026" s="134"/>
      <c r="C1026" s="137"/>
      <c r="D1026" s="142" t="str">
        <f>IF(Data_Entry_Table[[#This Row],[Category/Activity]]="", "", (VLOOKUP($D$3,Table2[#All], MATCH(Data_Entry_Table[[#This Row],[Category/Activity]], $N$36:$S$36,0))))</f>
        <v/>
      </c>
      <c r="E1026" s="138"/>
      <c r="F1026" s="144" t="str">
        <f>IF(Data_Entry_Table[[#This Row],[Hours]]="","",Data_Entry_Table[[#This Row],[Hours]]*Data_Entry_Table[[#This Row],[Rate]])</f>
        <v/>
      </c>
    </row>
    <row r="1027" spans="1:6" s="73" customFormat="1" ht="15" customHeight="1" x14ac:dyDescent="0.3">
      <c r="A1027" s="136"/>
      <c r="B1027" s="134"/>
      <c r="C1027" s="137"/>
      <c r="D1027" s="142" t="str">
        <f>IF(Data_Entry_Table[[#This Row],[Category/Activity]]="", "", (VLOOKUP($D$3,Table2[#All], MATCH(Data_Entry_Table[[#This Row],[Category/Activity]], $N$36:$S$36,0))))</f>
        <v/>
      </c>
      <c r="E1027" s="138"/>
      <c r="F1027" s="144" t="str">
        <f>IF(Data_Entry_Table[[#This Row],[Hours]]="","",Data_Entry_Table[[#This Row],[Hours]]*Data_Entry_Table[[#This Row],[Rate]])</f>
        <v/>
      </c>
    </row>
    <row r="1028" spans="1:6" s="73" customFormat="1" ht="15" customHeight="1" x14ac:dyDescent="0.3">
      <c r="A1028" s="136"/>
      <c r="B1028" s="134"/>
      <c r="C1028" s="137"/>
      <c r="D1028" s="142" t="str">
        <f>IF(Data_Entry_Table[[#This Row],[Category/Activity]]="", "", (VLOOKUP($D$3,Table2[#All], MATCH(Data_Entry_Table[[#This Row],[Category/Activity]], $N$36:$S$36,0))))</f>
        <v/>
      </c>
      <c r="E1028" s="138"/>
      <c r="F1028" s="144" t="str">
        <f>IF(Data_Entry_Table[[#This Row],[Hours]]="","",Data_Entry_Table[[#This Row],[Hours]]*Data_Entry_Table[[#This Row],[Rate]])</f>
        <v/>
      </c>
    </row>
    <row r="1029" spans="1:6" s="73" customFormat="1" ht="15" customHeight="1" x14ac:dyDescent="0.3">
      <c r="A1029" s="136"/>
      <c r="B1029" s="134"/>
      <c r="C1029" s="137"/>
      <c r="D1029" s="142" t="str">
        <f>IF(Data_Entry_Table[[#This Row],[Category/Activity]]="", "", (VLOOKUP($D$3,Table2[#All], MATCH(Data_Entry_Table[[#This Row],[Category/Activity]], $N$36:$S$36,0))))</f>
        <v/>
      </c>
      <c r="E1029" s="138"/>
      <c r="F1029" s="144" t="str">
        <f>IF(Data_Entry_Table[[#This Row],[Hours]]="","",Data_Entry_Table[[#This Row],[Hours]]*Data_Entry_Table[[#This Row],[Rate]])</f>
        <v/>
      </c>
    </row>
    <row r="1030" spans="1:6" s="73" customFormat="1" ht="15" customHeight="1" x14ac:dyDescent="0.3">
      <c r="A1030" s="136"/>
      <c r="B1030" s="134"/>
      <c r="C1030" s="137"/>
      <c r="D1030" s="142" t="str">
        <f>IF(Data_Entry_Table[[#This Row],[Category/Activity]]="", "", (VLOOKUP($D$3,Table2[#All], MATCH(Data_Entry_Table[[#This Row],[Category/Activity]], $N$36:$S$36,0))))</f>
        <v/>
      </c>
      <c r="E1030" s="138"/>
      <c r="F1030" s="144" t="str">
        <f>IF(Data_Entry_Table[[#This Row],[Hours]]="","",Data_Entry_Table[[#This Row],[Hours]]*Data_Entry_Table[[#This Row],[Rate]])</f>
        <v/>
      </c>
    </row>
    <row r="1031" spans="1:6" s="73" customFormat="1" ht="15" customHeight="1" x14ac:dyDescent="0.3">
      <c r="A1031" s="136"/>
      <c r="B1031" s="134"/>
      <c r="C1031" s="137"/>
      <c r="D1031" s="142" t="str">
        <f>IF(Data_Entry_Table[[#This Row],[Category/Activity]]="", "", (VLOOKUP($D$3,Table2[#All], MATCH(Data_Entry_Table[[#This Row],[Category/Activity]], $N$36:$S$36,0))))</f>
        <v/>
      </c>
      <c r="E1031" s="138"/>
      <c r="F1031" s="144" t="str">
        <f>IF(Data_Entry_Table[[#This Row],[Hours]]="","",Data_Entry_Table[[#This Row],[Hours]]*Data_Entry_Table[[#This Row],[Rate]])</f>
        <v/>
      </c>
    </row>
    <row r="1032" spans="1:6" s="73" customFormat="1" ht="15" customHeight="1" x14ac:dyDescent="0.3">
      <c r="A1032" s="136"/>
      <c r="B1032" s="134"/>
      <c r="C1032" s="137"/>
      <c r="D1032" s="142" t="str">
        <f>IF(Data_Entry_Table[[#This Row],[Category/Activity]]="", "", (VLOOKUP($D$3,Table2[#All], MATCH(Data_Entry_Table[[#This Row],[Category/Activity]], $N$36:$S$36,0))))</f>
        <v/>
      </c>
      <c r="E1032" s="138"/>
      <c r="F1032" s="144" t="str">
        <f>IF(Data_Entry_Table[[#This Row],[Hours]]="","",Data_Entry_Table[[#This Row],[Hours]]*Data_Entry_Table[[#This Row],[Rate]])</f>
        <v/>
      </c>
    </row>
    <row r="1033" spans="1:6" s="73" customFormat="1" ht="15" customHeight="1" x14ac:dyDescent="0.3">
      <c r="A1033" s="136"/>
      <c r="B1033" s="134"/>
      <c r="C1033" s="137"/>
      <c r="D1033" s="142" t="str">
        <f>IF(Data_Entry_Table[[#This Row],[Category/Activity]]="", "", (VLOOKUP($D$3,Table2[#All], MATCH(Data_Entry_Table[[#This Row],[Category/Activity]], $N$36:$S$36,0))))</f>
        <v/>
      </c>
      <c r="E1033" s="138"/>
      <c r="F1033" s="144" t="str">
        <f>IF(Data_Entry_Table[[#This Row],[Hours]]="","",Data_Entry_Table[[#This Row],[Hours]]*Data_Entry_Table[[#This Row],[Rate]])</f>
        <v/>
      </c>
    </row>
    <row r="1034" spans="1:6" s="73" customFormat="1" ht="15" customHeight="1" x14ac:dyDescent="0.3">
      <c r="A1034" s="136"/>
      <c r="B1034" s="134"/>
      <c r="C1034" s="137"/>
      <c r="D1034" s="142" t="str">
        <f>IF(Data_Entry_Table[[#This Row],[Category/Activity]]="", "", (VLOOKUP($D$3,Table2[#All], MATCH(Data_Entry_Table[[#This Row],[Category/Activity]], $N$36:$S$36,0))))</f>
        <v/>
      </c>
      <c r="E1034" s="138"/>
      <c r="F1034" s="144" t="str">
        <f>IF(Data_Entry_Table[[#This Row],[Hours]]="","",Data_Entry_Table[[#This Row],[Hours]]*Data_Entry_Table[[#This Row],[Rate]])</f>
        <v/>
      </c>
    </row>
    <row r="1035" spans="1:6" s="73" customFormat="1" ht="15" customHeight="1" x14ac:dyDescent="0.3">
      <c r="A1035" s="136"/>
      <c r="B1035" s="134"/>
      <c r="C1035" s="137"/>
      <c r="D1035" s="142" t="str">
        <f>IF(Data_Entry_Table[[#This Row],[Category/Activity]]="", "", (VLOOKUP($D$3,Table2[#All], MATCH(Data_Entry_Table[[#This Row],[Category/Activity]], $N$36:$S$36,0))))</f>
        <v/>
      </c>
      <c r="E1035" s="138"/>
      <c r="F1035" s="144" t="str">
        <f>IF(Data_Entry_Table[[#This Row],[Hours]]="","",Data_Entry_Table[[#This Row],[Hours]]*Data_Entry_Table[[#This Row],[Rate]])</f>
        <v/>
      </c>
    </row>
    <row r="1036" spans="1:6" s="73" customFormat="1" ht="15" customHeight="1" x14ac:dyDescent="0.3">
      <c r="A1036" s="136"/>
      <c r="B1036" s="134"/>
      <c r="C1036" s="137"/>
      <c r="D1036" s="142" t="str">
        <f>IF(Data_Entry_Table[[#This Row],[Category/Activity]]="", "", (VLOOKUP($D$3,Table2[#All], MATCH(Data_Entry_Table[[#This Row],[Category/Activity]], $N$36:$S$36,0))))</f>
        <v/>
      </c>
      <c r="E1036" s="138"/>
      <c r="F1036" s="144" t="str">
        <f>IF(Data_Entry_Table[[#This Row],[Hours]]="","",Data_Entry_Table[[#This Row],[Hours]]*Data_Entry_Table[[#This Row],[Rate]])</f>
        <v/>
      </c>
    </row>
    <row r="1037" spans="1:6" s="73" customFormat="1" ht="15" customHeight="1" x14ac:dyDescent="0.3">
      <c r="A1037" s="136"/>
      <c r="B1037" s="134"/>
      <c r="C1037" s="137"/>
      <c r="D1037" s="142" t="str">
        <f>IF(Data_Entry_Table[[#This Row],[Category/Activity]]="", "", (VLOOKUP($D$3,Table2[#All], MATCH(Data_Entry_Table[[#This Row],[Category/Activity]], $N$36:$S$36,0))))</f>
        <v/>
      </c>
      <c r="E1037" s="138"/>
      <c r="F1037" s="144" t="str">
        <f>IF(Data_Entry_Table[[#This Row],[Hours]]="","",Data_Entry_Table[[#This Row],[Hours]]*Data_Entry_Table[[#This Row],[Rate]])</f>
        <v/>
      </c>
    </row>
    <row r="1038" spans="1:6" s="73" customFormat="1" ht="15" customHeight="1" x14ac:dyDescent="0.3">
      <c r="A1038" s="136"/>
      <c r="B1038" s="134"/>
      <c r="C1038" s="137"/>
      <c r="D1038" s="142" t="str">
        <f>IF(Data_Entry_Table[[#This Row],[Category/Activity]]="", "", (VLOOKUP($D$3,Table2[#All], MATCH(Data_Entry_Table[[#This Row],[Category/Activity]], $N$36:$S$36,0))))</f>
        <v/>
      </c>
      <c r="E1038" s="138"/>
      <c r="F1038" s="144" t="str">
        <f>IF(Data_Entry_Table[[#This Row],[Hours]]="","",Data_Entry_Table[[#This Row],[Hours]]*Data_Entry_Table[[#This Row],[Rate]])</f>
        <v/>
      </c>
    </row>
    <row r="1039" spans="1:6" s="73" customFormat="1" ht="15" customHeight="1" x14ac:dyDescent="0.3">
      <c r="A1039" s="136"/>
      <c r="B1039" s="134"/>
      <c r="C1039" s="137"/>
      <c r="D1039" s="142" t="str">
        <f>IF(Data_Entry_Table[[#This Row],[Category/Activity]]="", "", (VLOOKUP($D$3,Table2[#All], MATCH(Data_Entry_Table[[#This Row],[Category/Activity]], $N$36:$S$36,0))))</f>
        <v/>
      </c>
      <c r="E1039" s="138"/>
      <c r="F1039" s="144" t="str">
        <f>IF(Data_Entry_Table[[#This Row],[Hours]]="","",Data_Entry_Table[[#This Row],[Hours]]*Data_Entry_Table[[#This Row],[Rate]])</f>
        <v/>
      </c>
    </row>
    <row r="1040" spans="1:6" s="73" customFormat="1" ht="15" customHeight="1" x14ac:dyDescent="0.3">
      <c r="A1040" s="136"/>
      <c r="B1040" s="134"/>
      <c r="C1040" s="137"/>
      <c r="D1040" s="142" t="str">
        <f>IF(Data_Entry_Table[[#This Row],[Category/Activity]]="", "", (VLOOKUP($D$3,Table2[#All], MATCH(Data_Entry_Table[[#This Row],[Category/Activity]], $N$36:$S$36,0))))</f>
        <v/>
      </c>
      <c r="E1040" s="138"/>
      <c r="F1040" s="144" t="str">
        <f>IF(Data_Entry_Table[[#This Row],[Hours]]="","",Data_Entry_Table[[#This Row],[Hours]]*Data_Entry_Table[[#This Row],[Rate]])</f>
        <v/>
      </c>
    </row>
    <row r="1041" spans="1:6" s="73" customFormat="1" ht="15" customHeight="1" x14ac:dyDescent="0.3">
      <c r="A1041" s="136"/>
      <c r="B1041" s="134"/>
      <c r="C1041" s="137"/>
      <c r="D1041" s="142" t="str">
        <f>IF(Data_Entry_Table[[#This Row],[Category/Activity]]="", "", (VLOOKUP($D$3,Table2[#All], MATCH(Data_Entry_Table[[#This Row],[Category/Activity]], $N$36:$S$36,0))))</f>
        <v/>
      </c>
      <c r="E1041" s="138"/>
      <c r="F1041" s="144" t="str">
        <f>IF(Data_Entry_Table[[#This Row],[Hours]]="","",Data_Entry_Table[[#This Row],[Hours]]*Data_Entry_Table[[#This Row],[Rate]])</f>
        <v/>
      </c>
    </row>
    <row r="1042" spans="1:6" s="73" customFormat="1" ht="15" customHeight="1" x14ac:dyDescent="0.3">
      <c r="A1042" s="136"/>
      <c r="B1042" s="134"/>
      <c r="C1042" s="137"/>
      <c r="D1042" s="142" t="str">
        <f>IF(Data_Entry_Table[[#This Row],[Category/Activity]]="", "", (VLOOKUP($D$3,Table2[#All], MATCH(Data_Entry_Table[[#This Row],[Category/Activity]], $N$36:$S$36,0))))</f>
        <v/>
      </c>
      <c r="E1042" s="138"/>
      <c r="F1042" s="144" t="str">
        <f>IF(Data_Entry_Table[[#This Row],[Hours]]="","",Data_Entry_Table[[#This Row],[Hours]]*Data_Entry_Table[[#This Row],[Rate]])</f>
        <v/>
      </c>
    </row>
    <row r="1043" spans="1:6" s="73" customFormat="1" ht="15" customHeight="1" x14ac:dyDescent="0.3">
      <c r="A1043" s="136"/>
      <c r="B1043" s="134"/>
      <c r="C1043" s="137"/>
      <c r="D1043" s="142" t="str">
        <f>IF(Data_Entry_Table[[#This Row],[Category/Activity]]="", "", (VLOOKUP($D$3,Table2[#All], MATCH(Data_Entry_Table[[#This Row],[Category/Activity]], $N$36:$S$36,0))))</f>
        <v/>
      </c>
      <c r="E1043" s="138"/>
      <c r="F1043" s="144" t="str">
        <f>IF(Data_Entry_Table[[#This Row],[Hours]]="","",Data_Entry_Table[[#This Row],[Hours]]*Data_Entry_Table[[#This Row],[Rate]])</f>
        <v/>
      </c>
    </row>
    <row r="1044" spans="1:6" s="73" customFormat="1" ht="15" customHeight="1" x14ac:dyDescent="0.3">
      <c r="A1044" s="136"/>
      <c r="B1044" s="134"/>
      <c r="C1044" s="137"/>
      <c r="D1044" s="142" t="str">
        <f>IF(Data_Entry_Table[[#This Row],[Category/Activity]]="", "", (VLOOKUP($D$3,Table2[#All], MATCH(Data_Entry_Table[[#This Row],[Category/Activity]], $N$36:$S$36,0))))</f>
        <v/>
      </c>
      <c r="E1044" s="138"/>
      <c r="F1044" s="144" t="str">
        <f>IF(Data_Entry_Table[[#This Row],[Hours]]="","",Data_Entry_Table[[#This Row],[Hours]]*Data_Entry_Table[[#This Row],[Rate]])</f>
        <v/>
      </c>
    </row>
    <row r="1045" spans="1:6" s="73" customFormat="1" ht="15" customHeight="1" x14ac:dyDescent="0.3">
      <c r="A1045" s="136"/>
      <c r="B1045" s="134"/>
      <c r="C1045" s="137"/>
      <c r="D1045" s="142" t="str">
        <f>IF(Data_Entry_Table[[#This Row],[Category/Activity]]="", "", (VLOOKUP($D$3,Table2[#All], MATCH(Data_Entry_Table[[#This Row],[Category/Activity]], $N$36:$S$36,0))))</f>
        <v/>
      </c>
      <c r="E1045" s="138"/>
      <c r="F1045" s="144" t="str">
        <f>IF(Data_Entry_Table[[#This Row],[Hours]]="","",Data_Entry_Table[[#This Row],[Hours]]*Data_Entry_Table[[#This Row],[Rate]])</f>
        <v/>
      </c>
    </row>
    <row r="1046" spans="1:6" s="73" customFormat="1" ht="15" customHeight="1" x14ac:dyDescent="0.3">
      <c r="A1046" s="136"/>
      <c r="B1046" s="134"/>
      <c r="C1046" s="137"/>
      <c r="D1046" s="142" t="str">
        <f>IF(Data_Entry_Table[[#This Row],[Category/Activity]]="", "", (VLOOKUP($D$3,Table2[#All], MATCH(Data_Entry_Table[[#This Row],[Category/Activity]], $N$36:$S$36,0))))</f>
        <v/>
      </c>
      <c r="E1046" s="138"/>
      <c r="F1046" s="144" t="str">
        <f>IF(Data_Entry_Table[[#This Row],[Hours]]="","",Data_Entry_Table[[#This Row],[Hours]]*Data_Entry_Table[[#This Row],[Rate]])</f>
        <v/>
      </c>
    </row>
    <row r="1047" spans="1:6" s="73" customFormat="1" ht="15" customHeight="1" x14ac:dyDescent="0.3">
      <c r="A1047" s="136"/>
      <c r="B1047" s="134"/>
      <c r="C1047" s="137"/>
      <c r="D1047" s="142" t="str">
        <f>IF(Data_Entry_Table[[#This Row],[Category/Activity]]="", "", (VLOOKUP($D$3,Table2[#All], MATCH(Data_Entry_Table[[#This Row],[Category/Activity]], $N$36:$S$36,0))))</f>
        <v/>
      </c>
      <c r="E1047" s="138"/>
      <c r="F1047" s="144" t="str">
        <f>IF(Data_Entry_Table[[#This Row],[Hours]]="","",Data_Entry_Table[[#This Row],[Hours]]*Data_Entry_Table[[#This Row],[Rate]])</f>
        <v/>
      </c>
    </row>
    <row r="1048" spans="1:6" s="73" customFormat="1" ht="15" customHeight="1" x14ac:dyDescent="0.3">
      <c r="A1048" s="136"/>
      <c r="B1048" s="134"/>
      <c r="C1048" s="137"/>
      <c r="D1048" s="142" t="str">
        <f>IF(Data_Entry_Table[[#This Row],[Category/Activity]]="", "", (VLOOKUP($D$3,Table2[#All], MATCH(Data_Entry_Table[[#This Row],[Category/Activity]], $N$36:$S$36,0))))</f>
        <v/>
      </c>
      <c r="E1048" s="138"/>
      <c r="F1048" s="144" t="str">
        <f>IF(Data_Entry_Table[[#This Row],[Hours]]="","",Data_Entry_Table[[#This Row],[Hours]]*Data_Entry_Table[[#This Row],[Rate]])</f>
        <v/>
      </c>
    </row>
    <row r="1049" spans="1:6" s="73" customFormat="1" ht="15" customHeight="1" x14ac:dyDescent="0.3">
      <c r="A1049" s="136"/>
      <c r="B1049" s="134"/>
      <c r="C1049" s="137"/>
      <c r="D1049" s="142" t="str">
        <f>IF(Data_Entry_Table[[#This Row],[Category/Activity]]="", "", (VLOOKUP($D$3,Table2[#All], MATCH(Data_Entry_Table[[#This Row],[Category/Activity]], $N$36:$S$36,0))))</f>
        <v/>
      </c>
      <c r="E1049" s="138"/>
      <c r="F1049" s="144" t="str">
        <f>IF(Data_Entry_Table[[#This Row],[Hours]]="","",Data_Entry_Table[[#This Row],[Hours]]*Data_Entry_Table[[#This Row],[Rate]])</f>
        <v/>
      </c>
    </row>
    <row r="1050" spans="1:6" s="73" customFormat="1" ht="15" customHeight="1" x14ac:dyDescent="0.3">
      <c r="A1050" s="136"/>
      <c r="B1050" s="134"/>
      <c r="C1050" s="137"/>
      <c r="D1050" s="142" t="str">
        <f>IF(Data_Entry_Table[[#This Row],[Category/Activity]]="", "", (VLOOKUP($D$3,Table2[#All], MATCH(Data_Entry_Table[[#This Row],[Category/Activity]], $N$36:$S$36,0))))</f>
        <v/>
      </c>
      <c r="E1050" s="138"/>
      <c r="F1050" s="144" t="str">
        <f>IF(Data_Entry_Table[[#This Row],[Hours]]="","",Data_Entry_Table[[#This Row],[Hours]]*Data_Entry_Table[[#This Row],[Rate]])</f>
        <v/>
      </c>
    </row>
    <row r="1051" spans="1:6" s="73" customFormat="1" ht="15" customHeight="1" x14ac:dyDescent="0.3">
      <c r="A1051" s="136"/>
      <c r="B1051" s="134"/>
      <c r="C1051" s="137"/>
      <c r="D1051" s="142" t="str">
        <f>IF(Data_Entry_Table[[#This Row],[Category/Activity]]="", "", (VLOOKUP($D$3,Table2[#All], MATCH(Data_Entry_Table[[#This Row],[Category/Activity]], $N$36:$S$36,0))))</f>
        <v/>
      </c>
      <c r="E1051" s="138"/>
      <c r="F1051" s="144" t="str">
        <f>IF(Data_Entry_Table[[#This Row],[Hours]]="","",Data_Entry_Table[[#This Row],[Hours]]*Data_Entry_Table[[#This Row],[Rate]])</f>
        <v/>
      </c>
    </row>
    <row r="1052" spans="1:6" s="73" customFormat="1" ht="15" customHeight="1" x14ac:dyDescent="0.3">
      <c r="A1052" s="136"/>
      <c r="B1052" s="134"/>
      <c r="C1052" s="137"/>
      <c r="D1052" s="142" t="str">
        <f>IF(Data_Entry_Table[[#This Row],[Category/Activity]]="", "", (VLOOKUP($D$3,Table2[#All], MATCH(Data_Entry_Table[[#This Row],[Category/Activity]], $N$36:$S$36,0))))</f>
        <v/>
      </c>
      <c r="E1052" s="138"/>
      <c r="F1052" s="144" t="str">
        <f>IF(Data_Entry_Table[[#This Row],[Hours]]="","",Data_Entry_Table[[#This Row],[Hours]]*Data_Entry_Table[[#This Row],[Rate]])</f>
        <v/>
      </c>
    </row>
    <row r="1053" spans="1:6" s="73" customFormat="1" ht="15" customHeight="1" x14ac:dyDescent="0.3">
      <c r="A1053" s="136"/>
      <c r="B1053" s="134"/>
      <c r="C1053" s="137"/>
      <c r="D1053" s="142" t="str">
        <f>IF(Data_Entry_Table[[#This Row],[Category/Activity]]="", "", (VLOOKUP($D$3,Table2[#All], MATCH(Data_Entry_Table[[#This Row],[Category/Activity]], $N$36:$S$36,0))))</f>
        <v/>
      </c>
      <c r="E1053" s="138"/>
      <c r="F1053" s="144" t="str">
        <f>IF(Data_Entry_Table[[#This Row],[Hours]]="","",Data_Entry_Table[[#This Row],[Hours]]*Data_Entry_Table[[#This Row],[Rate]])</f>
        <v/>
      </c>
    </row>
    <row r="1054" spans="1:6" s="73" customFormat="1" ht="15" customHeight="1" x14ac:dyDescent="0.3">
      <c r="A1054" s="136"/>
      <c r="B1054" s="134"/>
      <c r="C1054" s="137"/>
      <c r="D1054" s="142" t="str">
        <f>IF(Data_Entry_Table[[#This Row],[Category/Activity]]="", "", (VLOOKUP($D$3,Table2[#All], MATCH(Data_Entry_Table[[#This Row],[Category/Activity]], $N$36:$S$36,0))))</f>
        <v/>
      </c>
      <c r="E1054" s="138"/>
      <c r="F1054" s="144" t="str">
        <f>IF(Data_Entry_Table[[#This Row],[Hours]]="","",Data_Entry_Table[[#This Row],[Hours]]*Data_Entry_Table[[#This Row],[Rate]])</f>
        <v/>
      </c>
    </row>
    <row r="1055" spans="1:6" s="73" customFormat="1" ht="15" customHeight="1" x14ac:dyDescent="0.3">
      <c r="A1055" s="136"/>
      <c r="B1055" s="134"/>
      <c r="C1055" s="137"/>
      <c r="D1055" s="142" t="str">
        <f>IF(Data_Entry_Table[[#This Row],[Category/Activity]]="", "", (VLOOKUP($D$3,Table2[#All], MATCH(Data_Entry_Table[[#This Row],[Category/Activity]], $N$36:$S$36,0))))</f>
        <v/>
      </c>
      <c r="E1055" s="138"/>
      <c r="F1055" s="144" t="str">
        <f>IF(Data_Entry_Table[[#This Row],[Hours]]="","",Data_Entry_Table[[#This Row],[Hours]]*Data_Entry_Table[[#This Row],[Rate]])</f>
        <v/>
      </c>
    </row>
    <row r="1056" spans="1:6" s="73" customFormat="1" ht="15" customHeight="1" x14ac:dyDescent="0.3">
      <c r="A1056" s="136"/>
      <c r="B1056" s="134"/>
      <c r="C1056" s="137"/>
      <c r="D1056" s="142" t="str">
        <f>IF(Data_Entry_Table[[#This Row],[Category/Activity]]="", "", (VLOOKUP($D$3,Table2[#All], MATCH(Data_Entry_Table[[#This Row],[Category/Activity]], $N$36:$S$36,0))))</f>
        <v/>
      </c>
      <c r="E1056" s="138"/>
      <c r="F1056" s="144" t="str">
        <f>IF(Data_Entry_Table[[#This Row],[Hours]]="","",Data_Entry_Table[[#This Row],[Hours]]*Data_Entry_Table[[#This Row],[Rate]])</f>
        <v/>
      </c>
    </row>
    <row r="1057" spans="1:6" s="73" customFormat="1" ht="15" customHeight="1" x14ac:dyDescent="0.3">
      <c r="A1057" s="136"/>
      <c r="B1057" s="134"/>
      <c r="C1057" s="137"/>
      <c r="D1057" s="142" t="str">
        <f>IF(Data_Entry_Table[[#This Row],[Category/Activity]]="", "", (VLOOKUP($D$3,Table2[#All], MATCH(Data_Entry_Table[[#This Row],[Category/Activity]], $N$36:$S$36,0))))</f>
        <v/>
      </c>
      <c r="E1057" s="138"/>
      <c r="F1057" s="144" t="str">
        <f>IF(Data_Entry_Table[[#This Row],[Hours]]="","",Data_Entry_Table[[#This Row],[Hours]]*Data_Entry_Table[[#This Row],[Rate]])</f>
        <v/>
      </c>
    </row>
    <row r="1058" spans="1:6" s="73" customFormat="1" ht="15" customHeight="1" x14ac:dyDescent="0.3">
      <c r="A1058" s="136"/>
      <c r="B1058" s="134"/>
      <c r="C1058" s="137"/>
      <c r="D1058" s="142" t="str">
        <f>IF(Data_Entry_Table[[#This Row],[Category/Activity]]="", "", (VLOOKUP($D$3,Table2[#All], MATCH(Data_Entry_Table[[#This Row],[Category/Activity]], $N$36:$S$36,0))))</f>
        <v/>
      </c>
      <c r="E1058" s="138"/>
      <c r="F1058" s="144" t="str">
        <f>IF(Data_Entry_Table[[#This Row],[Hours]]="","",Data_Entry_Table[[#This Row],[Hours]]*Data_Entry_Table[[#This Row],[Rate]])</f>
        <v/>
      </c>
    </row>
    <row r="1059" spans="1:6" s="73" customFormat="1" ht="15" customHeight="1" x14ac:dyDescent="0.3">
      <c r="A1059" s="136"/>
      <c r="B1059" s="134"/>
      <c r="C1059" s="137"/>
      <c r="D1059" s="142" t="str">
        <f>IF(Data_Entry_Table[[#This Row],[Category/Activity]]="", "", (VLOOKUP($D$3,Table2[#All], MATCH(Data_Entry_Table[[#This Row],[Category/Activity]], $N$36:$S$36,0))))</f>
        <v/>
      </c>
      <c r="E1059" s="138"/>
      <c r="F1059" s="144" t="str">
        <f>IF(Data_Entry_Table[[#This Row],[Hours]]="","",Data_Entry_Table[[#This Row],[Hours]]*Data_Entry_Table[[#This Row],[Rate]])</f>
        <v/>
      </c>
    </row>
    <row r="1060" spans="1:6" s="73" customFormat="1" ht="15" customHeight="1" x14ac:dyDescent="0.3">
      <c r="A1060" s="136"/>
      <c r="B1060" s="134"/>
      <c r="C1060" s="137"/>
      <c r="D1060" s="142" t="str">
        <f>IF(Data_Entry_Table[[#This Row],[Category/Activity]]="", "", (VLOOKUP($D$3,Table2[#All], MATCH(Data_Entry_Table[[#This Row],[Category/Activity]], $N$36:$S$36,0))))</f>
        <v/>
      </c>
      <c r="E1060" s="138"/>
      <c r="F1060" s="144" t="str">
        <f>IF(Data_Entry_Table[[#This Row],[Hours]]="","",Data_Entry_Table[[#This Row],[Hours]]*Data_Entry_Table[[#This Row],[Rate]])</f>
        <v/>
      </c>
    </row>
    <row r="1061" spans="1:6" s="73" customFormat="1" ht="15" customHeight="1" x14ac:dyDescent="0.3">
      <c r="A1061" s="136"/>
      <c r="B1061" s="134"/>
      <c r="C1061" s="137"/>
      <c r="D1061" s="142" t="str">
        <f>IF(Data_Entry_Table[[#This Row],[Category/Activity]]="", "", (VLOOKUP($D$3,Table2[#All], MATCH(Data_Entry_Table[[#This Row],[Category/Activity]], $N$36:$S$36,0))))</f>
        <v/>
      </c>
      <c r="E1061" s="138"/>
      <c r="F1061" s="144" t="str">
        <f>IF(Data_Entry_Table[[#This Row],[Hours]]="","",Data_Entry_Table[[#This Row],[Hours]]*Data_Entry_Table[[#This Row],[Rate]])</f>
        <v/>
      </c>
    </row>
    <row r="1062" spans="1:6" s="73" customFormat="1" ht="15" customHeight="1" x14ac:dyDescent="0.3">
      <c r="A1062" s="136"/>
      <c r="B1062" s="134"/>
      <c r="C1062" s="137"/>
      <c r="D1062" s="142" t="str">
        <f>IF(Data_Entry_Table[[#This Row],[Category/Activity]]="", "", (VLOOKUP($D$3,Table2[#All], MATCH(Data_Entry_Table[[#This Row],[Category/Activity]], $N$36:$S$36,0))))</f>
        <v/>
      </c>
      <c r="E1062" s="138"/>
      <c r="F1062" s="144" t="str">
        <f>IF(Data_Entry_Table[[#This Row],[Hours]]="","",Data_Entry_Table[[#This Row],[Hours]]*Data_Entry_Table[[#This Row],[Rate]])</f>
        <v/>
      </c>
    </row>
    <row r="1063" spans="1:6" s="73" customFormat="1" ht="15" customHeight="1" x14ac:dyDescent="0.3">
      <c r="A1063" s="136"/>
      <c r="B1063" s="134"/>
      <c r="C1063" s="137"/>
      <c r="D1063" s="142" t="str">
        <f>IF(Data_Entry_Table[[#This Row],[Category/Activity]]="", "", (VLOOKUP($D$3,Table2[#All], MATCH(Data_Entry_Table[[#This Row],[Category/Activity]], $N$36:$S$36,0))))</f>
        <v/>
      </c>
      <c r="E1063" s="138"/>
      <c r="F1063" s="144" t="str">
        <f>IF(Data_Entry_Table[[#This Row],[Hours]]="","",Data_Entry_Table[[#This Row],[Hours]]*Data_Entry_Table[[#This Row],[Rate]])</f>
        <v/>
      </c>
    </row>
    <row r="1064" spans="1:6" s="73" customFormat="1" ht="15" customHeight="1" x14ac:dyDescent="0.3">
      <c r="A1064" s="136"/>
      <c r="B1064" s="134"/>
      <c r="C1064" s="137"/>
      <c r="D1064" s="142" t="str">
        <f>IF(Data_Entry_Table[[#This Row],[Category/Activity]]="", "", (VLOOKUP($D$3,Table2[#All], MATCH(Data_Entry_Table[[#This Row],[Category/Activity]], $N$36:$S$36,0))))</f>
        <v/>
      </c>
      <c r="E1064" s="138"/>
      <c r="F1064" s="144" t="str">
        <f>IF(Data_Entry_Table[[#This Row],[Hours]]="","",Data_Entry_Table[[#This Row],[Hours]]*Data_Entry_Table[[#This Row],[Rate]])</f>
        <v/>
      </c>
    </row>
    <row r="1065" spans="1:6" s="73" customFormat="1" ht="15" customHeight="1" x14ac:dyDescent="0.3">
      <c r="A1065" s="136"/>
      <c r="B1065" s="134"/>
      <c r="C1065" s="137"/>
      <c r="D1065" s="142" t="str">
        <f>IF(Data_Entry_Table[[#This Row],[Category/Activity]]="", "", (VLOOKUP($D$3,Table2[#All], MATCH(Data_Entry_Table[[#This Row],[Category/Activity]], $N$36:$S$36,0))))</f>
        <v/>
      </c>
      <c r="E1065" s="138"/>
      <c r="F1065" s="144" t="str">
        <f>IF(Data_Entry_Table[[#This Row],[Hours]]="","",Data_Entry_Table[[#This Row],[Hours]]*Data_Entry_Table[[#This Row],[Rate]])</f>
        <v/>
      </c>
    </row>
    <row r="1066" spans="1:6" s="73" customFormat="1" ht="15" customHeight="1" x14ac:dyDescent="0.3">
      <c r="A1066" s="136"/>
      <c r="B1066" s="134"/>
      <c r="C1066" s="137"/>
      <c r="D1066" s="142" t="str">
        <f>IF(Data_Entry_Table[[#This Row],[Category/Activity]]="", "", (VLOOKUP($D$3,Table2[#All], MATCH(Data_Entry_Table[[#This Row],[Category/Activity]], $N$36:$S$36,0))))</f>
        <v/>
      </c>
      <c r="E1066" s="138"/>
      <c r="F1066" s="144" t="str">
        <f>IF(Data_Entry_Table[[#This Row],[Hours]]="","",Data_Entry_Table[[#This Row],[Hours]]*Data_Entry_Table[[#This Row],[Rate]])</f>
        <v/>
      </c>
    </row>
    <row r="1067" spans="1:6" s="73" customFormat="1" ht="15" customHeight="1" x14ac:dyDescent="0.3">
      <c r="A1067" s="136"/>
      <c r="B1067" s="134"/>
      <c r="C1067" s="137"/>
      <c r="D1067" s="142" t="str">
        <f>IF(Data_Entry_Table[[#This Row],[Category/Activity]]="", "", (VLOOKUP($D$3,Table2[#All], MATCH(Data_Entry_Table[[#This Row],[Category/Activity]], $N$36:$S$36,0))))</f>
        <v/>
      </c>
      <c r="E1067" s="138"/>
      <c r="F1067" s="144" t="str">
        <f>IF(Data_Entry_Table[[#This Row],[Hours]]="","",Data_Entry_Table[[#This Row],[Hours]]*Data_Entry_Table[[#This Row],[Rate]])</f>
        <v/>
      </c>
    </row>
    <row r="1068" spans="1:6" s="73" customFormat="1" ht="15" customHeight="1" x14ac:dyDescent="0.3">
      <c r="A1068" s="136"/>
      <c r="B1068" s="134"/>
      <c r="C1068" s="137"/>
      <c r="D1068" s="142" t="str">
        <f>IF(Data_Entry_Table[[#This Row],[Category/Activity]]="", "", (VLOOKUP($D$3,Table2[#All], MATCH(Data_Entry_Table[[#This Row],[Category/Activity]], $N$36:$S$36,0))))</f>
        <v/>
      </c>
      <c r="E1068" s="138"/>
      <c r="F1068" s="144" t="str">
        <f>IF(Data_Entry_Table[[#This Row],[Hours]]="","",Data_Entry_Table[[#This Row],[Hours]]*Data_Entry_Table[[#This Row],[Rate]])</f>
        <v/>
      </c>
    </row>
    <row r="1069" spans="1:6" s="73" customFormat="1" ht="15" customHeight="1" x14ac:dyDescent="0.3">
      <c r="A1069" s="136"/>
      <c r="B1069" s="134"/>
      <c r="C1069" s="137"/>
      <c r="D1069" s="142" t="str">
        <f>IF(Data_Entry_Table[[#This Row],[Category/Activity]]="", "", (VLOOKUP($D$3,Table2[#All], MATCH(Data_Entry_Table[[#This Row],[Category/Activity]], $N$36:$S$36,0))))</f>
        <v/>
      </c>
      <c r="E1069" s="138"/>
      <c r="F1069" s="144" t="str">
        <f>IF(Data_Entry_Table[[#This Row],[Hours]]="","",Data_Entry_Table[[#This Row],[Hours]]*Data_Entry_Table[[#This Row],[Rate]])</f>
        <v/>
      </c>
    </row>
    <row r="1070" spans="1:6" s="73" customFormat="1" ht="15" customHeight="1" x14ac:dyDescent="0.3">
      <c r="A1070" s="136"/>
      <c r="B1070" s="134"/>
      <c r="C1070" s="137"/>
      <c r="D1070" s="142" t="str">
        <f>IF(Data_Entry_Table[[#This Row],[Category/Activity]]="", "", (VLOOKUP($D$3,Table2[#All], MATCH(Data_Entry_Table[[#This Row],[Category/Activity]], $N$36:$S$36,0))))</f>
        <v/>
      </c>
      <c r="E1070" s="138"/>
      <c r="F1070" s="144" t="str">
        <f>IF(Data_Entry_Table[[#This Row],[Hours]]="","",Data_Entry_Table[[#This Row],[Hours]]*Data_Entry_Table[[#This Row],[Rate]])</f>
        <v/>
      </c>
    </row>
    <row r="1071" spans="1:6" s="73" customFormat="1" ht="15" customHeight="1" x14ac:dyDescent="0.3">
      <c r="A1071" s="136"/>
      <c r="B1071" s="134"/>
      <c r="C1071" s="137"/>
      <c r="D1071" s="142" t="str">
        <f>IF(Data_Entry_Table[[#This Row],[Category/Activity]]="", "", (VLOOKUP($D$3,Table2[#All], MATCH(Data_Entry_Table[[#This Row],[Category/Activity]], $N$36:$S$36,0))))</f>
        <v/>
      </c>
      <c r="E1071" s="138"/>
      <c r="F1071" s="144" t="str">
        <f>IF(Data_Entry_Table[[#This Row],[Hours]]="","",Data_Entry_Table[[#This Row],[Hours]]*Data_Entry_Table[[#This Row],[Rate]])</f>
        <v/>
      </c>
    </row>
    <row r="1072" spans="1:6" s="73" customFormat="1" ht="15" customHeight="1" x14ac:dyDescent="0.3">
      <c r="A1072" s="136"/>
      <c r="B1072" s="134"/>
      <c r="C1072" s="137"/>
      <c r="D1072" s="142" t="str">
        <f>IF(Data_Entry_Table[[#This Row],[Category/Activity]]="", "", (VLOOKUP($D$3,Table2[#All], MATCH(Data_Entry_Table[[#This Row],[Category/Activity]], $N$36:$S$36,0))))</f>
        <v/>
      </c>
      <c r="E1072" s="138"/>
      <c r="F1072" s="144" t="str">
        <f>IF(Data_Entry_Table[[#This Row],[Hours]]="","",Data_Entry_Table[[#This Row],[Hours]]*Data_Entry_Table[[#This Row],[Rate]])</f>
        <v/>
      </c>
    </row>
    <row r="1073" spans="1:6" s="73" customFormat="1" ht="15" customHeight="1" x14ac:dyDescent="0.3">
      <c r="A1073" s="136"/>
      <c r="B1073" s="134"/>
      <c r="C1073" s="137"/>
      <c r="D1073" s="142" t="str">
        <f>IF(Data_Entry_Table[[#This Row],[Category/Activity]]="", "", (VLOOKUP($D$3,Table2[#All], MATCH(Data_Entry_Table[[#This Row],[Category/Activity]], $N$36:$S$36,0))))</f>
        <v/>
      </c>
      <c r="E1073" s="138"/>
      <c r="F1073" s="144" t="str">
        <f>IF(Data_Entry_Table[[#This Row],[Hours]]="","",Data_Entry_Table[[#This Row],[Hours]]*Data_Entry_Table[[#This Row],[Rate]])</f>
        <v/>
      </c>
    </row>
    <row r="1074" spans="1:6" s="73" customFormat="1" ht="15" customHeight="1" x14ac:dyDescent="0.3">
      <c r="A1074" s="136"/>
      <c r="B1074" s="134"/>
      <c r="C1074" s="137"/>
      <c r="D1074" s="142" t="str">
        <f>IF(Data_Entry_Table[[#This Row],[Category/Activity]]="", "", (VLOOKUP($D$3,Table2[#All], MATCH(Data_Entry_Table[[#This Row],[Category/Activity]], $N$36:$S$36,0))))</f>
        <v/>
      </c>
      <c r="E1074" s="138"/>
      <c r="F1074" s="144" t="str">
        <f>IF(Data_Entry_Table[[#This Row],[Hours]]="","",Data_Entry_Table[[#This Row],[Hours]]*Data_Entry_Table[[#This Row],[Rate]])</f>
        <v/>
      </c>
    </row>
    <row r="1075" spans="1:6" s="73" customFormat="1" ht="15" customHeight="1" x14ac:dyDescent="0.3">
      <c r="A1075" s="136"/>
      <c r="B1075" s="134"/>
      <c r="C1075" s="137"/>
      <c r="D1075" s="142" t="str">
        <f>IF(Data_Entry_Table[[#This Row],[Category/Activity]]="", "", (VLOOKUP($D$3,Table2[#All], MATCH(Data_Entry_Table[[#This Row],[Category/Activity]], $N$36:$S$36,0))))</f>
        <v/>
      </c>
      <c r="E1075" s="138"/>
      <c r="F1075" s="144" t="str">
        <f>IF(Data_Entry_Table[[#This Row],[Hours]]="","",Data_Entry_Table[[#This Row],[Hours]]*Data_Entry_Table[[#This Row],[Rate]])</f>
        <v/>
      </c>
    </row>
    <row r="1076" spans="1:6" s="73" customFormat="1" ht="15" customHeight="1" x14ac:dyDescent="0.3">
      <c r="A1076" s="136"/>
      <c r="B1076" s="134"/>
      <c r="C1076" s="137"/>
      <c r="D1076" s="142" t="str">
        <f>IF(Data_Entry_Table[[#This Row],[Category/Activity]]="", "", (VLOOKUP($D$3,Table2[#All], MATCH(Data_Entry_Table[[#This Row],[Category/Activity]], $N$36:$S$36,0))))</f>
        <v/>
      </c>
      <c r="E1076" s="138"/>
      <c r="F1076" s="144" t="str">
        <f>IF(Data_Entry_Table[[#This Row],[Hours]]="","",Data_Entry_Table[[#This Row],[Hours]]*Data_Entry_Table[[#This Row],[Rate]])</f>
        <v/>
      </c>
    </row>
    <row r="1077" spans="1:6" s="73" customFormat="1" ht="15" customHeight="1" x14ac:dyDescent="0.3">
      <c r="A1077" s="136"/>
      <c r="B1077" s="134"/>
      <c r="C1077" s="137"/>
      <c r="D1077" s="142" t="str">
        <f>IF(Data_Entry_Table[[#This Row],[Category/Activity]]="", "", (VLOOKUP($D$3,Table2[#All], MATCH(Data_Entry_Table[[#This Row],[Category/Activity]], $N$36:$S$36,0))))</f>
        <v/>
      </c>
      <c r="E1077" s="138"/>
      <c r="F1077" s="144" t="str">
        <f>IF(Data_Entry_Table[[#This Row],[Hours]]="","",Data_Entry_Table[[#This Row],[Hours]]*Data_Entry_Table[[#This Row],[Rate]])</f>
        <v/>
      </c>
    </row>
    <row r="1078" spans="1:6" s="73" customFormat="1" ht="15" customHeight="1" x14ac:dyDescent="0.3">
      <c r="A1078" s="136"/>
      <c r="B1078" s="134"/>
      <c r="C1078" s="137"/>
      <c r="D1078" s="142" t="str">
        <f>IF(Data_Entry_Table[[#This Row],[Category/Activity]]="", "", (VLOOKUP($D$3,Table2[#All], MATCH(Data_Entry_Table[[#This Row],[Category/Activity]], $N$36:$S$36,0))))</f>
        <v/>
      </c>
      <c r="E1078" s="138"/>
      <c r="F1078" s="144" t="str">
        <f>IF(Data_Entry_Table[[#This Row],[Hours]]="","",Data_Entry_Table[[#This Row],[Hours]]*Data_Entry_Table[[#This Row],[Rate]])</f>
        <v/>
      </c>
    </row>
    <row r="1079" spans="1:6" s="73" customFormat="1" ht="15" customHeight="1" x14ac:dyDescent="0.3">
      <c r="A1079" s="136"/>
      <c r="B1079" s="134"/>
      <c r="C1079" s="137"/>
      <c r="D1079" s="142" t="str">
        <f>IF(Data_Entry_Table[[#This Row],[Category/Activity]]="", "", (VLOOKUP($D$3,Table2[#All], MATCH(Data_Entry_Table[[#This Row],[Category/Activity]], $N$36:$S$36,0))))</f>
        <v/>
      </c>
      <c r="E1079" s="138"/>
      <c r="F1079" s="144" t="str">
        <f>IF(Data_Entry_Table[[#This Row],[Hours]]="","",Data_Entry_Table[[#This Row],[Hours]]*Data_Entry_Table[[#This Row],[Rate]])</f>
        <v/>
      </c>
    </row>
    <row r="1080" spans="1:6" s="73" customFormat="1" ht="15" customHeight="1" x14ac:dyDescent="0.3">
      <c r="A1080" s="136"/>
      <c r="B1080" s="134"/>
      <c r="C1080" s="137"/>
      <c r="D1080" s="142" t="str">
        <f>IF(Data_Entry_Table[[#This Row],[Category/Activity]]="", "", (VLOOKUP($D$3,Table2[#All], MATCH(Data_Entry_Table[[#This Row],[Category/Activity]], $N$36:$S$36,0))))</f>
        <v/>
      </c>
      <c r="E1080" s="138"/>
      <c r="F1080" s="144" t="str">
        <f>IF(Data_Entry_Table[[#This Row],[Hours]]="","",Data_Entry_Table[[#This Row],[Hours]]*Data_Entry_Table[[#This Row],[Rate]])</f>
        <v/>
      </c>
    </row>
    <row r="1081" spans="1:6" s="73" customFormat="1" ht="15" customHeight="1" x14ac:dyDescent="0.3">
      <c r="A1081" s="136"/>
      <c r="B1081" s="134"/>
      <c r="C1081" s="137"/>
      <c r="D1081" s="142" t="str">
        <f>IF(Data_Entry_Table[[#This Row],[Category/Activity]]="", "", (VLOOKUP($D$3,Table2[#All], MATCH(Data_Entry_Table[[#This Row],[Category/Activity]], $N$36:$S$36,0))))</f>
        <v/>
      </c>
      <c r="E1081" s="138"/>
      <c r="F1081" s="144" t="str">
        <f>IF(Data_Entry_Table[[#This Row],[Hours]]="","",Data_Entry_Table[[#This Row],[Hours]]*Data_Entry_Table[[#This Row],[Rate]])</f>
        <v/>
      </c>
    </row>
    <row r="1082" spans="1:6" s="73" customFormat="1" ht="15" customHeight="1" x14ac:dyDescent="0.3">
      <c r="A1082" s="136"/>
      <c r="B1082" s="134"/>
      <c r="C1082" s="137"/>
      <c r="D1082" s="142" t="str">
        <f>IF(Data_Entry_Table[[#This Row],[Category/Activity]]="", "", (VLOOKUP($D$3,Table2[#All], MATCH(Data_Entry_Table[[#This Row],[Category/Activity]], $N$36:$S$36,0))))</f>
        <v/>
      </c>
      <c r="E1082" s="138"/>
      <c r="F1082" s="144" t="str">
        <f>IF(Data_Entry_Table[[#This Row],[Hours]]="","",Data_Entry_Table[[#This Row],[Hours]]*Data_Entry_Table[[#This Row],[Rate]])</f>
        <v/>
      </c>
    </row>
    <row r="1083" spans="1:6" s="73" customFormat="1" ht="15" customHeight="1" x14ac:dyDescent="0.3">
      <c r="A1083" s="136"/>
      <c r="B1083" s="134"/>
      <c r="C1083" s="137"/>
      <c r="D1083" s="142" t="str">
        <f>IF(Data_Entry_Table[[#This Row],[Category/Activity]]="", "", (VLOOKUP($D$3,Table2[#All], MATCH(Data_Entry_Table[[#This Row],[Category/Activity]], $N$36:$S$36,0))))</f>
        <v/>
      </c>
      <c r="E1083" s="138"/>
      <c r="F1083" s="144" t="str">
        <f>IF(Data_Entry_Table[[#This Row],[Hours]]="","",Data_Entry_Table[[#This Row],[Hours]]*Data_Entry_Table[[#This Row],[Rate]])</f>
        <v/>
      </c>
    </row>
    <row r="1084" spans="1:6" s="73" customFormat="1" ht="15" customHeight="1" x14ac:dyDescent="0.3">
      <c r="A1084" s="136"/>
      <c r="B1084" s="134"/>
      <c r="C1084" s="137"/>
      <c r="D1084" s="142" t="str">
        <f>IF(Data_Entry_Table[[#This Row],[Category/Activity]]="", "", (VLOOKUP($D$3,Table2[#All], MATCH(Data_Entry_Table[[#This Row],[Category/Activity]], $N$36:$S$36,0))))</f>
        <v/>
      </c>
      <c r="E1084" s="138"/>
      <c r="F1084" s="144" t="str">
        <f>IF(Data_Entry_Table[[#This Row],[Hours]]="","",Data_Entry_Table[[#This Row],[Hours]]*Data_Entry_Table[[#This Row],[Rate]])</f>
        <v/>
      </c>
    </row>
    <row r="1085" spans="1:6" s="73" customFormat="1" ht="15" customHeight="1" x14ac:dyDescent="0.3">
      <c r="A1085" s="136"/>
      <c r="B1085" s="134"/>
      <c r="C1085" s="137"/>
      <c r="D1085" s="142" t="str">
        <f>IF(Data_Entry_Table[[#This Row],[Category/Activity]]="", "", (VLOOKUP($D$3,Table2[#All], MATCH(Data_Entry_Table[[#This Row],[Category/Activity]], $N$36:$S$36,0))))</f>
        <v/>
      </c>
      <c r="E1085" s="138"/>
      <c r="F1085" s="144" t="str">
        <f>IF(Data_Entry_Table[[#This Row],[Hours]]="","",Data_Entry_Table[[#This Row],[Hours]]*Data_Entry_Table[[#This Row],[Rate]])</f>
        <v/>
      </c>
    </row>
    <row r="1086" spans="1:6" s="73" customFormat="1" ht="15" customHeight="1" x14ac:dyDescent="0.3">
      <c r="A1086" s="136"/>
      <c r="B1086" s="134"/>
      <c r="C1086" s="137"/>
      <c r="D1086" s="142" t="str">
        <f>IF(Data_Entry_Table[[#This Row],[Category/Activity]]="", "", (VLOOKUP($D$3,Table2[#All], MATCH(Data_Entry_Table[[#This Row],[Category/Activity]], $N$36:$S$36,0))))</f>
        <v/>
      </c>
      <c r="E1086" s="138"/>
      <c r="F1086" s="144" t="str">
        <f>IF(Data_Entry_Table[[#This Row],[Hours]]="","",Data_Entry_Table[[#This Row],[Hours]]*Data_Entry_Table[[#This Row],[Rate]])</f>
        <v/>
      </c>
    </row>
    <row r="1087" spans="1:6" s="73" customFormat="1" ht="15" customHeight="1" x14ac:dyDescent="0.3">
      <c r="A1087" s="136"/>
      <c r="B1087" s="134"/>
      <c r="C1087" s="137"/>
      <c r="D1087" s="142" t="str">
        <f>IF(Data_Entry_Table[[#This Row],[Category/Activity]]="", "", (VLOOKUP($D$3,Table2[#All], MATCH(Data_Entry_Table[[#This Row],[Category/Activity]], $N$36:$S$36,0))))</f>
        <v/>
      </c>
      <c r="E1087" s="138"/>
      <c r="F1087" s="144" t="str">
        <f>IF(Data_Entry_Table[[#This Row],[Hours]]="","",Data_Entry_Table[[#This Row],[Hours]]*Data_Entry_Table[[#This Row],[Rate]])</f>
        <v/>
      </c>
    </row>
    <row r="1088" spans="1:6" s="73" customFormat="1" ht="15" customHeight="1" x14ac:dyDescent="0.3">
      <c r="A1088" s="136"/>
      <c r="B1088" s="134"/>
      <c r="C1088" s="137"/>
      <c r="D1088" s="142" t="str">
        <f>IF(Data_Entry_Table[[#This Row],[Category/Activity]]="", "", (VLOOKUP($D$3,Table2[#All], MATCH(Data_Entry_Table[[#This Row],[Category/Activity]], $N$36:$S$36,0))))</f>
        <v/>
      </c>
      <c r="E1088" s="138"/>
      <c r="F1088" s="144" t="str">
        <f>IF(Data_Entry_Table[[#This Row],[Hours]]="","",Data_Entry_Table[[#This Row],[Hours]]*Data_Entry_Table[[#This Row],[Rate]])</f>
        <v/>
      </c>
    </row>
    <row r="1089" spans="1:6" s="73" customFormat="1" ht="15" customHeight="1" x14ac:dyDescent="0.3">
      <c r="A1089" s="136"/>
      <c r="B1089" s="134"/>
      <c r="C1089" s="137"/>
      <c r="D1089" s="142" t="str">
        <f>IF(Data_Entry_Table[[#This Row],[Category/Activity]]="", "", (VLOOKUP($D$3,Table2[#All], MATCH(Data_Entry_Table[[#This Row],[Category/Activity]], $N$36:$S$36,0))))</f>
        <v/>
      </c>
      <c r="E1089" s="138"/>
      <c r="F1089" s="144" t="str">
        <f>IF(Data_Entry_Table[[#This Row],[Hours]]="","",Data_Entry_Table[[#This Row],[Hours]]*Data_Entry_Table[[#This Row],[Rate]])</f>
        <v/>
      </c>
    </row>
    <row r="1090" spans="1:6" s="73" customFormat="1" ht="15" customHeight="1" x14ac:dyDescent="0.3">
      <c r="A1090" s="136"/>
      <c r="B1090" s="134"/>
      <c r="C1090" s="137"/>
      <c r="D1090" s="142" t="str">
        <f>IF(Data_Entry_Table[[#This Row],[Category/Activity]]="", "", (VLOOKUP($D$3,Table2[#All], MATCH(Data_Entry_Table[[#This Row],[Category/Activity]], $N$36:$S$36,0))))</f>
        <v/>
      </c>
      <c r="E1090" s="138"/>
      <c r="F1090" s="144" t="str">
        <f>IF(Data_Entry_Table[[#This Row],[Hours]]="","",Data_Entry_Table[[#This Row],[Hours]]*Data_Entry_Table[[#This Row],[Rate]])</f>
        <v/>
      </c>
    </row>
    <row r="1091" spans="1:6" s="73" customFormat="1" ht="15" customHeight="1" x14ac:dyDescent="0.3">
      <c r="A1091" s="136"/>
      <c r="B1091" s="134"/>
      <c r="C1091" s="137"/>
      <c r="D1091" s="142" t="str">
        <f>IF(Data_Entry_Table[[#This Row],[Category/Activity]]="", "", (VLOOKUP($D$3,Table2[#All], MATCH(Data_Entry_Table[[#This Row],[Category/Activity]], $N$36:$S$36,0))))</f>
        <v/>
      </c>
      <c r="E1091" s="138"/>
      <c r="F1091" s="144" t="str">
        <f>IF(Data_Entry_Table[[#This Row],[Hours]]="","",Data_Entry_Table[[#This Row],[Hours]]*Data_Entry_Table[[#This Row],[Rate]])</f>
        <v/>
      </c>
    </row>
    <row r="1092" spans="1:6" s="73" customFormat="1" ht="15" customHeight="1" x14ac:dyDescent="0.3">
      <c r="A1092" s="136"/>
      <c r="B1092" s="134"/>
      <c r="C1092" s="137"/>
      <c r="D1092" s="142" t="str">
        <f>IF(Data_Entry_Table[[#This Row],[Category/Activity]]="", "", (VLOOKUP($D$3,Table2[#All], MATCH(Data_Entry_Table[[#This Row],[Category/Activity]], $N$36:$S$36,0))))</f>
        <v/>
      </c>
      <c r="E1092" s="138"/>
      <c r="F1092" s="144" t="str">
        <f>IF(Data_Entry_Table[[#This Row],[Hours]]="","",Data_Entry_Table[[#This Row],[Hours]]*Data_Entry_Table[[#This Row],[Rate]])</f>
        <v/>
      </c>
    </row>
    <row r="1093" spans="1:6" s="73" customFormat="1" ht="15" customHeight="1" x14ac:dyDescent="0.3">
      <c r="A1093" s="136"/>
      <c r="B1093" s="134"/>
      <c r="C1093" s="137"/>
      <c r="D1093" s="142" t="str">
        <f>IF(Data_Entry_Table[[#This Row],[Category/Activity]]="", "", (VLOOKUP($D$3,Table2[#All], MATCH(Data_Entry_Table[[#This Row],[Category/Activity]], $N$36:$S$36,0))))</f>
        <v/>
      </c>
      <c r="E1093" s="138"/>
      <c r="F1093" s="144" t="str">
        <f>IF(Data_Entry_Table[[#This Row],[Hours]]="","",Data_Entry_Table[[#This Row],[Hours]]*Data_Entry_Table[[#This Row],[Rate]])</f>
        <v/>
      </c>
    </row>
    <row r="1094" spans="1:6" s="73" customFormat="1" ht="15" customHeight="1" x14ac:dyDescent="0.3">
      <c r="A1094" s="136"/>
      <c r="B1094" s="134"/>
      <c r="C1094" s="137"/>
      <c r="D1094" s="142" t="str">
        <f>IF(Data_Entry_Table[[#This Row],[Category/Activity]]="", "", (VLOOKUP($D$3,Table2[#All], MATCH(Data_Entry_Table[[#This Row],[Category/Activity]], $N$36:$S$36,0))))</f>
        <v/>
      </c>
      <c r="E1094" s="138"/>
      <c r="F1094" s="144" t="str">
        <f>IF(Data_Entry_Table[[#This Row],[Hours]]="","",Data_Entry_Table[[#This Row],[Hours]]*Data_Entry_Table[[#This Row],[Rate]])</f>
        <v/>
      </c>
    </row>
    <row r="1095" spans="1:6" s="73" customFormat="1" ht="15" customHeight="1" x14ac:dyDescent="0.3">
      <c r="A1095" s="136"/>
      <c r="B1095" s="134"/>
      <c r="C1095" s="137"/>
      <c r="D1095" s="142" t="str">
        <f>IF(Data_Entry_Table[[#This Row],[Category/Activity]]="", "", (VLOOKUP($D$3,Table2[#All], MATCH(Data_Entry_Table[[#This Row],[Category/Activity]], $N$36:$S$36,0))))</f>
        <v/>
      </c>
      <c r="E1095" s="138"/>
      <c r="F1095" s="144" t="str">
        <f>IF(Data_Entry_Table[[#This Row],[Hours]]="","",Data_Entry_Table[[#This Row],[Hours]]*Data_Entry_Table[[#This Row],[Rate]])</f>
        <v/>
      </c>
    </row>
    <row r="1096" spans="1:6" s="73" customFormat="1" ht="15" customHeight="1" x14ac:dyDescent="0.3">
      <c r="A1096" s="136"/>
      <c r="B1096" s="134"/>
      <c r="C1096" s="137"/>
      <c r="D1096" s="142" t="str">
        <f>IF(Data_Entry_Table[[#This Row],[Category/Activity]]="", "", (VLOOKUP($D$3,Table2[#All], MATCH(Data_Entry_Table[[#This Row],[Category/Activity]], $N$36:$S$36,0))))</f>
        <v/>
      </c>
      <c r="E1096" s="138"/>
      <c r="F1096" s="144" t="str">
        <f>IF(Data_Entry_Table[[#This Row],[Hours]]="","",Data_Entry_Table[[#This Row],[Hours]]*Data_Entry_Table[[#This Row],[Rate]])</f>
        <v/>
      </c>
    </row>
    <row r="1097" spans="1:6" s="73" customFormat="1" ht="15" customHeight="1" x14ac:dyDescent="0.3">
      <c r="A1097" s="136"/>
      <c r="B1097" s="134"/>
      <c r="C1097" s="137"/>
      <c r="D1097" s="142" t="str">
        <f>IF(Data_Entry_Table[[#This Row],[Category/Activity]]="", "", (VLOOKUP($D$3,Table2[#All], MATCH(Data_Entry_Table[[#This Row],[Category/Activity]], $N$36:$S$36,0))))</f>
        <v/>
      </c>
      <c r="E1097" s="138"/>
      <c r="F1097" s="144" t="str">
        <f>IF(Data_Entry_Table[[#This Row],[Hours]]="","",Data_Entry_Table[[#This Row],[Hours]]*Data_Entry_Table[[#This Row],[Rate]])</f>
        <v/>
      </c>
    </row>
    <row r="1098" spans="1:6" s="73" customFormat="1" ht="15" customHeight="1" x14ac:dyDescent="0.3">
      <c r="A1098" s="136"/>
      <c r="B1098" s="134"/>
      <c r="C1098" s="137"/>
      <c r="D1098" s="142" t="str">
        <f>IF(Data_Entry_Table[[#This Row],[Category/Activity]]="", "", (VLOOKUP($D$3,Table2[#All], MATCH(Data_Entry_Table[[#This Row],[Category/Activity]], $N$36:$S$36,0))))</f>
        <v/>
      </c>
      <c r="E1098" s="138"/>
      <c r="F1098" s="144" t="str">
        <f>IF(Data_Entry_Table[[#This Row],[Hours]]="","",Data_Entry_Table[[#This Row],[Hours]]*Data_Entry_Table[[#This Row],[Rate]])</f>
        <v/>
      </c>
    </row>
    <row r="1099" spans="1:6" s="73" customFormat="1" ht="15" customHeight="1" x14ac:dyDescent="0.3">
      <c r="A1099" s="136"/>
      <c r="B1099" s="134"/>
      <c r="C1099" s="137"/>
      <c r="D1099" s="142" t="str">
        <f>IF(Data_Entry_Table[[#This Row],[Category/Activity]]="", "", (VLOOKUP($D$3,Table2[#All], MATCH(Data_Entry_Table[[#This Row],[Category/Activity]], $N$36:$S$36,0))))</f>
        <v/>
      </c>
      <c r="E1099" s="138"/>
      <c r="F1099" s="144" t="str">
        <f>IF(Data_Entry_Table[[#This Row],[Hours]]="","",Data_Entry_Table[[#This Row],[Hours]]*Data_Entry_Table[[#This Row],[Rate]])</f>
        <v/>
      </c>
    </row>
    <row r="1100" spans="1:6" s="73" customFormat="1" ht="15" customHeight="1" x14ac:dyDescent="0.3">
      <c r="A1100" s="136"/>
      <c r="B1100" s="134"/>
      <c r="C1100" s="137"/>
      <c r="D1100" s="142" t="str">
        <f>IF(Data_Entry_Table[[#This Row],[Category/Activity]]="", "", (VLOOKUP($D$3,Table2[#All], MATCH(Data_Entry_Table[[#This Row],[Category/Activity]], $N$36:$S$36,0))))</f>
        <v/>
      </c>
      <c r="E1100" s="138"/>
      <c r="F1100" s="144" t="str">
        <f>IF(Data_Entry_Table[[#This Row],[Hours]]="","",Data_Entry_Table[[#This Row],[Hours]]*Data_Entry_Table[[#This Row],[Rate]])</f>
        <v/>
      </c>
    </row>
    <row r="1101" spans="1:6" s="73" customFormat="1" ht="15" customHeight="1" x14ac:dyDescent="0.3">
      <c r="A1101" s="136"/>
      <c r="B1101" s="134"/>
      <c r="C1101" s="137"/>
      <c r="D1101" s="142" t="str">
        <f>IF(Data_Entry_Table[[#This Row],[Category/Activity]]="", "", (VLOOKUP($D$3,Table2[#All], MATCH(Data_Entry_Table[[#This Row],[Category/Activity]], $N$36:$S$36,0))))</f>
        <v/>
      </c>
      <c r="E1101" s="138"/>
      <c r="F1101" s="144" t="str">
        <f>IF(Data_Entry_Table[[#This Row],[Hours]]="","",Data_Entry_Table[[#This Row],[Hours]]*Data_Entry_Table[[#This Row],[Rate]])</f>
        <v/>
      </c>
    </row>
    <row r="1102" spans="1:6" s="73" customFormat="1" ht="15" customHeight="1" x14ac:dyDescent="0.3">
      <c r="A1102" s="136"/>
      <c r="B1102" s="134"/>
      <c r="C1102" s="137"/>
      <c r="D1102" s="142" t="str">
        <f>IF(Data_Entry_Table[[#This Row],[Category/Activity]]="", "", (VLOOKUP($D$3,Table2[#All], MATCH(Data_Entry_Table[[#This Row],[Category/Activity]], $N$36:$S$36,0))))</f>
        <v/>
      </c>
      <c r="E1102" s="138"/>
      <c r="F1102" s="144" t="str">
        <f>IF(Data_Entry_Table[[#This Row],[Hours]]="","",Data_Entry_Table[[#This Row],[Hours]]*Data_Entry_Table[[#This Row],[Rate]])</f>
        <v/>
      </c>
    </row>
    <row r="1103" spans="1:6" s="73" customFormat="1" ht="15" customHeight="1" x14ac:dyDescent="0.3">
      <c r="A1103" s="136"/>
      <c r="B1103" s="134"/>
      <c r="C1103" s="137"/>
      <c r="D1103" s="142" t="str">
        <f>IF(Data_Entry_Table[[#This Row],[Category/Activity]]="", "", (VLOOKUP($D$3,Table2[#All], MATCH(Data_Entry_Table[[#This Row],[Category/Activity]], $N$36:$S$36,0))))</f>
        <v/>
      </c>
      <c r="E1103" s="138"/>
      <c r="F1103" s="144" t="str">
        <f>IF(Data_Entry_Table[[#This Row],[Hours]]="","",Data_Entry_Table[[#This Row],[Hours]]*Data_Entry_Table[[#This Row],[Rate]])</f>
        <v/>
      </c>
    </row>
    <row r="1104" spans="1:6" s="73" customFormat="1" ht="15" customHeight="1" x14ac:dyDescent="0.3">
      <c r="A1104" s="136"/>
      <c r="B1104" s="134"/>
      <c r="C1104" s="137"/>
      <c r="D1104" s="142" t="str">
        <f>IF(Data_Entry_Table[[#This Row],[Category/Activity]]="", "", (VLOOKUP($D$3,Table2[#All], MATCH(Data_Entry_Table[[#This Row],[Category/Activity]], $N$36:$S$36,0))))</f>
        <v/>
      </c>
      <c r="E1104" s="138"/>
      <c r="F1104" s="144" t="str">
        <f>IF(Data_Entry_Table[[#This Row],[Hours]]="","",Data_Entry_Table[[#This Row],[Hours]]*Data_Entry_Table[[#This Row],[Rate]])</f>
        <v/>
      </c>
    </row>
    <row r="1105" spans="1:6" s="73" customFormat="1" ht="15" customHeight="1" x14ac:dyDescent="0.3">
      <c r="A1105" s="136"/>
      <c r="B1105" s="134"/>
      <c r="C1105" s="137"/>
      <c r="D1105" s="142" t="str">
        <f>IF(Data_Entry_Table[[#This Row],[Category/Activity]]="", "", (VLOOKUP($D$3,Table2[#All], MATCH(Data_Entry_Table[[#This Row],[Category/Activity]], $N$36:$S$36,0))))</f>
        <v/>
      </c>
      <c r="E1105" s="138"/>
      <c r="F1105" s="144" t="str">
        <f>IF(Data_Entry_Table[[#This Row],[Hours]]="","",Data_Entry_Table[[#This Row],[Hours]]*Data_Entry_Table[[#This Row],[Rate]])</f>
        <v/>
      </c>
    </row>
    <row r="1106" spans="1:6" s="73" customFormat="1" ht="15" customHeight="1" x14ac:dyDescent="0.3">
      <c r="A1106" s="136"/>
      <c r="B1106" s="134"/>
      <c r="C1106" s="137"/>
      <c r="D1106" s="142" t="str">
        <f>IF(Data_Entry_Table[[#This Row],[Category/Activity]]="", "", (VLOOKUP($D$3,Table2[#All], MATCH(Data_Entry_Table[[#This Row],[Category/Activity]], $N$36:$S$36,0))))</f>
        <v/>
      </c>
      <c r="E1106" s="138"/>
      <c r="F1106" s="144" t="str">
        <f>IF(Data_Entry_Table[[#This Row],[Hours]]="","",Data_Entry_Table[[#This Row],[Hours]]*Data_Entry_Table[[#This Row],[Rate]])</f>
        <v/>
      </c>
    </row>
    <row r="1107" spans="1:6" s="73" customFormat="1" ht="15" customHeight="1" x14ac:dyDescent="0.3">
      <c r="A1107" s="136"/>
      <c r="B1107" s="134"/>
      <c r="C1107" s="137"/>
      <c r="D1107" s="142" t="str">
        <f>IF(Data_Entry_Table[[#This Row],[Category/Activity]]="", "", (VLOOKUP($D$3,Table2[#All], MATCH(Data_Entry_Table[[#This Row],[Category/Activity]], $N$36:$S$36,0))))</f>
        <v/>
      </c>
      <c r="E1107" s="138"/>
      <c r="F1107" s="144" t="str">
        <f>IF(Data_Entry_Table[[#This Row],[Hours]]="","",Data_Entry_Table[[#This Row],[Hours]]*Data_Entry_Table[[#This Row],[Rate]])</f>
        <v/>
      </c>
    </row>
    <row r="1108" spans="1:6" s="73" customFormat="1" ht="15" customHeight="1" x14ac:dyDescent="0.3">
      <c r="A1108" s="136"/>
      <c r="B1108" s="134"/>
      <c r="C1108" s="137"/>
      <c r="D1108" s="142" t="str">
        <f>IF(Data_Entry_Table[[#This Row],[Category/Activity]]="", "", (VLOOKUP($D$3,Table2[#All], MATCH(Data_Entry_Table[[#This Row],[Category/Activity]], $N$36:$S$36,0))))</f>
        <v/>
      </c>
      <c r="E1108" s="138"/>
      <c r="F1108" s="144" t="str">
        <f>IF(Data_Entry_Table[[#This Row],[Hours]]="","",Data_Entry_Table[[#This Row],[Hours]]*Data_Entry_Table[[#This Row],[Rate]])</f>
        <v/>
      </c>
    </row>
    <row r="1109" spans="1:6" s="73" customFormat="1" ht="15" customHeight="1" x14ac:dyDescent="0.3">
      <c r="A1109" s="136"/>
      <c r="B1109" s="134"/>
      <c r="C1109" s="137"/>
      <c r="D1109" s="142" t="str">
        <f>IF(Data_Entry_Table[[#This Row],[Category/Activity]]="", "", (VLOOKUP($D$3,Table2[#All], MATCH(Data_Entry_Table[[#This Row],[Category/Activity]], $N$36:$S$36,0))))</f>
        <v/>
      </c>
      <c r="E1109" s="138"/>
      <c r="F1109" s="144" t="str">
        <f>IF(Data_Entry_Table[[#This Row],[Hours]]="","",Data_Entry_Table[[#This Row],[Hours]]*Data_Entry_Table[[#This Row],[Rate]])</f>
        <v/>
      </c>
    </row>
    <row r="1110" spans="1:6" s="73" customFormat="1" ht="15" customHeight="1" x14ac:dyDescent="0.3">
      <c r="A1110" s="136"/>
      <c r="B1110" s="134"/>
      <c r="C1110" s="137"/>
      <c r="D1110" s="142" t="str">
        <f>IF(Data_Entry_Table[[#This Row],[Category/Activity]]="", "", (VLOOKUP($D$3,Table2[#All], MATCH(Data_Entry_Table[[#This Row],[Category/Activity]], $N$36:$S$36,0))))</f>
        <v/>
      </c>
      <c r="E1110" s="138"/>
      <c r="F1110" s="144" t="str">
        <f>IF(Data_Entry_Table[[#This Row],[Hours]]="","",Data_Entry_Table[[#This Row],[Hours]]*Data_Entry_Table[[#This Row],[Rate]])</f>
        <v/>
      </c>
    </row>
    <row r="1111" spans="1:6" ht="17.25" hidden="1" x14ac:dyDescent="0.3">
      <c r="A1111" s="141"/>
      <c r="B1111" s="141"/>
      <c r="C1111" s="141"/>
    </row>
    <row r="1112" spans="1:6" ht="15" hidden="1" customHeight="1" x14ac:dyDescent="0.3">
      <c r="A1112" s="141"/>
      <c r="B1112" s="141"/>
      <c r="C1112" s="141"/>
    </row>
    <row r="1113" spans="1:6" ht="15" hidden="1" customHeight="1" x14ac:dyDescent="0.3">
      <c r="A1113" s="141"/>
      <c r="B1113" s="141"/>
      <c r="C1113" s="141"/>
    </row>
  </sheetData>
  <sheetProtection algorithmName="SHA-512" hashValue="tdaoX+hS4Qj+X24MrtuyeJZW56/ONfKBBpUSsi45wCGpfgGBzl7lXvj0mgAgWCWOtzDL6eCK+s/hnBjJVmKM7g==" saltValue="Txbl7sZw0GXMxWvuUBmYow==" spinCount="100000" sheet="1" selectLockedCells="1" autoFilter="0"/>
  <mergeCells count="3">
    <mergeCell ref="A5:F5"/>
    <mergeCell ref="A2:F2"/>
    <mergeCell ref="A3:B3"/>
  </mergeCells>
  <dataValidations xWindow="1258" yWindow="435" count="6">
    <dataValidation type="list" allowBlank="1" showInputMessage="1" showErrorMessage="1" sqref="A1111:B1048576 A6" xr:uid="{B8158A1F-F855-4E44-B0E8-C8F9ED91864F}">
      <formula1>$O$8:$O$11</formula1>
    </dataValidation>
    <dataValidation type="list" allowBlank="1" showInputMessage="1" showErrorMessage="1" prompt="Select the Category/Activity from the dropdown list. " sqref="A7:A1110" xr:uid="{BF0D51D9-60D9-4824-9995-F8B442B7F16B}">
      <formula1>$H$6:$L$6</formula1>
    </dataValidation>
    <dataValidation type="decimal" allowBlank="1" showInputMessage="1" showErrorMessage="1" prompt="Input number of hours employee worked on activity, rounded to the nearest quarter hour. " sqref="E7:E1110" xr:uid="{9FB66ABE-1BB1-46E3-957B-C9ADF194688D}">
      <formula1>0</formula1>
      <formula2>100000</formula2>
    </dataValidation>
    <dataValidation allowBlank="1" showInputMessage="1" showErrorMessage="1" prompt="Input name of employee that completed task. " sqref="C7:C1110" xr:uid="{231CC154-97A7-4424-9998-B28BD4FB8E41}"/>
    <dataValidation type="list" allowBlank="1" showInputMessage="1" showErrorMessage="1" prompt="Select Employee Type that completed work from the dropdown list." sqref="B7:B1110" xr:uid="{84D4E033-CABC-4BCA-852B-660F310E3D2B}">
      <formula1>INDIRECT($A7)</formula1>
    </dataValidation>
    <dataValidation type="list" allowBlank="1" showInputMessage="1" showErrorMessage="1" prompt="Select Fiscal Year being claimed for from the dropdown list." sqref="D3" xr:uid="{98B825DE-F1B4-4DD6-B810-38CC05274074}">
      <formula1>$N$37:$N$40</formula1>
    </dataValidation>
  </dataValidations>
  <pageMargins left="0.7" right="0.7" top="0.75" bottom="0.75" header="0.3" footer="0.3"/>
  <pageSetup orientation="portrait" horizontalDpi="1200" verticalDpi="1200"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752A6-8B48-452E-B7D2-0AEB07E9BFC7}">
  <dimension ref="A1:AE45"/>
  <sheetViews>
    <sheetView topLeftCell="A7" workbookViewId="0">
      <selection activeCell="C6" sqref="C6"/>
    </sheetView>
  </sheetViews>
  <sheetFormatPr defaultRowHeight="15" x14ac:dyDescent="0.25"/>
  <cols>
    <col min="1" max="1" width="17.5703125" customWidth="1"/>
    <col min="2" max="2" width="37.28515625" customWidth="1"/>
    <col min="3" max="3" width="18.85546875" customWidth="1"/>
    <col min="4" max="4" width="24.42578125" customWidth="1"/>
    <col min="5" max="5" width="27.5703125" customWidth="1"/>
    <col min="6" max="6" width="9.140625" customWidth="1"/>
    <col min="10" max="11" width="13.85546875" bestFit="1" customWidth="1"/>
  </cols>
  <sheetData>
    <row r="1" spans="1:11" ht="16.5" thickBot="1" x14ac:dyDescent="0.3">
      <c r="A1" s="54" t="s">
        <v>94</v>
      </c>
      <c r="B1" s="51" t="s">
        <v>95</v>
      </c>
      <c r="C1" s="53"/>
      <c r="D1" s="53"/>
      <c r="E1" s="52"/>
      <c r="F1" s="51" t="s">
        <v>26</v>
      </c>
    </row>
    <row r="2" spans="1:11" ht="16.5" thickTop="1" x14ac:dyDescent="0.25">
      <c r="A2" s="22"/>
      <c r="B2" s="22"/>
      <c r="C2" s="22"/>
      <c r="D2" s="22"/>
      <c r="E2" s="22"/>
      <c r="F2" s="22"/>
    </row>
    <row r="3" spans="1:11" ht="15.75" x14ac:dyDescent="0.25">
      <c r="A3" s="50" t="s">
        <v>96</v>
      </c>
      <c r="B3" s="49"/>
      <c r="C3" s="49"/>
      <c r="D3" s="49"/>
      <c r="E3" s="48"/>
      <c r="F3" s="48"/>
    </row>
    <row r="4" spans="1:11" ht="16.5" thickBot="1" x14ac:dyDescent="0.3">
      <c r="A4" s="22"/>
      <c r="B4" s="22"/>
      <c r="C4" s="22"/>
      <c r="D4" s="22"/>
      <c r="E4" s="22"/>
      <c r="F4" s="22"/>
    </row>
    <row r="5" spans="1:11" ht="16.5" thickBot="1" x14ac:dyDescent="0.3">
      <c r="A5" s="182" t="s">
        <v>28</v>
      </c>
      <c r="B5" s="183"/>
      <c r="C5" s="183"/>
      <c r="D5" s="183"/>
      <c r="E5" s="184"/>
      <c r="F5" s="47"/>
    </row>
    <row r="6" spans="1:11" ht="16.5" thickBot="1" x14ac:dyDescent="0.3">
      <c r="A6" s="46" t="s">
        <v>29</v>
      </c>
      <c r="B6" s="45" t="s">
        <v>48</v>
      </c>
      <c r="C6" s="70" t="s">
        <v>73</v>
      </c>
      <c r="D6" s="42" t="s">
        <v>97</v>
      </c>
      <c r="E6" s="61"/>
      <c r="F6" s="22"/>
    </row>
    <row r="7" spans="1:11" ht="16.5" thickBot="1" x14ac:dyDescent="0.3">
      <c r="A7" s="44">
        <f ca="1">TODAY()</f>
        <v>46133</v>
      </c>
      <c r="B7" s="43" t="s">
        <v>98</v>
      </c>
      <c r="C7" s="59"/>
      <c r="D7" s="42" t="s">
        <v>33</v>
      </c>
      <c r="E7" s="41" t="e">
        <f>VLOOKUP(E6,Data!A1:B57,2,FALSE)</f>
        <v>#N/A</v>
      </c>
      <c r="F7" s="22"/>
    </row>
    <row r="8" spans="1:11" ht="16.5" thickBot="1" x14ac:dyDescent="0.3">
      <c r="A8" s="22"/>
      <c r="B8" s="40" t="s">
        <v>99</v>
      </c>
      <c r="C8" s="60"/>
      <c r="D8" s="22"/>
      <c r="E8" s="22"/>
      <c r="F8" s="22"/>
    </row>
    <row r="9" spans="1:11" ht="16.5" thickBot="1" x14ac:dyDescent="0.3">
      <c r="A9" s="22"/>
      <c r="B9" s="55" t="s">
        <v>35</v>
      </c>
      <c r="C9" s="56" t="s">
        <v>36</v>
      </c>
      <c r="D9" s="57" t="s">
        <v>37</v>
      </c>
      <c r="E9" s="58" t="s">
        <v>38</v>
      </c>
      <c r="F9" s="22"/>
      <c r="H9" s="35"/>
    </row>
    <row r="10" spans="1:11" ht="16.5" thickBot="1" x14ac:dyDescent="0.3">
      <c r="A10" s="14">
        <v>1</v>
      </c>
      <c r="B10" s="37" t="s">
        <v>39</v>
      </c>
      <c r="C10" s="62"/>
      <c r="D10" s="36">
        <f>VLOOKUP($C$6,Table2[#All],3,FALSE)</f>
        <v>97.37</v>
      </c>
      <c r="E10" s="36">
        <f>D10*C10</f>
        <v>0</v>
      </c>
      <c r="F10" s="22"/>
      <c r="J10" s="35"/>
    </row>
    <row r="11" spans="1:11" ht="16.5" thickBot="1" x14ac:dyDescent="0.3">
      <c r="A11" s="14">
        <v>2</v>
      </c>
      <c r="B11" s="37" t="s">
        <v>40</v>
      </c>
      <c r="C11" s="62"/>
      <c r="D11" s="36">
        <f>VLOOKUP($C$6,Table2[#All],2,FALSE)</f>
        <v>122.15</v>
      </c>
      <c r="E11" s="36">
        <f>D11*C11</f>
        <v>0</v>
      </c>
      <c r="F11" s="22"/>
      <c r="H11" s="35"/>
      <c r="J11" s="35"/>
      <c r="K11" s="35"/>
    </row>
    <row r="12" spans="1:11" ht="16.5" thickBot="1" x14ac:dyDescent="0.3">
      <c r="A12" s="14">
        <v>3</v>
      </c>
      <c r="B12" s="39" t="s">
        <v>41</v>
      </c>
      <c r="C12" s="62"/>
      <c r="D12" s="36">
        <f>VLOOKUP($C$6,Table2[#All],4,FALSE)</f>
        <v>69.5</v>
      </c>
      <c r="E12" s="36">
        <f>D12*C12</f>
        <v>0</v>
      </c>
      <c r="F12" s="22"/>
      <c r="H12" s="35"/>
      <c r="J12" s="35"/>
    </row>
    <row r="13" spans="1:11" ht="16.5" thickBot="1" x14ac:dyDescent="0.3">
      <c r="A13" s="14">
        <v>4</v>
      </c>
      <c r="B13" s="38" t="s">
        <v>42</v>
      </c>
      <c r="C13" s="62"/>
      <c r="D13" s="36">
        <f>VLOOKUP($C$6,Table2[#All],5,FALSE)</f>
        <v>83.61</v>
      </c>
      <c r="E13" s="36">
        <f>D13*C13</f>
        <v>0</v>
      </c>
      <c r="F13" s="22"/>
      <c r="H13" s="35"/>
      <c r="J13" s="35"/>
    </row>
    <row r="14" spans="1:11" ht="16.5" thickBot="1" x14ac:dyDescent="0.3">
      <c r="A14" s="14">
        <v>5</v>
      </c>
      <c r="B14" s="37" t="s">
        <v>43</v>
      </c>
      <c r="C14" s="62"/>
      <c r="D14" s="36">
        <f>VLOOKUP($C$6,Table2[#All],6,FALSE)</f>
        <v>103.16</v>
      </c>
      <c r="E14" s="36">
        <f>D14*C14</f>
        <v>0</v>
      </c>
      <c r="F14" s="22"/>
      <c r="H14" s="35"/>
      <c r="J14" s="35"/>
    </row>
    <row r="15" spans="1:11" ht="16.5" thickBot="1" x14ac:dyDescent="0.3">
      <c r="A15" s="14"/>
      <c r="B15" s="67" t="s">
        <v>44</v>
      </c>
      <c r="C15" s="68"/>
      <c r="D15" s="69"/>
      <c r="E15" s="69">
        <f>SUM(E10:E14)</f>
        <v>0</v>
      </c>
      <c r="F15" s="22"/>
      <c r="J15" s="35"/>
      <c r="K15" s="35"/>
    </row>
    <row r="17" spans="1:31" ht="15.75" thickBot="1" x14ac:dyDescent="0.3"/>
    <row r="18" spans="1:31" ht="16.5" thickBot="1" x14ac:dyDescent="0.3">
      <c r="A18" s="185" t="s">
        <v>100</v>
      </c>
      <c r="B18" s="186"/>
      <c r="C18" s="186"/>
      <c r="D18" s="186"/>
      <c r="E18" s="187"/>
    </row>
    <row r="19" spans="1:31" ht="16.5" thickBot="1" x14ac:dyDescent="0.3">
      <c r="A19" s="33" t="s">
        <v>29</v>
      </c>
      <c r="B19" s="34">
        <f ca="1">A7</f>
        <v>46133</v>
      </c>
      <c r="C19" s="33" t="s">
        <v>101</v>
      </c>
      <c r="D19" s="33">
        <f>E6</f>
        <v>0</v>
      </c>
      <c r="E19" s="32" t="e">
        <f>E7</f>
        <v>#N/A</v>
      </c>
    </row>
    <row r="20" spans="1:31" ht="16.5" thickBot="1" x14ac:dyDescent="0.3">
      <c r="A20" s="31"/>
      <c r="B20" s="63" t="s">
        <v>102</v>
      </c>
      <c r="C20" s="188"/>
      <c r="D20" s="189"/>
      <c r="E20" s="190"/>
    </row>
    <row r="21" spans="1:31" x14ac:dyDescent="0.25">
      <c r="A21" s="31"/>
      <c r="B21" s="64" t="s">
        <v>103</v>
      </c>
      <c r="C21" s="191"/>
      <c r="D21" s="192"/>
      <c r="E21" s="193"/>
    </row>
    <row r="22" spans="1:31" x14ac:dyDescent="0.25">
      <c r="A22" s="31"/>
      <c r="B22" s="65"/>
      <c r="C22" s="194"/>
      <c r="D22" s="195"/>
      <c r="E22" s="196"/>
    </row>
    <row r="23" spans="1:31" ht="15.75" thickBot="1" x14ac:dyDescent="0.3">
      <c r="A23" s="31"/>
      <c r="B23" s="66"/>
      <c r="C23" s="197"/>
      <c r="D23" s="198"/>
      <c r="E23" s="199"/>
    </row>
    <row r="27" spans="1:31" ht="15.75" x14ac:dyDescent="0.25">
      <c r="A27" s="26" t="s">
        <v>104</v>
      </c>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row>
    <row r="28" spans="1:31" ht="15.75" x14ac:dyDescent="0.25">
      <c r="A28" s="30" t="s">
        <v>105</v>
      </c>
      <c r="B28" s="200" t="s">
        <v>106</v>
      </c>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row>
    <row r="29" spans="1:31" x14ac:dyDescent="0.25">
      <c r="A29" s="29" t="s">
        <v>107</v>
      </c>
      <c r="B29" s="178" t="s">
        <v>108</v>
      </c>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28"/>
    </row>
    <row r="30" spans="1:31" x14ac:dyDescent="0.25">
      <c r="A30" s="29" t="s">
        <v>109</v>
      </c>
      <c r="B30" s="178" t="s">
        <v>110</v>
      </c>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28"/>
    </row>
    <row r="31" spans="1:31" x14ac:dyDescent="0.25">
      <c r="A31" s="29" t="s">
        <v>111</v>
      </c>
      <c r="B31" s="179" t="s">
        <v>112</v>
      </c>
      <c r="C31" s="179"/>
      <c r="D31" s="179"/>
      <c r="E31" s="179"/>
      <c r="F31" s="179"/>
      <c r="G31" s="179"/>
      <c r="H31" s="179"/>
      <c r="I31" s="179"/>
      <c r="J31" s="179"/>
      <c r="K31" s="179"/>
      <c r="L31" s="28"/>
      <c r="M31" s="28"/>
      <c r="N31" s="28"/>
      <c r="O31" s="28"/>
      <c r="P31" s="28"/>
      <c r="Q31" s="28"/>
      <c r="R31" s="28"/>
      <c r="S31" s="28"/>
      <c r="T31" s="28"/>
      <c r="U31" s="28"/>
      <c r="V31" s="28"/>
      <c r="W31" s="28"/>
      <c r="X31" s="28"/>
      <c r="Y31" s="28"/>
      <c r="Z31" s="28"/>
      <c r="AA31" s="28"/>
      <c r="AB31" s="28"/>
      <c r="AC31" s="28"/>
      <c r="AD31" s="28"/>
      <c r="AE31" s="28"/>
    </row>
    <row r="32" spans="1:31" x14ac:dyDescent="0.25">
      <c r="A32" s="29" t="s">
        <v>113</v>
      </c>
      <c r="B32" s="89" t="s">
        <v>114</v>
      </c>
      <c r="C32" s="89"/>
      <c r="D32" s="89"/>
      <c r="E32" s="89"/>
      <c r="F32" s="89"/>
      <c r="G32" s="89"/>
      <c r="H32" s="89"/>
      <c r="I32" s="89"/>
      <c r="J32" s="89"/>
      <c r="K32" s="89"/>
      <c r="L32" s="89"/>
      <c r="M32" s="89"/>
      <c r="N32" s="89"/>
      <c r="O32" s="89"/>
      <c r="P32" s="89"/>
      <c r="Q32" s="89"/>
      <c r="R32" s="89"/>
      <c r="S32" s="89"/>
      <c r="T32" s="89"/>
      <c r="U32" s="89"/>
      <c r="V32" s="89"/>
      <c r="W32" s="28"/>
      <c r="X32" s="28"/>
      <c r="Y32" s="28"/>
      <c r="Z32" s="28"/>
      <c r="AA32" s="28"/>
      <c r="AB32" s="28"/>
      <c r="AC32" s="28"/>
      <c r="AD32" s="28"/>
      <c r="AE32" s="28"/>
    </row>
    <row r="33" spans="1:31" ht="15.75" x14ac:dyDescent="0.25">
      <c r="A33" s="14" t="s">
        <v>115</v>
      </c>
      <c r="B33" s="14" t="s">
        <v>116</v>
      </c>
      <c r="C33" s="14"/>
      <c r="D33" s="14"/>
    </row>
    <row r="34" spans="1:31" ht="15.75" x14ac:dyDescent="0.25">
      <c r="A34" s="14" t="s">
        <v>117</v>
      </c>
      <c r="B34" s="14" t="s">
        <v>118</v>
      </c>
      <c r="C34" s="14"/>
      <c r="D34" s="14"/>
    </row>
    <row r="36" spans="1:31" ht="15.75" x14ac:dyDescent="0.25">
      <c r="A36" s="27" t="s">
        <v>19</v>
      </c>
      <c r="B36" s="27"/>
      <c r="C36" s="27"/>
      <c r="D36" s="14"/>
      <c r="E36" s="14"/>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row>
    <row r="37" spans="1:31" ht="51.75" customHeight="1" x14ac:dyDescent="0.25">
      <c r="A37" s="180" t="s">
        <v>119</v>
      </c>
      <c r="B37" s="180"/>
      <c r="C37" s="180"/>
      <c r="D37" s="180"/>
      <c r="E37" s="18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row>
    <row r="38" spans="1:31" x14ac:dyDescent="0.25">
      <c r="A38" s="180"/>
      <c r="B38" s="180"/>
      <c r="C38" s="180"/>
      <c r="D38" s="180"/>
      <c r="E38" s="18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row>
    <row r="39" spans="1:31" x14ac:dyDescent="0.25">
      <c r="A39" s="180"/>
      <c r="B39" s="180"/>
      <c r="C39" s="180"/>
      <c r="D39" s="180"/>
      <c r="E39" s="18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row>
    <row r="40" spans="1:31" ht="15.75" customHeight="1" x14ac:dyDescent="0.25">
      <c r="A40" s="180"/>
      <c r="B40" s="180"/>
      <c r="C40" s="180"/>
      <c r="D40" s="180"/>
      <c r="E40" s="18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row>
    <row r="41" spans="1:31" ht="15.75" x14ac:dyDescent="0.2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row>
    <row r="42" spans="1:31" ht="15.75" x14ac:dyDescent="0.25">
      <c r="A42" s="26" t="s">
        <v>21</v>
      </c>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row>
    <row r="43" spans="1:31" ht="33.75" customHeight="1" x14ac:dyDescent="0.25">
      <c r="A43" s="181" t="s">
        <v>22</v>
      </c>
      <c r="B43" s="181"/>
      <c r="C43" s="181"/>
      <c r="D43" s="181"/>
      <c r="E43" s="18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22"/>
    </row>
    <row r="44" spans="1:31" ht="15.75" x14ac:dyDescent="0.25">
      <c r="A44" s="9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22"/>
    </row>
    <row r="45" spans="1:31" ht="15.75" x14ac:dyDescent="0.25">
      <c r="A45" s="24" t="s">
        <v>120</v>
      </c>
      <c r="B45" s="25" t="s">
        <v>24</v>
      </c>
      <c r="C45" s="24"/>
      <c r="D45" s="24"/>
      <c r="E45" s="24"/>
      <c r="F45" s="24"/>
      <c r="H45" s="24"/>
      <c r="I45" s="24"/>
      <c r="J45" s="24"/>
      <c r="K45" s="24"/>
      <c r="L45" s="24"/>
      <c r="M45" s="24"/>
      <c r="N45" s="24"/>
      <c r="O45" s="24"/>
      <c r="P45" s="24"/>
      <c r="Q45" s="23"/>
      <c r="R45" s="23"/>
      <c r="S45" s="23"/>
      <c r="T45" s="23"/>
      <c r="U45" s="23"/>
      <c r="V45" s="23"/>
      <c r="W45" s="23"/>
      <c r="X45" s="23"/>
      <c r="Y45" s="23"/>
      <c r="Z45" s="23"/>
      <c r="AA45" s="23"/>
      <c r="AB45" s="23"/>
      <c r="AC45" s="22"/>
      <c r="AD45" s="22"/>
      <c r="AE45" s="22"/>
    </row>
  </sheetData>
  <sheetProtection sheet="1" objects="1" scenarios="1"/>
  <protectedRanges>
    <protectedRange sqref="E6" name="Range5_1"/>
    <protectedRange sqref="B19" name="Range4"/>
    <protectedRange sqref="D20:E23" name="Range5_1_1"/>
  </protectedRanges>
  <mergeCells count="10">
    <mergeCell ref="B30:AD30"/>
    <mergeCell ref="B31:K31"/>
    <mergeCell ref="A37:E40"/>
    <mergeCell ref="A43:E43"/>
    <mergeCell ref="A5:E5"/>
    <mergeCell ref="A18:E18"/>
    <mergeCell ref="C20:E20"/>
    <mergeCell ref="C21:E23"/>
    <mergeCell ref="B28:AE28"/>
    <mergeCell ref="B29:AD29"/>
  </mergeCells>
  <hyperlinks>
    <hyperlink ref="B45" r:id="rId1" xr:uid="{A7F82003-6A2F-4321-A1F5-1E270171F450}"/>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3">
        <x14:dataValidation type="list" allowBlank="1" showInputMessage="1" showErrorMessage="1" xr:uid="{7E424929-45E1-4CDC-8081-4C14F26ACA67}">
          <x14:formula1>
            <xm:f>'Data Entry'!$N$37:$N$40</xm:f>
          </x14:formula1>
          <xm:sqref>C6</xm:sqref>
        </x14:dataValidation>
        <x14:dataValidation type="list" allowBlank="1" showInputMessage="1" showErrorMessage="1" xr:uid="{839976CA-420E-4281-8BCE-54B24B618666}">
          <x14:formula1>
            <xm:f>Data!$D$2:$D$5</xm:f>
          </x14:formula1>
          <xm:sqref>C7</xm:sqref>
        </x14:dataValidation>
        <x14:dataValidation type="list" allowBlank="1" showInputMessage="1" showErrorMessage="1" xr:uid="{89C32125-88AD-4721-8AFB-66A1A0BAA286}">
          <x14:formula1>
            <xm:f>Data!$A$1:$A$57</xm:f>
          </x14:formula1>
          <xm:sqref>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K57"/>
  <sheetViews>
    <sheetView topLeftCell="A23" workbookViewId="0">
      <selection activeCell="H7" sqref="H7"/>
    </sheetView>
  </sheetViews>
  <sheetFormatPr defaultRowHeight="15" x14ac:dyDescent="0.25"/>
  <cols>
    <col min="1" max="1" width="25.140625" bestFit="1" customWidth="1"/>
    <col min="2" max="2" width="6.42578125" customWidth="1"/>
    <col min="4" max="4" width="31.42578125" bestFit="1" customWidth="1"/>
    <col min="5" max="5" width="6.85546875" bestFit="1" customWidth="1"/>
    <col min="8" max="9" width="26.85546875" bestFit="1" customWidth="1"/>
    <col min="10" max="10" width="34.140625" bestFit="1" customWidth="1"/>
    <col min="11" max="11" width="27.85546875" bestFit="1" customWidth="1"/>
  </cols>
  <sheetData>
    <row r="1" spans="1:11" ht="16.5" thickBot="1" x14ac:dyDescent="0.3">
      <c r="A1" s="2" t="s">
        <v>121</v>
      </c>
      <c r="B1" s="1">
        <v>1</v>
      </c>
      <c r="D1" s="11" t="s">
        <v>122</v>
      </c>
      <c r="E1" s="11" t="s">
        <v>93</v>
      </c>
    </row>
    <row r="2" spans="1:11" ht="16.5" thickBot="1" x14ac:dyDescent="0.3">
      <c r="A2" s="4" t="s">
        <v>123</v>
      </c>
      <c r="B2" s="3">
        <v>2</v>
      </c>
      <c r="D2" s="12" t="s">
        <v>124</v>
      </c>
      <c r="E2" s="11" t="s">
        <v>125</v>
      </c>
    </row>
    <row r="3" spans="1:11" ht="16.5" thickBot="1" x14ac:dyDescent="0.3">
      <c r="A3" s="2" t="s">
        <v>126</v>
      </c>
      <c r="B3" s="1">
        <v>3</v>
      </c>
      <c r="D3" s="12" t="s">
        <v>127</v>
      </c>
      <c r="E3" s="11" t="s">
        <v>128</v>
      </c>
    </row>
    <row r="4" spans="1:11" ht="16.5" thickBot="1" x14ac:dyDescent="0.3">
      <c r="A4" s="4" t="s">
        <v>129</v>
      </c>
      <c r="B4" s="3">
        <v>4</v>
      </c>
      <c r="D4" s="12" t="s">
        <v>130</v>
      </c>
      <c r="E4" s="11" t="s">
        <v>131</v>
      </c>
    </row>
    <row r="5" spans="1:11" ht="16.5" thickBot="1" x14ac:dyDescent="0.3">
      <c r="A5" s="2" t="s">
        <v>132</v>
      </c>
      <c r="B5" s="1">
        <v>5</v>
      </c>
      <c r="D5" s="12" t="s">
        <v>133</v>
      </c>
      <c r="E5" s="11" t="s">
        <v>134</v>
      </c>
      <c r="H5" s="10"/>
      <c r="I5" s="10"/>
      <c r="J5" s="10"/>
      <c r="K5" s="10"/>
    </row>
    <row r="6" spans="1:11" ht="16.5" thickBot="1" x14ac:dyDescent="0.3">
      <c r="A6" s="4" t="s">
        <v>135</v>
      </c>
      <c r="B6" s="3">
        <v>6</v>
      </c>
    </row>
    <row r="7" spans="1:11" ht="16.5" thickBot="1" x14ac:dyDescent="0.3">
      <c r="A7" s="2" t="s">
        <v>136</v>
      </c>
      <c r="B7" s="1">
        <v>7</v>
      </c>
      <c r="H7" s="10"/>
      <c r="I7" s="10"/>
      <c r="J7" s="10"/>
      <c r="K7" s="10"/>
    </row>
    <row r="8" spans="1:11" ht="16.5" thickBot="1" x14ac:dyDescent="0.3">
      <c r="A8" s="4" t="s">
        <v>137</v>
      </c>
      <c r="B8" s="3">
        <v>8</v>
      </c>
    </row>
    <row r="9" spans="1:11" ht="16.5" thickBot="1" x14ac:dyDescent="0.3">
      <c r="A9" s="2" t="s">
        <v>138</v>
      </c>
      <c r="B9" s="1">
        <v>9</v>
      </c>
      <c r="H9" s="10"/>
      <c r="I9" s="10"/>
      <c r="J9" s="10"/>
      <c r="K9" s="10"/>
    </row>
    <row r="10" spans="1:11" ht="16.5" thickBot="1" x14ac:dyDescent="0.3">
      <c r="A10" s="4" t="s">
        <v>139</v>
      </c>
      <c r="B10" s="3">
        <v>10</v>
      </c>
    </row>
    <row r="11" spans="1:11" ht="16.5" thickBot="1" x14ac:dyDescent="0.3">
      <c r="A11" s="2" t="s">
        <v>140</v>
      </c>
      <c r="B11" s="1">
        <v>11</v>
      </c>
    </row>
    <row r="12" spans="1:11" ht="16.5" thickBot="1" x14ac:dyDescent="0.3">
      <c r="A12" s="4" t="s">
        <v>141</v>
      </c>
      <c r="B12" s="3">
        <v>12</v>
      </c>
    </row>
    <row r="13" spans="1:11" ht="16.5" thickBot="1" x14ac:dyDescent="0.3">
      <c r="A13" s="2" t="s">
        <v>142</v>
      </c>
      <c r="B13" s="1">
        <v>13</v>
      </c>
    </row>
    <row r="14" spans="1:11" ht="16.5" thickBot="1" x14ac:dyDescent="0.3">
      <c r="A14" s="4" t="s">
        <v>143</v>
      </c>
      <c r="B14" s="3">
        <v>14</v>
      </c>
      <c r="D14" s="13"/>
    </row>
    <row r="15" spans="1:11" ht="16.5" thickBot="1" x14ac:dyDescent="0.3">
      <c r="A15" s="2" t="s">
        <v>144</v>
      </c>
      <c r="B15" s="1">
        <v>15</v>
      </c>
    </row>
    <row r="16" spans="1:11" ht="16.5" thickBot="1" x14ac:dyDescent="0.3">
      <c r="A16" s="4" t="s">
        <v>145</v>
      </c>
      <c r="B16" s="3">
        <v>16</v>
      </c>
    </row>
    <row r="17" spans="1:2" ht="16.5" thickBot="1" x14ac:dyDescent="0.3">
      <c r="A17" s="2" t="s">
        <v>146</v>
      </c>
      <c r="B17" s="1">
        <v>17</v>
      </c>
    </row>
    <row r="18" spans="1:2" ht="16.5" thickBot="1" x14ac:dyDescent="0.3">
      <c r="A18" s="4" t="s">
        <v>147</v>
      </c>
      <c r="B18" s="3">
        <v>18</v>
      </c>
    </row>
    <row r="19" spans="1:2" ht="16.5" thickBot="1" x14ac:dyDescent="0.3">
      <c r="A19" s="2" t="s">
        <v>148</v>
      </c>
      <c r="B19" s="1">
        <v>19</v>
      </c>
    </row>
    <row r="20" spans="1:2" ht="16.5" thickBot="1" x14ac:dyDescent="0.3">
      <c r="A20" s="4" t="s">
        <v>149</v>
      </c>
      <c r="B20" s="3">
        <v>20</v>
      </c>
    </row>
    <row r="21" spans="1:2" ht="16.5" thickBot="1" x14ac:dyDescent="0.3">
      <c r="A21" s="2" t="s">
        <v>150</v>
      </c>
      <c r="B21" s="1">
        <v>21</v>
      </c>
    </row>
    <row r="22" spans="1:2" ht="16.5" thickBot="1" x14ac:dyDescent="0.3">
      <c r="A22" s="4" t="s">
        <v>151</v>
      </c>
      <c r="B22" s="3">
        <v>22</v>
      </c>
    </row>
    <row r="23" spans="1:2" ht="16.5" thickBot="1" x14ac:dyDescent="0.3">
      <c r="A23" s="2" t="s">
        <v>152</v>
      </c>
      <c r="B23" s="1">
        <v>23</v>
      </c>
    </row>
    <row r="24" spans="1:2" ht="16.5" thickBot="1" x14ac:dyDescent="0.3">
      <c r="A24" s="4" t="s">
        <v>153</v>
      </c>
      <c r="B24" s="3">
        <v>24</v>
      </c>
    </row>
    <row r="25" spans="1:2" ht="16.5" thickBot="1" x14ac:dyDescent="0.3">
      <c r="A25" s="2" t="s">
        <v>154</v>
      </c>
      <c r="B25" s="1">
        <v>25</v>
      </c>
    </row>
    <row r="26" spans="1:2" ht="16.5" thickBot="1" x14ac:dyDescent="0.3">
      <c r="A26" s="4" t="s">
        <v>155</v>
      </c>
      <c r="B26" s="3">
        <v>26</v>
      </c>
    </row>
    <row r="27" spans="1:2" ht="16.5" thickBot="1" x14ac:dyDescent="0.3">
      <c r="A27" s="6" t="s">
        <v>156</v>
      </c>
      <c r="B27" s="5">
        <v>27</v>
      </c>
    </row>
    <row r="28" spans="1:2" ht="16.5" thickBot="1" x14ac:dyDescent="0.3">
      <c r="A28" s="4" t="s">
        <v>157</v>
      </c>
      <c r="B28" s="3">
        <v>28</v>
      </c>
    </row>
    <row r="29" spans="1:2" ht="16.5" thickBot="1" x14ac:dyDescent="0.3">
      <c r="A29" s="2" t="s">
        <v>158</v>
      </c>
      <c r="B29" s="1">
        <v>29</v>
      </c>
    </row>
    <row r="30" spans="1:2" ht="16.5" thickBot="1" x14ac:dyDescent="0.3">
      <c r="A30" s="4" t="s">
        <v>159</v>
      </c>
      <c r="B30" s="3">
        <v>30</v>
      </c>
    </row>
    <row r="31" spans="1:2" ht="16.5" thickBot="1" x14ac:dyDescent="0.3">
      <c r="A31" s="2" t="s">
        <v>160</v>
      </c>
      <c r="B31" s="1">
        <v>31</v>
      </c>
    </row>
    <row r="32" spans="1:2" ht="16.5" thickBot="1" x14ac:dyDescent="0.3">
      <c r="A32" s="4" t="s">
        <v>161</v>
      </c>
      <c r="B32" s="3">
        <v>32</v>
      </c>
    </row>
    <row r="33" spans="1:9" ht="16.5" thickBot="1" x14ac:dyDescent="0.3">
      <c r="A33" s="2" t="s">
        <v>162</v>
      </c>
      <c r="B33" s="1">
        <v>33</v>
      </c>
    </row>
    <row r="34" spans="1:9" ht="16.5" thickBot="1" x14ac:dyDescent="0.3">
      <c r="A34" s="4" t="s">
        <v>163</v>
      </c>
      <c r="B34" s="3">
        <v>34</v>
      </c>
    </row>
    <row r="35" spans="1:9" ht="16.5" thickBot="1" x14ac:dyDescent="0.3">
      <c r="A35" s="2" t="s">
        <v>164</v>
      </c>
      <c r="B35" s="1">
        <v>35</v>
      </c>
      <c r="I35" s="9"/>
    </row>
    <row r="36" spans="1:9" ht="16.5" thickBot="1" x14ac:dyDescent="0.3">
      <c r="A36" s="4" t="s">
        <v>165</v>
      </c>
      <c r="B36" s="3">
        <v>36</v>
      </c>
      <c r="I36" s="9"/>
    </row>
    <row r="37" spans="1:9" ht="16.5" thickBot="1" x14ac:dyDescent="0.3">
      <c r="A37" s="2" t="s">
        <v>166</v>
      </c>
      <c r="B37" s="1">
        <v>37</v>
      </c>
    </row>
    <row r="38" spans="1:9" ht="16.5" thickBot="1" x14ac:dyDescent="0.3">
      <c r="A38" s="7" t="s">
        <v>167</v>
      </c>
      <c r="B38" s="3">
        <v>38</v>
      </c>
    </row>
    <row r="39" spans="1:9" ht="16.5" thickBot="1" x14ac:dyDescent="0.3">
      <c r="A39" s="2" t="s">
        <v>168</v>
      </c>
      <c r="B39" s="1">
        <v>39</v>
      </c>
    </row>
    <row r="40" spans="1:9" ht="16.5" thickBot="1" x14ac:dyDescent="0.3">
      <c r="A40" s="4" t="s">
        <v>169</v>
      </c>
      <c r="B40" s="3">
        <v>40</v>
      </c>
    </row>
    <row r="41" spans="1:9" ht="16.5" thickBot="1" x14ac:dyDescent="0.3">
      <c r="A41" s="2" t="s">
        <v>170</v>
      </c>
      <c r="B41" s="1">
        <v>41</v>
      </c>
    </row>
    <row r="42" spans="1:9" ht="16.5" thickBot="1" x14ac:dyDescent="0.3">
      <c r="A42" s="4" t="s">
        <v>171</v>
      </c>
      <c r="B42" s="3">
        <v>42</v>
      </c>
      <c r="I42" s="8"/>
    </row>
    <row r="43" spans="1:9" ht="16.5" thickBot="1" x14ac:dyDescent="0.3">
      <c r="A43" s="2" t="s">
        <v>172</v>
      </c>
      <c r="B43" s="1">
        <v>43</v>
      </c>
    </row>
    <row r="44" spans="1:9" ht="16.5" thickBot="1" x14ac:dyDescent="0.3">
      <c r="A44" s="4" t="s">
        <v>173</v>
      </c>
      <c r="B44" s="3">
        <v>44</v>
      </c>
    </row>
    <row r="45" spans="1:9" ht="16.5" thickBot="1" x14ac:dyDescent="0.3">
      <c r="A45" s="2" t="s">
        <v>174</v>
      </c>
      <c r="B45" s="1">
        <v>45</v>
      </c>
    </row>
    <row r="46" spans="1:9" ht="16.5" thickBot="1" x14ac:dyDescent="0.3">
      <c r="A46" s="4" t="s">
        <v>175</v>
      </c>
      <c r="B46" s="3">
        <v>46</v>
      </c>
    </row>
    <row r="47" spans="1:9" ht="16.5" thickBot="1" x14ac:dyDescent="0.3">
      <c r="A47" s="2" t="s">
        <v>176</v>
      </c>
      <c r="B47" s="1">
        <v>47</v>
      </c>
    </row>
    <row r="48" spans="1:9" ht="16.5" thickBot="1" x14ac:dyDescent="0.3">
      <c r="A48" s="4" t="s">
        <v>177</v>
      </c>
      <c r="B48" s="3">
        <v>48</v>
      </c>
    </row>
    <row r="49" spans="1:2" ht="16.5" thickBot="1" x14ac:dyDescent="0.3">
      <c r="A49" s="2" t="s">
        <v>178</v>
      </c>
      <c r="B49" s="1">
        <v>49</v>
      </c>
    </row>
    <row r="50" spans="1:2" ht="16.5" thickBot="1" x14ac:dyDescent="0.3">
      <c r="A50" s="4" t="s">
        <v>179</v>
      </c>
      <c r="B50" s="3">
        <v>50</v>
      </c>
    </row>
    <row r="51" spans="1:2" ht="16.5" thickBot="1" x14ac:dyDescent="0.3">
      <c r="A51" s="2" t="s">
        <v>180</v>
      </c>
      <c r="B51" s="1">
        <v>58</v>
      </c>
    </row>
    <row r="52" spans="1:2" ht="16.5" thickBot="1" x14ac:dyDescent="0.3">
      <c r="A52" s="4" t="s">
        <v>181</v>
      </c>
      <c r="B52" s="3">
        <v>52</v>
      </c>
    </row>
    <row r="53" spans="1:2" ht="16.5" thickBot="1" x14ac:dyDescent="0.3">
      <c r="A53" s="2" t="s">
        <v>182</v>
      </c>
      <c r="B53" s="1">
        <v>53</v>
      </c>
    </row>
    <row r="54" spans="1:2" ht="16.5" thickBot="1" x14ac:dyDescent="0.3">
      <c r="A54" s="4" t="s">
        <v>183</v>
      </c>
      <c r="B54" s="3">
        <v>54</v>
      </c>
    </row>
    <row r="55" spans="1:2" ht="16.5" thickBot="1" x14ac:dyDescent="0.3">
      <c r="A55" s="2" t="s">
        <v>184</v>
      </c>
      <c r="B55" s="1">
        <v>55</v>
      </c>
    </row>
    <row r="56" spans="1:2" ht="16.5" thickBot="1" x14ac:dyDescent="0.3">
      <c r="A56" s="4" t="s">
        <v>185</v>
      </c>
      <c r="B56" s="3">
        <v>56</v>
      </c>
    </row>
    <row r="57" spans="1:2" ht="16.5" thickBot="1" x14ac:dyDescent="0.3">
      <c r="A57" s="2" t="s">
        <v>186</v>
      </c>
      <c r="B57" s="1">
        <v>57</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28</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DHCSDOC-1797567310-8351</_dlc_DocId>
    <_dlc_DocIdUrl xmlns="69bc34b3-1921-46c7-8c7a-d18363374b4b">
      <Url>https://dhcscagovauthoring/_layouts/15/DocIdRedir.aspx?ID=DHCSDOC-1797567310-8351</Url>
      <Description>DHCSDOC-1797567310-8351</Description>
    </_dlc_DocIdUrl>
  </documentManagement>
</p:properties>
</file>

<file path=customXml/itemProps1.xml><?xml version="1.0" encoding="utf-8"?>
<ds:datastoreItem xmlns:ds="http://schemas.openxmlformats.org/officeDocument/2006/customXml" ds:itemID="{F88DE9A0-14DF-4E25-9AD9-5AA3B64510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052555-6F8E-4D9B-8AC4-88B031483E87}">
  <ds:schemaRefs>
    <ds:schemaRef ds:uri="http://schemas.microsoft.com/sharepoint/events"/>
  </ds:schemaRefs>
</ds:datastoreItem>
</file>

<file path=customXml/itemProps3.xml><?xml version="1.0" encoding="utf-8"?>
<ds:datastoreItem xmlns:ds="http://schemas.openxmlformats.org/officeDocument/2006/customXml" ds:itemID="{849C1415-69EC-4867-8F0B-CB39CCF0397E}">
  <ds:schemaRefs>
    <ds:schemaRef ds:uri="http://schemas.microsoft.com/sharepoint/v3/contenttype/forms"/>
  </ds:schemaRefs>
</ds:datastoreItem>
</file>

<file path=customXml/itemProps4.xml><?xml version="1.0" encoding="utf-8"?>
<ds:datastoreItem xmlns:ds="http://schemas.openxmlformats.org/officeDocument/2006/customXml" ds:itemID="{76A30F31-E30B-4F30-8E74-5E318EAC3C07}">
  <ds:schemaRefs>
    <ds:schemaRef ds:uri="http://schemas.microsoft.com/office/2006/documentManagement/types"/>
    <ds:schemaRef ds:uri="http://www.w3.org/XML/1998/namespace"/>
    <ds:schemaRef ds:uri="http://schemas.openxmlformats.org/package/2006/metadata/core-properties"/>
    <ds:schemaRef ds:uri="http://purl.org/dc/terms/"/>
    <ds:schemaRef ds:uri="http://purl.org/dc/elements/1.1/"/>
    <ds:schemaRef ds:uri="9a30bb43-ca34-4c13-9e9b-bd339669ff40"/>
    <ds:schemaRef ds:uri="http://schemas.microsoft.com/office/infopath/2007/PartnerControls"/>
    <ds:schemaRef ds:uri="http://schemas.microsoft.com/office/2006/metadata/properties"/>
    <ds:schemaRef ds:uri="http://purl.org/dc/dcmitype/"/>
    <ds:schemaRef ds:uri="http://schemas.microsoft.com/sharepoint/v3"/>
    <ds:schemaRef ds:uri="69bc34b3-1921-46c7-8c7a-d18363374b4b"/>
    <ds:schemaRef ds:uri="c1c1dc04-eeda-4b6e-b2df-40979f5da1d3"/>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Instructions</vt:lpstr>
      <vt:lpstr>Claim Summary</vt:lpstr>
      <vt:lpstr>Data Entry</vt:lpstr>
      <vt:lpstr>Claim Certification Form</vt:lpstr>
      <vt:lpstr>Data</vt:lpstr>
      <vt:lpstr>Court_Hearing_Time_Activity</vt:lpstr>
      <vt:lpstr>Court_Report_Activity</vt:lpstr>
      <vt:lpstr>Data_Reporting_Activity</vt:lpstr>
      <vt:lpstr>Notice_Activity</vt:lpstr>
      <vt:lpstr>Outreach_and_Engagement_Activity</vt:lpstr>
      <vt:lpstr>TitleRegion1.a6.f1110.3</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CARE-Act-Claiming-Workbook-Multi-Year</dc:title>
  <dc:subject/>
  <dc:creator>Barnes, Scott@DHCS</dc:creator>
  <cp:keywords/>
  <dc:description/>
  <cp:lastModifiedBy>Benjemaa, Nour@DHCS</cp:lastModifiedBy>
  <cp:revision/>
  <dcterms:created xsi:type="dcterms:W3CDTF">2023-04-18T21:05:55Z</dcterms:created>
  <dcterms:modified xsi:type="dcterms:W3CDTF">2026-04-21T22:48:45Z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0e79d1d4-5b1c-45ae-9f54-3c518b04f7e4</vt:lpwstr>
  </property>
  <property fmtid="{D5CDD505-2E9C-101B-9397-08002B2CF9AE}" pid="4" name="Division">
    <vt:lpwstr>28;#Local Governmental Financing|80c71d1a-be15-484a-88bb-f1f056d69f94</vt:lpwstr>
  </property>
</Properties>
</file>