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B6FA39BC-CC0E-43B6-A1E3-3061BAA36D1D}" xr6:coauthVersionLast="47" xr6:coauthVersionMax="47" xr10:uidLastSave="{00000000-0000-0000-0000-000000000000}"/>
  <workbookProtection lockStructure="1"/>
  <bookViews>
    <workbookView xWindow="28680" yWindow="-120" windowWidth="29040" windowHeight="15720" xr2:uid="{00000000-000D-0000-FFFF-FFFF00000000}"/>
  </bookViews>
  <sheets>
    <sheet name="Enclosure 3" sheetId="1" r:id="rId1"/>
  </sheets>
  <externalReferences>
    <externalReference r:id="rId2"/>
  </externalReferences>
  <definedNames>
    <definedName name="_xlnm.Print_Titles" localSheetId="0">'Enclosure 3'!$4:$6</definedName>
    <definedName name="TitleRegion1.a4.j64.1">'Enclosure 3'!$A$4:$J$64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4" i="1" l="1"/>
  <c r="H63" i="1" l="1"/>
  <c r="I63" i="1" s="1"/>
  <c r="H62" i="1"/>
  <c r="I62" i="1" s="1"/>
  <c r="H61" i="1"/>
  <c r="I61" i="1" s="1"/>
  <c r="H60" i="1"/>
  <c r="I60" i="1" s="1"/>
  <c r="H59" i="1"/>
  <c r="I59" i="1" s="1"/>
  <c r="H58" i="1"/>
  <c r="I58" i="1" s="1"/>
  <c r="D57" i="1"/>
  <c r="C57" i="1"/>
  <c r="C64"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57" i="1" l="1"/>
  <c r="I57" i="1" s="1"/>
  <c r="I64" i="1" s="1"/>
  <c r="J12" i="1" s="1"/>
  <c r="D64" i="1"/>
  <c r="E58" i="1"/>
  <c r="E60" i="1"/>
  <c r="E62" i="1"/>
  <c r="E53" i="1"/>
  <c r="E55" i="1"/>
  <c r="E59" i="1"/>
  <c r="E61" i="1"/>
  <c r="E63" i="1" l="1"/>
  <c r="E17" i="1"/>
  <c r="E52" i="1"/>
  <c r="E48" i="1"/>
  <c r="E44" i="1"/>
  <c r="E40" i="1"/>
  <c r="E36" i="1"/>
  <c r="E32" i="1"/>
  <c r="E28" i="1"/>
  <c r="E24" i="1"/>
  <c r="E20" i="1"/>
  <c r="E16" i="1"/>
  <c r="E12" i="1"/>
  <c r="E8" i="1"/>
  <c r="E41" i="1"/>
  <c r="E56" i="1"/>
  <c r="E51" i="1"/>
  <c r="E47" i="1"/>
  <c r="E43" i="1"/>
  <c r="E39" i="1"/>
  <c r="E35" i="1"/>
  <c r="E31" i="1"/>
  <c r="E27" i="1"/>
  <c r="E23" i="1"/>
  <c r="E19" i="1"/>
  <c r="E15" i="1"/>
  <c r="E11" i="1"/>
  <c r="E7" i="1"/>
  <c r="E45" i="1"/>
  <c r="E33" i="1"/>
  <c r="E29" i="1"/>
  <c r="E13" i="1"/>
  <c r="E49" i="1"/>
  <c r="E37" i="1"/>
  <c r="E25" i="1"/>
  <c r="E9" i="1"/>
  <c r="E50" i="1"/>
  <c r="E46" i="1"/>
  <c r="E42" i="1"/>
  <c r="E38" i="1"/>
  <c r="E34" i="1"/>
  <c r="E30" i="1"/>
  <c r="E26" i="1"/>
  <c r="E22" i="1"/>
  <c r="E18" i="1"/>
  <c r="E14" i="1"/>
  <c r="E10" i="1"/>
  <c r="E54" i="1"/>
  <c r="E21" i="1"/>
  <c r="E64" i="1"/>
  <c r="E57" i="1"/>
  <c r="J13" i="1"/>
  <c r="J48" i="1"/>
  <c r="J11" i="1"/>
  <c r="J43" i="1"/>
  <c r="J50" i="1"/>
  <c r="J14" i="1"/>
  <c r="J45" i="1"/>
  <c r="J63" i="1"/>
  <c r="J40" i="1"/>
  <c r="J39" i="1"/>
  <c r="J7" i="1"/>
  <c r="J46" i="1"/>
  <c r="J10" i="1"/>
  <c r="J41" i="1"/>
  <c r="J9" i="1"/>
  <c r="J42" i="1"/>
  <c r="J37" i="1"/>
  <c r="J8" i="1"/>
  <c r="J31" i="1"/>
  <c r="J59" i="1"/>
  <c r="J38" i="1"/>
  <c r="J20" i="1"/>
  <c r="J33" i="1"/>
  <c r="J53" i="1"/>
  <c r="J54" i="1"/>
  <c r="J57" i="1"/>
  <c r="J62" i="1"/>
  <c r="J27" i="1"/>
  <c r="J24" i="1"/>
  <c r="J34" i="1"/>
  <c r="J18" i="1"/>
  <c r="J29" i="1"/>
  <c r="J44" i="1"/>
  <c r="J28" i="1"/>
  <c r="J23" i="1"/>
  <c r="J30" i="1"/>
  <c r="J16" i="1"/>
  <c r="J36" i="1"/>
  <c r="J51" i="1"/>
  <c r="J19" i="1"/>
  <c r="J60" i="1"/>
  <c r="J26" i="1"/>
  <c r="J58" i="1"/>
  <c r="J21" i="1"/>
  <c r="J32" i="1"/>
  <c r="J35" i="1"/>
  <c r="J56" i="1"/>
  <c r="J61" i="1"/>
  <c r="J25" i="1"/>
  <c r="J52" i="1"/>
  <c r="J47" i="1"/>
  <c r="J15" i="1"/>
  <c r="J55" i="1"/>
  <c r="J22" i="1"/>
  <c r="J49" i="1"/>
  <c r="J17" i="1"/>
  <c r="J64" i="1" l="1"/>
</calcChain>
</file>

<file path=xl/sharedStrings.xml><?xml version="1.0" encoding="utf-8"?>
<sst xmlns="http://schemas.openxmlformats.org/spreadsheetml/2006/main" count="104" uniqueCount="83">
  <si>
    <t>Base Data - 2000</t>
  </si>
  <si>
    <t>County</t>
  </si>
  <si>
    <t>Small County</t>
  </si>
  <si>
    <t>County Population in 2000</t>
  </si>
  <si>
    <t>Prevalence (&lt;200% FPL) in 2000</t>
  </si>
  <si>
    <t>Prevalence (%) in 2000</t>
  </si>
  <si>
    <t>Alameda</t>
  </si>
  <si>
    <t>Alpine</t>
  </si>
  <si>
    <t>x</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</si>
  <si>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</si>
  <si>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</si>
  <si>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</si>
  <si>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</si>
  <si>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</si>
  <si>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</si>
  <si>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</si>
  <si>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</si>
  <si>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</si>
  <si>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</si>
  <si>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</si>
  <si>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</si>
  <si>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</si>
  <si>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</si>
  <si>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</si>
  <si>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</si>
  <si>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</si>
  <si>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</si>
  <si>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</si>
  <si>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</si>
  <si>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</si>
  <si>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</si>
  <si>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</si>
  <si>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</si>
  <si>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</si>
  <si>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</si>
  <si>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</si>
  <si>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</si>
  <si>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</si>
  <si>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</si>
  <si>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</si>
  <si>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</si>
  <si>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</si>
  <si>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</si>
  <si>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</si>
  <si>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</si>
  <si>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</si>
  <si>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</si>
  <si>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</si>
  <si>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</si>
  <si>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</si>
  <si>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</si>
  <si>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</si>
  <si>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</si>
  <si>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</si>
  <si>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</si>
  <si>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</si>
  <si>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</si>
  <si>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</si>
  <si>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</si>
  <si>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</si>
  <si>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</si>
  <si>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</si>
  <si>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</si>
  <si>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</si>
  <si>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</si>
  <si>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Enclosure 3-Population Most Likely to Access Services</t>
  </si>
  <si>
    <t>A</t>
  </si>
  <si>
    <t>B</t>
  </si>
  <si>
    <t>C</t>
  </si>
  <si>
    <t>D</t>
  </si>
  <si>
    <t>E</t>
  </si>
  <si>
    <t>F</t>
  </si>
  <si>
    <t>G</t>
  </si>
  <si>
    <t>B/Total</t>
  </si>
  <si>
    <t>(D-A)/A</t>
  </si>
  <si>
    <t>B*(100%+E)</t>
  </si>
  <si>
    <t>F/Total</t>
  </si>
  <si>
    <t>Press TAB to move to input areas. Press UP, DOWN, LEFT or RIGHT ARROW in columns and rows to read through the document.</t>
  </si>
  <si>
    <t>County Population in 2025</t>
  </si>
  <si>
    <t>Population Growth (%): 2000-2025</t>
  </si>
  <si>
    <t>Prevalence (&lt;200% FPL) in 2025</t>
  </si>
  <si>
    <t>Updated Prevalence (%) in 2025</t>
  </si>
  <si>
    <t>Updated Data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</si>
</sst>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color theme="1"/>
      <name val="Arial"/>
      <family val="2"/>
    </font>
    <font>
      <b/>
      <sz val="12"/>
      <color indexed="8"/>
      <name val="Arial"/>
      <family val="2"/>
    </font>
    <font>
      <sz val="12"/>
      <name val="Arial"/>
      <family val="2"/>
    </font>
    <font>
      <sz val="12"/>
      <color indexed="8"/>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3" fillId="0" borderId="0"/>
  </cellStyleXfs>
  <cellXfs count="39">
    <xf numFmtId="0" fontId="0" fillId="0" borderId="0" xfId="0"/>
    <xf numFmtId="0" fontId="9" fillId="0" borderId="0" xfId="2" applyFont="1" applyProtection="1">
      <protection locked="0"/>
    </xf>
    <xf numFmtId="0" fontId="6" fillId="0" borderId="1" xfId="2" applyFont="1" applyBorder="1" applyAlignment="1" applyProtection="1">
      <alignment horizontal="left" indent="1"/>
      <protection locked="0"/>
    </xf>
    <xf numFmtId="0" fontId="4" fillId="0" borderId="1" xfId="2" applyFont="1" applyBorder="1" applyAlignment="1" applyProtection="1">
      <alignment horizontal="center"/>
      <protection locked="0"/>
    </xf>
    <xf numFmtId="0" fontId="4" fillId="0" borderId="1" xfId="2" applyFont="1" applyBorder="1" applyAlignment="1" applyProtection="1">
      <alignment horizontal="center" wrapText="1"/>
      <protection locked="0"/>
    </xf>
    <xf numFmtId="0" fontId="7" fillId="0" borderId="1" xfId="2" applyFont="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protection locked="0"/>
    </xf>
    <xf numFmtId="0" fontId="7" fillId="0" borderId="1" xfId="2" quotePrefix="1" applyFont="1" applyBorder="1" applyProtection="1">
      <protection locked="0"/>
    </xf>
    <xf numFmtId="37" fontId="8" fillId="0" borderId="1" xfId="2" applyNumberFormat="1" applyFont="1" applyBorder="1" applyProtection="1">
      <protection locked="0"/>
    </xf>
    <xf numFmtId="3" fontId="7" fillId="0" borderId="1" xfId="3" applyNumberFormat="1" applyFont="1" applyBorder="1" applyProtection="1">
      <protection locked="0"/>
    </xf>
    <xf numFmtId="164" fontId="7" fillId="0" borderId="1" xfId="2" applyNumberFormat="1" applyFont="1" applyBorder="1" applyAlignment="1" applyProtection="1">
      <alignment horizontal="right"/>
      <protection locked="0"/>
    </xf>
    <xf numFmtId="10" fontId="7" fillId="0" borderId="1" xfId="2" applyNumberFormat="1" applyFont="1" applyBorder="1" applyAlignment="1" applyProtection="1">
      <alignment horizontal="right"/>
      <protection locked="0"/>
    </xf>
    <xf numFmtId="3" fontId="7" fillId="0" borderId="1" xfId="2" applyNumberFormat="1" applyFont="1" applyBorder="1" applyProtection="1">
      <protection locked="0"/>
    </xf>
    <xf numFmtId="164" fontId="7" fillId="0" borderId="1" xfId="1" applyNumberFormat="1" applyFont="1" applyBorder="1" applyProtection="1">
      <protection locked="0"/>
    </xf>
    <xf numFmtId="37" fontId="8" fillId="0" borderId="1" xfId="2" applyNumberFormat="1" applyFont="1" applyBorder="1" applyAlignment="1" applyProtection="1">
      <alignment horizontal="center"/>
      <protection locked="0"/>
    </xf>
    <xf numFmtId="37" fontId="8" fillId="0" borderId="1" xfId="2" applyNumberFormat="1" applyFont="1" applyBorder="1" applyAlignment="1" applyProtection="1">
      <alignment horizontal="right"/>
      <protection locked="0"/>
    </xf>
    <xf numFmtId="0" fontId="7" fillId="0" borderId="1" xfId="2" applyFont="1" applyBorder="1" applyProtection="1">
      <protection locked="0"/>
    </xf>
    <xf numFmtId="37" fontId="7" fillId="0" borderId="1" xfId="2" applyNumberFormat="1" applyFont="1" applyBorder="1" applyAlignment="1" applyProtection="1">
      <alignment horizontal="right"/>
      <protection locked="0"/>
    </xf>
    <xf numFmtId="3" fontId="7" fillId="0" borderId="1" xfId="2" applyNumberFormat="1" applyFont="1" applyBorder="1" applyAlignment="1" applyProtection="1">
      <alignment horizontal="right"/>
      <protection locked="0"/>
    </xf>
    <xf numFmtId="0" fontId="7" fillId="0" borderId="0" xfId="2" applyFont="1" applyProtection="1">
      <protection locked="0"/>
    </xf>
    <xf numFmtId="0" fontId="7" fillId="0" borderId="0" xfId="2" applyFont="1" applyAlignment="1" applyProtection="1">
      <alignment horizontal="right"/>
      <protection locked="0"/>
    </xf>
    <xf numFmtId="0" fontId="5" fillId="0" borderId="0" xfId="0" applyFont="1" applyProtection="1">
      <protection locked="0"/>
    </xf>
    <xf numFmtId="9" fontId="7" fillId="0" borderId="0" xfId="1" applyFont="1" applyProtection="1"/>
    <xf numFmtId="0" fontId="4" fillId="0" borderId="1" xfId="2" applyFont="1" applyBorder="1" applyAlignment="1" applyProtection="1">
      <alignment horizontal="center"/>
      <protection locked="0"/>
    </xf>
    <xf numFmtId="0" fontId="7" fillId="0" borderId="0" xfId="2" applyFont="1" applyProtection="1"/>
    <xf numFmtId="0" fontId="7" fillId="0" borderId="0" xfId="2" applyFont="1" applyAlignment="1" applyProtection="1">
      <alignment horizontal="right"/>
    </xf>
    <xf numFmtId="0" fontId="4" fillId="0" borderId="1" xfId="2" applyFont="1" applyBorder="1" applyProtection="1"/>
    <xf numFmtId="0" fontId="6" fillId="0" borderId="1" xfId="2" applyFont="1" applyBorder="1" applyAlignment="1" applyProtection="1">
      <alignment horizontal="left" indent="1"/>
    </xf>
    <xf numFmtId="0" fontId="7" fillId="0" borderId="1" xfId="2" applyFont="1" applyBorder="1" applyAlignment="1" applyProtection="1">
      <alignment horizontal="center" vertical="center" wrapText="1"/>
    </xf>
    <xf numFmtId="0" fontId="7" fillId="0" borderId="1" xfId="2" applyFont="1" applyBorder="1" applyAlignment="1" applyProtection="1">
      <alignment textRotation="90" wrapText="1"/>
    </xf>
    <xf numFmtId="37" fontId="8" fillId="0" borderId="1" xfId="2" applyNumberFormat="1" applyFont="1" applyBorder="1" applyProtection="1"/>
    <xf numFmtId="37" fontId="8" fillId="0" borderId="1" xfId="2" applyNumberFormat="1" applyFont="1" applyBorder="1" applyAlignment="1" applyProtection="1">
      <alignment horizontal="center"/>
    </xf>
    <xf numFmtId="0" fontId="7" fillId="0" borderId="1" xfId="2" applyFont="1" applyBorder="1" applyAlignment="1" applyProtection="1">
      <alignment horizontal="center"/>
    </xf>
    <xf numFmtId="0" fontId="4" fillId="0" borderId="1" xfId="2" applyFont="1" applyBorder="1" applyAlignment="1" applyProtection="1">
      <alignment horizontal="center"/>
    </xf>
    <xf numFmtId="0" fontId="7" fillId="0" borderId="1" xfId="2" applyFont="1" applyBorder="1" applyProtection="1"/>
    <xf numFmtId="10" fontId="7" fillId="0" borderId="1" xfId="2" applyNumberFormat="1" applyFont="1" applyBorder="1" applyAlignment="1" applyProtection="1">
      <alignment horizontal="right"/>
    </xf>
    <xf numFmtId="0" fontId="5" fillId="0" borderId="0" xfId="0" applyFont="1" applyProtection="1"/>
    <xf numFmtId="37" fontId="5" fillId="0" borderId="0" xfId="0" applyNumberFormat="1" applyFont="1" applyProtection="1"/>
    <xf numFmtId="0" fontId="7" fillId="0" borderId="0" xfId="2" applyFont="1" applyAlignment="1" applyProtection="1">
      <alignment horizontal="center"/>
    </xf>
  </cellXfs>
  <cellStyles count="5">
    <cellStyle name="Normal" xfId="0" builtinId="0"/>
    <cellStyle name="Normal 2" xfId="4" xr:uid="{00000000-0005-0000-0000-000001000000}"/>
    <cellStyle name="Normal 3" xfId="2" xr:uid="{00000000-0005-0000-0000-000002000000}"/>
    <cellStyle name="Normal 5"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F7">
            <v>3.6136761589618246E-2</v>
          </cell>
        </row>
      </sheetData>
      <sheetData sheetId="1"/>
      <sheetData sheetId="2"/>
      <sheetData sheetId="3"/>
      <sheetData sheetId="4">
        <row r="3">
          <cell r="G3">
            <v>1662482</v>
          </cell>
        </row>
        <row r="4">
          <cell r="G4">
            <v>1177</v>
          </cell>
        </row>
        <row r="5">
          <cell r="G5">
            <v>39563</v>
          </cell>
        </row>
        <row r="6">
          <cell r="G6">
            <v>207525</v>
          </cell>
        </row>
        <row r="7">
          <cell r="G7">
            <v>44722</v>
          </cell>
        </row>
        <row r="8">
          <cell r="G8">
            <v>22026</v>
          </cell>
        </row>
        <row r="9">
          <cell r="G9">
            <v>1158225</v>
          </cell>
        </row>
        <row r="10">
          <cell r="G10">
            <v>26544</v>
          </cell>
        </row>
        <row r="11">
          <cell r="G11">
            <v>190770</v>
          </cell>
        </row>
        <row r="12">
          <cell r="G12">
            <v>1037053</v>
          </cell>
        </row>
        <row r="13">
          <cell r="G13">
            <v>29369</v>
          </cell>
        </row>
        <row r="14">
          <cell r="G14">
            <v>133817</v>
          </cell>
        </row>
        <row r="15">
          <cell r="G15">
            <v>186499</v>
          </cell>
        </row>
        <row r="16">
          <cell r="G16">
            <v>18800</v>
          </cell>
        </row>
        <row r="17">
          <cell r="G17">
            <v>923961</v>
          </cell>
        </row>
        <row r="18">
          <cell r="G18">
            <v>154015</v>
          </cell>
        </row>
        <row r="19">
          <cell r="G19">
            <v>67254</v>
          </cell>
        </row>
        <row r="20">
          <cell r="G20">
            <v>28716</v>
          </cell>
        </row>
        <row r="21">
          <cell r="G21">
            <v>9876811</v>
          </cell>
        </row>
        <row r="22">
          <cell r="G22">
            <v>162599</v>
          </cell>
        </row>
        <row r="23">
          <cell r="G23">
            <v>254550</v>
          </cell>
        </row>
        <row r="24">
          <cell r="G24">
            <v>16917</v>
          </cell>
        </row>
        <row r="25">
          <cell r="G25">
            <v>89827</v>
          </cell>
        </row>
        <row r="26">
          <cell r="G26">
            <v>293080</v>
          </cell>
        </row>
        <row r="27">
          <cell r="G27">
            <v>8491</v>
          </cell>
        </row>
        <row r="28">
          <cell r="G28">
            <v>12684</v>
          </cell>
        </row>
        <row r="29">
          <cell r="G29">
            <v>438831</v>
          </cell>
        </row>
        <row r="30">
          <cell r="G30">
            <v>136124</v>
          </cell>
        </row>
        <row r="31">
          <cell r="G31">
            <v>100354</v>
          </cell>
        </row>
        <row r="32">
          <cell r="G32">
            <v>3175427</v>
          </cell>
        </row>
        <row r="33">
          <cell r="G33">
            <v>421446</v>
          </cell>
        </row>
        <row r="34">
          <cell r="G34">
            <v>18885</v>
          </cell>
        </row>
        <row r="35">
          <cell r="G35">
            <v>2495640</v>
          </cell>
        </row>
        <row r="36">
          <cell r="G36">
            <v>1604745</v>
          </cell>
        </row>
        <row r="37">
          <cell r="G37">
            <v>66822</v>
          </cell>
        </row>
        <row r="38">
          <cell r="G38">
            <v>2207424</v>
          </cell>
        </row>
        <row r="39">
          <cell r="G39">
            <v>3330139</v>
          </cell>
        </row>
        <row r="40">
          <cell r="G40">
            <v>842027</v>
          </cell>
        </row>
        <row r="41">
          <cell r="G41">
            <v>805856</v>
          </cell>
        </row>
        <row r="42">
          <cell r="G42">
            <v>279337</v>
          </cell>
        </row>
        <row r="43">
          <cell r="G43">
            <v>748337</v>
          </cell>
        </row>
        <row r="44">
          <cell r="G44">
            <v>447132</v>
          </cell>
        </row>
        <row r="45">
          <cell r="G45">
            <v>1922259</v>
          </cell>
        </row>
        <row r="46">
          <cell r="G46">
            <v>263710</v>
          </cell>
        </row>
        <row r="47">
          <cell r="G47">
            <v>180201</v>
          </cell>
        </row>
        <row r="48">
          <cell r="G48">
            <v>3170</v>
          </cell>
        </row>
        <row r="49">
          <cell r="G49">
            <v>43311</v>
          </cell>
        </row>
        <row r="50">
          <cell r="G50">
            <v>449839</v>
          </cell>
        </row>
        <row r="51">
          <cell r="G51">
            <v>482848</v>
          </cell>
        </row>
        <row r="52">
          <cell r="G52">
            <v>555765</v>
          </cell>
        </row>
        <row r="53">
          <cell r="G53">
            <v>185280</v>
          </cell>
        </row>
        <row r="54">
          <cell r="G54">
            <v>64827</v>
          </cell>
        </row>
        <row r="55">
          <cell r="G55">
            <v>15884</v>
          </cell>
        </row>
        <row r="56">
          <cell r="G56">
            <v>487209</v>
          </cell>
        </row>
        <row r="57">
          <cell r="G57">
            <v>54357</v>
          </cell>
        </row>
        <row r="58">
          <cell r="G58">
            <v>829005</v>
          </cell>
        </row>
        <row r="59">
          <cell r="G59">
            <v>225433</v>
          </cell>
        </row>
      </sheetData>
      <sheetData sheetId="5">
        <row r="5">
          <cell r="B5">
            <v>54502.69</v>
          </cell>
        </row>
      </sheetData>
      <sheetData sheetId="6"/>
      <sheetData sheetId="7"/>
      <sheetData sheetId="8">
        <row r="4">
          <cell r="B4">
            <v>141664750.11000001</v>
          </cell>
        </row>
      </sheetData>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tabSelected="1" zoomScale="115" zoomScaleNormal="115" workbookViewId="0"/>
  </sheetViews>
  <sheetFormatPr defaultColWidth="0" defaultRowHeight="15" zeroHeight="1" x14ac:dyDescent="0.25"/>
  <cols>
    <col min="1" max="1" width="18.109375" style="19" bestFit="1" customWidth="1"/>
    <col min="2" max="2" width="16" style="19" hidden="1" customWidth="1"/>
    <col min="3" max="3" width="13.5546875" style="19" bestFit="1" customWidth="1"/>
    <col min="4" max="4" width="16.109375" style="19" customWidth="1"/>
    <col min="5" max="5" width="14.109375" style="20" customWidth="1"/>
    <col min="6" max="6" width="2.109375" style="19" hidden="1" customWidth="1"/>
    <col min="7" max="7" width="16.44140625" style="19" customWidth="1"/>
    <col min="8" max="8" width="16.33203125" style="19" customWidth="1"/>
    <col min="9" max="9" width="15.109375" style="19" customWidth="1"/>
    <col min="10" max="10" width="14.109375" style="19" customWidth="1"/>
    <col min="11" max="16384" width="9.109375" style="21" hidden="1"/>
  </cols>
  <sheetData>
    <row r="1" spans="1:11" x14ac:dyDescent="0.25">
      <c r="A1" s="1" t="s">
        <v>77</v>
      </c>
      <c r="B1" s="24"/>
      <c r="C1" s="24"/>
      <c r="D1" s="24"/>
      <c r="E1" s="25"/>
      <c r="F1" s="24"/>
      <c r="G1" s="24"/>
      <c r="H1" s="24"/>
      <c r="I1" s="24"/>
      <c r="J1" s="24"/>
      <c r="K1" s="36"/>
    </row>
    <row r="2" spans="1:11" ht="15.6" x14ac:dyDescent="0.3">
      <c r="A2" s="23" t="s">
        <v>65</v>
      </c>
      <c r="B2" s="23"/>
      <c r="C2" s="23"/>
      <c r="D2" s="23"/>
      <c r="E2" s="23"/>
      <c r="F2" s="23"/>
      <c r="G2" s="23"/>
      <c r="H2" s="23"/>
      <c r="I2" s="23"/>
      <c r="J2" s="23"/>
      <c r="K2" s="36"/>
    </row>
    <row r="3" spans="1:11" ht="15.6" x14ac:dyDescent="0.3">
      <c r="A3" s="26"/>
      <c r="B3" s="26"/>
      <c r="C3" s="23" t="s">
        <v>0</v>
      </c>
      <c r="D3" s="23"/>
      <c r="E3" s="23"/>
      <c r="F3" s="26"/>
      <c r="G3" s="23" t="s">
        <v>82</v>
      </c>
      <c r="H3" s="23"/>
      <c r="I3" s="23"/>
      <c r="J3" s="23"/>
      <c r="K3" s="36"/>
    </row>
    <row r="4" spans="1:11" ht="46.8" x14ac:dyDescent="0.3">
      <c r="A4" s="2" t="s">
        <v>1</v>
      </c>
      <c r="B4" s="3" t="s">
        <v>2</v>
      </c>
      <c r="C4" s="4" t="s">
        <v>3</v>
      </c>
      <c r="D4" s="4" t="s">
        <v>4</v>
      </c>
      <c r="E4" s="4" t="s">
        <v>5</v>
      </c>
      <c r="F4" s="33"/>
      <c r="G4" s="4" t="s">
        <v>78</v>
      </c>
      <c r="H4" s="4" t="s">
        <v>79</v>
      </c>
      <c r="I4" s="4" t="s">
        <v>80</v>
      </c>
      <c r="J4" s="4" t="s">
        <v>81</v>
      </c>
      <c r="K4" s="36"/>
    </row>
    <row r="5" spans="1:11" ht="15.6" x14ac:dyDescent="0.3">
      <c r="A5" s="27"/>
      <c r="B5" s="29"/>
      <c r="C5" s="5" t="s">
        <v>66</v>
      </c>
      <c r="D5" s="5" t="s">
        <v>67</v>
      </c>
      <c r="E5" s="5" t="s">
        <v>68</v>
      </c>
      <c r="F5" s="28"/>
      <c r="G5" s="5" t="s">
        <v>69</v>
      </c>
      <c r="H5" s="5" t="s">
        <v>70</v>
      </c>
      <c r="I5" s="5" t="s">
        <v>71</v>
      </c>
      <c r="J5" s="5" t="s">
        <v>72</v>
      </c>
      <c r="K5" s="36"/>
    </row>
    <row r="6" spans="1:11" ht="15.6" x14ac:dyDescent="0.3">
      <c r="A6" s="27"/>
      <c r="B6" s="29"/>
      <c r="C6" s="28"/>
      <c r="D6" s="28"/>
      <c r="E6" s="5" t="s">
        <v>73</v>
      </c>
      <c r="F6" s="28"/>
      <c r="G6" s="28"/>
      <c r="H6" s="6" t="s">
        <v>74</v>
      </c>
      <c r="I6" s="5" t="s">
        <v>75</v>
      </c>
      <c r="J6" s="5" t="s">
        <v>76</v>
      </c>
      <c r="K6" s="37"/>
    </row>
    <row r="7" spans="1:11" x14ac:dyDescent="0.25">
      <c r="A7" s="7" t="s">
        <v>6</v>
      </c>
      <c r="B7" s="30"/>
      <c r="C7" s="9">
        <v>1448768</v>
      </c>
      <c r="D7" s="8">
        <v>29490</v>
      </c>
      <c r="E7" s="10">
        <f t="shared" ref="E7:E64" si="0">D7/$D$64</f>
        <v>3.0991442410459532E-2</v>
      </c>
      <c r="F7" s="34"/>
      <c r="G7" s="9">
        <f>[1]Prevalence!G3</f>
        <v>1662482</v>
      </c>
      <c r="H7" s="11">
        <f t="shared" ref="H7:H63" si="1">(G7-C7)/C7</f>
        <v>0.14751430180677652</v>
      </c>
      <c r="I7" s="12">
        <f t="shared" ref="I7:I63" si="2">ROUND(D7*(1+H7),0)</f>
        <v>33840</v>
      </c>
      <c r="J7" s="13">
        <f>I7/$I$64</f>
        <v>3.0504074421287952E-2</v>
      </c>
      <c r="K7" s="37"/>
    </row>
    <row r="8" spans="1:11" x14ac:dyDescent="0.25">
      <c r="A8" s="7" t="s">
        <v>7</v>
      </c>
      <c r="B8" s="14" t="s">
        <v>8</v>
      </c>
      <c r="C8" s="9">
        <v>1203</v>
      </c>
      <c r="D8" s="15">
        <v>39</v>
      </c>
      <c r="E8" s="10">
        <f t="shared" si="0"/>
        <v>4.0985630858186567E-5</v>
      </c>
      <c r="F8" s="34"/>
      <c r="G8" s="9">
        <f>[1]Prevalence!G4</f>
        <v>1177</v>
      </c>
      <c r="H8" s="11">
        <f t="shared" si="1"/>
        <v>-2.1612635078969242E-2</v>
      </c>
      <c r="I8" s="12">
        <f t="shared" si="2"/>
        <v>38</v>
      </c>
      <c r="J8" s="13">
        <f t="shared" ref="J8:J63" si="3">I8/$I$64</f>
        <v>3.4253984279224056E-5</v>
      </c>
      <c r="K8" s="36"/>
    </row>
    <row r="9" spans="1:11" x14ac:dyDescent="0.25">
      <c r="A9" s="7" t="s">
        <v>9</v>
      </c>
      <c r="B9" s="14" t="s">
        <v>8</v>
      </c>
      <c r="C9" s="9">
        <v>35205</v>
      </c>
      <c r="D9" s="15">
        <v>740</v>
      </c>
      <c r="E9" s="10">
        <f t="shared" si="0"/>
        <v>7.7767607269379633E-4</v>
      </c>
      <c r="F9" s="34"/>
      <c r="G9" s="9">
        <f>[1]Prevalence!G5</f>
        <v>39563</v>
      </c>
      <c r="H9" s="11">
        <f t="shared" si="1"/>
        <v>0.1237892344837381</v>
      </c>
      <c r="I9" s="12">
        <f t="shared" si="2"/>
        <v>832</v>
      </c>
      <c r="J9" s="13">
        <f t="shared" si="3"/>
        <v>7.4998197158722142E-4</v>
      </c>
      <c r="K9" s="36"/>
    </row>
    <row r="10" spans="1:11" x14ac:dyDescent="0.25">
      <c r="A10" s="7" t="s">
        <v>10</v>
      </c>
      <c r="B10" s="31"/>
      <c r="C10" s="9">
        <v>203446</v>
      </c>
      <c r="D10" s="15">
        <v>7582</v>
      </c>
      <c r="E10" s="10">
        <f t="shared" si="0"/>
        <v>7.968027004276167E-3</v>
      </c>
      <c r="F10" s="34"/>
      <c r="G10" s="9">
        <f>[1]Prevalence!G6</f>
        <v>207525</v>
      </c>
      <c r="H10" s="11">
        <f t="shared" si="1"/>
        <v>2.0049546316958801E-2</v>
      </c>
      <c r="I10" s="12">
        <f t="shared" si="2"/>
        <v>7734</v>
      </c>
      <c r="J10" s="13">
        <f t="shared" si="3"/>
        <v>6.9715872214610227E-3</v>
      </c>
      <c r="K10" s="36"/>
    </row>
    <row r="11" spans="1:11" x14ac:dyDescent="0.25">
      <c r="A11" s="7" t="s">
        <v>11</v>
      </c>
      <c r="B11" s="14" t="s">
        <v>8</v>
      </c>
      <c r="C11" s="9">
        <v>40658</v>
      </c>
      <c r="D11" s="15">
        <v>1076</v>
      </c>
      <c r="E11" s="10">
        <f t="shared" si="0"/>
        <v>1.1307830462412498E-3</v>
      </c>
      <c r="F11" s="34"/>
      <c r="G11" s="9">
        <f>[1]Prevalence!G7</f>
        <v>44722</v>
      </c>
      <c r="H11" s="11">
        <f t="shared" si="1"/>
        <v>9.9955728269959174E-2</v>
      </c>
      <c r="I11" s="12">
        <f t="shared" si="2"/>
        <v>1184</v>
      </c>
      <c r="J11" s="13">
        <f t="shared" si="3"/>
        <v>1.0672820364895075E-3</v>
      </c>
      <c r="K11" s="36"/>
    </row>
    <row r="12" spans="1:11" x14ac:dyDescent="0.25">
      <c r="A12" s="7" t="s">
        <v>12</v>
      </c>
      <c r="B12" s="14" t="s">
        <v>8</v>
      </c>
      <c r="C12" s="9">
        <v>18880</v>
      </c>
      <c r="D12" s="15">
        <v>693</v>
      </c>
      <c r="E12" s="10">
        <f t="shared" si="0"/>
        <v>7.282831329416228E-4</v>
      </c>
      <c r="F12" s="34"/>
      <c r="G12" s="9">
        <f>[1]Prevalence!G8</f>
        <v>22026</v>
      </c>
      <c r="H12" s="11">
        <f t="shared" si="1"/>
        <v>0.16663135593220338</v>
      </c>
      <c r="I12" s="12">
        <f t="shared" si="2"/>
        <v>808</v>
      </c>
      <c r="J12" s="13">
        <f t="shared" si="3"/>
        <v>7.2834787625297465E-4</v>
      </c>
      <c r="K12" s="36"/>
    </row>
    <row r="13" spans="1:11" x14ac:dyDescent="0.25">
      <c r="A13" s="7" t="s">
        <v>13</v>
      </c>
      <c r="B13" s="31"/>
      <c r="C13" s="9">
        <v>953675</v>
      </c>
      <c r="D13" s="15">
        <v>15474</v>
      </c>
      <c r="E13" s="10">
        <f t="shared" si="0"/>
        <v>1.6261837228194329E-2</v>
      </c>
      <c r="F13" s="34"/>
      <c r="G13" s="9">
        <f>[1]Prevalence!G9</f>
        <v>1158225</v>
      </c>
      <c r="H13" s="11">
        <f t="shared" si="1"/>
        <v>0.21448606705638715</v>
      </c>
      <c r="I13" s="12">
        <f t="shared" si="2"/>
        <v>18793</v>
      </c>
      <c r="J13" s="13">
        <f t="shared" si="3"/>
        <v>1.6940398067354149E-2</v>
      </c>
      <c r="K13" s="36"/>
    </row>
    <row r="14" spans="1:11" x14ac:dyDescent="0.25">
      <c r="A14" s="7" t="s">
        <v>14</v>
      </c>
      <c r="B14" s="14" t="s">
        <v>8</v>
      </c>
      <c r="C14" s="9">
        <v>27447</v>
      </c>
      <c r="D14" s="15">
        <v>946</v>
      </c>
      <c r="E14" s="10">
        <f t="shared" si="0"/>
        <v>9.9416427671396128E-4</v>
      </c>
      <c r="F14" s="34"/>
      <c r="G14" s="9">
        <f>[1]Prevalence!G10</f>
        <v>26544</v>
      </c>
      <c r="H14" s="11">
        <f t="shared" si="1"/>
        <v>-3.2899770466717673E-2</v>
      </c>
      <c r="I14" s="12">
        <f t="shared" si="2"/>
        <v>915</v>
      </c>
      <c r="J14" s="13">
        <f t="shared" si="3"/>
        <v>8.2479988461815821E-4</v>
      </c>
      <c r="K14" s="36"/>
    </row>
    <row r="15" spans="1:11" x14ac:dyDescent="0.25">
      <c r="A15" s="7" t="s">
        <v>15</v>
      </c>
      <c r="B15" s="31"/>
      <c r="C15" s="9">
        <v>158288</v>
      </c>
      <c r="D15" s="15">
        <v>2430</v>
      </c>
      <c r="E15" s="10">
        <f t="shared" si="0"/>
        <v>2.5537200765485477E-3</v>
      </c>
      <c r="F15" s="34"/>
      <c r="G15" s="9">
        <f>[1]Prevalence!G11</f>
        <v>190770</v>
      </c>
      <c r="H15" s="11">
        <f t="shared" si="1"/>
        <v>0.20520822804002831</v>
      </c>
      <c r="I15" s="12">
        <f t="shared" si="2"/>
        <v>2929</v>
      </c>
      <c r="J15" s="13">
        <f t="shared" si="3"/>
        <v>2.640261051417033E-3</v>
      </c>
      <c r="K15" s="36"/>
    </row>
    <row r="16" spans="1:11" x14ac:dyDescent="0.25">
      <c r="A16" s="7" t="s">
        <v>16</v>
      </c>
      <c r="B16" s="31"/>
      <c r="C16" s="9">
        <v>802224</v>
      </c>
      <c r="D16" s="15">
        <v>33350</v>
      </c>
      <c r="E16" s="10">
        <f t="shared" si="0"/>
        <v>3.5047968951808256E-2</v>
      </c>
      <c r="F16" s="34"/>
      <c r="G16" s="9">
        <f>[1]Prevalence!G12</f>
        <v>1037053</v>
      </c>
      <c r="H16" s="11">
        <f t="shared" si="1"/>
        <v>0.29272248150142605</v>
      </c>
      <c r="I16" s="12">
        <f t="shared" si="2"/>
        <v>43112</v>
      </c>
      <c r="J16" s="13">
        <f t="shared" si="3"/>
        <v>3.8862046585418621E-2</v>
      </c>
      <c r="K16" s="36"/>
    </row>
    <row r="17" spans="1:11" x14ac:dyDescent="0.25">
      <c r="A17" s="7" t="s">
        <v>17</v>
      </c>
      <c r="B17" s="14" t="s">
        <v>8</v>
      </c>
      <c r="C17" s="9">
        <v>26555</v>
      </c>
      <c r="D17" s="15">
        <v>1005</v>
      </c>
      <c r="E17" s="10">
        <f t="shared" si="0"/>
        <v>1.0561681798071153E-3</v>
      </c>
      <c r="F17" s="34"/>
      <c r="G17" s="9">
        <f>[1]Prevalence!G13</f>
        <v>29369</v>
      </c>
      <c r="H17" s="11">
        <f t="shared" si="1"/>
        <v>0.1059687441159857</v>
      </c>
      <c r="I17" s="12">
        <f t="shared" si="2"/>
        <v>1111</v>
      </c>
      <c r="J17" s="13">
        <f t="shared" si="3"/>
        <v>1.0014783298478401E-3</v>
      </c>
      <c r="K17" s="36"/>
    </row>
    <row r="18" spans="1:11" x14ac:dyDescent="0.25">
      <c r="A18" s="7" t="s">
        <v>18</v>
      </c>
      <c r="B18" s="31"/>
      <c r="C18" s="9">
        <v>126665</v>
      </c>
      <c r="D18" s="15">
        <v>4656</v>
      </c>
      <c r="E18" s="10">
        <f t="shared" si="0"/>
        <v>4.8930537763004264E-3</v>
      </c>
      <c r="F18" s="34"/>
      <c r="G18" s="9">
        <f>[1]Prevalence!G14</f>
        <v>133817</v>
      </c>
      <c r="H18" s="11">
        <f t="shared" si="1"/>
        <v>5.6463900840800538E-2</v>
      </c>
      <c r="I18" s="12">
        <f t="shared" si="2"/>
        <v>4919</v>
      </c>
      <c r="J18" s="13">
        <f t="shared" si="3"/>
        <v>4.4340881228816615E-3</v>
      </c>
      <c r="K18" s="36"/>
    </row>
    <row r="19" spans="1:11" x14ac:dyDescent="0.25">
      <c r="A19" s="7" t="s">
        <v>19</v>
      </c>
      <c r="B19" s="31"/>
      <c r="C19" s="9">
        <v>143151</v>
      </c>
      <c r="D19" s="15">
        <v>5673</v>
      </c>
      <c r="E19" s="10">
        <f t="shared" si="0"/>
        <v>5.9618329194485228E-3</v>
      </c>
      <c r="F19" s="34"/>
      <c r="G19" s="9">
        <f>[1]Prevalence!G15</f>
        <v>186499</v>
      </c>
      <c r="H19" s="11">
        <f t="shared" si="1"/>
        <v>0.30281311342568334</v>
      </c>
      <c r="I19" s="12">
        <f t="shared" si="2"/>
        <v>7391</v>
      </c>
      <c r="J19" s="13">
        <f t="shared" si="3"/>
        <v>6.6623999423090791E-3</v>
      </c>
      <c r="K19" s="36"/>
    </row>
    <row r="20" spans="1:11" x14ac:dyDescent="0.25">
      <c r="A20" s="7" t="s">
        <v>20</v>
      </c>
      <c r="B20" s="14" t="s">
        <v>8</v>
      </c>
      <c r="C20" s="9">
        <v>18116</v>
      </c>
      <c r="D20" s="15">
        <v>512</v>
      </c>
      <c r="E20" s="10">
        <f t="shared" si="0"/>
        <v>5.3806776921516719E-4</v>
      </c>
      <c r="F20" s="34"/>
      <c r="G20" s="9">
        <f>[1]Prevalence!G16</f>
        <v>18800</v>
      </c>
      <c r="H20" s="11">
        <f t="shared" si="1"/>
        <v>3.7756679178626629E-2</v>
      </c>
      <c r="I20" s="12">
        <f t="shared" si="2"/>
        <v>531</v>
      </c>
      <c r="J20" s="13">
        <f t="shared" si="3"/>
        <v>4.7865435927020984E-4</v>
      </c>
      <c r="K20" s="36"/>
    </row>
    <row r="21" spans="1:11" x14ac:dyDescent="0.25">
      <c r="A21" s="7" t="s">
        <v>21</v>
      </c>
      <c r="B21" s="31"/>
      <c r="C21" s="9">
        <v>664373</v>
      </c>
      <c r="D21" s="15">
        <v>26346</v>
      </c>
      <c r="E21" s="10">
        <f t="shared" si="0"/>
        <v>2.7687370015122646E-2</v>
      </c>
      <c r="F21" s="34"/>
      <c r="G21" s="9">
        <f>[1]Prevalence!G17</f>
        <v>923961</v>
      </c>
      <c r="H21" s="11">
        <f t="shared" si="1"/>
        <v>0.39072629381386659</v>
      </c>
      <c r="I21" s="12">
        <f t="shared" si="2"/>
        <v>36640</v>
      </c>
      <c r="J21" s="13">
        <f t="shared" si="3"/>
        <v>3.3028052210283404E-2</v>
      </c>
      <c r="K21" s="36"/>
    </row>
    <row r="22" spans="1:11" x14ac:dyDescent="0.25">
      <c r="A22" s="7" t="s">
        <v>22</v>
      </c>
      <c r="B22" s="31"/>
      <c r="C22" s="9">
        <v>129764</v>
      </c>
      <c r="D22" s="15">
        <v>4539</v>
      </c>
      <c r="E22" s="10">
        <f t="shared" si="0"/>
        <v>4.7700968837258674E-3</v>
      </c>
      <c r="F22" s="34"/>
      <c r="G22" s="9">
        <f>[1]Prevalence!G18</f>
        <v>154015</v>
      </c>
      <c r="H22" s="11">
        <f t="shared" si="1"/>
        <v>0.1868854227674856</v>
      </c>
      <c r="I22" s="12">
        <f t="shared" si="2"/>
        <v>5387</v>
      </c>
      <c r="J22" s="13">
        <f t="shared" si="3"/>
        <v>4.8559529818994734E-3</v>
      </c>
      <c r="K22" s="36"/>
    </row>
    <row r="23" spans="1:11" x14ac:dyDescent="0.25">
      <c r="A23" s="7" t="s">
        <v>23</v>
      </c>
      <c r="B23" s="14" t="s">
        <v>8</v>
      </c>
      <c r="C23" s="9">
        <v>58479</v>
      </c>
      <c r="D23" s="15">
        <v>2137</v>
      </c>
      <c r="E23" s="10">
        <f t="shared" si="0"/>
        <v>2.2458023883062742E-3</v>
      </c>
      <c r="F23" s="34"/>
      <c r="G23" s="9">
        <f>[1]Prevalence!G19</f>
        <v>67254</v>
      </c>
      <c r="H23" s="11">
        <f t="shared" si="1"/>
        <v>0.15005386549017596</v>
      </c>
      <c r="I23" s="12">
        <f t="shared" si="2"/>
        <v>2458</v>
      </c>
      <c r="J23" s="13">
        <f t="shared" si="3"/>
        <v>2.2156919304824403E-3</v>
      </c>
      <c r="K23" s="36"/>
    </row>
    <row r="24" spans="1:11" x14ac:dyDescent="0.25">
      <c r="A24" s="7" t="s">
        <v>24</v>
      </c>
      <c r="B24" s="14" t="s">
        <v>8</v>
      </c>
      <c r="C24" s="9">
        <v>33871</v>
      </c>
      <c r="D24" s="15">
        <v>812</v>
      </c>
      <c r="E24" s="10">
        <f t="shared" si="0"/>
        <v>8.5334185273967919E-4</v>
      </c>
      <c r="F24" s="34"/>
      <c r="G24" s="9">
        <f>[1]Prevalence!G20</f>
        <v>28716</v>
      </c>
      <c r="H24" s="11">
        <f t="shared" si="1"/>
        <v>-0.15219509314753032</v>
      </c>
      <c r="I24" s="12">
        <f t="shared" si="2"/>
        <v>688</v>
      </c>
      <c r="J24" s="13">
        <f t="shared" si="3"/>
        <v>6.2017739958174082E-4</v>
      </c>
      <c r="K24" s="36"/>
    </row>
    <row r="25" spans="1:11" x14ac:dyDescent="0.25">
      <c r="A25" s="7" t="s">
        <v>25</v>
      </c>
      <c r="B25" s="31"/>
      <c r="C25" s="9">
        <v>9543983</v>
      </c>
      <c r="D25" s="15">
        <v>322680</v>
      </c>
      <c r="E25" s="10">
        <f t="shared" si="0"/>
        <v>0.33910880423896517</v>
      </c>
      <c r="F25" s="34"/>
      <c r="G25" s="9">
        <f>[1]Prevalence!G21</f>
        <v>9876811</v>
      </c>
      <c r="H25" s="11">
        <f t="shared" si="1"/>
        <v>3.4873071337197477E-2</v>
      </c>
      <c r="I25" s="12">
        <f t="shared" si="2"/>
        <v>333933</v>
      </c>
      <c r="J25" s="13">
        <f t="shared" si="3"/>
        <v>0.30101409821879282</v>
      </c>
      <c r="K25" s="36"/>
    </row>
    <row r="26" spans="1:11" x14ac:dyDescent="0.25">
      <c r="A26" s="7" t="s">
        <v>26</v>
      </c>
      <c r="B26" s="31"/>
      <c r="C26" s="9">
        <v>124265</v>
      </c>
      <c r="D26" s="15">
        <v>4691</v>
      </c>
      <c r="E26" s="10">
        <f t="shared" si="0"/>
        <v>4.9298357527116201E-3</v>
      </c>
      <c r="F26" s="34"/>
      <c r="G26" s="9">
        <f>[1]Prevalence!G22</f>
        <v>162599</v>
      </c>
      <c r="H26" s="11">
        <f t="shared" si="1"/>
        <v>0.30848589707479984</v>
      </c>
      <c r="I26" s="12">
        <f t="shared" si="2"/>
        <v>6138</v>
      </c>
      <c r="J26" s="13">
        <f t="shared" si="3"/>
        <v>5.5329198817336122E-3</v>
      </c>
      <c r="K26" s="36"/>
    </row>
    <row r="27" spans="1:11" x14ac:dyDescent="0.25">
      <c r="A27" s="7" t="s">
        <v>27</v>
      </c>
      <c r="B27" s="31"/>
      <c r="C27" s="9">
        <v>247424</v>
      </c>
      <c r="D27" s="15">
        <v>3251</v>
      </c>
      <c r="E27" s="10">
        <f t="shared" si="0"/>
        <v>3.4165201517939621E-3</v>
      </c>
      <c r="F27" s="34"/>
      <c r="G27" s="9">
        <f>[1]Prevalence!G23</f>
        <v>254550</v>
      </c>
      <c r="H27" s="11">
        <f t="shared" si="1"/>
        <v>2.8800763062597001E-2</v>
      </c>
      <c r="I27" s="12">
        <f t="shared" si="2"/>
        <v>3345</v>
      </c>
      <c r="J27" s="13">
        <f t="shared" si="3"/>
        <v>3.0152520372106438E-3</v>
      </c>
      <c r="K27" s="36"/>
    </row>
    <row r="28" spans="1:11" x14ac:dyDescent="0.25">
      <c r="A28" s="7" t="s">
        <v>28</v>
      </c>
      <c r="B28" s="14" t="s">
        <v>8</v>
      </c>
      <c r="C28" s="9">
        <v>17056</v>
      </c>
      <c r="D28" s="15">
        <v>445</v>
      </c>
      <c r="E28" s="10">
        <f t="shared" si="0"/>
        <v>4.676565572280262E-4</v>
      </c>
      <c r="F28" s="34"/>
      <c r="G28" s="9">
        <f>[1]Prevalence!G24</f>
        <v>16917</v>
      </c>
      <c r="H28" s="11">
        <f t="shared" si="1"/>
        <v>-8.1496247654784248E-3</v>
      </c>
      <c r="I28" s="12">
        <f t="shared" si="2"/>
        <v>441</v>
      </c>
      <c r="J28" s="13">
        <f t="shared" si="3"/>
        <v>3.9752650176678447E-4</v>
      </c>
      <c r="K28" s="36"/>
    </row>
    <row r="29" spans="1:11" x14ac:dyDescent="0.25">
      <c r="A29" s="7" t="s">
        <v>29</v>
      </c>
      <c r="B29" s="14" t="s">
        <v>8</v>
      </c>
      <c r="C29" s="9">
        <v>86506</v>
      </c>
      <c r="D29" s="15">
        <v>2893</v>
      </c>
      <c r="E29" s="10">
        <f t="shared" si="0"/>
        <v>3.0402930787880446E-3</v>
      </c>
      <c r="F29" s="34"/>
      <c r="G29" s="9">
        <f>[1]Prevalence!G25</f>
        <v>89827</v>
      </c>
      <c r="H29" s="11">
        <f t="shared" si="1"/>
        <v>3.8390400665849769E-2</v>
      </c>
      <c r="I29" s="12">
        <f t="shared" si="2"/>
        <v>3004</v>
      </c>
      <c r="J29" s="13">
        <f t="shared" si="3"/>
        <v>2.7078675993365544E-3</v>
      </c>
      <c r="K29" s="36"/>
    </row>
    <row r="30" spans="1:11" x14ac:dyDescent="0.25">
      <c r="A30" s="7" t="s">
        <v>30</v>
      </c>
      <c r="B30" s="31"/>
      <c r="C30" s="9">
        <v>211109</v>
      </c>
      <c r="D30" s="15">
        <v>8982</v>
      </c>
      <c r="E30" s="10">
        <f t="shared" si="0"/>
        <v>9.4393060607238909E-3</v>
      </c>
      <c r="F30" s="34"/>
      <c r="G30" s="9">
        <f>[1]Prevalence!G26</f>
        <v>293080</v>
      </c>
      <c r="H30" s="11">
        <f t="shared" si="1"/>
        <v>0.38828756708619716</v>
      </c>
      <c r="I30" s="12">
        <f t="shared" si="2"/>
        <v>12470</v>
      </c>
      <c r="J30" s="13">
        <f t="shared" si="3"/>
        <v>1.1240715367419052E-2</v>
      </c>
      <c r="K30" s="36"/>
    </row>
    <row r="31" spans="1:11" x14ac:dyDescent="0.25">
      <c r="A31" s="7" t="s">
        <v>31</v>
      </c>
      <c r="B31" s="14" t="s">
        <v>8</v>
      </c>
      <c r="C31" s="9">
        <v>9510</v>
      </c>
      <c r="D31" s="15">
        <v>344</v>
      </c>
      <c r="E31" s="10">
        <f t="shared" si="0"/>
        <v>3.6151428244144047E-4</v>
      </c>
      <c r="F31" s="34"/>
      <c r="G31" s="9">
        <f>[1]Prevalence!G27</f>
        <v>8491</v>
      </c>
      <c r="H31" s="11">
        <f t="shared" si="1"/>
        <v>-0.10715036803364879</v>
      </c>
      <c r="I31" s="12">
        <f t="shared" si="2"/>
        <v>307</v>
      </c>
      <c r="J31" s="13">
        <f t="shared" si="3"/>
        <v>2.7673613615057332E-4</v>
      </c>
      <c r="K31" s="36"/>
    </row>
    <row r="32" spans="1:11" x14ac:dyDescent="0.25">
      <c r="A32" s="7" t="s">
        <v>32</v>
      </c>
      <c r="B32" s="14" t="s">
        <v>8</v>
      </c>
      <c r="C32" s="9">
        <v>12855</v>
      </c>
      <c r="D32" s="15">
        <v>342</v>
      </c>
      <c r="E32" s="10">
        <f t="shared" si="0"/>
        <v>3.5941245521794372E-4</v>
      </c>
      <c r="F32" s="34"/>
      <c r="G32" s="9">
        <f>[1]Prevalence!G28</f>
        <v>12684</v>
      </c>
      <c r="H32" s="11">
        <f t="shared" si="1"/>
        <v>-1.3302217036172695E-2</v>
      </c>
      <c r="I32" s="12">
        <f t="shared" si="2"/>
        <v>337</v>
      </c>
      <c r="J32" s="13">
        <f t="shared" si="3"/>
        <v>3.0377875531838178E-4</v>
      </c>
      <c r="K32" s="36"/>
    </row>
    <row r="33" spans="1:11" x14ac:dyDescent="0.25">
      <c r="A33" s="7" t="s">
        <v>33</v>
      </c>
      <c r="B33" s="31"/>
      <c r="C33" s="9">
        <v>402854</v>
      </c>
      <c r="D33" s="15">
        <v>11405</v>
      </c>
      <c r="E33" s="10">
        <f t="shared" si="0"/>
        <v>1.1985669741990199E-2</v>
      </c>
      <c r="F33" s="34"/>
      <c r="G33" s="9">
        <f>[1]Prevalence!G29</f>
        <v>438831</v>
      </c>
      <c r="H33" s="11">
        <f t="shared" si="1"/>
        <v>8.9305306637143977E-2</v>
      </c>
      <c r="I33" s="12">
        <f t="shared" si="2"/>
        <v>12424</v>
      </c>
      <c r="J33" s="13">
        <f t="shared" si="3"/>
        <v>1.1199250018028413E-2</v>
      </c>
      <c r="K33" s="36"/>
    </row>
    <row r="34" spans="1:11" x14ac:dyDescent="0.25">
      <c r="A34" s="7" t="s">
        <v>34</v>
      </c>
      <c r="B34" s="31"/>
      <c r="C34" s="9">
        <v>124601</v>
      </c>
      <c r="D34" s="15">
        <v>2368</v>
      </c>
      <c r="E34" s="10">
        <f t="shared" si="0"/>
        <v>2.4885634326201485E-3</v>
      </c>
      <c r="F34" s="34"/>
      <c r="G34" s="9">
        <f>[1]Prevalence!G30</f>
        <v>136124</v>
      </c>
      <c r="H34" s="11">
        <f t="shared" si="1"/>
        <v>9.2479193585926281E-2</v>
      </c>
      <c r="I34" s="12">
        <f t="shared" si="2"/>
        <v>2587</v>
      </c>
      <c r="J34" s="13">
        <f t="shared" si="3"/>
        <v>2.3319751929040166E-3</v>
      </c>
      <c r="K34" s="36"/>
    </row>
    <row r="35" spans="1:11" x14ac:dyDescent="0.25">
      <c r="A35" s="7" t="s">
        <v>35</v>
      </c>
      <c r="B35" s="14" t="s">
        <v>8</v>
      </c>
      <c r="C35" s="9">
        <v>91872</v>
      </c>
      <c r="D35" s="15">
        <v>1908</v>
      </c>
      <c r="E35" s="10">
        <f t="shared" si="0"/>
        <v>2.0051431712158965E-3</v>
      </c>
      <c r="F35" s="34"/>
      <c r="G35" s="9">
        <f>[1]Prevalence!G31</f>
        <v>100354</v>
      </c>
      <c r="H35" s="11">
        <f t="shared" si="1"/>
        <v>9.2324103099965166E-2</v>
      </c>
      <c r="I35" s="12">
        <f t="shared" si="2"/>
        <v>2084</v>
      </c>
      <c r="J35" s="13">
        <f t="shared" si="3"/>
        <v>1.8785606115237614E-3</v>
      </c>
      <c r="K35" s="36"/>
    </row>
    <row r="36" spans="1:11" x14ac:dyDescent="0.25">
      <c r="A36" s="7" t="s">
        <v>36</v>
      </c>
      <c r="B36" s="31"/>
      <c r="C36" s="9">
        <v>2853893</v>
      </c>
      <c r="D36" s="15">
        <v>63978</v>
      </c>
      <c r="E36" s="10">
        <f t="shared" si="0"/>
        <v>6.7235351052437442E-2</v>
      </c>
      <c r="F36" s="34"/>
      <c r="G36" s="9">
        <f>[1]Prevalence!G32</f>
        <v>3175427</v>
      </c>
      <c r="H36" s="11">
        <f t="shared" si="1"/>
        <v>0.1126650508621031</v>
      </c>
      <c r="I36" s="12">
        <f t="shared" si="2"/>
        <v>71186</v>
      </c>
      <c r="J36" s="13">
        <f t="shared" si="3"/>
        <v>6.4168529602653776E-2</v>
      </c>
      <c r="K36" s="36"/>
    </row>
    <row r="37" spans="1:11" x14ac:dyDescent="0.25">
      <c r="A37" s="7" t="s">
        <v>37</v>
      </c>
      <c r="B37" s="31"/>
      <c r="C37" s="9">
        <v>251731</v>
      </c>
      <c r="D37" s="15">
        <v>3536</v>
      </c>
      <c r="E37" s="10">
        <f t="shared" si="0"/>
        <v>3.7160305311422486E-3</v>
      </c>
      <c r="F37" s="34"/>
      <c r="G37" s="9">
        <f>[1]Prevalence!G33</f>
        <v>421446</v>
      </c>
      <c r="H37" s="11">
        <f t="shared" si="1"/>
        <v>0.67419189531682633</v>
      </c>
      <c r="I37" s="12">
        <f t="shared" si="2"/>
        <v>5920</v>
      </c>
      <c r="J37" s="13">
        <f t="shared" si="3"/>
        <v>5.3364101824475377E-3</v>
      </c>
      <c r="K37" s="36"/>
    </row>
    <row r="38" spans="1:11" x14ac:dyDescent="0.25">
      <c r="A38" s="7" t="s">
        <v>38</v>
      </c>
      <c r="B38" s="14" t="s">
        <v>8</v>
      </c>
      <c r="C38" s="9">
        <v>20653</v>
      </c>
      <c r="D38" s="15">
        <v>519</v>
      </c>
      <c r="E38" s="10">
        <f t="shared" si="0"/>
        <v>5.454241644974058E-4</v>
      </c>
      <c r="F38" s="34"/>
      <c r="G38" s="9">
        <f>[1]Prevalence!G34</f>
        <v>18885</v>
      </c>
      <c r="H38" s="11">
        <f t="shared" si="1"/>
        <v>-8.5604996852757465E-2</v>
      </c>
      <c r="I38" s="12">
        <f t="shared" si="2"/>
        <v>475</v>
      </c>
      <c r="J38" s="13">
        <f t="shared" si="3"/>
        <v>4.2817480349030074E-4</v>
      </c>
      <c r="K38" s="36"/>
    </row>
    <row r="39" spans="1:11" x14ac:dyDescent="0.25">
      <c r="A39" s="7" t="s">
        <v>39</v>
      </c>
      <c r="B39" s="31"/>
      <c r="C39" s="9">
        <v>1557271</v>
      </c>
      <c r="D39" s="15">
        <v>45587</v>
      </c>
      <c r="E39" s="10">
        <f t="shared" si="0"/>
        <v>4.7907998818773098E-2</v>
      </c>
      <c r="F39" s="34"/>
      <c r="G39" s="9">
        <f>[1]Prevalence!G35</f>
        <v>2495640</v>
      </c>
      <c r="H39" s="11">
        <f t="shared" si="1"/>
        <v>0.60257270571403432</v>
      </c>
      <c r="I39" s="12">
        <f t="shared" si="2"/>
        <v>73056</v>
      </c>
      <c r="J39" s="13">
        <f t="shared" si="3"/>
        <v>6.5854186197447179E-2</v>
      </c>
      <c r="K39" s="36"/>
    </row>
    <row r="40" spans="1:11" x14ac:dyDescent="0.25">
      <c r="A40" s="7" t="s">
        <v>40</v>
      </c>
      <c r="B40" s="31"/>
      <c r="C40" s="9">
        <v>1230501</v>
      </c>
      <c r="D40" s="15">
        <v>35257</v>
      </c>
      <c r="E40" s="10">
        <f t="shared" si="0"/>
        <v>3.7052061209412401E-2</v>
      </c>
      <c r="F40" s="34"/>
      <c r="G40" s="9">
        <f>[1]Prevalence!G36</f>
        <v>1604745</v>
      </c>
      <c r="H40" s="11">
        <f t="shared" si="1"/>
        <v>0.30413953340956246</v>
      </c>
      <c r="I40" s="12">
        <f t="shared" si="2"/>
        <v>45980</v>
      </c>
      <c r="J40" s="13">
        <f t="shared" si="3"/>
        <v>4.1447320977861107E-2</v>
      </c>
      <c r="K40" s="36"/>
    </row>
    <row r="41" spans="1:11" x14ac:dyDescent="0.25">
      <c r="A41" s="7" t="s">
        <v>41</v>
      </c>
      <c r="B41" s="14" t="s">
        <v>8</v>
      </c>
      <c r="C41" s="9">
        <v>53635</v>
      </c>
      <c r="D41" s="15">
        <v>1341</v>
      </c>
      <c r="E41" s="10">
        <f t="shared" si="0"/>
        <v>1.4092751533545688E-3</v>
      </c>
      <c r="F41" s="34"/>
      <c r="G41" s="9">
        <f>[1]Prevalence!G37</f>
        <v>66822</v>
      </c>
      <c r="H41" s="11">
        <f t="shared" si="1"/>
        <v>0.24586557285354713</v>
      </c>
      <c r="I41" s="12">
        <f t="shared" si="2"/>
        <v>1671</v>
      </c>
      <c r="J41" s="13">
        <f t="shared" si="3"/>
        <v>1.5062738876469315E-3</v>
      </c>
      <c r="K41" s="36"/>
    </row>
    <row r="42" spans="1:11" x14ac:dyDescent="0.25">
      <c r="A42" s="7" t="s">
        <v>42</v>
      </c>
      <c r="B42" s="31"/>
      <c r="C42" s="9">
        <v>1719190</v>
      </c>
      <c r="D42" s="15">
        <v>55013</v>
      </c>
      <c r="E42" s="10">
        <f t="shared" si="0"/>
        <v>5.7813910523113271E-2</v>
      </c>
      <c r="F42" s="34"/>
      <c r="G42" s="9">
        <f>[1]Prevalence!G38</f>
        <v>2207424</v>
      </c>
      <c r="H42" s="11">
        <f t="shared" si="1"/>
        <v>0.28399071655837926</v>
      </c>
      <c r="I42" s="12">
        <f t="shared" si="2"/>
        <v>70636</v>
      </c>
      <c r="J42" s="13">
        <f t="shared" si="3"/>
        <v>6.3672748251243957E-2</v>
      </c>
      <c r="K42" s="36"/>
    </row>
    <row r="43" spans="1:11" x14ac:dyDescent="0.25">
      <c r="A43" s="7" t="s">
        <v>43</v>
      </c>
      <c r="B43" s="31"/>
      <c r="C43" s="9">
        <v>2828374</v>
      </c>
      <c r="D43" s="15">
        <v>72241</v>
      </c>
      <c r="E43" s="10">
        <f t="shared" si="0"/>
        <v>7.5919050226314247E-2</v>
      </c>
      <c r="F43" s="34"/>
      <c r="G43" s="9">
        <f>[1]Prevalence!G39</f>
        <v>3330139</v>
      </c>
      <c r="H43" s="11">
        <f t="shared" si="1"/>
        <v>0.1774040491109026</v>
      </c>
      <c r="I43" s="12">
        <f t="shared" si="2"/>
        <v>85057</v>
      </c>
      <c r="J43" s="13">
        <f t="shared" si="3"/>
        <v>7.6672135285209483E-2</v>
      </c>
      <c r="K43" s="36"/>
    </row>
    <row r="44" spans="1:11" x14ac:dyDescent="0.25">
      <c r="A44" s="7" t="s">
        <v>44</v>
      </c>
      <c r="B44" s="31"/>
      <c r="C44" s="9">
        <v>778942</v>
      </c>
      <c r="D44" s="15">
        <v>15098</v>
      </c>
      <c r="E44" s="10">
        <f t="shared" si="0"/>
        <v>1.5866693710176943E-2</v>
      </c>
      <c r="F44" s="34"/>
      <c r="G44" s="9">
        <f>[1]Prevalence!G40</f>
        <v>842027</v>
      </c>
      <c r="H44" s="11">
        <f t="shared" si="1"/>
        <v>8.0988058160941373E-2</v>
      </c>
      <c r="I44" s="12">
        <f t="shared" si="2"/>
        <v>16321</v>
      </c>
      <c r="J44" s="13">
        <f t="shared" si="3"/>
        <v>1.4712086247926732E-2</v>
      </c>
      <c r="K44" s="36"/>
    </row>
    <row r="45" spans="1:11" x14ac:dyDescent="0.25">
      <c r="A45" s="7" t="s">
        <v>45</v>
      </c>
      <c r="B45" s="31"/>
      <c r="C45" s="9">
        <v>567753</v>
      </c>
      <c r="D45" s="15">
        <v>18985</v>
      </c>
      <c r="E45" s="10">
        <f t="shared" si="0"/>
        <v>1.9951594919042869E-2</v>
      </c>
      <c r="F45" s="34"/>
      <c r="G45" s="9">
        <f>[1]Prevalence!G41</f>
        <v>805856</v>
      </c>
      <c r="H45" s="11">
        <f t="shared" si="1"/>
        <v>0.41937779280778792</v>
      </c>
      <c r="I45" s="12">
        <f t="shared" si="2"/>
        <v>26947</v>
      </c>
      <c r="J45" s="13">
        <f t="shared" si="3"/>
        <v>2.4290581957164492E-2</v>
      </c>
      <c r="K45" s="36"/>
    </row>
    <row r="46" spans="1:11" x14ac:dyDescent="0.25">
      <c r="A46" s="7" t="s">
        <v>46</v>
      </c>
      <c r="B46" s="31"/>
      <c r="C46" s="9">
        <v>247724</v>
      </c>
      <c r="D46" s="15">
        <v>5992</v>
      </c>
      <c r="E46" s="10">
        <f t="shared" si="0"/>
        <v>6.2970743615962535E-3</v>
      </c>
      <c r="F46" s="34"/>
      <c r="G46" s="9">
        <f>[1]Prevalence!G42</f>
        <v>279337</v>
      </c>
      <c r="H46" s="11">
        <f t="shared" si="1"/>
        <v>0.12761379599877282</v>
      </c>
      <c r="I46" s="12">
        <f t="shared" si="2"/>
        <v>6757</v>
      </c>
      <c r="J46" s="13">
        <f t="shared" si="3"/>
        <v>6.0908992572293935E-3</v>
      </c>
      <c r="K46" s="36"/>
    </row>
    <row r="47" spans="1:11" x14ac:dyDescent="0.25">
      <c r="A47" s="7" t="s">
        <v>47</v>
      </c>
      <c r="B47" s="31"/>
      <c r="C47" s="9">
        <v>708384</v>
      </c>
      <c r="D47" s="15">
        <v>9102</v>
      </c>
      <c r="E47" s="10">
        <f t="shared" si="0"/>
        <v>9.5654156941336957E-3</v>
      </c>
      <c r="F47" s="34"/>
      <c r="G47" s="9">
        <f>[1]Prevalence!G43</f>
        <v>748337</v>
      </c>
      <c r="H47" s="11">
        <f t="shared" si="1"/>
        <v>5.6400201020915211E-2</v>
      </c>
      <c r="I47" s="12">
        <f t="shared" si="2"/>
        <v>9615</v>
      </c>
      <c r="J47" s="13">
        <f t="shared" si="3"/>
        <v>8.6671594432826127E-3</v>
      </c>
      <c r="K47" s="36"/>
    </row>
    <row r="48" spans="1:11" x14ac:dyDescent="0.25">
      <c r="A48" s="7" t="s">
        <v>48</v>
      </c>
      <c r="B48" s="31"/>
      <c r="C48" s="9">
        <v>399874</v>
      </c>
      <c r="D48" s="15">
        <v>11620</v>
      </c>
      <c r="E48" s="10">
        <f t="shared" si="0"/>
        <v>1.22116161685161E-2</v>
      </c>
      <c r="F48" s="34"/>
      <c r="G48" s="9">
        <f>[1]Prevalence!G44</f>
        <v>447132</v>
      </c>
      <c r="H48" s="11">
        <f t="shared" si="1"/>
        <v>0.11818222740163152</v>
      </c>
      <c r="I48" s="12">
        <f t="shared" si="2"/>
        <v>12993</v>
      </c>
      <c r="J48" s="13">
        <f t="shared" si="3"/>
        <v>1.1712158361577846E-2</v>
      </c>
      <c r="K48" s="36"/>
    </row>
    <row r="49" spans="1:11" x14ac:dyDescent="0.25">
      <c r="A49" s="7" t="s">
        <v>49</v>
      </c>
      <c r="B49" s="31"/>
      <c r="C49" s="9">
        <v>1687415</v>
      </c>
      <c r="D49" s="15">
        <v>25888</v>
      </c>
      <c r="E49" s="10">
        <f t="shared" si="0"/>
        <v>2.720605158094189E-2</v>
      </c>
      <c r="F49" s="34"/>
      <c r="G49" s="9">
        <f>[1]Prevalence!G45</f>
        <v>1922259</v>
      </c>
      <c r="H49" s="11">
        <f t="shared" si="1"/>
        <v>0.13917382505192855</v>
      </c>
      <c r="I49" s="12">
        <f t="shared" si="2"/>
        <v>29491</v>
      </c>
      <c r="J49" s="13">
        <f t="shared" si="3"/>
        <v>2.6583796062594648E-2</v>
      </c>
      <c r="K49" s="36"/>
    </row>
    <row r="50" spans="1:11" x14ac:dyDescent="0.25">
      <c r="A50" s="7" t="s">
        <v>50</v>
      </c>
      <c r="B50" s="31"/>
      <c r="C50" s="9">
        <v>255869</v>
      </c>
      <c r="D50" s="15">
        <v>6141</v>
      </c>
      <c r="E50" s="10">
        <f t="shared" si="0"/>
        <v>6.4536604897467613E-3</v>
      </c>
      <c r="F50" s="34"/>
      <c r="G50" s="9">
        <f>[1]Prevalence!G46</f>
        <v>263710</v>
      </c>
      <c r="H50" s="11">
        <f t="shared" si="1"/>
        <v>3.0644587660091687E-2</v>
      </c>
      <c r="I50" s="12">
        <f t="shared" si="2"/>
        <v>6329</v>
      </c>
      <c r="J50" s="13">
        <f t="shared" si="3"/>
        <v>5.7050912237686597E-3</v>
      </c>
      <c r="K50" s="36"/>
    </row>
    <row r="51" spans="1:11" x14ac:dyDescent="0.25">
      <c r="A51" s="7" t="s">
        <v>51</v>
      </c>
      <c r="B51" s="31"/>
      <c r="C51" s="9">
        <v>164150</v>
      </c>
      <c r="D51" s="15">
        <v>5546</v>
      </c>
      <c r="E51" s="10">
        <f t="shared" si="0"/>
        <v>5.8283668907564787E-3</v>
      </c>
      <c r="F51" s="34"/>
      <c r="G51" s="9">
        <f>[1]Prevalence!G47</f>
        <v>180201</v>
      </c>
      <c r="H51" s="11">
        <f t="shared" si="1"/>
        <v>9.7782515991471211E-2</v>
      </c>
      <c r="I51" s="12">
        <f t="shared" si="2"/>
        <v>6088</v>
      </c>
      <c r="J51" s="13">
        <f t="shared" si="3"/>
        <v>5.4878488497872649E-3</v>
      </c>
      <c r="K51" s="36"/>
    </row>
    <row r="52" spans="1:11" x14ac:dyDescent="0.25">
      <c r="A52" s="7" t="s">
        <v>52</v>
      </c>
      <c r="B52" s="14" t="s">
        <v>8</v>
      </c>
      <c r="C52" s="9">
        <v>3618</v>
      </c>
      <c r="D52" s="15">
        <v>89</v>
      </c>
      <c r="E52" s="10">
        <f t="shared" si="0"/>
        <v>9.3531311445605236E-5</v>
      </c>
      <c r="F52" s="34"/>
      <c r="G52" s="9">
        <f>[1]Prevalence!G48</f>
        <v>3170</v>
      </c>
      <c r="H52" s="11">
        <f t="shared" si="1"/>
        <v>-0.12382531785516861</v>
      </c>
      <c r="I52" s="12">
        <f t="shared" si="2"/>
        <v>78</v>
      </c>
      <c r="J52" s="13">
        <f t="shared" si="3"/>
        <v>7.0310809836302018E-5</v>
      </c>
      <c r="K52" s="36"/>
    </row>
    <row r="53" spans="1:11" x14ac:dyDescent="0.25">
      <c r="A53" s="7" t="s">
        <v>53</v>
      </c>
      <c r="B53" s="14" t="s">
        <v>8</v>
      </c>
      <c r="C53" s="9">
        <v>44382</v>
      </c>
      <c r="D53" s="15">
        <v>1536</v>
      </c>
      <c r="E53" s="10">
        <f t="shared" si="0"/>
        <v>1.6142033076455016E-3</v>
      </c>
      <c r="F53" s="34"/>
      <c r="G53" s="9">
        <f>[1]Prevalence!G49</f>
        <v>43311</v>
      </c>
      <c r="H53" s="11">
        <f t="shared" si="1"/>
        <v>-2.413140462349601E-2</v>
      </c>
      <c r="I53" s="12">
        <f t="shared" si="2"/>
        <v>1499</v>
      </c>
      <c r="J53" s="13">
        <f t="shared" si="3"/>
        <v>1.3512295377514963E-3</v>
      </c>
      <c r="K53" s="36"/>
    </row>
    <row r="54" spans="1:11" x14ac:dyDescent="0.25">
      <c r="A54" s="7" t="s">
        <v>54</v>
      </c>
      <c r="B54" s="31"/>
      <c r="C54" s="9">
        <v>395991</v>
      </c>
      <c r="D54" s="15">
        <v>7763</v>
      </c>
      <c r="E54" s="10">
        <f t="shared" si="0"/>
        <v>8.1582423680026227E-3</v>
      </c>
      <c r="F54" s="34"/>
      <c r="G54" s="9">
        <f>[1]Prevalence!G50</f>
        <v>449839</v>
      </c>
      <c r="H54" s="11">
        <f t="shared" si="1"/>
        <v>0.13598288849999116</v>
      </c>
      <c r="I54" s="12">
        <f t="shared" si="2"/>
        <v>8819</v>
      </c>
      <c r="J54" s="13">
        <f t="shared" si="3"/>
        <v>7.9496286146967625E-3</v>
      </c>
      <c r="K54" s="36"/>
    </row>
    <row r="55" spans="1:11" x14ac:dyDescent="0.25">
      <c r="A55" s="7" t="s">
        <v>55</v>
      </c>
      <c r="B55" s="31"/>
      <c r="C55" s="9">
        <v>460477</v>
      </c>
      <c r="D55" s="15">
        <v>8253</v>
      </c>
      <c r="E55" s="10">
        <f t="shared" si="0"/>
        <v>8.6731900377593259E-3</v>
      </c>
      <c r="F55" s="34"/>
      <c r="G55" s="9">
        <f>[1]Prevalence!G51</f>
        <v>482848</v>
      </c>
      <c r="H55" s="11">
        <f t="shared" si="1"/>
        <v>4.8582231034340478E-2</v>
      </c>
      <c r="I55" s="12">
        <f t="shared" si="2"/>
        <v>8654</v>
      </c>
      <c r="J55" s="13">
        <f t="shared" si="3"/>
        <v>7.8008942092738153E-3</v>
      </c>
      <c r="K55" s="36"/>
    </row>
    <row r="56" spans="1:11" x14ac:dyDescent="0.25">
      <c r="A56" s="7" t="s">
        <v>56</v>
      </c>
      <c r="B56" s="31"/>
      <c r="C56" s="9">
        <v>449767</v>
      </c>
      <c r="D56" s="15">
        <v>14716</v>
      </c>
      <c r="E56" s="10">
        <f t="shared" si="0"/>
        <v>1.5465244710489063E-2</v>
      </c>
      <c r="F56" s="34"/>
      <c r="G56" s="9">
        <f>[1]Prevalence!G52</f>
        <v>555765</v>
      </c>
      <c r="H56" s="11">
        <f t="shared" si="1"/>
        <v>0.23567313742448867</v>
      </c>
      <c r="I56" s="12">
        <f t="shared" si="2"/>
        <v>18184</v>
      </c>
      <c r="J56" s="13">
        <f t="shared" si="3"/>
        <v>1.6391432898247637E-2</v>
      </c>
      <c r="K56" s="36"/>
    </row>
    <row r="57" spans="1:11" x14ac:dyDescent="0.25">
      <c r="A57" s="7" t="s">
        <v>57</v>
      </c>
      <c r="B57" s="14" t="s">
        <v>8</v>
      </c>
      <c r="C57" s="9">
        <f>79202+60334</f>
        <v>139536</v>
      </c>
      <c r="D57" s="15">
        <f>2553+2269</f>
        <v>4822</v>
      </c>
      <c r="E57" s="10">
        <f t="shared" si="0"/>
        <v>5.0675054358506567E-3</v>
      </c>
      <c r="F57" s="34"/>
      <c r="G57" s="9">
        <f>[1]Prevalence!G53</f>
        <v>185280</v>
      </c>
      <c r="H57" s="11">
        <f t="shared" si="1"/>
        <v>0.32782937736498108</v>
      </c>
      <c r="I57" s="12">
        <f t="shared" si="2"/>
        <v>6403</v>
      </c>
      <c r="J57" s="13">
        <f t="shared" si="3"/>
        <v>5.7717963510492539E-3</v>
      </c>
      <c r="K57" s="36"/>
    </row>
    <row r="58" spans="1:11" x14ac:dyDescent="0.25">
      <c r="A58" s="7" t="s">
        <v>58</v>
      </c>
      <c r="B58" s="14" t="s">
        <v>8</v>
      </c>
      <c r="C58" s="9">
        <v>55832</v>
      </c>
      <c r="D58" s="15">
        <v>2018</v>
      </c>
      <c r="E58" s="10">
        <f t="shared" si="0"/>
        <v>2.1207436685082176E-3</v>
      </c>
      <c r="F58" s="34"/>
      <c r="G58" s="9">
        <f>[1]Prevalence!G54</f>
        <v>64827</v>
      </c>
      <c r="H58" s="11">
        <f t="shared" si="1"/>
        <v>0.16110832497492478</v>
      </c>
      <c r="I58" s="12">
        <f t="shared" si="2"/>
        <v>2343</v>
      </c>
      <c r="J58" s="13">
        <f t="shared" si="3"/>
        <v>2.1120285570058414E-3</v>
      </c>
      <c r="K58" s="36"/>
    </row>
    <row r="59" spans="1:11" x14ac:dyDescent="0.25">
      <c r="A59" s="7" t="s">
        <v>59</v>
      </c>
      <c r="B59" s="14" t="s">
        <v>8</v>
      </c>
      <c r="C59" s="9">
        <v>12958</v>
      </c>
      <c r="D59" s="15">
        <v>458</v>
      </c>
      <c r="E59" s="10">
        <f t="shared" si="0"/>
        <v>4.8131843418075504E-4</v>
      </c>
      <c r="F59" s="34"/>
      <c r="G59" s="9">
        <f>[1]Prevalence!G55</f>
        <v>15884</v>
      </c>
      <c r="H59" s="11">
        <f t="shared" si="1"/>
        <v>0.22580645161290322</v>
      </c>
      <c r="I59" s="12">
        <f t="shared" si="2"/>
        <v>561</v>
      </c>
      <c r="J59" s="13">
        <f t="shared" si="3"/>
        <v>5.0569697843801836E-4</v>
      </c>
      <c r="K59" s="36"/>
    </row>
    <row r="60" spans="1:11" x14ac:dyDescent="0.25">
      <c r="A60" s="7" t="s">
        <v>60</v>
      </c>
      <c r="B60" s="31"/>
      <c r="C60" s="9">
        <v>368805</v>
      </c>
      <c r="D60" s="15">
        <v>16688</v>
      </c>
      <c r="E60" s="10">
        <f t="shared" si="0"/>
        <v>1.7537646352856855E-2</v>
      </c>
      <c r="F60" s="34"/>
      <c r="G60" s="9">
        <f>[1]Prevalence!G56</f>
        <v>487209</v>
      </c>
      <c r="H60" s="11">
        <f t="shared" si="1"/>
        <v>0.32104770813844713</v>
      </c>
      <c r="I60" s="12">
        <f t="shared" si="2"/>
        <v>22046</v>
      </c>
      <c r="J60" s="13">
        <f t="shared" si="3"/>
        <v>1.9872719405783515E-2</v>
      </c>
      <c r="K60" s="36"/>
    </row>
    <row r="61" spans="1:11" x14ac:dyDescent="0.25">
      <c r="A61" s="7" t="s">
        <v>61</v>
      </c>
      <c r="B61" s="14" t="s">
        <v>8</v>
      </c>
      <c r="C61" s="9">
        <v>54587</v>
      </c>
      <c r="D61" s="15">
        <v>1365</v>
      </c>
      <c r="E61" s="10">
        <f t="shared" si="0"/>
        <v>1.4344970800365298E-3</v>
      </c>
      <c r="F61" s="34"/>
      <c r="G61" s="9">
        <f>[1]Prevalence!G57</f>
        <v>54357</v>
      </c>
      <c r="H61" s="11">
        <f t="shared" si="1"/>
        <v>-4.2134574166010222E-3</v>
      </c>
      <c r="I61" s="12">
        <f t="shared" si="2"/>
        <v>1359</v>
      </c>
      <c r="J61" s="13">
        <f t="shared" si="3"/>
        <v>1.2250306483017235E-3</v>
      </c>
      <c r="K61" s="36"/>
    </row>
    <row r="62" spans="1:11" x14ac:dyDescent="0.25">
      <c r="A62" s="7" t="s">
        <v>62</v>
      </c>
      <c r="B62" s="31"/>
      <c r="C62" s="9">
        <v>756902</v>
      </c>
      <c r="D62" s="15">
        <v>15588</v>
      </c>
      <c r="E62" s="10">
        <f t="shared" si="0"/>
        <v>1.6381641379933646E-2</v>
      </c>
      <c r="F62" s="34"/>
      <c r="G62" s="9">
        <f>[1]Prevalence!G58</f>
        <v>829005</v>
      </c>
      <c r="H62" s="11">
        <f t="shared" si="1"/>
        <v>9.52606810392891E-2</v>
      </c>
      <c r="I62" s="12">
        <f t="shared" si="2"/>
        <v>17073</v>
      </c>
      <c r="J62" s="13">
        <f t="shared" si="3"/>
        <v>1.5389954568399799E-2</v>
      </c>
      <c r="K62" s="36"/>
    </row>
    <row r="63" spans="1:11" x14ac:dyDescent="0.25">
      <c r="A63" s="7" t="s">
        <v>63</v>
      </c>
      <c r="B63" s="31"/>
      <c r="C63" s="9">
        <v>169818</v>
      </c>
      <c r="D63" s="15">
        <v>5604</v>
      </c>
      <c r="E63" s="10">
        <f t="shared" si="0"/>
        <v>5.8893198802378848E-3</v>
      </c>
      <c r="F63" s="34"/>
      <c r="G63" s="9">
        <f>[1]Prevalence!G59</f>
        <v>225433</v>
      </c>
      <c r="H63" s="11">
        <f t="shared" si="1"/>
        <v>0.32749767398037899</v>
      </c>
      <c r="I63" s="12">
        <f t="shared" si="2"/>
        <v>7439</v>
      </c>
      <c r="J63" s="13">
        <f t="shared" si="3"/>
        <v>6.7056681329775722E-3</v>
      </c>
      <c r="K63" s="36"/>
    </row>
    <row r="64" spans="1:11" x14ac:dyDescent="0.25">
      <c r="A64" s="16" t="s">
        <v>64</v>
      </c>
      <c r="B64" s="32"/>
      <c r="C64" s="17">
        <f>SUM(C7:C63)</f>
        <v>34000835</v>
      </c>
      <c r="D64" s="17">
        <f>SUM(D7:D63)</f>
        <v>951553</v>
      </c>
      <c r="E64" s="10">
        <f t="shared" si="0"/>
        <v>1</v>
      </c>
      <c r="F64" s="34"/>
      <c r="G64" s="9">
        <f>SUM(G7:G63)</f>
        <v>39529101</v>
      </c>
      <c r="H64" s="35"/>
      <c r="I64" s="18">
        <f>SUM(I7:I63)</f>
        <v>1109360</v>
      </c>
      <c r="J64" s="10">
        <f>SUM(J7:J63)</f>
        <v>0.99999999999999967</v>
      </c>
      <c r="K64" s="36"/>
    </row>
    <row r="65" spans="1:11" hidden="1" x14ac:dyDescent="0.25">
      <c r="A65" s="24"/>
      <c r="B65" s="38"/>
      <c r="C65" s="38"/>
      <c r="D65" s="38"/>
      <c r="E65" s="25"/>
      <c r="F65" s="24"/>
      <c r="G65" s="38"/>
      <c r="H65" s="24"/>
      <c r="I65" s="24"/>
      <c r="J65" s="24"/>
      <c r="K65" s="36"/>
    </row>
    <row r="66" spans="1:11" hidden="1" x14ac:dyDescent="0.25">
      <c r="A66" s="24"/>
      <c r="B66" s="38"/>
      <c r="C66" s="38"/>
      <c r="D66" s="38"/>
      <c r="E66" s="25"/>
      <c r="F66" s="24"/>
      <c r="G66" s="38"/>
      <c r="H66" s="24"/>
      <c r="I66" s="22"/>
      <c r="J66" s="22"/>
      <c r="K66" s="36"/>
    </row>
    <row r="67" spans="1:11" hidden="1" x14ac:dyDescent="0.25">
      <c r="A67" s="24"/>
      <c r="B67" s="38"/>
      <c r="C67" s="38"/>
      <c r="D67" s="38"/>
      <c r="E67" s="25"/>
      <c r="F67" s="24"/>
      <c r="G67" s="38"/>
      <c r="H67" s="24"/>
      <c r="I67" s="24"/>
      <c r="J67" s="24"/>
      <c r="K67" s="36"/>
    </row>
    <row r="68" spans="1:11" hidden="1" x14ac:dyDescent="0.25">
      <c r="A68" s="24"/>
      <c r="B68" s="38"/>
      <c r="C68" s="38"/>
      <c r="D68" s="38"/>
      <c r="E68" s="25"/>
      <c r="F68" s="24"/>
      <c r="G68" s="38"/>
      <c r="H68" s="24"/>
      <c r="I68" s="24"/>
      <c r="J68" s="24"/>
      <c r="K68" s="36"/>
    </row>
  </sheetData>
  <sheetProtection sheet="1" objects="1" scenarios="1" selectLockedCells="1" sort="0" autoFilter="0"/>
  <mergeCells count="3">
    <mergeCell ref="C3:E3"/>
    <mergeCell ref="G3:J3"/>
    <mergeCell ref="A2:J2"/>
  </mergeCells>
  <printOptions gridLines="1"/>
  <pageMargins left="0.7" right="0.7" top="0.75" bottom="0.75" header="0.3" footer="0.3"/>
  <pageSetup scale="73" fitToHeight="0" orientation="portrait" r:id="rId1"/>
  <headerFooter>
    <oddHeader>&amp;LEnclosure 3</oddHeader>
  </headerFooter>
  <rowBreaks count="1" manualBreakCount="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Language xmlns="http://schemas.microsoft.com/sharepoint/v3">English</Language>
    <TAGender xmlns="69bc34b3-1921-46c7-8c7a-d18363374b4b" xsi:nil="true"/>
    <PublishingContactName xmlns="http://schemas.microsoft.com/sharepoint/v3" xsi:nil="true"/>
    <TAGBusPart xmlns="69bc34b3-1921-46c7-8c7a-d18363374b4b" xsi:nil="true"/>
    <Topics xmlns="69bc34b3-1921-46c7-8c7a-d18363374b4b" xsi:nil="true"/>
    <Publication_x0020_Type xmlns="69bc34b3-1921-46c7-8c7a-d18363374b4b" xsi:nil="true"/>
    <_dlc_DocId xmlns="69bc34b3-1921-46c7-8c7a-d18363374b4b">DHCSDOC-1797567310-1822</_dlc_DocId>
    <_dlc_DocIdUrl xmlns="69bc34b3-1921-46c7-8c7a-d18363374b4b">
      <Url>https://dhcscagovauthoring/_layouts/15/DocIdRedir.aspx?ID=DHCSDOC-1797567310-1822</Url>
      <Description>DHCSDOC-1797567310-1822</Description>
    </_dlc_DocIdUrl>
    <TaxCatchAll xmlns="69bc34b3-1921-46c7-8c7a-d18363374b4b">
      <Value>11</Value>
    </TaxCatchAll>
    <TAGAge xmlns="69bc34b3-1921-46c7-8c7a-d18363374b4b" xsi:nil="true"/>
    <Reading_x0020_Level xmlns="c1c1dc04-eeda-4b6e-b2df-40979f5da1d3" xsi:nil="true"/>
    <TAGEthnicity xmlns="69bc34b3-1921-46c7-8c7a-d18363374b4b" xsi:nil="true"/>
  </documentManagement>
</p:properties>
</file>

<file path=customXml/itemProps1.xml><?xml version="1.0" encoding="utf-8"?>
<ds:datastoreItem xmlns:ds="http://schemas.openxmlformats.org/officeDocument/2006/customXml" ds:itemID="{AE4EAE37-02EF-4D0E-8AD3-96F8A2B18816}"/>
</file>

<file path=customXml/itemProps2.xml><?xml version="1.0" encoding="utf-8"?>
<ds:datastoreItem xmlns:ds="http://schemas.openxmlformats.org/officeDocument/2006/customXml" ds:itemID="{A4064AB3-3679-405A-9150-12DE911C152F}"/>
</file>

<file path=customXml/itemProps3.xml><?xml version="1.0" encoding="utf-8"?>
<ds:datastoreItem xmlns:ds="http://schemas.openxmlformats.org/officeDocument/2006/customXml" ds:itemID="{D2D6B5A3-8DC0-4DCF-BAFB-8F6AD6A28077}"/>
</file>

<file path=customXml/itemProps4.xml><?xml version="1.0" encoding="utf-8"?>
<ds:datastoreItem xmlns:ds="http://schemas.openxmlformats.org/officeDocument/2006/customXml" ds:itemID="{F9B91309-B1CF-4090-AEBC-7919E050E6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3</vt:lpstr>
      <vt:lpstr>'Enclosure 3'!Print_Titles</vt:lpstr>
      <vt:lpstr>TitleRegion1.a4.j64.1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Enc-3-Population-Most-Likely-to-Access-Services</dc:title>
  <dc:creator>Christensen, Theresa (MHSD-FMOR)@DHCS</dc:creator>
  <cp:keywords/>
  <cp:lastModifiedBy>Bell, Emily@DHCS</cp:lastModifiedBy>
  <cp:lastPrinted>2023-06-06T22:14:50Z</cp:lastPrinted>
  <dcterms:created xsi:type="dcterms:W3CDTF">2017-07-19T19:02:16Z</dcterms:created>
  <dcterms:modified xsi:type="dcterms:W3CDTF">2025-11-12T23:43:06Z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mediated">
    <vt:bool>false</vt:bool>
  </property>
  <property fmtid="{D5CDD505-2E9C-101B-9397-08002B2CF9AE}" pid="3" name="ContentTypeId">
    <vt:lpwstr>0x010100EEE380F46F125946A8B4C4C90D9FFCDC005D6794E1005A074DB3CDA58DCE25DF47</vt:lpwstr>
  </property>
  <property fmtid="{D5CDD505-2E9C-101B-9397-08002B2CF9AE}" pid="4" name="Organization">
    <vt:lpwstr>103</vt:lpwstr>
  </property>
  <property fmtid="{D5CDD505-2E9C-101B-9397-08002B2CF9AE}" pid="5" name="_dlc_DocIdItemGuid">
    <vt:lpwstr>91b8e31e-3c20-4341-a64c-ca3981a06bda</vt:lpwstr>
  </property>
  <property fmtid="{D5CDD505-2E9C-101B-9397-08002B2CF9AE}" pid="6" name="Division">
    <vt:lpwstr>11;#Community Services|c23dee46-a4de-4c29-8bbc-79830d9e7d7c</vt:lpwstr>
  </property>
</Properties>
</file>