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westj\Desktop\~xls\"/>
    </mc:Choice>
  </mc:AlternateContent>
  <xr:revisionPtr revIDLastSave="0" documentId="13_ncr:1_{B5AEB4BA-2876-4707-BC04-91FD0C77ADF0}" xr6:coauthVersionLast="45" xr6:coauthVersionMax="45" xr10:uidLastSave="{00000000-0000-0000-0000-000000000000}"/>
  <workbookProtection workbookPassword="CD5A" lockStructure="1"/>
  <bookViews>
    <workbookView xWindow="-120" yWindow="-120" windowWidth="20730" windowHeight="11160" activeTab="2" xr2:uid="{00000000-000D-0000-FFFF-FFFF00000000}"/>
  </bookViews>
  <sheets>
    <sheet name="Comparison" sheetId="9" r:id="rId1"/>
    <sheet name="7895NTP-AD-C" sheetId="5" r:id="rId2"/>
    <sheet name="7990NTP-AD" sheetId="7" r:id="rId3"/>
  </sheets>
  <definedNames>
    <definedName name="\\I4" hidden="1">#NAME?</definedName>
    <definedName name="\\I8" hidden="1">#NAME?</definedName>
    <definedName name="\I">#REF!</definedName>
    <definedName name="\I2">#REF!</definedName>
    <definedName name="\I3">#REF!</definedName>
    <definedName name="\I4">#REF!</definedName>
    <definedName name="\I5">#REF!</definedName>
    <definedName name="\I6">#REF!</definedName>
    <definedName name="\I7">#REF!</definedName>
    <definedName name="\I8">#REF!</definedName>
    <definedName name="\I8a">#REF!</definedName>
    <definedName name="\I9">#REF!</definedName>
    <definedName name="_1_5">#REF!</definedName>
    <definedName name="BACKA">#REF!</definedName>
    <definedName name="BACKB">#REF!</definedName>
    <definedName name="BACKC">#REF!</definedName>
    <definedName name="BACKD">#REF!</definedName>
    <definedName name="BLOCK">#REF!</definedName>
    <definedName name="i">#REF!</definedName>
    <definedName name="_xlnm.Print_Area" localSheetId="1">'7895NTP-AD-C'!$A$1:$I$103</definedName>
    <definedName name="_xlnm.Print_Area" localSheetId="2">'7990NTP-AD'!$A$1:$M$49</definedName>
    <definedName name="_xlnm.Print_Area" localSheetId="0">Comparison!$A$1:$D$35</definedName>
    <definedName name="_xlnm.Print_Titles" localSheetId="1">'7895NTP-AD-C'!$1:$12</definedName>
    <definedName name="repor1">#REF!</definedName>
    <definedName name="REPORT">#REF!</definedName>
  </definedNames>
  <calcPr calcId="191029"/>
</workbook>
</file>

<file path=xl/calcChain.xml><?xml version="1.0" encoding="utf-8"?>
<calcChain xmlns="http://schemas.openxmlformats.org/spreadsheetml/2006/main">
  <c r="E15" i="7" l="1"/>
  <c r="B28" i="7"/>
  <c r="D9" i="7"/>
  <c r="C28" i="7" s="1"/>
  <c r="E16" i="7"/>
  <c r="E18" i="7" s="1"/>
  <c r="B37" i="7"/>
  <c r="D10" i="7"/>
  <c r="E17" i="7"/>
  <c r="C26" i="9" s="1"/>
  <c r="B38" i="7"/>
  <c r="D11" i="7"/>
  <c r="E44" i="7"/>
  <c r="D44" i="7" s="1"/>
  <c r="E46" i="7"/>
  <c r="D46" i="7"/>
  <c r="B36" i="7"/>
  <c r="C37" i="7"/>
  <c r="E37" i="7" s="1"/>
  <c r="F50" i="5"/>
  <c r="F20" i="5"/>
  <c r="H20" i="5" s="1"/>
  <c r="E45" i="7"/>
  <c r="E47" i="7"/>
  <c r="C23" i="9"/>
  <c r="C22" i="9"/>
  <c r="F7" i="7"/>
  <c r="B21" i="7"/>
  <c r="C21" i="7"/>
  <c r="A1" i="9"/>
  <c r="B5" i="9"/>
  <c r="B6" i="9"/>
  <c r="B7" i="9"/>
  <c r="B8" i="9"/>
  <c r="G50" i="5"/>
  <c r="G20" i="5"/>
  <c r="G59" i="5"/>
  <c r="G21" i="5"/>
  <c r="H21" i="5" s="1"/>
  <c r="I21" i="5" s="1"/>
  <c r="G71" i="5"/>
  <c r="G22" i="5"/>
  <c r="G90" i="5"/>
  <c r="G23" i="5"/>
  <c r="G24" i="5"/>
  <c r="G98" i="5"/>
  <c r="G25" i="5"/>
  <c r="G26" i="5"/>
  <c r="B13" i="9"/>
  <c r="B14" i="9"/>
  <c r="B15" i="9"/>
  <c r="F59" i="5"/>
  <c r="F21" i="5"/>
  <c r="F71" i="5"/>
  <c r="F22" i="5" s="1"/>
  <c r="H22" i="5" s="1"/>
  <c r="F90" i="5"/>
  <c r="F99" i="5" s="1"/>
  <c r="F101" i="5" s="1"/>
  <c r="F103" i="5" s="1"/>
  <c r="F24" i="5"/>
  <c r="H24" i="5" s="1"/>
  <c r="F98" i="5"/>
  <c r="F25" i="5"/>
  <c r="H25" i="5" s="1"/>
  <c r="F27" i="5"/>
  <c r="B27" i="9" s="1"/>
  <c r="F26" i="5"/>
  <c r="B22" i="9"/>
  <c r="B23" i="9"/>
  <c r="B24" i="9"/>
  <c r="C24" i="9"/>
  <c r="B25" i="9"/>
  <c r="B26" i="9"/>
  <c r="D18" i="7"/>
  <c r="C18" i="7"/>
  <c r="B18" i="7"/>
  <c r="B32" i="7"/>
  <c r="B33" i="7"/>
  <c r="B34" i="7"/>
  <c r="B40" i="7"/>
  <c r="C32" i="7"/>
  <c r="C34" i="7"/>
  <c r="H36" i="5"/>
  <c r="I36" i="5" s="1"/>
  <c r="C36" i="5" s="1"/>
  <c r="G12" i="5"/>
  <c r="G11" i="5"/>
  <c r="B11" i="5"/>
  <c r="B10" i="5"/>
  <c r="H91" i="5"/>
  <c r="I91" i="5" s="1"/>
  <c r="C91" i="5" s="1"/>
  <c r="H94" i="5"/>
  <c r="I94" i="5" s="1"/>
  <c r="C94" i="5" s="1"/>
  <c r="H93" i="5"/>
  <c r="I93" i="5" s="1"/>
  <c r="H95" i="5"/>
  <c r="I95" i="5"/>
  <c r="C95" i="5" s="1"/>
  <c r="H96" i="5"/>
  <c r="I96" i="5"/>
  <c r="H97" i="5"/>
  <c r="I97" i="5"/>
  <c r="C97" i="5" s="1"/>
  <c r="H52" i="5"/>
  <c r="I52" i="5"/>
  <c r="C52" i="5" s="1"/>
  <c r="H53" i="5"/>
  <c r="I53" i="5"/>
  <c r="C53" i="5" s="1"/>
  <c r="H54" i="5"/>
  <c r="I54" i="5" s="1"/>
  <c r="C54" i="5" s="1"/>
  <c r="H55" i="5"/>
  <c r="I55" i="5"/>
  <c r="C55" i="5" s="1"/>
  <c r="H56" i="5"/>
  <c r="I56" i="5"/>
  <c r="C56" i="5"/>
  <c r="H57" i="5"/>
  <c r="I57" i="5" s="1"/>
  <c r="C57" i="5" s="1"/>
  <c r="H58" i="5"/>
  <c r="I58" i="5" s="1"/>
  <c r="H61" i="5"/>
  <c r="I61" i="5"/>
  <c r="C61" i="5" s="1"/>
  <c r="H62" i="5"/>
  <c r="I62" i="5" s="1"/>
  <c r="C62" i="5" s="1"/>
  <c r="H63" i="5"/>
  <c r="I63" i="5"/>
  <c r="C63" i="5" s="1"/>
  <c r="H64" i="5"/>
  <c r="I64" i="5" s="1"/>
  <c r="C64" i="5" s="1"/>
  <c r="H65" i="5"/>
  <c r="I65" i="5"/>
  <c r="H66" i="5"/>
  <c r="I66" i="5" s="1"/>
  <c r="C66" i="5" s="1"/>
  <c r="H67" i="5"/>
  <c r="I67" i="5" s="1"/>
  <c r="C67" i="5" s="1"/>
  <c r="H68" i="5"/>
  <c r="I68" i="5" s="1"/>
  <c r="C68" i="5" s="1"/>
  <c r="H69" i="5"/>
  <c r="I69" i="5"/>
  <c r="C69" i="5" s="1"/>
  <c r="H70" i="5"/>
  <c r="I70" i="5" s="1"/>
  <c r="C70" i="5" s="1"/>
  <c r="H73" i="5"/>
  <c r="I73" i="5"/>
  <c r="C73" i="5" s="1"/>
  <c r="H74" i="5"/>
  <c r="I74" i="5" s="1"/>
  <c r="C74" i="5" s="1"/>
  <c r="H75" i="5"/>
  <c r="I75" i="5"/>
  <c r="C75" i="5" s="1"/>
  <c r="H76" i="5"/>
  <c r="I76" i="5"/>
  <c r="C76" i="5" s="1"/>
  <c r="H77" i="5"/>
  <c r="I77" i="5" s="1"/>
  <c r="C77" i="5" s="1"/>
  <c r="H78" i="5"/>
  <c r="I78" i="5"/>
  <c r="C78" i="5" s="1"/>
  <c r="H79" i="5"/>
  <c r="I79" i="5" s="1"/>
  <c r="C79" i="5" s="1"/>
  <c r="H80" i="5"/>
  <c r="I80" i="5"/>
  <c r="C80" i="5" s="1"/>
  <c r="H81" i="5"/>
  <c r="I81" i="5"/>
  <c r="C81" i="5" s="1"/>
  <c r="H82" i="5"/>
  <c r="I82" i="5"/>
  <c r="C82" i="5" s="1"/>
  <c r="H83" i="5"/>
  <c r="I83" i="5"/>
  <c r="C83" i="5"/>
  <c r="H84" i="5"/>
  <c r="I84" i="5" s="1"/>
  <c r="C84" i="5" s="1"/>
  <c r="H85" i="5"/>
  <c r="I85" i="5"/>
  <c r="C85" i="5"/>
  <c r="H86" i="5"/>
  <c r="I86" i="5" s="1"/>
  <c r="C86" i="5" s="1"/>
  <c r="H87" i="5"/>
  <c r="I87" i="5" s="1"/>
  <c r="C87" i="5" s="1"/>
  <c r="H88" i="5"/>
  <c r="I88" i="5" s="1"/>
  <c r="C88" i="5" s="1"/>
  <c r="H89" i="5"/>
  <c r="I89" i="5"/>
  <c r="H48" i="5"/>
  <c r="H50" i="5" s="1"/>
  <c r="H49" i="5"/>
  <c r="I49" i="5"/>
  <c r="C49" i="5" s="1"/>
  <c r="H100" i="5"/>
  <c r="I100" i="5" s="1"/>
  <c r="C100" i="5" s="1"/>
  <c r="E59" i="5"/>
  <c r="E71" i="5"/>
  <c r="E22" i="5" s="1"/>
  <c r="E90" i="5"/>
  <c r="E98" i="5"/>
  <c r="B42" i="7"/>
  <c r="B41" i="7"/>
  <c r="H37" i="5"/>
  <c r="I37" i="5"/>
  <c r="C37" i="5" s="1"/>
  <c r="H26" i="5"/>
  <c r="I26" i="5" s="1"/>
  <c r="H30" i="5"/>
  <c r="I30" i="5" s="1"/>
  <c r="C30" i="5" s="1"/>
  <c r="H31" i="5"/>
  <c r="E50" i="5"/>
  <c r="E20" i="5" s="1"/>
  <c r="E21" i="5"/>
  <c r="E23" i="5"/>
  <c r="E24" i="5"/>
  <c r="E26" i="5"/>
  <c r="D50" i="5"/>
  <c r="D20" i="5"/>
  <c r="D59" i="5"/>
  <c r="D71" i="5"/>
  <c r="D22" i="5"/>
  <c r="D90" i="5"/>
  <c r="D23" i="5" s="1"/>
  <c r="D24" i="5"/>
  <c r="D98" i="5"/>
  <c r="D25" i="5"/>
  <c r="D26" i="5"/>
  <c r="C65" i="5"/>
  <c r="C89" i="5"/>
  <c r="C96" i="5"/>
  <c r="H102" i="5"/>
  <c r="I102" i="5"/>
  <c r="C102" i="5" s="1"/>
  <c r="H34" i="5"/>
  <c r="I34" i="5" s="1"/>
  <c r="C34" i="5" s="1"/>
  <c r="H39" i="5"/>
  <c r="I39" i="5" s="1"/>
  <c r="C39" i="5" s="1"/>
  <c r="H38" i="5"/>
  <c r="I38" i="5"/>
  <c r="C38" i="5" s="1"/>
  <c r="I31" i="5"/>
  <c r="C31" i="5"/>
  <c r="C33" i="7"/>
  <c r="D21" i="5"/>
  <c r="D99" i="5"/>
  <c r="C42" i="7"/>
  <c r="C41" i="7"/>
  <c r="C40" i="7"/>
  <c r="I22" i="5"/>
  <c r="C22" i="5" s="1"/>
  <c r="C93" i="5" l="1"/>
  <c r="I98" i="5"/>
  <c r="C21" i="5"/>
  <c r="C26" i="5"/>
  <c r="C98" i="5"/>
  <c r="H98" i="5"/>
  <c r="G28" i="5"/>
  <c r="G32" i="5" s="1"/>
  <c r="I24" i="5"/>
  <c r="C24" i="5" s="1"/>
  <c r="E99" i="5"/>
  <c r="I48" i="5"/>
  <c r="F23" i="5"/>
  <c r="H23" i="5" s="1"/>
  <c r="I23" i="5" s="1"/>
  <c r="C23" i="5" s="1"/>
  <c r="E28" i="7"/>
  <c r="D28" i="7"/>
  <c r="C90" i="5"/>
  <c r="I20" i="5"/>
  <c r="C58" i="5"/>
  <c r="C59" i="5" s="1"/>
  <c r="I59" i="5"/>
  <c r="D28" i="5"/>
  <c r="D32" i="5" s="1"/>
  <c r="I71" i="5"/>
  <c r="B30" i="7"/>
  <c r="C30" i="7" s="1"/>
  <c r="B23" i="7"/>
  <c r="C23" i="7"/>
  <c r="C24" i="7" s="1"/>
  <c r="C27" i="9" s="1"/>
  <c r="H90" i="5"/>
  <c r="C71" i="5"/>
  <c r="E101" i="5"/>
  <c r="E103" i="5" s="1"/>
  <c r="B29" i="7"/>
  <c r="C29" i="7" s="1"/>
  <c r="B22" i="7"/>
  <c r="C25" i="9"/>
  <c r="D101" i="5"/>
  <c r="D103" i="5" s="1"/>
  <c r="H59" i="5"/>
  <c r="C22" i="7"/>
  <c r="B12" i="9"/>
  <c r="H71" i="5"/>
  <c r="C36" i="7"/>
  <c r="E36" i="7" s="1"/>
  <c r="G28" i="7"/>
  <c r="I90" i="5"/>
  <c r="E25" i="5"/>
  <c r="I25" i="5" s="1"/>
  <c r="C25" i="5" s="1"/>
  <c r="H27" i="5"/>
  <c r="I27" i="5" s="1"/>
  <c r="C27" i="5" s="1"/>
  <c r="G99" i="5"/>
  <c r="G101" i="5" s="1"/>
  <c r="G103" i="5" s="1"/>
  <c r="D21" i="7"/>
  <c r="C38" i="7"/>
  <c r="E38" i="7" s="1"/>
  <c r="C99" i="5" l="1"/>
  <c r="C48" i="5"/>
  <c r="C50" i="5" s="1"/>
  <c r="I50" i="5"/>
  <c r="F28" i="5"/>
  <c r="E29" i="7"/>
  <c r="D29" i="7"/>
  <c r="G27" i="7"/>
  <c r="C101" i="5"/>
  <c r="C103" i="5" s="1"/>
  <c r="E28" i="5"/>
  <c r="E32" i="5" s="1"/>
  <c r="C20" i="9"/>
  <c r="D23" i="7"/>
  <c r="I28" i="5"/>
  <c r="C20" i="5"/>
  <c r="C28" i="5" s="1"/>
  <c r="H99" i="5"/>
  <c r="H101" i="5" s="1"/>
  <c r="H103" i="5" s="1"/>
  <c r="B24" i="7"/>
  <c r="D22" i="7"/>
  <c r="D24" i="7" s="1"/>
  <c r="H28" i="5"/>
  <c r="H32" i="5" s="1"/>
  <c r="E30" i="7"/>
  <c r="E43" i="7" s="1"/>
  <c r="E48" i="7" s="1"/>
  <c r="D30" i="7"/>
  <c r="I99" i="5"/>
  <c r="I101" i="5" s="1"/>
  <c r="I103" i="5" s="1"/>
  <c r="C43" i="7"/>
  <c r="F32" i="5" l="1"/>
  <c r="B17" i="9"/>
  <c r="D43" i="7"/>
  <c r="D48" i="7" s="1"/>
  <c r="C18" i="9" s="1"/>
  <c r="I32" i="5"/>
  <c r="C32" i="5" s="1"/>
  <c r="C19" i="9"/>
  <c r="C21" i="9" s="1"/>
  <c r="G29" i="7"/>
  <c r="C48" i="7"/>
  <c r="G30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srath</author>
  </authors>
  <commentList>
    <comment ref="B27" authorId="0" shapeId="0" xr:uid="{00000000-0006-0000-0000-000001000000}">
      <text>
        <r>
          <rPr>
            <sz val="8"/>
            <color indexed="81"/>
            <rFont val="Tahoma"/>
          </rPr>
          <t xml:space="preserve">County calculated Admin. Cost
</t>
        </r>
      </text>
    </comment>
    <comment ref="C27" authorId="0" shapeId="0" xr:uid="{00000000-0006-0000-0000-000002000000}">
      <text>
        <r>
          <rPr>
            <sz val="8"/>
            <color indexed="81"/>
            <rFont val="Tahoma"/>
            <family val="2"/>
          </rPr>
          <t>NTP rate funded Admin. Cost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Susan Wilson</author>
  </authors>
  <commentList>
    <comment ref="F102" authorId="0" shapeId="0" xr:uid="{00000000-0006-0000-0100-000001000000}">
      <text>
        <r>
          <rPr>
            <sz val="8"/>
            <color indexed="81"/>
            <rFont val="Tahoma"/>
            <family val="2"/>
          </rPr>
          <t>County calculated Admin. cost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elee</author>
    <author>jtrapnell</author>
  </authors>
  <commentList>
    <comment ref="F20" authorId="0" shapeId="0" xr:uid="{00000000-0006-0000-0200-000001000000}">
      <text>
        <r>
          <rPr>
            <sz val="8"/>
            <color indexed="81"/>
            <rFont val="Tahoma"/>
          </rPr>
          <t xml:space="preserve">If Form 7895NTP is used, this number should match Column G, Line M1 on the form.
</t>
        </r>
      </text>
    </comment>
    <comment ref="C28" authorId="1" shapeId="0" xr:uid="{00000000-0006-0000-0200-000002000000}">
      <text>
        <r>
          <rPr>
            <b/>
            <sz val="10"/>
            <color indexed="81"/>
            <rFont val="Tahoma"/>
            <family val="2"/>
          </rPr>
          <t>Does not include Minor Consent</t>
        </r>
      </text>
    </comment>
    <comment ref="C29" authorId="1" shapeId="0" xr:uid="{00000000-0006-0000-0200-000003000000}">
      <text>
        <r>
          <rPr>
            <b/>
            <sz val="8"/>
            <color indexed="81"/>
            <rFont val="Tahoma"/>
          </rPr>
          <t>Does not include Minor Consent</t>
        </r>
        <r>
          <rPr>
            <sz val="8"/>
            <color indexed="81"/>
            <rFont val="Tahoma"/>
          </rPr>
          <t xml:space="preserve">
</t>
        </r>
      </text>
    </comment>
    <comment ref="C30" authorId="1" shapeId="0" xr:uid="{00000000-0006-0000-0200-000004000000}">
      <text>
        <r>
          <rPr>
            <b/>
            <sz val="8"/>
            <color indexed="81"/>
            <rFont val="Tahoma"/>
          </rPr>
          <t>Does not include Minor Consent</t>
        </r>
        <r>
          <rPr>
            <sz val="8"/>
            <color indexed="81"/>
            <rFont val="Tahoma"/>
          </rPr>
          <t xml:space="preserve">
</t>
        </r>
      </text>
    </comment>
    <comment ref="C44" authorId="0" shapeId="0" xr:uid="{00000000-0006-0000-0200-000005000000}">
      <text>
        <r>
          <rPr>
            <sz val="8"/>
            <color indexed="81"/>
            <rFont val="Tahoma"/>
          </rPr>
          <t xml:space="preserve">If Form 7895NTP is used, the share of cost for Title XIX and Minor Consent  should equal the Column D, Lines H on that form .
</t>
        </r>
      </text>
    </comment>
    <comment ref="C45" authorId="0" shapeId="0" xr:uid="{00000000-0006-0000-0200-000006000000}">
      <text>
        <r>
          <rPr>
            <sz val="8"/>
            <color indexed="81"/>
            <rFont val="Tahoma"/>
          </rPr>
          <t xml:space="preserve">If Form 7895NTP is used, the share of cost for Title XIX and Minor Consent  should equal the Column D, Lines H on that form .
</t>
        </r>
      </text>
    </comment>
    <comment ref="C46" authorId="0" shapeId="0" xr:uid="{00000000-0006-0000-0200-000007000000}">
      <text>
        <r>
          <rPr>
            <sz val="8"/>
            <color indexed="81"/>
            <rFont val="Tahoma"/>
          </rPr>
          <t xml:space="preserve">If Form 7895NTP is used, the insurance amount
for Title XIX and Minor Consent should equal  Column D, Lines I on that form .
</t>
        </r>
      </text>
    </comment>
    <comment ref="C47" authorId="0" shapeId="0" xr:uid="{00000000-0006-0000-0200-000008000000}">
      <text>
        <r>
          <rPr>
            <sz val="8"/>
            <color indexed="81"/>
            <rFont val="Tahoma"/>
          </rPr>
          <t xml:space="preserve">If Form 7895NTP is used, the insurance amount
for Title XIX and Minor Consent should equal  Column D, Lines I on that form .
</t>
        </r>
      </text>
    </comment>
  </commentList>
</comments>
</file>

<file path=xl/sharedStrings.xml><?xml version="1.0" encoding="utf-8"?>
<sst xmlns="http://schemas.openxmlformats.org/spreadsheetml/2006/main" count="222" uniqueCount="178">
  <si>
    <t>TOTAL</t>
  </si>
  <si>
    <t>B.  DIRECT SERVICES</t>
  </si>
  <si>
    <t>E.  PROFESSIONAL &amp; SPECIAL SERVICES</t>
  </si>
  <si>
    <t>F.  TRANSPORTATION</t>
  </si>
  <si>
    <t>G.  INDIRECT COSTS</t>
  </si>
  <si>
    <t>DRUG MEDI-CAL PROGRAM COST SUMMARY</t>
  </si>
  <si>
    <t>DRUG MEDI-CAL FISCAL DETAIL</t>
  </si>
  <si>
    <t>COUNTY</t>
  </si>
  <si>
    <t>CONTRACTOR</t>
  </si>
  <si>
    <t>CONTRACT PERIOD</t>
  </si>
  <si>
    <t>MEDI-CAL PROV. NO.</t>
  </si>
  <si>
    <t>CADDS PROVIDER NO.</t>
  </si>
  <si>
    <t>A</t>
  </si>
  <si>
    <t>B</t>
  </si>
  <si>
    <t>C</t>
  </si>
  <si>
    <t>D</t>
  </si>
  <si>
    <t>E</t>
  </si>
  <si>
    <t>PRIVATE</t>
  </si>
  <si>
    <t>TOTAL MC/</t>
  </si>
  <si>
    <t xml:space="preserve">                            CATEGORIES  </t>
  </si>
  <si>
    <t>PROGRAM</t>
  </si>
  <si>
    <t>PAY</t>
  </si>
  <si>
    <t>MEDI-CAL</t>
  </si>
  <si>
    <t>FUNDED</t>
  </si>
  <si>
    <t xml:space="preserve">A.  PERSONNEL SERVICES                                                                                                         </t>
  </si>
  <si>
    <t>C.  EQUIPMENT MATERIALS &amp; SUPPLIES</t>
  </si>
  <si>
    <t>D.  OTHER OPERATING EXPENSES</t>
  </si>
  <si>
    <t>G1. COUNTY ADMINISTRATION</t>
  </si>
  <si>
    <t xml:space="preserve">    TOTAL GROSS COSTS</t>
  </si>
  <si>
    <t xml:space="preserve">    REVENUES</t>
  </si>
  <si>
    <t>H.  PARTICIPANT FEES</t>
  </si>
  <si>
    <t>I.  INSURANCE, MEDICARE, &amp; OTHER THIRD PARTY</t>
  </si>
  <si>
    <t xml:space="preserve">    UNITS OF SERVICE</t>
  </si>
  <si>
    <t xml:space="preserve">                                                                                                                             </t>
  </si>
  <si>
    <t>PERSONNEL SERVICES</t>
  </si>
  <si>
    <t xml:space="preserve">  Salaries &amp; Wages                                                                                                             </t>
  </si>
  <si>
    <t xml:space="preserve">  Employee Benefits                                                                                                            </t>
  </si>
  <si>
    <t xml:space="preserve">  TOTAL PERSONNEL SERVICES                                                                                                     </t>
  </si>
  <si>
    <t>DIRECT SERVICES</t>
  </si>
  <si>
    <t xml:space="preserve">  Clothing &amp; Personal Supplies</t>
  </si>
  <si>
    <t xml:space="preserve">  Food                                                                                                                         </t>
  </si>
  <si>
    <t xml:space="preserve">  Laundry Services &amp; Supplies</t>
  </si>
  <si>
    <t xml:space="preserve">  Pharmaceutical                                                                                                               </t>
  </si>
  <si>
    <t xml:space="preserve">  Other (Specify)</t>
  </si>
  <si>
    <t xml:space="preserve">  SUBTOTAL DIRECT SERVICES</t>
  </si>
  <si>
    <t>EQUIPMENT, MATERIALS &amp; SUPPLIES</t>
  </si>
  <si>
    <t xml:space="preserve">  Depreciation-Equipment                                                                                                       </t>
  </si>
  <si>
    <t xml:space="preserve">  Maintenance-Equipment                                                                                                        </t>
  </si>
  <si>
    <t xml:space="preserve">  Medical, Dental, and Labratory Supplies</t>
  </si>
  <si>
    <t xml:space="preserve">  Membership Dues                                                                                                              </t>
  </si>
  <si>
    <t xml:space="preserve">  Rents &amp; Leases Equipment                                                                                                     </t>
  </si>
  <si>
    <t xml:space="preserve">  Small Tools &amp; Instruments                                                                                                    </t>
  </si>
  <si>
    <t xml:space="preserve">  Training                                                                                                                     </t>
  </si>
  <si>
    <t xml:space="preserve">  SUBTOTAL EQUIPMENT, MATERIALS &amp; SUPPLIES</t>
  </si>
  <si>
    <t>OTHER OPERATING EXPENSES</t>
  </si>
  <si>
    <t xml:space="preserve">  Communications                                                                                                               </t>
  </si>
  <si>
    <t xml:space="preserve">  Depreciation-Structures &amp; Improvements</t>
  </si>
  <si>
    <t xml:space="preserve">  Household Expenses                                                                                                           </t>
  </si>
  <si>
    <t xml:space="preserve">  Insurance                                                                                                                    </t>
  </si>
  <si>
    <t xml:space="preserve">  Interest Expense                                                                                                             </t>
  </si>
  <si>
    <t xml:space="preserve">  Leased Property Maintenance, Structures Improvements &amp; Grounds</t>
  </si>
  <si>
    <t xml:space="preserve">  Maintenance-Structures, Improvements &amp; Grounds</t>
  </si>
  <si>
    <t xml:space="preserve">  Miscellaneous Expense                                                                                                        </t>
  </si>
  <si>
    <t xml:space="preserve">  Office Expense                                                                                                               </t>
  </si>
  <si>
    <t xml:space="preserve">  Publications and Legal Notices</t>
  </si>
  <si>
    <t xml:space="preserve">  Rents &amp; Leases-Land, Structures &amp; Improvements</t>
  </si>
  <si>
    <t xml:space="preserve">  Taxes &amp; Licenses                                                                                                             </t>
  </si>
  <si>
    <t xml:space="preserve">  Drug Screenings &amp; Other Testing</t>
  </si>
  <si>
    <t xml:space="preserve">  Utilities                                                                                                                    </t>
  </si>
  <si>
    <t xml:space="preserve">  SUBTOTAL OTHER OPERATING EXPENSES</t>
  </si>
  <si>
    <t>PROFESSIONAL &amp; SPECIAL SERVICES</t>
  </si>
  <si>
    <t>TRANSPORTATION</t>
  </si>
  <si>
    <t xml:space="preserve">  Transportation                                                                                                               </t>
  </si>
  <si>
    <t xml:space="preserve">  Travel                                                                                                                       </t>
  </si>
  <si>
    <t xml:space="preserve">  Gas, Oil, &amp; Maintenance - Vehicles</t>
  </si>
  <si>
    <t xml:space="preserve">  Rents &amp; Leases-Vehicles                                                                                                      </t>
  </si>
  <si>
    <t xml:space="preserve">  Depreciation-Vehicles                                                                                                        </t>
  </si>
  <si>
    <t xml:space="preserve">  SUBTOTAL TRANSPORTATION</t>
  </si>
  <si>
    <t xml:space="preserve">  TOTAL NONPERSONNEL                                                                                                           </t>
  </si>
  <si>
    <t xml:space="preserve">  Indirect Costs                                                                                                               </t>
  </si>
  <si>
    <t>PROVIDER TOTAL</t>
  </si>
  <si>
    <t>OVERALL TOTAL</t>
  </si>
  <si>
    <t>DMC COUNTY ADMINISTRATION TOTAL</t>
  </si>
  <si>
    <t>MAINTENANCE</t>
  </si>
  <si>
    <t>DETOX</t>
  </si>
  <si>
    <t>L.  FACE TO FACE VISITS (NALTREXONE ONLY)</t>
  </si>
  <si>
    <t>T.  COST PER UNIT OF SERVICE (UNITS) (NALTREXONE ONLY)</t>
  </si>
  <si>
    <t>F</t>
  </si>
  <si>
    <t>G</t>
  </si>
  <si>
    <t>NARCOTIC TREATMENT PROGRAM</t>
  </si>
  <si>
    <t>County Contract Submission</t>
  </si>
  <si>
    <t>COUNTY:</t>
  </si>
  <si>
    <t>PROVIDER:</t>
  </si>
  <si>
    <t>UNIT OF SERVICE RATE</t>
  </si>
  <si>
    <t>Provider Rate</t>
  </si>
  <si>
    <t>Admin. Rate</t>
  </si>
  <si>
    <t>Total Daily Rate</t>
  </si>
  <si>
    <t>Daily Dose - Methadone</t>
  </si>
  <si>
    <t>Individual Counseling @ 10 min.</t>
  </si>
  <si>
    <t>Group Counseling @ 10 min.</t>
  </si>
  <si>
    <t>Final UOS</t>
  </si>
  <si>
    <t>Provider Reimb.</t>
  </si>
  <si>
    <t>Admin. Reimb.</t>
  </si>
  <si>
    <t>Total Reimb.</t>
  </si>
  <si>
    <t>GRAND TOTAL</t>
  </si>
  <si>
    <t>Total Program - Meth. Units</t>
  </si>
  <si>
    <t>M1. NTP - Methadone Doses</t>
  </si>
  <si>
    <t>M3. NTP - LAAM Doses</t>
  </si>
  <si>
    <t xml:space="preserve">    NET COSTS (GROSS COSTS LESS LINES H,I)</t>
  </si>
  <si>
    <t>UNIT OF SERVICE INFORMATION</t>
  </si>
  <si>
    <t>M6. NTP - Group Counseling 10 minute units</t>
  </si>
  <si>
    <t>M5. NTP - Individual Counseling 10 minute units</t>
  </si>
  <si>
    <t>DMC #:</t>
  </si>
  <si>
    <t>CADDS #:</t>
  </si>
  <si>
    <t># UNITS OF SERVICE</t>
  </si>
  <si>
    <t>REPORT OF EXPENDITURES AND REVENUES</t>
  </si>
  <si>
    <t>SUMMARY</t>
  </si>
  <si>
    <t>COMPARISON OF FUNDING AND UNIT INFORMATION</t>
  </si>
  <si>
    <t>PROVIDER NAME:</t>
  </si>
  <si>
    <t>PROVIDER DMC NUMBER:</t>
  </si>
  <si>
    <t>PROVIDER CADDS NUMBER:</t>
  </si>
  <si>
    <t>Item for Review</t>
  </si>
  <si>
    <t>Form 7895</t>
  </si>
  <si>
    <t>Form 7990</t>
  </si>
  <si>
    <t>Fiscal Detail Pages</t>
  </si>
  <si>
    <t>DMC FUNDING AND UNIT INFORMATION</t>
  </si>
  <si>
    <t>Fees (Share of Costs)—Line 84</t>
  </si>
  <si>
    <t>DMC Methadone Doses</t>
  </si>
  <si>
    <t>DMC Individual Counseling Units</t>
  </si>
  <si>
    <t>DMC Group Counseling Units</t>
  </si>
  <si>
    <r>
      <t>DMC County Admin. (</t>
    </r>
    <r>
      <rPr>
        <b/>
        <sz val="12"/>
        <rFont val="Times New Roman"/>
        <family val="1"/>
      </rPr>
      <t>Required</t>
    </r>
    <r>
      <rPr>
        <sz val="12"/>
        <rFont val="Times New Roman"/>
        <family val="1"/>
      </rPr>
      <t>)</t>
    </r>
  </si>
  <si>
    <t>PROVIDER RATE INFORMATION</t>
  </si>
  <si>
    <t>Service</t>
  </si>
  <si>
    <t>Standard Rate*</t>
  </si>
  <si>
    <t>* Standard rate for provider reimbursement is the Uniform Statewide Maximum Reimbursement (USMR) rate, less the Administrative Costs incorporated in the USMR rate.</t>
  </si>
  <si>
    <t>DETAIL</t>
  </si>
  <si>
    <t>Daily Dose—Methadone</t>
  </si>
  <si>
    <t>October thru June</t>
  </si>
  <si>
    <t>July thru June (Non-Title XIX Minor)</t>
  </si>
  <si>
    <t>July thru June (Non-Title XIX Other)</t>
  </si>
  <si>
    <t xml:space="preserve">This form must be completed to provide adequate cost data (refer to 42 CFR 413.24 and 45 CFR 96.30).  </t>
  </si>
  <si>
    <t>The detail of the service provider's costs must be identified on this form in the appropriate cost categories provided below.</t>
  </si>
  <si>
    <t>Insurance - Line 85</t>
  </si>
  <si>
    <t>Denied UOS
ALL</t>
  </si>
  <si>
    <t>Approved 
Minor Consent Non-Title XIX</t>
  </si>
  <si>
    <t>Total Units</t>
  </si>
  <si>
    <t>Data Entry</t>
  </si>
  <si>
    <t>Reg DMC</t>
  </si>
  <si>
    <t>Minor Consent</t>
  </si>
  <si>
    <t>Reimbursement</t>
  </si>
  <si>
    <t>Net Reimbursement</t>
  </si>
  <si>
    <t>July thru June, Title XIX</t>
  </si>
  <si>
    <t>TOTAL DOLLAR AMOUNT</t>
  </si>
  <si>
    <t>FINAL DOLLAR AMOUNT</t>
  </si>
  <si>
    <t>Final Amount</t>
  </si>
  <si>
    <t>Federal Share</t>
  </si>
  <si>
    <t>County Share</t>
  </si>
  <si>
    <t>NET DOLLAR AMOUNT</t>
  </si>
  <si>
    <t>Share of Costs- Title XIX</t>
  </si>
  <si>
    <t>Insurance -Title XIX</t>
  </si>
  <si>
    <t>Share of Costs- non-Title XIX (Minor Consent)</t>
  </si>
  <si>
    <t>Insurance - non-Title XIX (Minor Consent)</t>
  </si>
  <si>
    <t>Funding Line: 40             Program Code 97
Regular DMC 
Total Federal Share</t>
  </si>
  <si>
    <t xml:space="preserve">(a) Funding Line: (various)                 Program Code 97
county match funds-                 Title XIX
</t>
  </si>
  <si>
    <t xml:space="preserve">(b)Funding Line: (various)       Program Code 92
county match funds-                  non- Title XIX (Minor Consent)
</t>
  </si>
  <si>
    <t>Total county match funds    (a+b)</t>
  </si>
  <si>
    <t>FOR NARCOTIC TREATMENT PROGRAMS (PERINATAL)</t>
  </si>
  <si>
    <t>NARCOTIC TREATMENT PROGRAM (PERINATAL)</t>
  </si>
  <si>
    <t>Perinatal Services</t>
  </si>
  <si>
    <t>DEPARTMENT OF HEALTH CARE SERVICES</t>
  </si>
  <si>
    <t xml:space="preserve">DMC Total Costs                  </t>
  </si>
  <si>
    <t>FY 2012-13</t>
  </si>
  <si>
    <t>Non DMC / PUBLIC</t>
  </si>
  <si>
    <t>Non DMC FUNDING AND UNIT INFORMATION</t>
  </si>
  <si>
    <t>Non DMC Total Costs</t>
  </si>
  <si>
    <t>Non DMC Methadone Doses</t>
  </si>
  <si>
    <t>Non DMC Individual Counseling</t>
  </si>
  <si>
    <t>Non DMC Group Counseling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</si>
</sst>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#,##0_);\(&quot;$&quot;#,##0\)"/>
    <numFmt numFmtId="7" formatCode="&quot;$&quot;#,##0.00_);\(&quot;$&quot;#,##0.00\)"/>
    <numFmt numFmtId="164" formatCode="0_);\(0\)"/>
    <numFmt numFmtId="165" formatCode="mmmm\ d\,\ yyyy"/>
    <numFmt numFmtId="166" formatCode="&quot;$&quot;#,##0"/>
  </numFmts>
  <fonts count="33" x14ac:knownFonts="1">
    <font>
      <sz val="10"/>
      <name val="Arial"/>
    </font>
    <font>
      <sz val="8"/>
      <color indexed="8"/>
      <name val="Arial"/>
    </font>
    <font>
      <b/>
      <sz val="10"/>
      <color indexed="8"/>
      <name val="Arial"/>
    </font>
    <font>
      <sz val="10"/>
      <name val="Arial"/>
    </font>
    <font>
      <b/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</font>
    <font>
      <sz val="12"/>
      <color indexed="8"/>
      <name val="Arial"/>
    </font>
    <font>
      <b/>
      <sz val="12"/>
      <name val="Arial"/>
      <family val="2"/>
    </font>
    <font>
      <sz val="12"/>
      <name val="Arial"/>
      <family val="2"/>
    </font>
    <font>
      <sz val="8"/>
      <color indexed="81"/>
      <name val="Tahoma"/>
    </font>
    <font>
      <sz val="10"/>
      <color indexed="10"/>
      <name val="Arial"/>
      <family val="2"/>
    </font>
    <font>
      <b/>
      <sz val="8"/>
      <name val="Arial"/>
      <family val="2"/>
    </font>
    <font>
      <sz val="11"/>
      <color indexed="8"/>
      <name val="Arial"/>
    </font>
    <font>
      <sz val="10"/>
      <color indexed="8"/>
      <name val="Arial"/>
    </font>
    <font>
      <b/>
      <sz val="12"/>
      <color indexed="8"/>
      <name val="Arial"/>
      <family val="2"/>
    </font>
    <font>
      <b/>
      <sz val="14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Arial"/>
    </font>
    <font>
      <sz val="10"/>
      <name val="Times New Roman"/>
      <family val="1"/>
    </font>
    <font>
      <b/>
      <sz val="12"/>
      <color indexed="8"/>
      <name val="Arial Narrow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8"/>
      <color indexed="81"/>
      <name val="Tahoma"/>
    </font>
    <font>
      <b/>
      <sz val="10"/>
      <color indexed="81"/>
      <name val="Tahoma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8"/>
        <bgColor indexed="64"/>
      </patternFill>
    </fill>
    <fill>
      <patternFill patternType="lightGray"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9"/>
        <bgColor indexed="64"/>
      </patternFill>
    </fill>
    <fill>
      <patternFill patternType="darkTrellis">
        <bgColor indexed="9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darkTrellis">
        <bgColor indexed="8"/>
      </patternFill>
    </fill>
    <fill>
      <patternFill patternType="solid">
        <fgColor indexed="23"/>
        <bgColor indexed="64"/>
      </patternFill>
    </fill>
    <fill>
      <patternFill patternType="darkTrellis">
        <bgColor indexed="23"/>
      </patternFill>
    </fill>
    <fill>
      <patternFill patternType="solid">
        <fgColor indexed="47"/>
        <bgColor indexed="64"/>
      </patternFill>
    </fill>
    <fill>
      <patternFill patternType="solid">
        <fgColor indexed="47"/>
        <bgColor indexed="8"/>
      </patternFill>
    </fill>
    <fill>
      <patternFill patternType="solid">
        <fgColor indexed="22"/>
        <bgColor indexed="64"/>
      </patternFill>
    </fill>
    <fill>
      <patternFill patternType="darkGray">
        <bgColor indexed="9"/>
      </patternFill>
    </fill>
  </fills>
  <borders count="94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ck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medium">
        <color indexed="64"/>
      </right>
      <top style="thick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ck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ck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ck">
        <color indexed="8"/>
      </bottom>
      <diagonal/>
    </border>
    <border>
      <left style="thin">
        <color indexed="64"/>
      </left>
      <right/>
      <top style="thick">
        <color indexed="8"/>
      </top>
      <bottom style="thin">
        <color indexed="8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64"/>
      </bottom>
      <diagonal/>
    </border>
    <border>
      <left/>
      <right style="thin">
        <color indexed="8"/>
      </right>
      <top style="thick">
        <color indexed="8"/>
      </top>
      <bottom style="thick">
        <color indexed="64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ck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ck">
        <color indexed="8"/>
      </top>
      <bottom/>
      <diagonal/>
    </border>
    <border>
      <left/>
      <right style="medium">
        <color indexed="64"/>
      </right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 style="thin">
        <color indexed="8"/>
      </bottom>
      <diagonal/>
    </border>
    <border>
      <left/>
      <right style="medium">
        <color indexed="64"/>
      </right>
      <top style="thick">
        <color indexed="8"/>
      </top>
      <bottom style="thin">
        <color indexed="8"/>
      </bottom>
      <diagonal/>
    </border>
    <border>
      <left style="thick">
        <color indexed="64"/>
      </left>
      <right/>
      <top/>
      <bottom/>
      <diagonal/>
    </border>
  </borders>
  <cellStyleXfs count="2">
    <xf numFmtId="37" fontId="0" fillId="2" borderId="0"/>
    <xf numFmtId="0" fontId="28" fillId="0" borderId="0">
      <alignment vertical="center"/>
    </xf>
  </cellStyleXfs>
  <cellXfs count="270">
    <xf numFmtId="37" fontId="0" fillId="2" borderId="0" xfId="0" applyNumberFormat="1"/>
    <xf numFmtId="37" fontId="1" fillId="2" borderId="0" xfId="0" applyNumberFormat="1" applyFont="1"/>
    <xf numFmtId="37" fontId="0" fillId="2" borderId="1" xfId="0" applyNumberFormat="1" applyBorder="1"/>
    <xf numFmtId="37" fontId="1" fillId="2" borderId="2" xfId="0" applyNumberFormat="1" applyFont="1" applyBorder="1"/>
    <xf numFmtId="37" fontId="1" fillId="2" borderId="3" xfId="0" applyNumberFormat="1" applyFont="1" applyBorder="1"/>
    <xf numFmtId="37" fontId="1" fillId="2" borderId="4" xfId="0" applyNumberFormat="1" applyFont="1" applyBorder="1"/>
    <xf numFmtId="37" fontId="1" fillId="2" borderId="1" xfId="0" applyNumberFormat="1" applyFont="1" applyBorder="1"/>
    <xf numFmtId="37" fontId="1" fillId="2" borderId="3" xfId="0" applyNumberFormat="1" applyFont="1" applyBorder="1" applyAlignment="1">
      <alignment horizontal="center"/>
    </xf>
    <xf numFmtId="37" fontId="1" fillId="2" borderId="4" xfId="0" applyNumberFormat="1" applyFont="1" applyBorder="1" applyAlignment="1">
      <alignment horizontal="center"/>
    </xf>
    <xf numFmtId="37" fontId="1" fillId="2" borderId="5" xfId="0" applyNumberFormat="1" applyFont="1" applyBorder="1" applyAlignment="1">
      <alignment horizontal="center"/>
    </xf>
    <xf numFmtId="37" fontId="1" fillId="2" borderId="6" xfId="0" applyNumberFormat="1" applyFont="1" applyBorder="1"/>
    <xf numFmtId="37" fontId="0" fillId="2" borderId="0" xfId="0" applyNumberFormat="1" applyBorder="1"/>
    <xf numFmtId="37" fontId="1" fillId="2" borderId="0" xfId="0" applyNumberFormat="1" applyFont="1" applyBorder="1" applyAlignment="1">
      <alignment horizontal="center"/>
    </xf>
    <xf numFmtId="37" fontId="5" fillId="3" borderId="4" xfId="0" applyNumberFormat="1" applyFont="1" applyFill="1" applyBorder="1"/>
    <xf numFmtId="37" fontId="5" fillId="4" borderId="4" xfId="0" applyNumberFormat="1" applyFont="1" applyFill="1" applyBorder="1"/>
    <xf numFmtId="37" fontId="1" fillId="4" borderId="4" xfId="0" applyNumberFormat="1" applyFont="1" applyFill="1" applyBorder="1"/>
    <xf numFmtId="37" fontId="1" fillId="3" borderId="4" xfId="0" applyNumberFormat="1" applyFont="1" applyFill="1" applyBorder="1"/>
    <xf numFmtId="37" fontId="0" fillId="2" borderId="3" xfId="0" applyNumberFormat="1" applyBorder="1"/>
    <xf numFmtId="37" fontId="0" fillId="2" borderId="4" xfId="0" applyNumberFormat="1" applyBorder="1"/>
    <xf numFmtId="37" fontId="1" fillId="2" borderId="1" xfId="0" applyNumberFormat="1" applyFont="1" applyBorder="1" applyAlignment="1">
      <alignment horizontal="center"/>
    </xf>
    <xf numFmtId="37" fontId="1" fillId="2" borderId="7" xfId="0" applyNumberFormat="1" applyFont="1" applyBorder="1"/>
    <xf numFmtId="37" fontId="7" fillId="2" borderId="0" xfId="0" applyNumberFormat="1" applyFont="1"/>
    <xf numFmtId="37" fontId="6" fillId="2" borderId="4" xfId="0" applyNumberFormat="1" applyFont="1" applyBorder="1"/>
    <xf numFmtId="37" fontId="8" fillId="2" borderId="4" xfId="0" applyNumberFormat="1" applyFont="1" applyBorder="1"/>
    <xf numFmtId="37" fontId="5" fillId="2" borderId="4" xfId="0" applyNumberFormat="1" applyFont="1" applyBorder="1"/>
    <xf numFmtId="39" fontId="1" fillId="4" borderId="4" xfId="0" applyNumberFormat="1" applyFont="1" applyFill="1" applyBorder="1"/>
    <xf numFmtId="37" fontId="0" fillId="4" borderId="4" xfId="0" applyNumberFormat="1" applyFill="1" applyBorder="1"/>
    <xf numFmtId="37" fontId="0" fillId="4" borderId="2" xfId="0" applyNumberFormat="1" applyFill="1" applyBorder="1"/>
    <xf numFmtId="5" fontId="1" fillId="3" borderId="8" xfId="0" applyNumberFormat="1" applyFont="1" applyFill="1" applyBorder="1"/>
    <xf numFmtId="39" fontId="1" fillId="3" borderId="9" xfId="0" applyNumberFormat="1" applyFont="1" applyFill="1" applyBorder="1"/>
    <xf numFmtId="37" fontId="0" fillId="3" borderId="10" xfId="0" applyNumberFormat="1" applyFill="1" applyBorder="1"/>
    <xf numFmtId="5" fontId="5" fillId="3" borderId="8" xfId="0" applyNumberFormat="1" applyFont="1" applyFill="1" applyBorder="1"/>
    <xf numFmtId="5" fontId="5" fillId="3" borderId="11" xfId="0" applyNumberFormat="1" applyFont="1" applyFill="1" applyBorder="1"/>
    <xf numFmtId="7" fontId="5" fillId="3" borderId="4" xfId="0" applyNumberFormat="1" applyFont="1" applyFill="1" applyBorder="1"/>
    <xf numFmtId="164" fontId="0" fillId="2" borderId="0" xfId="0" applyNumberFormat="1" applyBorder="1"/>
    <xf numFmtId="5" fontId="5" fillId="3" borderId="0" xfId="0" applyNumberFormat="1" applyFont="1" applyFill="1" applyBorder="1"/>
    <xf numFmtId="37" fontId="1" fillId="2" borderId="12" xfId="0" applyNumberFormat="1" applyFont="1" applyBorder="1" applyAlignment="1">
      <alignment horizontal="center"/>
    </xf>
    <xf numFmtId="39" fontId="1" fillId="4" borderId="12" xfId="0" applyNumberFormat="1" applyFont="1" applyFill="1" applyBorder="1"/>
    <xf numFmtId="37" fontId="5" fillId="4" borderId="12" xfId="0" applyNumberFormat="1" applyFont="1" applyFill="1" applyBorder="1"/>
    <xf numFmtId="7" fontId="5" fillId="3" borderId="12" xfId="0" applyNumberFormat="1" applyFont="1" applyFill="1" applyBorder="1"/>
    <xf numFmtId="37" fontId="1" fillId="2" borderId="13" xfId="0" applyNumberFormat="1" applyFont="1" applyBorder="1" applyAlignment="1">
      <alignment horizontal="center"/>
    </xf>
    <xf numFmtId="37" fontId="1" fillId="2" borderId="14" xfId="0" applyNumberFormat="1" applyFont="1" applyBorder="1" applyAlignment="1">
      <alignment horizontal="center"/>
    </xf>
    <xf numFmtId="37" fontId="5" fillId="2" borderId="12" xfId="0" applyNumberFormat="1" applyFont="1" applyBorder="1"/>
    <xf numFmtId="37" fontId="1" fillId="2" borderId="15" xfId="0" applyNumberFormat="1" applyFont="1" applyBorder="1" applyAlignment="1">
      <alignment horizontal="center"/>
    </xf>
    <xf numFmtId="37" fontId="1" fillId="2" borderId="16" xfId="0" applyNumberFormat="1" applyFont="1" applyBorder="1" applyAlignment="1">
      <alignment horizontal="center"/>
    </xf>
    <xf numFmtId="37" fontId="0" fillId="4" borderId="16" xfId="0" applyNumberFormat="1" applyFill="1" applyBorder="1"/>
    <xf numFmtId="37" fontId="1" fillId="2" borderId="17" xfId="0" applyNumberFormat="1" applyFont="1" applyBorder="1" applyAlignment="1">
      <alignment horizontal="center"/>
    </xf>
    <xf numFmtId="37" fontId="1" fillId="2" borderId="18" xfId="0" applyNumberFormat="1" applyFont="1" applyBorder="1"/>
    <xf numFmtId="37" fontId="1" fillId="2" borderId="19" xfId="0" applyNumberFormat="1" applyFont="1" applyBorder="1" applyAlignment="1">
      <alignment horizontal="center"/>
    </xf>
    <xf numFmtId="37" fontId="5" fillId="4" borderId="20" xfId="0" applyNumberFormat="1" applyFont="1" applyFill="1" applyBorder="1"/>
    <xf numFmtId="37" fontId="5" fillId="3" borderId="9" xfId="0" applyNumberFormat="1" applyFont="1" applyFill="1" applyBorder="1"/>
    <xf numFmtId="37" fontId="5" fillId="2" borderId="16" xfId="0" applyNumberFormat="1" applyFont="1" applyBorder="1"/>
    <xf numFmtId="37" fontId="8" fillId="2" borderId="16" xfId="0" applyNumberFormat="1" applyFont="1" applyBorder="1"/>
    <xf numFmtId="37" fontId="1" fillId="4" borderId="2" xfId="0" applyNumberFormat="1" applyFont="1" applyFill="1" applyBorder="1"/>
    <xf numFmtId="37" fontId="1" fillId="4" borderId="21" xfId="0" applyNumberFormat="1" applyFont="1" applyFill="1" applyBorder="1"/>
    <xf numFmtId="37" fontId="8" fillId="2" borderId="9" xfId="0" applyNumberFormat="1" applyFont="1" applyBorder="1"/>
    <xf numFmtId="37" fontId="10" fillId="4" borderId="4" xfId="0" applyNumberFormat="1" applyFont="1" applyFill="1" applyBorder="1"/>
    <xf numFmtId="37" fontId="8" fillId="2" borderId="7" xfId="0" applyNumberFormat="1" applyFont="1" applyBorder="1"/>
    <xf numFmtId="5" fontId="8" fillId="2" borderId="4" xfId="0" applyNumberFormat="1" applyFont="1" applyBorder="1"/>
    <xf numFmtId="5" fontId="8" fillId="2" borderId="16" xfId="0" applyNumberFormat="1" applyFont="1" applyBorder="1"/>
    <xf numFmtId="0" fontId="0" fillId="2" borderId="0" xfId="0" applyNumberFormat="1" applyAlignment="1">
      <alignment horizontal="centerContinuous"/>
    </xf>
    <xf numFmtId="0" fontId="0" fillId="2" borderId="0" xfId="0" applyNumberFormat="1"/>
    <xf numFmtId="0" fontId="0" fillId="2" borderId="0" xfId="0" applyNumberFormat="1" applyAlignment="1">
      <alignment horizontal="right"/>
    </xf>
    <xf numFmtId="0" fontId="0" fillId="2" borderId="0" xfId="0" applyNumberFormat="1" applyBorder="1"/>
    <xf numFmtId="0" fontId="11" fillId="2" borderId="22" xfId="0" applyNumberFormat="1" applyFont="1" applyBorder="1"/>
    <xf numFmtId="0" fontId="0" fillId="2" borderId="23" xfId="0" applyNumberFormat="1" applyBorder="1"/>
    <xf numFmtId="2" fontId="0" fillId="2" borderId="8" xfId="0" applyNumberFormat="1" applyBorder="1"/>
    <xf numFmtId="0" fontId="0" fillId="2" borderId="24" xfId="0" applyNumberFormat="1" applyBorder="1"/>
    <xf numFmtId="2" fontId="0" fillId="2" borderId="25" xfId="0" applyNumberFormat="1" applyBorder="1"/>
    <xf numFmtId="0" fontId="0" fillId="2" borderId="0" xfId="0" applyNumberFormat="1" applyAlignment="1">
      <alignment horizontal="center"/>
    </xf>
    <xf numFmtId="0" fontId="11" fillId="5" borderId="26" xfId="0" applyNumberFormat="1" applyFont="1" applyFill="1" applyBorder="1"/>
    <xf numFmtId="0" fontId="11" fillId="2" borderId="26" xfId="0" applyNumberFormat="1" applyFont="1" applyBorder="1"/>
    <xf numFmtId="0" fontId="0" fillId="2" borderId="27" xfId="0" applyNumberFormat="1" applyBorder="1" applyAlignment="1">
      <alignment horizontal="right"/>
    </xf>
    <xf numFmtId="0" fontId="0" fillId="2" borderId="28" xfId="0" applyNumberFormat="1" applyBorder="1" applyAlignment="1">
      <alignment horizontal="right"/>
    </xf>
    <xf numFmtId="0" fontId="0" fillId="2" borderId="29" xfId="0" applyNumberFormat="1" applyBorder="1"/>
    <xf numFmtId="39" fontId="0" fillId="2" borderId="8" xfId="0" applyNumberFormat="1" applyBorder="1"/>
    <xf numFmtId="39" fontId="0" fillId="2" borderId="30" xfId="0" applyNumberFormat="1" applyBorder="1"/>
    <xf numFmtId="0" fontId="0" fillId="2" borderId="0" xfId="0" applyNumberFormat="1" applyBorder="1" applyAlignment="1">
      <alignment horizontal="right"/>
    </xf>
    <xf numFmtId="0" fontId="0" fillId="6" borderId="0" xfId="0" applyNumberFormat="1" applyFill="1" applyBorder="1"/>
    <xf numFmtId="37" fontId="0" fillId="2" borderId="8" xfId="0" applyNumberFormat="1" applyBorder="1"/>
    <xf numFmtId="37" fontId="0" fillId="7" borderId="8" xfId="0" applyNumberFormat="1" applyFill="1" applyBorder="1"/>
    <xf numFmtId="39" fontId="0" fillId="7" borderId="31" xfId="0" applyNumberFormat="1" applyFill="1" applyBorder="1"/>
    <xf numFmtId="0" fontId="11" fillId="2" borderId="32" xfId="0" applyNumberFormat="1" applyFont="1" applyBorder="1" applyAlignment="1">
      <alignment horizontal="center"/>
    </xf>
    <xf numFmtId="39" fontId="0" fillId="7" borderId="33" xfId="0" applyNumberFormat="1" applyFill="1" applyBorder="1"/>
    <xf numFmtId="39" fontId="0" fillId="2" borderId="34" xfId="0" applyNumberFormat="1" applyBorder="1"/>
    <xf numFmtId="0" fontId="13" fillId="2" borderId="35" xfId="0" applyNumberFormat="1" applyFont="1" applyBorder="1" applyAlignment="1">
      <alignment horizontal="center"/>
    </xf>
    <xf numFmtId="39" fontId="0" fillId="7" borderId="36" xfId="0" applyNumberFormat="1" applyFill="1" applyBorder="1"/>
    <xf numFmtId="37" fontId="1" fillId="2" borderId="37" xfId="0" applyNumberFormat="1" applyFont="1" applyBorder="1"/>
    <xf numFmtId="37" fontId="1" fillId="2" borderId="38" xfId="0" applyNumberFormat="1" applyFont="1" applyBorder="1"/>
    <xf numFmtId="37" fontId="6" fillId="2" borderId="38" xfId="0" applyNumberFormat="1" applyFont="1" applyBorder="1"/>
    <xf numFmtId="37" fontId="6" fillId="2" borderId="39" xfId="0" applyNumberFormat="1" applyFont="1" applyBorder="1"/>
    <xf numFmtId="37" fontId="0" fillId="2" borderId="40" xfId="0" applyNumberFormat="1" applyBorder="1"/>
    <xf numFmtId="37" fontId="2" fillId="3" borderId="41" xfId="0" applyNumberFormat="1" applyFont="1" applyFill="1" applyBorder="1"/>
    <xf numFmtId="37" fontId="0" fillId="2" borderId="42" xfId="0" applyNumberFormat="1" applyBorder="1"/>
    <xf numFmtId="37" fontId="1" fillId="2" borderId="40" xfId="0" applyNumberFormat="1" applyFont="1" applyBorder="1"/>
    <xf numFmtId="37" fontId="8" fillId="2" borderId="38" xfId="0" applyNumberFormat="1" applyFont="1" applyBorder="1"/>
    <xf numFmtId="37" fontId="1" fillId="3" borderId="38" xfId="0" applyNumberFormat="1" applyFont="1" applyFill="1" applyBorder="1"/>
    <xf numFmtId="37" fontId="0" fillId="0" borderId="0" xfId="0" applyNumberFormat="1" applyFill="1"/>
    <xf numFmtId="37" fontId="0" fillId="0" borderId="0" xfId="0" applyNumberFormat="1" applyFill="1" applyBorder="1"/>
    <xf numFmtId="165" fontId="0" fillId="6" borderId="0" xfId="0" applyNumberFormat="1" applyFill="1" applyBorder="1" applyAlignment="1">
      <alignment horizontal="left"/>
    </xf>
    <xf numFmtId="37" fontId="16" fillId="2" borderId="0" xfId="0" applyNumberFormat="1" applyFont="1"/>
    <xf numFmtId="37" fontId="9" fillId="3" borderId="38" xfId="0" applyNumberFormat="1" applyFont="1" applyFill="1" applyBorder="1"/>
    <xf numFmtId="37" fontId="9" fillId="3" borderId="4" xfId="0" applyNumberFormat="1" applyFont="1" applyFill="1" applyBorder="1"/>
    <xf numFmtId="37" fontId="9" fillId="3" borderId="12" xfId="0" applyNumberFormat="1" applyFont="1" applyFill="1" applyBorder="1"/>
    <xf numFmtId="37" fontId="9" fillId="3" borderId="16" xfId="0" applyNumberFormat="1" applyFont="1" applyFill="1" applyBorder="1"/>
    <xf numFmtId="2" fontId="5" fillId="3" borderId="4" xfId="0" applyNumberFormat="1" applyFont="1" applyFill="1" applyBorder="1"/>
    <xf numFmtId="2" fontId="5" fillId="3" borderId="16" xfId="0" applyNumberFormat="1" applyFont="1" applyFill="1" applyBorder="1"/>
    <xf numFmtId="37" fontId="1" fillId="3" borderId="12" xfId="0" applyNumberFormat="1" applyFont="1" applyFill="1" applyBorder="1"/>
    <xf numFmtId="37" fontId="1" fillId="3" borderId="16" xfId="0" applyNumberFormat="1" applyFont="1" applyFill="1" applyBorder="1"/>
    <xf numFmtId="0" fontId="11" fillId="2" borderId="0" xfId="0" applyNumberFormat="1" applyFont="1" applyAlignment="1">
      <alignment horizontal="center"/>
    </xf>
    <xf numFmtId="0" fontId="11" fillId="2" borderId="36" xfId="0" applyNumberFormat="1" applyFont="1" applyBorder="1"/>
    <xf numFmtId="0" fontId="14" fillId="2" borderId="43" xfId="0" applyNumberFormat="1" applyFont="1" applyBorder="1" applyAlignment="1">
      <alignment horizontal="center"/>
    </xf>
    <xf numFmtId="0" fontId="14" fillId="2" borderId="44" xfId="0" applyNumberFormat="1" applyFont="1" applyBorder="1" applyAlignment="1">
      <alignment horizontal="center"/>
    </xf>
    <xf numFmtId="0" fontId="14" fillId="2" borderId="45" xfId="0" applyNumberFormat="1" applyFont="1" applyBorder="1" applyAlignment="1">
      <alignment horizontal="center"/>
    </xf>
    <xf numFmtId="0" fontId="14" fillId="2" borderId="0" xfId="0" applyNumberFormat="1" applyFont="1" applyBorder="1" applyAlignment="1">
      <alignment horizontal="center"/>
    </xf>
    <xf numFmtId="0" fontId="0" fillId="2" borderId="46" xfId="0" applyNumberFormat="1" applyBorder="1"/>
    <xf numFmtId="2" fontId="0" fillId="2" borderId="5" xfId="0" applyNumberFormat="1" applyBorder="1"/>
    <xf numFmtId="2" fontId="0" fillId="2" borderId="47" xfId="0" applyNumberFormat="1" applyBorder="1"/>
    <xf numFmtId="2" fontId="0" fillId="2" borderId="0" xfId="0" applyNumberFormat="1" applyBorder="1"/>
    <xf numFmtId="0" fontId="10" fillId="5" borderId="29" xfId="0" applyNumberFormat="1" applyFont="1" applyFill="1" applyBorder="1"/>
    <xf numFmtId="39" fontId="0" fillId="2" borderId="0" xfId="0" applyNumberFormat="1" applyBorder="1"/>
    <xf numFmtId="0" fontId="20" fillId="2" borderId="26" xfId="0" applyNumberFormat="1" applyFont="1" applyBorder="1" applyAlignment="1">
      <alignment horizontal="center"/>
    </xf>
    <xf numFmtId="39" fontId="4" fillId="2" borderId="27" xfId="0" applyNumberFormat="1" applyFont="1" applyBorder="1"/>
    <xf numFmtId="39" fontId="4" fillId="2" borderId="28" xfId="0" applyNumberFormat="1" applyFont="1" applyBorder="1"/>
    <xf numFmtId="39" fontId="4" fillId="2" borderId="0" xfId="0" applyNumberFormat="1" applyFont="1" applyBorder="1"/>
    <xf numFmtId="0" fontId="4" fillId="2" borderId="48" xfId="0" applyNumberFormat="1" applyFont="1" applyBorder="1" applyAlignment="1">
      <alignment horizontal="center"/>
    </xf>
    <xf numFmtId="37" fontId="0" fillId="2" borderId="0" xfId="0" applyNumberFormat="1" applyAlignment="1">
      <alignment horizontal="centerContinuous" vertical="center"/>
    </xf>
    <xf numFmtId="15" fontId="0" fillId="2" borderId="0" xfId="0" applyNumberFormat="1" applyAlignment="1">
      <alignment horizontal="centerContinuous" vertical="center"/>
    </xf>
    <xf numFmtId="15" fontId="4" fillId="2" borderId="0" xfId="0" applyNumberFormat="1" applyFont="1" applyAlignment="1">
      <alignment horizontal="centerContinuous" vertical="center"/>
    </xf>
    <xf numFmtId="15" fontId="11" fillId="2" borderId="0" xfId="0" applyNumberFormat="1" applyFont="1" applyAlignment="1">
      <alignment horizontal="center"/>
    </xf>
    <xf numFmtId="0" fontId="19" fillId="2" borderId="0" xfId="0" applyNumberFormat="1" applyFont="1" applyAlignment="1">
      <alignment horizontal="centerContinuous"/>
    </xf>
    <xf numFmtId="37" fontId="0" fillId="8" borderId="2" xfId="0" applyNumberFormat="1" applyFill="1" applyBorder="1" applyProtection="1">
      <protection locked="0"/>
    </xf>
    <xf numFmtId="37" fontId="0" fillId="6" borderId="0" xfId="0" applyNumberFormat="1" applyFill="1"/>
    <xf numFmtId="37" fontId="0" fillId="8" borderId="49" xfId="0" applyNumberFormat="1" applyFill="1" applyBorder="1" applyProtection="1">
      <protection locked="0"/>
    </xf>
    <xf numFmtId="37" fontId="0" fillId="8" borderId="38" xfId="0" applyNumberFormat="1" applyFill="1" applyBorder="1" applyProtection="1">
      <protection locked="0"/>
    </xf>
    <xf numFmtId="37" fontId="0" fillId="8" borderId="50" xfId="0" applyNumberFormat="1" applyFill="1" applyBorder="1" applyProtection="1">
      <protection locked="0"/>
    </xf>
    <xf numFmtId="37" fontId="6" fillId="2" borderId="12" xfId="0" applyNumberFormat="1" applyFont="1" applyBorder="1"/>
    <xf numFmtId="37" fontId="6" fillId="2" borderId="16" xfId="0" applyNumberFormat="1" applyFont="1" applyBorder="1"/>
    <xf numFmtId="37" fontId="6" fillId="2" borderId="3" xfId="0" applyNumberFormat="1" applyFont="1" applyBorder="1"/>
    <xf numFmtId="37" fontId="6" fillId="2" borderId="13" xfId="0" applyNumberFormat="1" applyFont="1" applyBorder="1"/>
    <xf numFmtId="37" fontId="8" fillId="2" borderId="12" xfId="0" applyNumberFormat="1" applyFont="1" applyBorder="1"/>
    <xf numFmtId="37" fontId="5" fillId="8" borderId="4" xfId="0" applyNumberFormat="1" applyFont="1" applyFill="1" applyBorder="1" applyProtection="1">
      <protection locked="0"/>
    </xf>
    <xf numFmtId="37" fontId="5" fillId="8" borderId="9" xfId="0" applyNumberFormat="1" applyFont="1" applyFill="1" applyBorder="1" applyProtection="1">
      <protection locked="0"/>
    </xf>
    <xf numFmtId="37" fontId="9" fillId="8" borderId="4" xfId="0" applyNumberFormat="1" applyFont="1" applyFill="1" applyBorder="1" applyProtection="1">
      <protection locked="0"/>
    </xf>
    <xf numFmtId="37" fontId="8" fillId="8" borderId="4" xfId="0" applyNumberFormat="1" applyFont="1" applyFill="1" applyBorder="1" applyProtection="1">
      <protection locked="0"/>
    </xf>
    <xf numFmtId="37" fontId="6" fillId="8" borderId="3" xfId="0" applyNumberFormat="1" applyFont="1" applyFill="1" applyBorder="1" applyProtection="1">
      <protection locked="0"/>
    </xf>
    <xf numFmtId="37" fontId="22" fillId="2" borderId="0" xfId="0" applyNumberFormat="1" applyFont="1" applyAlignment="1">
      <alignment horizontal="centerContinuous"/>
    </xf>
    <xf numFmtId="37" fontId="23" fillId="2" borderId="0" xfId="0" applyNumberFormat="1" applyFont="1"/>
    <xf numFmtId="37" fontId="23" fillId="2" borderId="0" xfId="0" applyNumberFormat="1" applyFont="1" applyAlignment="1">
      <alignment horizontal="right"/>
    </xf>
    <xf numFmtId="37" fontId="22" fillId="2" borderId="51" xfId="0" applyNumberFormat="1" applyFont="1" applyBorder="1" applyAlignment="1">
      <alignment horizontal="center"/>
    </xf>
    <xf numFmtId="37" fontId="22" fillId="2" borderId="52" xfId="0" applyNumberFormat="1" applyFont="1" applyBorder="1" applyAlignment="1">
      <alignment horizontal="center"/>
    </xf>
    <xf numFmtId="37" fontId="22" fillId="2" borderId="53" xfId="0" applyNumberFormat="1" applyFont="1" applyBorder="1" applyAlignment="1">
      <alignment horizontal="center"/>
    </xf>
    <xf numFmtId="37" fontId="22" fillId="2" borderId="0" xfId="0" applyNumberFormat="1" applyFont="1" applyAlignment="1">
      <alignment horizontal="center"/>
    </xf>
    <xf numFmtId="37" fontId="23" fillId="2" borderId="54" xfId="0" applyNumberFormat="1" applyFont="1" applyBorder="1"/>
    <xf numFmtId="37" fontId="23" fillId="2" borderId="9" xfId="0" applyNumberFormat="1" applyFont="1" applyBorder="1"/>
    <xf numFmtId="37" fontId="23" fillId="3" borderId="9" xfId="0" applyNumberFormat="1" applyFont="1" applyFill="1" applyBorder="1"/>
    <xf numFmtId="37" fontId="23" fillId="9" borderId="55" xfId="0" applyNumberFormat="1" applyFont="1" applyFill="1" applyBorder="1" applyProtection="1">
      <protection locked="0"/>
    </xf>
    <xf numFmtId="37" fontId="6" fillId="8" borderId="4" xfId="0" applyNumberFormat="1" applyFont="1" applyFill="1" applyBorder="1" applyProtection="1">
      <protection locked="0"/>
    </xf>
    <xf numFmtId="2" fontId="0" fillId="9" borderId="5" xfId="0" applyNumberFormat="1" applyFill="1" applyBorder="1" applyProtection="1">
      <protection locked="0"/>
    </xf>
    <xf numFmtId="2" fontId="0" fillId="9" borderId="56" xfId="0" applyNumberFormat="1" applyFill="1" applyBorder="1" applyProtection="1">
      <protection locked="0"/>
    </xf>
    <xf numFmtId="2" fontId="0" fillId="2" borderId="57" xfId="0" applyNumberFormat="1" applyBorder="1"/>
    <xf numFmtId="37" fontId="22" fillId="2" borderId="9" xfId="0" applyNumberFormat="1" applyFont="1" applyBorder="1" applyAlignment="1">
      <alignment horizontal="center"/>
    </xf>
    <xf numFmtId="39" fontId="23" fillId="2" borderId="9" xfId="0" applyNumberFormat="1" applyFont="1" applyBorder="1"/>
    <xf numFmtId="37" fontId="22" fillId="2" borderId="55" xfId="0" applyNumberFormat="1" applyFont="1" applyBorder="1" applyAlignment="1">
      <alignment horizontal="center"/>
    </xf>
    <xf numFmtId="39" fontId="23" fillId="2" borderId="55" xfId="0" applyNumberFormat="1" applyFont="1" applyBorder="1"/>
    <xf numFmtId="39" fontId="23" fillId="2" borderId="58" xfId="0" applyNumberFormat="1" applyFont="1" applyBorder="1"/>
    <xf numFmtId="39" fontId="23" fillId="2" borderId="59" xfId="0" applyNumberFormat="1" applyFont="1" applyBorder="1"/>
    <xf numFmtId="37" fontId="5" fillId="3" borderId="4" xfId="0" applyNumberFormat="1" applyFont="1" applyFill="1" applyBorder="1" applyProtection="1"/>
    <xf numFmtId="49" fontId="0" fillId="0" borderId="2" xfId="0" applyNumberFormat="1" applyFill="1" applyBorder="1" applyProtection="1"/>
    <xf numFmtId="49" fontId="0" fillId="0" borderId="60" xfId="0" applyNumberFormat="1" applyFill="1" applyBorder="1" applyProtection="1">
      <protection hidden="1"/>
    </xf>
    <xf numFmtId="37" fontId="1" fillId="3" borderId="4" xfId="0" applyNumberFormat="1" applyFont="1" applyFill="1" applyBorder="1" applyProtection="1"/>
    <xf numFmtId="0" fontId="26" fillId="2" borderId="23" xfId="0" applyNumberFormat="1" applyFont="1" applyBorder="1"/>
    <xf numFmtId="37" fontId="0" fillId="2" borderId="0" xfId="0" applyNumberFormat="1" applyAlignment="1">
      <alignment horizontal="center"/>
    </xf>
    <xf numFmtId="37" fontId="0" fillId="2" borderId="0" xfId="0" applyNumberFormat="1" applyAlignment="1"/>
    <xf numFmtId="39" fontId="0" fillId="7" borderId="3" xfId="0" applyNumberFormat="1" applyFill="1" applyBorder="1"/>
    <xf numFmtId="0" fontId="26" fillId="3" borderId="23" xfId="0" applyNumberFormat="1" applyFont="1" applyFill="1" applyBorder="1"/>
    <xf numFmtId="37" fontId="0" fillId="10" borderId="8" xfId="0" applyNumberFormat="1" applyFill="1" applyBorder="1"/>
    <xf numFmtId="39" fontId="0" fillId="10" borderId="31" xfId="0" applyNumberFormat="1" applyFill="1" applyBorder="1"/>
    <xf numFmtId="0" fontId="0" fillId="3" borderId="23" xfId="0" applyNumberFormat="1" applyFill="1" applyBorder="1"/>
    <xf numFmtId="37" fontId="0" fillId="3" borderId="8" xfId="0" applyNumberFormat="1" applyFill="1" applyBorder="1"/>
    <xf numFmtId="39" fontId="0" fillId="3" borderId="31" xfId="0" applyNumberFormat="1" applyFill="1" applyBorder="1"/>
    <xf numFmtId="0" fontId="26" fillId="11" borderId="23" xfId="0" applyNumberFormat="1" applyFont="1" applyFill="1" applyBorder="1"/>
    <xf numFmtId="37" fontId="0" fillId="12" borderId="8" xfId="0" applyNumberFormat="1" applyFill="1" applyBorder="1"/>
    <xf numFmtId="39" fontId="0" fillId="12" borderId="31" xfId="0" applyNumberFormat="1" applyFill="1" applyBorder="1"/>
    <xf numFmtId="0" fontId="0" fillId="11" borderId="23" xfId="0" applyNumberFormat="1" applyFill="1" applyBorder="1"/>
    <xf numFmtId="37" fontId="0" fillId="11" borderId="8" xfId="0" applyNumberFormat="1" applyFill="1" applyBorder="1"/>
    <xf numFmtId="39" fontId="0" fillId="11" borderId="31" xfId="0" applyNumberFormat="1" applyFill="1" applyBorder="1"/>
    <xf numFmtId="37" fontId="0" fillId="8" borderId="9" xfId="0" applyNumberFormat="1" applyFill="1" applyBorder="1" applyProtection="1">
      <protection locked="0"/>
    </xf>
    <xf numFmtId="37" fontId="0" fillId="8" borderId="61" xfId="0" applyNumberFormat="1" applyFill="1" applyBorder="1" applyProtection="1">
      <protection locked="0"/>
    </xf>
    <xf numFmtId="0" fontId="12" fillId="5" borderId="62" xfId="0" applyNumberFormat="1" applyFont="1" applyFill="1" applyBorder="1" applyAlignment="1">
      <alignment horizontal="center" vertical="top" wrapText="1"/>
    </xf>
    <xf numFmtId="0" fontId="18" fillId="5" borderId="63" xfId="0" applyNumberFormat="1" applyFont="1" applyFill="1" applyBorder="1" applyAlignment="1">
      <alignment horizontal="center" vertical="top" wrapText="1"/>
    </xf>
    <xf numFmtId="37" fontId="23" fillId="3" borderId="6" xfId="0" applyNumberFormat="1" applyFont="1" applyFill="1" applyBorder="1"/>
    <xf numFmtId="0" fontId="12" fillId="5" borderId="64" xfId="0" applyNumberFormat="1" applyFont="1" applyFill="1" applyBorder="1" applyAlignment="1">
      <alignment horizontal="center" vertical="center" wrapText="1"/>
    </xf>
    <xf numFmtId="0" fontId="12" fillId="5" borderId="27" xfId="0" applyNumberFormat="1" applyFont="1" applyFill="1" applyBorder="1" applyAlignment="1">
      <alignment horizontal="center" vertical="center" wrapText="1"/>
    </xf>
    <xf numFmtId="37" fontId="23" fillId="9" borderId="9" xfId="0" applyNumberFormat="1" applyFont="1" applyFill="1" applyBorder="1" applyAlignment="1" applyProtection="1">
      <alignment horizontal="right"/>
      <protection locked="0"/>
    </xf>
    <xf numFmtId="37" fontId="23" fillId="9" borderId="9" xfId="0" applyNumberFormat="1" applyFont="1" applyFill="1" applyBorder="1" applyAlignment="1" applyProtection="1">
      <alignment horizontal="center"/>
      <protection locked="0"/>
    </xf>
    <xf numFmtId="37" fontId="0" fillId="8" borderId="65" xfId="0" applyNumberFormat="1" applyFill="1" applyBorder="1" applyProtection="1">
      <protection locked="0"/>
    </xf>
    <xf numFmtId="37" fontId="0" fillId="8" borderId="66" xfId="0" applyNumberFormat="1" applyFill="1" applyBorder="1" applyProtection="1">
      <protection locked="0"/>
    </xf>
    <xf numFmtId="37" fontId="0" fillId="8" borderId="67" xfId="0" applyNumberFormat="1" applyFill="1" applyBorder="1" applyProtection="1">
      <protection locked="0"/>
    </xf>
    <xf numFmtId="0" fontId="10" fillId="5" borderId="68" xfId="0" applyNumberFormat="1" applyFont="1" applyFill="1" applyBorder="1"/>
    <xf numFmtId="0" fontId="10" fillId="5" borderId="9" xfId="0" applyNumberFormat="1" applyFont="1" applyFill="1" applyBorder="1" applyAlignment="1">
      <alignment horizontal="right"/>
    </xf>
    <xf numFmtId="37" fontId="0" fillId="13" borderId="9" xfId="0" applyNumberFormat="1" applyFill="1" applyBorder="1" applyProtection="1"/>
    <xf numFmtId="37" fontId="0" fillId="2" borderId="53" xfId="0" applyNumberFormat="1" applyBorder="1"/>
    <xf numFmtId="37" fontId="0" fillId="2" borderId="55" xfId="0" applyNumberFormat="1" applyBorder="1" applyAlignment="1">
      <alignment horizontal="center"/>
    </xf>
    <xf numFmtId="37" fontId="0" fillId="2" borderId="69" xfId="0" applyNumberFormat="1" applyBorder="1" applyAlignment="1">
      <alignment horizontal="center"/>
    </xf>
    <xf numFmtId="0" fontId="0" fillId="2" borderId="59" xfId="0" applyNumberFormat="1" applyBorder="1" applyAlignment="1">
      <alignment horizontal="center"/>
    </xf>
    <xf numFmtId="0" fontId="0" fillId="2" borderId="70" xfId="0" applyNumberFormat="1" applyBorder="1"/>
    <xf numFmtId="37" fontId="19" fillId="14" borderId="8" xfId="0" applyNumberFormat="1" applyFont="1" applyFill="1" applyBorder="1"/>
    <xf numFmtId="37" fontId="19" fillId="14" borderId="71" xfId="0" applyNumberFormat="1" applyFont="1" applyFill="1" applyBorder="1"/>
    <xf numFmtId="37" fontId="23" fillId="2" borderId="72" xfId="0" applyNumberFormat="1" applyFont="1" applyBorder="1" applyAlignment="1">
      <alignment horizontal="center" vertical="center" wrapText="1"/>
    </xf>
    <xf numFmtId="0" fontId="4" fillId="2" borderId="73" xfId="0" applyNumberFormat="1" applyFont="1" applyBorder="1" applyAlignment="1">
      <alignment horizontal="center"/>
    </xf>
    <xf numFmtId="37" fontId="0" fillId="2" borderId="74" xfId="0" applyNumberFormat="1" applyBorder="1"/>
    <xf numFmtId="37" fontId="0" fillId="2" borderId="6" xfId="0" applyNumberFormat="1" applyBorder="1" applyAlignment="1">
      <alignment horizontal="right"/>
    </xf>
    <xf numFmtId="37" fontId="0" fillId="2" borderId="19" xfId="0" applyNumberFormat="1" applyBorder="1" applyAlignment="1">
      <alignment horizontal="right"/>
    </xf>
    <xf numFmtId="37" fontId="0" fillId="2" borderId="75" xfId="0" applyNumberFormat="1" applyBorder="1" applyAlignment="1">
      <alignment horizontal="right"/>
    </xf>
    <xf numFmtId="37" fontId="0" fillId="2" borderId="76" xfId="0" applyNumberFormat="1" applyBorder="1"/>
    <xf numFmtId="37" fontId="0" fillId="2" borderId="77" xfId="0" applyNumberFormat="1" applyBorder="1"/>
    <xf numFmtId="4" fontId="0" fillId="8" borderId="35" xfId="0" applyNumberFormat="1" applyFill="1" applyBorder="1" applyProtection="1">
      <protection locked="0"/>
    </xf>
    <xf numFmtId="166" fontId="21" fillId="0" borderId="78" xfId="0" applyNumberFormat="1" applyFont="1" applyFill="1" applyBorder="1"/>
    <xf numFmtId="37" fontId="4" fillId="2" borderId="77" xfId="0" applyNumberFormat="1" applyFont="1" applyBorder="1" applyAlignment="1">
      <alignment horizontal="center"/>
    </xf>
    <xf numFmtId="37" fontId="0" fillId="2" borderId="79" xfId="0" applyNumberFormat="1" applyBorder="1"/>
    <xf numFmtId="5" fontId="21" fillId="2" borderId="77" xfId="0" applyNumberFormat="1" applyFont="1" applyBorder="1"/>
    <xf numFmtId="39" fontId="0" fillId="2" borderId="11" xfId="0" applyNumberFormat="1" applyBorder="1"/>
    <xf numFmtId="39" fontId="0" fillId="2" borderId="80" xfId="0" applyNumberFormat="1" applyBorder="1"/>
    <xf numFmtId="39" fontId="0" fillId="2" borderId="0" xfId="0" applyNumberFormat="1"/>
    <xf numFmtId="39" fontId="0" fillId="2" borderId="77" xfId="0" applyNumberFormat="1" applyBorder="1"/>
    <xf numFmtId="5" fontId="0" fillId="2" borderId="0" xfId="0" applyNumberFormat="1"/>
    <xf numFmtId="37" fontId="23" fillId="2" borderId="77" xfId="0" applyNumberFormat="1" applyFont="1" applyBorder="1" applyAlignment="1">
      <alignment horizontal="center" vertical="center" wrapText="1"/>
    </xf>
    <xf numFmtId="0" fontId="13" fillId="2" borderId="35" xfId="0" applyNumberFormat="1" applyFont="1" applyBorder="1" applyAlignment="1">
      <alignment horizontal="center" wrapText="1"/>
    </xf>
    <xf numFmtId="37" fontId="22" fillId="2" borderId="9" xfId="0" applyNumberFormat="1" applyFont="1" applyBorder="1"/>
    <xf numFmtId="37" fontId="31" fillId="2" borderId="67" xfId="0" applyNumberFormat="1" applyFont="1" applyBorder="1" applyAlignment="1">
      <alignment horizontal="right" vertical="center"/>
    </xf>
    <xf numFmtId="37" fontId="32" fillId="2" borderId="67" xfId="0" applyNumberFormat="1" applyFont="1" applyBorder="1" applyAlignment="1">
      <alignment horizontal="right" vertical="center"/>
    </xf>
    <xf numFmtId="37" fontId="22" fillId="2" borderId="81" xfId="0" applyNumberFormat="1" applyFont="1" applyBorder="1" applyAlignment="1">
      <alignment horizontal="center" vertical="center" wrapText="1"/>
    </xf>
    <xf numFmtId="37" fontId="22" fillId="2" borderId="9" xfId="0" applyNumberFormat="1" applyFont="1" applyBorder="1" applyAlignment="1">
      <alignment horizontal="center" vertical="center" wrapText="1"/>
    </xf>
    <xf numFmtId="37" fontId="22" fillId="2" borderId="82" xfId="0" applyNumberFormat="1" applyFont="1" applyBorder="1" applyAlignment="1">
      <alignment horizontal="center" vertical="center" wrapText="1"/>
    </xf>
    <xf numFmtId="37" fontId="31" fillId="2" borderId="9" xfId="0" applyNumberFormat="1" applyFont="1" applyBorder="1" applyAlignment="1">
      <alignment horizontal="center" vertical="center"/>
    </xf>
    <xf numFmtId="37" fontId="31" fillId="2" borderId="9" xfId="0" applyNumberFormat="1" applyFont="1" applyBorder="1" applyAlignment="1">
      <alignment horizontal="right"/>
    </xf>
    <xf numFmtId="37" fontId="31" fillId="2" borderId="9" xfId="0" applyNumberFormat="1" applyFont="1" applyBorder="1"/>
    <xf numFmtId="2" fontId="0" fillId="0" borderId="0" xfId="0" applyNumberFormat="1" applyFill="1" applyBorder="1" applyProtection="1">
      <protection locked="0"/>
    </xf>
    <xf numFmtId="37" fontId="31" fillId="3" borderId="9" xfId="0" applyNumberFormat="1" applyFont="1" applyFill="1" applyBorder="1" applyAlignment="1">
      <alignment horizontal="right" vertical="center"/>
    </xf>
    <xf numFmtId="37" fontId="22" fillId="15" borderId="54" xfId="0" applyNumberFormat="1" applyFont="1" applyFill="1" applyBorder="1" applyAlignment="1">
      <alignment horizontal="center" vertical="center"/>
    </xf>
    <xf numFmtId="37" fontId="0" fillId="2" borderId="9" xfId="0" applyNumberFormat="1" applyBorder="1" applyAlignment="1">
      <alignment horizontal="center" vertical="center"/>
    </xf>
    <xf numFmtId="37" fontId="0" fillId="2" borderId="55" xfId="0" applyNumberFormat="1" applyBorder="1" applyAlignment="1">
      <alignment horizontal="center" vertical="center"/>
    </xf>
    <xf numFmtId="37" fontId="25" fillId="2" borderId="0" xfId="0" applyNumberFormat="1" applyFont="1" applyAlignment="1">
      <alignment wrapText="1"/>
    </xf>
    <xf numFmtId="37" fontId="22" fillId="2" borderId="54" xfId="0" applyNumberFormat="1" applyFont="1" applyBorder="1" applyAlignment="1">
      <alignment horizontal="center"/>
    </xf>
    <xf numFmtId="37" fontId="0" fillId="2" borderId="9" xfId="0" applyNumberFormat="1" applyBorder="1" applyAlignment="1">
      <alignment horizontal="center"/>
    </xf>
    <xf numFmtId="37" fontId="23" fillId="2" borderId="54" xfId="0" applyNumberFormat="1" applyFont="1" applyBorder="1" applyAlignment="1"/>
    <xf numFmtId="37" fontId="3" fillId="2" borderId="9" xfId="0" applyNumberFormat="1" applyFont="1" applyBorder="1" applyAlignment="1"/>
    <xf numFmtId="37" fontId="0" fillId="2" borderId="9" xfId="0" applyNumberFormat="1" applyBorder="1" applyAlignment="1"/>
    <xf numFmtId="37" fontId="23" fillId="2" borderId="83" xfId="0" applyNumberFormat="1" applyFont="1" applyBorder="1" applyAlignment="1"/>
    <xf numFmtId="37" fontId="0" fillId="2" borderId="58" xfId="0" applyNumberFormat="1" applyBorder="1" applyAlignment="1"/>
    <xf numFmtId="49" fontId="23" fillId="2" borderId="0" xfId="0" applyNumberFormat="1" applyFont="1" applyAlignment="1">
      <alignment horizontal="center"/>
    </xf>
    <xf numFmtId="37" fontId="0" fillId="2" borderId="84" xfId="0" applyNumberFormat="1" applyBorder="1" applyAlignment="1">
      <alignment horizontal="center"/>
    </xf>
    <xf numFmtId="37" fontId="0" fillId="2" borderId="85" xfId="0" applyNumberFormat="1" applyBorder="1" applyAlignment="1">
      <alignment horizontal="center"/>
    </xf>
    <xf numFmtId="37" fontId="0" fillId="2" borderId="86" xfId="0" applyNumberFormat="1" applyBorder="1" applyAlignment="1">
      <alignment horizontal="center"/>
    </xf>
    <xf numFmtId="37" fontId="17" fillId="6" borderId="41" xfId="0" applyNumberFormat="1" applyFont="1" applyFill="1" applyBorder="1" applyAlignment="1">
      <alignment horizontal="center"/>
    </xf>
    <xf numFmtId="37" fontId="17" fillId="6" borderId="87" xfId="0" applyNumberFormat="1" applyFont="1" applyFill="1" applyBorder="1" applyAlignment="1">
      <alignment horizontal="center"/>
    </xf>
    <xf numFmtId="37" fontId="17" fillId="6" borderId="21" xfId="0" applyNumberFormat="1" applyFont="1" applyFill="1" applyBorder="1" applyAlignment="1">
      <alignment horizontal="center"/>
    </xf>
    <xf numFmtId="37" fontId="0" fillId="6" borderId="2" xfId="0" applyNumberFormat="1" applyFill="1" applyBorder="1" applyAlignment="1" applyProtection="1">
      <alignment horizontal="center"/>
    </xf>
    <xf numFmtId="37" fontId="0" fillId="6" borderId="87" xfId="0" applyNumberFormat="1" applyFill="1" applyBorder="1" applyAlignment="1" applyProtection="1">
      <alignment horizontal="center"/>
    </xf>
    <xf numFmtId="37" fontId="0" fillId="8" borderId="88" xfId="0" applyNumberFormat="1" applyFill="1" applyBorder="1" applyAlignment="1" applyProtection="1">
      <alignment horizontal="center"/>
      <protection locked="0"/>
    </xf>
    <xf numFmtId="0" fontId="0" fillId="16" borderId="89" xfId="0" applyNumberFormat="1" applyFill="1" applyBorder="1" applyAlignment="1">
      <alignment horizontal="center"/>
    </xf>
    <xf numFmtId="37" fontId="0" fillId="16" borderId="90" xfId="0" applyNumberFormat="1" applyFill="1" applyBorder="1" applyAlignment="1">
      <alignment horizontal="center"/>
    </xf>
    <xf numFmtId="0" fontId="0" fillId="16" borderId="91" xfId="0" applyNumberFormat="1" applyFill="1" applyBorder="1" applyAlignment="1">
      <alignment horizontal="center"/>
    </xf>
    <xf numFmtId="37" fontId="0" fillId="16" borderId="92" xfId="0" applyNumberFormat="1" applyFill="1" applyBorder="1" applyAlignment="1">
      <alignment horizontal="center"/>
    </xf>
    <xf numFmtId="0" fontId="11" fillId="2" borderId="93" xfId="0" applyNumberFormat="1" applyFont="1" applyBorder="1" applyAlignment="1"/>
    <xf numFmtId="37" fontId="0" fillId="2" borderId="0" xfId="0" applyNumberFormat="1" applyBorder="1" applyAlignment="1"/>
    <xf numFmtId="37" fontId="0" fillId="2" borderId="0" xfId="0" applyNumberFormat="1" applyAlignment="1"/>
    <xf numFmtId="49" fontId="0" fillId="8" borderId="2" xfId="0" applyNumberFormat="1" applyFill="1" applyBorder="1" applyAlignment="1" applyProtection="1">
      <alignment horizontal="center"/>
      <protection locked="0"/>
    </xf>
    <xf numFmtId="49" fontId="0" fillId="8" borderId="87" xfId="0" applyNumberForma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 xr:uid="{00000000-0005-0000-0000-000001000000}"/>
  </cellStyles>
  <dxfs count="2">
    <dxf>
      <fill>
        <patternFill>
          <bgColor indexed="10"/>
        </patternFill>
      </fill>
    </dxf>
    <dxf>
      <font>
        <condense val="0"/>
        <extend val="0"/>
        <color indexed="51"/>
      </font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5"/>
  <sheetViews>
    <sheetView zoomScale="130" workbookViewId="0">
      <selection activeCell="B10" sqref="B10"/>
    </sheetView>
  </sheetViews>
  <sheetFormatPr defaultColWidth="20.7109375" defaultRowHeight="12.75" x14ac:dyDescent="0.2"/>
  <cols>
    <col min="1" max="1" width="30.7109375" customWidth="1"/>
  </cols>
  <sheetData>
    <row r="1" spans="1:4" s="147" customFormat="1" ht="18.95" customHeight="1" x14ac:dyDescent="0.25">
      <c r="A1" s="146" t="str">
        <f>CONCATENATE('7895NTP-AD-C'!A5," COST REPORT")</f>
        <v>FY 2012-13 COST REPORT</v>
      </c>
      <c r="B1" s="146"/>
      <c r="C1" s="146"/>
      <c r="D1" s="146"/>
    </row>
    <row r="2" spans="1:4" s="147" customFormat="1" ht="18.95" customHeight="1" x14ac:dyDescent="0.25">
      <c r="A2" s="146" t="s">
        <v>117</v>
      </c>
      <c r="B2" s="146"/>
      <c r="C2" s="146"/>
      <c r="D2" s="146"/>
    </row>
    <row r="3" spans="1:4" s="147" customFormat="1" ht="18.95" customHeight="1" x14ac:dyDescent="0.25">
      <c r="A3" s="146" t="s">
        <v>166</v>
      </c>
      <c r="B3" s="146"/>
      <c r="C3" s="146"/>
      <c r="D3" s="146"/>
    </row>
    <row r="4" spans="1:4" s="147" customFormat="1" ht="18.95" customHeight="1" x14ac:dyDescent="0.25"/>
    <row r="5" spans="1:4" s="147" customFormat="1" ht="18.95" customHeight="1" x14ac:dyDescent="0.25">
      <c r="A5" s="148" t="s">
        <v>91</v>
      </c>
      <c r="B5" s="251" t="str">
        <f>(IF(ISBLANK('7990NTP-AD'!B1),"",'7990NTP-AD'!B1))</f>
        <v/>
      </c>
      <c r="C5" s="251"/>
    </row>
    <row r="6" spans="1:4" s="147" customFormat="1" ht="18.95" customHeight="1" x14ac:dyDescent="0.25">
      <c r="A6" s="148" t="s">
        <v>118</v>
      </c>
      <c r="B6" s="251" t="str">
        <f>(IF(ISBLANK('7990NTP-AD'!B2),"",'7990NTP-AD'!B2))</f>
        <v/>
      </c>
      <c r="C6" s="251"/>
    </row>
    <row r="7" spans="1:4" s="147" customFormat="1" ht="18.95" customHeight="1" x14ac:dyDescent="0.25">
      <c r="A7" s="148" t="s">
        <v>119</v>
      </c>
      <c r="B7" s="251" t="str">
        <f>(IF(ISBLANK('7990NTP-AD'!B3),"",'7990NTP-AD'!B3))</f>
        <v/>
      </c>
      <c r="C7" s="251"/>
    </row>
    <row r="8" spans="1:4" s="147" customFormat="1" ht="18.95" customHeight="1" x14ac:dyDescent="0.25">
      <c r="A8" s="148" t="s">
        <v>120</v>
      </c>
      <c r="B8" s="251" t="str">
        <f>(IF(ISBLANK('7990NTP-AD'!B4),"",'7990NTP-AD'!B4))</f>
        <v/>
      </c>
      <c r="C8" s="251"/>
    </row>
    <row r="9" spans="1:4" s="147" customFormat="1" ht="18.95" customHeight="1" thickBot="1" x14ac:dyDescent="0.3"/>
    <row r="10" spans="1:4" s="152" customFormat="1" ht="18.95" customHeight="1" x14ac:dyDescent="0.25">
      <c r="A10" s="149" t="s">
        <v>121</v>
      </c>
      <c r="B10" s="150" t="s">
        <v>122</v>
      </c>
      <c r="C10" s="150" t="s">
        <v>123</v>
      </c>
      <c r="D10" s="151" t="s">
        <v>124</v>
      </c>
    </row>
    <row r="11" spans="1:4" s="147" customFormat="1" ht="18.95" customHeight="1" x14ac:dyDescent="0.25">
      <c r="A11" s="240" t="s">
        <v>173</v>
      </c>
      <c r="B11" s="241"/>
      <c r="C11" s="241"/>
      <c r="D11" s="242"/>
    </row>
    <row r="12" spans="1:4" s="147" customFormat="1" ht="18.95" customHeight="1" x14ac:dyDescent="0.25">
      <c r="A12" s="153" t="s">
        <v>174</v>
      </c>
      <c r="B12" s="154">
        <f>'7895NTP-AD-C'!G28</f>
        <v>0</v>
      </c>
      <c r="C12" s="155"/>
      <c r="D12" s="156"/>
    </row>
    <row r="13" spans="1:4" s="147" customFormat="1" ht="18.95" customHeight="1" x14ac:dyDescent="0.25">
      <c r="A13" s="153" t="s">
        <v>175</v>
      </c>
      <c r="B13" s="154">
        <f>'7895NTP-AD-C'!G36</f>
        <v>0</v>
      </c>
      <c r="C13" s="155"/>
      <c r="D13" s="156"/>
    </row>
    <row r="14" spans="1:4" s="147" customFormat="1" ht="18.95" customHeight="1" x14ac:dyDescent="0.25">
      <c r="A14" s="153" t="s">
        <v>176</v>
      </c>
      <c r="B14" s="154">
        <f>'7895NTP-AD-C'!G38</f>
        <v>0</v>
      </c>
      <c r="C14" s="155"/>
      <c r="D14" s="156"/>
    </row>
    <row r="15" spans="1:4" s="147" customFormat="1" ht="18.95" customHeight="1" x14ac:dyDescent="0.25">
      <c r="A15" s="153" t="s">
        <v>177</v>
      </c>
      <c r="B15" s="154">
        <f>'7895NTP-AD-C'!G39</f>
        <v>0</v>
      </c>
      <c r="C15" s="155"/>
      <c r="D15" s="156"/>
    </row>
    <row r="16" spans="1:4" s="147" customFormat="1" ht="18.95" customHeight="1" x14ac:dyDescent="0.25">
      <c r="A16" s="240" t="s">
        <v>125</v>
      </c>
      <c r="B16" s="241"/>
      <c r="C16" s="241"/>
      <c r="D16" s="242"/>
    </row>
    <row r="17" spans="1:4" s="147" customFormat="1" ht="36" customHeight="1" x14ac:dyDescent="0.25">
      <c r="A17" s="234" t="s">
        <v>170</v>
      </c>
      <c r="B17" s="235">
        <f>'7895NTP-AD-C'!F28</f>
        <v>0</v>
      </c>
      <c r="C17" s="239"/>
      <c r="D17" s="156"/>
    </row>
    <row r="18" spans="1:4" s="147" customFormat="1" ht="45.95" customHeight="1" thickBot="1" x14ac:dyDescent="0.3">
      <c r="A18" s="233" t="s">
        <v>162</v>
      </c>
      <c r="B18" s="191"/>
      <c r="C18" s="230">
        <f>'7990NTP-AD'!D48</f>
        <v>0</v>
      </c>
      <c r="D18" s="194"/>
    </row>
    <row r="19" spans="1:4" s="147" customFormat="1" ht="78.75" customHeight="1" thickBot="1" x14ac:dyDescent="0.3">
      <c r="A19" s="209" t="s">
        <v>163</v>
      </c>
      <c r="B19" s="155"/>
      <c r="C19" s="231">
        <f>'7990NTP-AD'!E28+'7990NTP-AD'!E29+'7990NTP-AD'!E30-'7990NTP-AD'!E44-'7990NTP-AD'!E46</f>
        <v>0</v>
      </c>
      <c r="D19" s="195"/>
    </row>
    <row r="20" spans="1:4" s="147" customFormat="1" ht="84.75" customHeight="1" thickBot="1" x14ac:dyDescent="0.3">
      <c r="A20" s="227" t="s">
        <v>164</v>
      </c>
      <c r="B20" s="191"/>
      <c r="C20" s="231">
        <f>'7990NTP-AD'!E36+'7990NTP-AD'!E37+'7990NTP-AD'!E38-'7990NTP-AD'!E45-'7990NTP-AD'!E47</f>
        <v>0</v>
      </c>
      <c r="D20" s="195"/>
    </row>
    <row r="21" spans="1:4" s="147" customFormat="1" ht="45.95" customHeight="1" x14ac:dyDescent="0.25">
      <c r="A21" s="232" t="s">
        <v>165</v>
      </c>
      <c r="B21" s="155"/>
      <c r="C21" s="230">
        <f>C19+C20</f>
        <v>0</v>
      </c>
      <c r="D21" s="195"/>
    </row>
    <row r="22" spans="1:4" s="147" customFormat="1" ht="18.95" customHeight="1" x14ac:dyDescent="0.3">
      <c r="A22" s="153" t="s">
        <v>126</v>
      </c>
      <c r="B22" s="229">
        <f>'7895NTP-AD-C'!F30</f>
        <v>0</v>
      </c>
      <c r="C22" s="236">
        <f>'7990NTP-AD'!C44+'7990NTP-AD'!C45</f>
        <v>0</v>
      </c>
      <c r="D22" s="156"/>
    </row>
    <row r="23" spans="1:4" s="147" customFormat="1" ht="18.95" customHeight="1" x14ac:dyDescent="0.3">
      <c r="A23" s="153" t="s">
        <v>142</v>
      </c>
      <c r="B23" s="229">
        <f>'7895NTP-AD-C'!F31</f>
        <v>0</v>
      </c>
      <c r="C23" s="237">
        <f>'7990NTP-AD'!C46+'7990NTP-AD'!C47</f>
        <v>0</v>
      </c>
      <c r="D23" s="156"/>
    </row>
    <row r="24" spans="1:4" s="147" customFormat="1" ht="18.95" customHeight="1" x14ac:dyDescent="0.25">
      <c r="A24" s="153" t="s">
        <v>127</v>
      </c>
      <c r="B24" s="154">
        <f>'7895NTP-AD-C'!F36</f>
        <v>0</v>
      </c>
      <c r="C24" s="154">
        <f>'7990NTP-AD'!E15</f>
        <v>0</v>
      </c>
      <c r="D24" s="156"/>
    </row>
    <row r="25" spans="1:4" s="147" customFormat="1" ht="18.95" customHeight="1" x14ac:dyDescent="0.25">
      <c r="A25" s="153" t="s">
        <v>128</v>
      </c>
      <c r="B25" s="154">
        <f>'7895NTP-AD-C'!F38</f>
        <v>0</v>
      </c>
      <c r="C25" s="154">
        <f>'7990NTP-AD'!E16</f>
        <v>0</v>
      </c>
      <c r="D25" s="156"/>
    </row>
    <row r="26" spans="1:4" s="147" customFormat="1" ht="18.95" customHeight="1" x14ac:dyDescent="0.25">
      <c r="A26" s="153" t="s">
        <v>129</v>
      </c>
      <c r="B26" s="154">
        <f>'7895NTP-AD-C'!F39</f>
        <v>0</v>
      </c>
      <c r="C26" s="154">
        <f>'7990NTP-AD'!E17</f>
        <v>0</v>
      </c>
      <c r="D26" s="156"/>
    </row>
    <row r="27" spans="1:4" s="147" customFormat="1" ht="18.95" customHeight="1" x14ac:dyDescent="0.25">
      <c r="A27" s="153" t="s">
        <v>130</v>
      </c>
      <c r="B27" s="154">
        <f>'7895NTP-AD-C'!F27</f>
        <v>0</v>
      </c>
      <c r="C27" s="154">
        <f>'7990NTP-AD'!C24</f>
        <v>0</v>
      </c>
      <c r="D27" s="156"/>
    </row>
    <row r="28" spans="1:4" s="147" customFormat="1" ht="18.95" customHeight="1" x14ac:dyDescent="0.25">
      <c r="A28" s="240" t="s">
        <v>131</v>
      </c>
      <c r="B28" s="241"/>
      <c r="C28" s="241"/>
      <c r="D28" s="242"/>
    </row>
    <row r="29" spans="1:4" ht="18.95" customHeight="1" x14ac:dyDescent="0.25">
      <c r="A29" s="244" t="s">
        <v>132</v>
      </c>
      <c r="B29" s="245"/>
      <c r="C29" s="161" t="s">
        <v>133</v>
      </c>
      <c r="D29" s="163" t="s">
        <v>123</v>
      </c>
    </row>
    <row r="30" spans="1:4" ht="18.95" customHeight="1" x14ac:dyDescent="0.25">
      <c r="A30" s="246" t="s">
        <v>136</v>
      </c>
      <c r="B30" s="247"/>
      <c r="C30" s="162">
        <v>11.86</v>
      </c>
      <c r="D30" s="164">
        <v>11.863</v>
      </c>
    </row>
    <row r="31" spans="1:4" ht="18.95" customHeight="1" x14ac:dyDescent="0.25">
      <c r="A31" s="246" t="s">
        <v>98</v>
      </c>
      <c r="B31" s="248"/>
      <c r="C31" s="162">
        <v>18.53</v>
      </c>
      <c r="D31" s="164">
        <v>18.53</v>
      </c>
    </row>
    <row r="32" spans="1:4" ht="18.95" customHeight="1" thickBot="1" x14ac:dyDescent="0.3">
      <c r="A32" s="249" t="s">
        <v>99</v>
      </c>
      <c r="B32" s="250"/>
      <c r="C32" s="165">
        <v>6.19</v>
      </c>
      <c r="D32" s="166">
        <v>6.19</v>
      </c>
    </row>
    <row r="34" spans="1:4" x14ac:dyDescent="0.2">
      <c r="A34" s="243" t="s">
        <v>134</v>
      </c>
      <c r="B34" s="243"/>
      <c r="C34" s="243"/>
      <c r="D34" s="243"/>
    </row>
    <row r="35" spans="1:4" x14ac:dyDescent="0.2">
      <c r="A35" s="243"/>
      <c r="B35" s="243"/>
      <c r="C35" s="243"/>
      <c r="D35" s="243"/>
    </row>
  </sheetData>
  <sheetProtection password="CD5A" sheet="1" objects="1" scenarios="1"/>
  <mergeCells count="12">
    <mergeCell ref="A11:D11"/>
    <mergeCell ref="A16:D16"/>
    <mergeCell ref="B5:C5"/>
    <mergeCell ref="B6:C6"/>
    <mergeCell ref="B7:C7"/>
    <mergeCell ref="B8:C8"/>
    <mergeCell ref="A28:D28"/>
    <mergeCell ref="A34:D35"/>
    <mergeCell ref="A29:B29"/>
    <mergeCell ref="A30:B30"/>
    <mergeCell ref="A31:B31"/>
    <mergeCell ref="A32:B32"/>
  </mergeCells>
  <phoneticPr fontId="24" type="noConversion"/>
  <conditionalFormatting sqref="A29">
    <cfRule type="expression" dxfId="1" priority="1" stopIfTrue="1">
      <formula>OR(ABS($C29-$D29)&gt;=1,AND(OR(ABS($C29-$B29)&gt;=1,ABS($B29-$D29)&gt;=1),OR(MIN($B$12:$B$15,$B$17,$B$22:$B$27)&lt;&gt;0,MAX($B$12:$B$15,$B$17,$B$22:$B$27)&lt;&gt;0)))</formula>
    </cfRule>
  </conditionalFormatting>
  <dataValidations count="3">
    <dataValidation type="whole" operator="greaterThanOrEqual" allowBlank="1" showInputMessage="1" showErrorMessage="1" errorTitle="Invalid Entry" error="Must be a whole number &gt;= 0." promptTitle="Paradox Fiscal Detail Amount" prompt="Fiscal detail in Paradox must match the amounts on the 7990. Review to ensure that these amounts match." sqref="D27 D18:D21" xr:uid="{00000000-0002-0000-0000-000000000000}">
      <formula1>0</formula1>
    </dataValidation>
    <dataValidation type="whole" operator="greaterThanOrEqual" allowBlank="1" showInputMessage="1" showErrorMessage="1" errorTitle="Invalid Entry" error="Must be a whole number &gt;= 0." promptTitle="Paradox Fiscal Detail Amount" prompt="Fiscal detail in Paradox must match the amounts on the 7990, and if the 7895 is required, that form as well. Review to ensure that these amounts match." sqref="D22:D26" xr:uid="{00000000-0002-0000-0000-000001000000}">
      <formula1>0</formula1>
    </dataValidation>
    <dataValidation type="whole" operator="greaterThanOrEqual" allowBlank="1" showInputMessage="1" showErrorMessage="1" errorTitle="Invalid Entry" error="Must be a whole number &gt;= 0." promptTitle="Paradox Fiscal Detail Amount" prompt="Fiscal detail in Paradox must match the amounts on the 7895, when that form is required. Review to ensure that these amounts match." sqref="D17 D12:D15" xr:uid="{00000000-0002-0000-0000-000002000000}">
      <formula1>0</formula1>
    </dataValidation>
  </dataValidations>
  <pageMargins left="0.75" right="0.75" top="0.51" bottom="0.55000000000000004" header="0.28000000000000003" footer="0.34"/>
  <pageSetup scale="87" orientation="portrait" r:id="rId1"/>
  <headerFooter alignWithMargins="0">
    <oddHeader>&amp;LState of California - Health and Human Servies Agency&amp;RDepartment of Health Care Services</oddHeader>
    <oddFooter>&amp;LDHCS MC       (02/13)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16"/>
  <sheetViews>
    <sheetView zoomScale="115" zoomScaleNormal="100" workbookViewId="0">
      <selection activeCell="B12" sqref="B12:C12"/>
    </sheetView>
  </sheetViews>
  <sheetFormatPr defaultRowHeight="12.75" x14ac:dyDescent="0.2"/>
  <cols>
    <col min="1" max="1" width="22.28515625" customWidth="1"/>
    <col min="2" max="2" width="26.28515625" customWidth="1"/>
    <col min="3" max="8" width="13.7109375" customWidth="1"/>
    <col min="9" max="9" width="14.140625" customWidth="1"/>
  </cols>
  <sheetData>
    <row r="1" spans="1:9" x14ac:dyDescent="0.2">
      <c r="A1" s="126" t="s">
        <v>169</v>
      </c>
      <c r="B1" s="126"/>
      <c r="C1" s="126"/>
      <c r="D1" s="126"/>
      <c r="E1" s="126"/>
      <c r="F1" s="126"/>
      <c r="G1" s="126"/>
      <c r="H1" s="126"/>
      <c r="I1" s="126"/>
    </row>
    <row r="2" spans="1:9" x14ac:dyDescent="0.2">
      <c r="A2" s="126" t="s">
        <v>6</v>
      </c>
      <c r="B2" s="126"/>
      <c r="C2" s="126"/>
      <c r="D2" s="126"/>
      <c r="E2" s="126"/>
      <c r="F2" s="126"/>
      <c r="G2" s="126"/>
      <c r="H2" s="126"/>
      <c r="I2" s="126"/>
    </row>
    <row r="3" spans="1:9" x14ac:dyDescent="0.2">
      <c r="A3" s="126" t="s">
        <v>167</v>
      </c>
      <c r="B3" s="126"/>
      <c r="C3" s="126"/>
      <c r="D3" s="126"/>
      <c r="E3" s="126"/>
      <c r="F3" s="126"/>
      <c r="G3" s="126"/>
      <c r="H3" s="126"/>
      <c r="I3" s="126"/>
    </row>
    <row r="4" spans="1:9" x14ac:dyDescent="0.2">
      <c r="A4" s="127" t="s">
        <v>115</v>
      </c>
      <c r="B4" s="126"/>
      <c r="C4" s="127"/>
      <c r="D4" s="127"/>
      <c r="E4" s="126"/>
      <c r="F4" s="126"/>
      <c r="G4" s="126"/>
      <c r="H4" s="126"/>
      <c r="I4" s="126"/>
    </row>
    <row r="5" spans="1:9" x14ac:dyDescent="0.2">
      <c r="A5" s="128" t="s">
        <v>171</v>
      </c>
      <c r="B5" s="126"/>
      <c r="C5" s="127"/>
      <c r="D5" s="127"/>
      <c r="E5" s="126"/>
      <c r="F5" s="126"/>
      <c r="G5" s="126"/>
      <c r="H5" s="126"/>
      <c r="I5" s="126"/>
    </row>
    <row r="6" spans="1:9" x14ac:dyDescent="0.2">
      <c r="A6" s="128"/>
      <c r="B6" s="126"/>
      <c r="C6" s="127"/>
      <c r="D6" s="127"/>
      <c r="E6" s="126"/>
      <c r="F6" s="126"/>
      <c r="G6" s="126"/>
      <c r="H6" s="126"/>
      <c r="I6" s="126"/>
    </row>
    <row r="7" spans="1:9" x14ac:dyDescent="0.2">
      <c r="B7" s="173"/>
      <c r="C7" s="173"/>
      <c r="D7" s="172" t="s">
        <v>140</v>
      </c>
      <c r="E7" s="173"/>
      <c r="F7" s="173"/>
      <c r="G7" s="173"/>
      <c r="H7" s="173"/>
      <c r="I7" s="173"/>
    </row>
    <row r="8" spans="1:9" x14ac:dyDescent="0.2">
      <c r="D8" s="172" t="s">
        <v>141</v>
      </c>
    </row>
    <row r="10" spans="1:9" x14ac:dyDescent="0.2">
      <c r="A10" t="s">
        <v>7</v>
      </c>
      <c r="B10" s="258" t="str">
        <f>IF(ISBLANK('7990NTP-AD'!B1),"",'7990NTP-AD'!B1)</f>
        <v/>
      </c>
      <c r="C10" s="258"/>
      <c r="D10" s="11"/>
      <c r="G10" s="11"/>
      <c r="H10" s="11"/>
      <c r="I10" s="11"/>
    </row>
    <row r="11" spans="1:9" x14ac:dyDescent="0.2">
      <c r="A11" t="s">
        <v>8</v>
      </c>
      <c r="B11" s="259" t="str">
        <f>IF(ISBLANK('7990NTP-AD'!B2),"",'7990NTP-AD'!B2)</f>
        <v/>
      </c>
      <c r="C11" s="259"/>
      <c r="D11" s="11"/>
      <c r="E11" t="s">
        <v>10</v>
      </c>
      <c r="F11" s="11"/>
      <c r="G11" s="168" t="str">
        <f>IF(ISBLANK('7990NTP-AD'!B3),"",'7990NTP-AD'!B3)</f>
        <v/>
      </c>
      <c r="H11" s="11"/>
      <c r="I11" s="11"/>
    </row>
    <row r="12" spans="1:9" x14ac:dyDescent="0.2">
      <c r="A12" t="s">
        <v>9</v>
      </c>
      <c r="B12" s="260"/>
      <c r="C12" s="260"/>
      <c r="D12" s="11"/>
      <c r="E12" t="s">
        <v>11</v>
      </c>
      <c r="G12" s="169" t="str">
        <f>IF(ISBLANK('7990NTP-AD'!B3),"",'7990NTP-AD'!B3)</f>
        <v/>
      </c>
      <c r="H12" s="34"/>
      <c r="I12" s="11"/>
    </row>
    <row r="13" spans="1:9" x14ac:dyDescent="0.2">
      <c r="A13" s="97"/>
      <c r="B13" s="99"/>
      <c r="C13" s="98"/>
      <c r="D13" s="11"/>
      <c r="H13" s="34"/>
      <c r="I13" s="11"/>
    </row>
    <row r="14" spans="1:9" x14ac:dyDescent="0.2">
      <c r="A14" s="126" t="s">
        <v>116</v>
      </c>
      <c r="B14" s="126"/>
      <c r="C14" s="126"/>
      <c r="D14" s="126"/>
      <c r="E14" s="126"/>
      <c r="F14" s="126"/>
      <c r="G14" s="126"/>
      <c r="H14" s="126"/>
      <c r="I14" s="126"/>
    </row>
    <row r="15" spans="1:9" x14ac:dyDescent="0.2">
      <c r="A15" s="126"/>
      <c r="B15" s="126"/>
      <c r="C15" s="126"/>
      <c r="D15" s="126"/>
      <c r="E15" s="126"/>
      <c r="F15" s="126"/>
      <c r="G15" s="126"/>
      <c r="H15" s="126"/>
      <c r="I15" s="126"/>
    </row>
    <row r="16" spans="1:9" ht="13.5" thickBot="1" x14ac:dyDescent="0.25">
      <c r="A16" s="2"/>
      <c r="B16" s="2"/>
      <c r="C16" s="19" t="s">
        <v>12</v>
      </c>
      <c r="D16" s="19" t="s">
        <v>13</v>
      </c>
      <c r="E16" s="41" t="s">
        <v>14</v>
      </c>
      <c r="F16" s="41" t="s">
        <v>15</v>
      </c>
      <c r="G16" s="41" t="s">
        <v>16</v>
      </c>
      <c r="H16" s="41" t="s">
        <v>87</v>
      </c>
      <c r="I16" s="41" t="s">
        <v>88</v>
      </c>
    </row>
    <row r="17" spans="1:9" ht="13.5" thickTop="1" x14ac:dyDescent="0.2">
      <c r="A17" s="87"/>
      <c r="B17" s="4"/>
      <c r="D17" s="46"/>
      <c r="E17" s="252" t="s">
        <v>83</v>
      </c>
      <c r="F17" s="253"/>
      <c r="G17" s="253"/>
      <c r="H17" s="253"/>
      <c r="I17" s="254"/>
    </row>
    <row r="18" spans="1:9" x14ac:dyDescent="0.2">
      <c r="A18" s="94"/>
      <c r="B18" s="4"/>
      <c r="C18" s="7" t="s">
        <v>0</v>
      </c>
      <c r="D18" s="7"/>
      <c r="E18" s="7" t="s">
        <v>17</v>
      </c>
      <c r="F18" s="17"/>
      <c r="G18" s="7" t="s">
        <v>172</v>
      </c>
      <c r="H18" s="40" t="s">
        <v>18</v>
      </c>
      <c r="I18" s="48" t="s">
        <v>0</v>
      </c>
    </row>
    <row r="19" spans="1:9" x14ac:dyDescent="0.2">
      <c r="A19" s="88" t="s">
        <v>19</v>
      </c>
      <c r="B19" s="5"/>
      <c r="C19" s="8" t="s">
        <v>20</v>
      </c>
      <c r="D19" s="8" t="s">
        <v>84</v>
      </c>
      <c r="E19" s="8" t="s">
        <v>21</v>
      </c>
      <c r="F19" s="8" t="s">
        <v>22</v>
      </c>
      <c r="G19" s="8" t="s">
        <v>23</v>
      </c>
      <c r="H19" s="36" t="s">
        <v>172</v>
      </c>
      <c r="I19" s="44" t="s">
        <v>83</v>
      </c>
    </row>
    <row r="20" spans="1:9" ht="15.95" customHeight="1" x14ac:dyDescent="0.2">
      <c r="A20" s="88" t="s">
        <v>24</v>
      </c>
      <c r="B20" s="18"/>
      <c r="C20" s="24">
        <f>SUM(D20+I20)</f>
        <v>0</v>
      </c>
      <c r="D20" s="24">
        <f>D50</f>
        <v>0</v>
      </c>
      <c r="E20" s="24">
        <f>E50</f>
        <v>0</v>
      </c>
      <c r="F20" s="24">
        <f>F50</f>
        <v>0</v>
      </c>
      <c r="G20" s="24">
        <f>G50</f>
        <v>0</v>
      </c>
      <c r="H20" s="42">
        <f>SUM(F20+G20)</f>
        <v>0</v>
      </c>
      <c r="I20" s="51">
        <f>SUM(E20+H20)</f>
        <v>0</v>
      </c>
    </row>
    <row r="21" spans="1:9" ht="15.95" customHeight="1" x14ac:dyDescent="0.2">
      <c r="A21" s="88" t="s">
        <v>1</v>
      </c>
      <c r="B21" s="5"/>
      <c r="C21" s="24">
        <f t="shared" ref="C21:C27" si="0">SUM(D21+I21)</f>
        <v>0</v>
      </c>
      <c r="D21" s="24">
        <f>D59</f>
        <v>0</v>
      </c>
      <c r="E21" s="24">
        <f>E59</f>
        <v>0</v>
      </c>
      <c r="F21" s="24">
        <f>F59</f>
        <v>0</v>
      </c>
      <c r="G21" s="24">
        <f>G59</f>
        <v>0</v>
      </c>
      <c r="H21" s="42">
        <f t="shared" ref="H21:H27" si="1">SUM(F21+G21)</f>
        <v>0</v>
      </c>
      <c r="I21" s="51">
        <f>SUM(E21+H21)</f>
        <v>0</v>
      </c>
    </row>
    <row r="22" spans="1:9" ht="15.95" customHeight="1" x14ac:dyDescent="0.2">
      <c r="A22" s="88" t="s">
        <v>25</v>
      </c>
      <c r="B22" s="5"/>
      <c r="C22" s="24">
        <f t="shared" si="0"/>
        <v>0</v>
      </c>
      <c r="D22" s="24">
        <f>D71</f>
        <v>0</v>
      </c>
      <c r="E22" s="24">
        <f>E71</f>
        <v>0</v>
      </c>
      <c r="F22" s="24">
        <f>F71</f>
        <v>0</v>
      </c>
      <c r="G22" s="24">
        <f>G71</f>
        <v>0</v>
      </c>
      <c r="H22" s="42">
        <f t="shared" si="1"/>
        <v>0</v>
      </c>
      <c r="I22" s="51">
        <f t="shared" ref="I22:I27" si="2">SUM(E22+H22)</f>
        <v>0</v>
      </c>
    </row>
    <row r="23" spans="1:9" ht="15.95" customHeight="1" x14ac:dyDescent="0.2">
      <c r="A23" s="88" t="s">
        <v>26</v>
      </c>
      <c r="B23" s="5"/>
      <c r="C23" s="24">
        <f t="shared" si="0"/>
        <v>0</v>
      </c>
      <c r="D23" s="24">
        <f>D90</f>
        <v>0</v>
      </c>
      <c r="E23" s="24">
        <f t="shared" ref="E23:G24" si="3">E90</f>
        <v>0</v>
      </c>
      <c r="F23" s="24">
        <f t="shared" si="3"/>
        <v>0</v>
      </c>
      <c r="G23" s="24">
        <f t="shared" si="3"/>
        <v>0</v>
      </c>
      <c r="H23" s="42">
        <f t="shared" si="1"/>
        <v>0</v>
      </c>
      <c r="I23" s="51">
        <f t="shared" si="2"/>
        <v>0</v>
      </c>
    </row>
    <row r="24" spans="1:9" ht="15.95" customHeight="1" x14ac:dyDescent="0.2">
      <c r="A24" s="88" t="s">
        <v>2</v>
      </c>
      <c r="B24" s="5"/>
      <c r="C24" s="24">
        <f t="shared" si="0"/>
        <v>0</v>
      </c>
      <c r="D24" s="24">
        <f>D91</f>
        <v>0</v>
      </c>
      <c r="E24" s="24">
        <f t="shared" si="3"/>
        <v>0</v>
      </c>
      <c r="F24" s="24">
        <f t="shared" si="3"/>
        <v>0</v>
      </c>
      <c r="G24" s="24">
        <f t="shared" si="3"/>
        <v>0</v>
      </c>
      <c r="H24" s="42">
        <f t="shared" si="1"/>
        <v>0</v>
      </c>
      <c r="I24" s="51">
        <f t="shared" si="2"/>
        <v>0</v>
      </c>
    </row>
    <row r="25" spans="1:9" ht="15.95" customHeight="1" x14ac:dyDescent="0.2">
      <c r="A25" s="88" t="s">
        <v>3</v>
      </c>
      <c r="B25" s="5"/>
      <c r="C25" s="24">
        <f t="shared" si="0"/>
        <v>0</v>
      </c>
      <c r="D25" s="24">
        <f>D98</f>
        <v>0</v>
      </c>
      <c r="E25" s="24">
        <f>E98</f>
        <v>0</v>
      </c>
      <c r="F25" s="24">
        <f>F98</f>
        <v>0</v>
      </c>
      <c r="G25" s="24">
        <f>G98</f>
        <v>0</v>
      </c>
      <c r="H25" s="42">
        <f t="shared" si="1"/>
        <v>0</v>
      </c>
      <c r="I25" s="51">
        <f t="shared" si="2"/>
        <v>0</v>
      </c>
    </row>
    <row r="26" spans="1:9" ht="15.95" customHeight="1" x14ac:dyDescent="0.2">
      <c r="A26" s="88" t="s">
        <v>4</v>
      </c>
      <c r="B26" s="5"/>
      <c r="C26" s="24">
        <f t="shared" si="0"/>
        <v>0</v>
      </c>
      <c r="D26" s="24">
        <f>D100</f>
        <v>0</v>
      </c>
      <c r="E26" s="24">
        <f>E100</f>
        <v>0</v>
      </c>
      <c r="F26" s="24">
        <f>F100</f>
        <v>0</v>
      </c>
      <c r="G26" s="24">
        <f>G100</f>
        <v>0</v>
      </c>
      <c r="H26" s="42">
        <f t="shared" si="1"/>
        <v>0</v>
      </c>
      <c r="I26" s="51">
        <f t="shared" si="2"/>
        <v>0</v>
      </c>
    </row>
    <row r="27" spans="1:9" ht="15.95" customHeight="1" x14ac:dyDescent="0.2">
      <c r="A27" s="88" t="s">
        <v>27</v>
      </c>
      <c r="B27" s="5"/>
      <c r="C27" s="24">
        <f t="shared" si="0"/>
        <v>0</v>
      </c>
      <c r="D27" s="14"/>
      <c r="E27" s="14"/>
      <c r="F27" s="24">
        <f>F102</f>
        <v>0</v>
      </c>
      <c r="G27" s="14"/>
      <c r="H27" s="42">
        <f t="shared" si="1"/>
        <v>0</v>
      </c>
      <c r="I27" s="51">
        <f t="shared" si="2"/>
        <v>0</v>
      </c>
    </row>
    <row r="28" spans="1:9" ht="15.95" customHeight="1" x14ac:dyDescent="0.2">
      <c r="A28" s="95" t="s">
        <v>28</v>
      </c>
      <c r="B28" s="23"/>
      <c r="C28" s="58">
        <f t="shared" ref="C28:I28" si="4">SUM(C20:C27)</f>
        <v>0</v>
      </c>
      <c r="D28" s="58">
        <f t="shared" si="4"/>
        <v>0</v>
      </c>
      <c r="E28" s="58">
        <f t="shared" si="4"/>
        <v>0</v>
      </c>
      <c r="F28" s="58">
        <f t="shared" si="4"/>
        <v>0</v>
      </c>
      <c r="G28" s="58">
        <f t="shared" si="4"/>
        <v>0</v>
      </c>
      <c r="H28" s="58">
        <f t="shared" si="4"/>
        <v>0</v>
      </c>
      <c r="I28" s="59">
        <f t="shared" si="4"/>
        <v>0</v>
      </c>
    </row>
    <row r="29" spans="1:9" ht="15.95" customHeight="1" x14ac:dyDescent="0.2">
      <c r="A29" s="88" t="s">
        <v>29</v>
      </c>
      <c r="B29" s="5"/>
      <c r="C29" s="25"/>
      <c r="D29" s="25"/>
      <c r="E29" s="25"/>
      <c r="F29" s="25"/>
      <c r="G29" s="25"/>
      <c r="H29" s="37"/>
      <c r="I29" s="37"/>
    </row>
    <row r="30" spans="1:9" ht="15.95" customHeight="1" x14ac:dyDescent="0.2">
      <c r="A30" s="88" t="s">
        <v>30</v>
      </c>
      <c r="B30" s="5"/>
      <c r="C30" s="24">
        <f t="shared" ref="C30:C39" si="5">SUM(D30+I30)</f>
        <v>0</v>
      </c>
      <c r="D30" s="141"/>
      <c r="E30" s="141"/>
      <c r="F30" s="141"/>
      <c r="G30" s="141"/>
      <c r="H30" s="42">
        <f>SUM(F30+G30)</f>
        <v>0</v>
      </c>
      <c r="I30" s="51">
        <f>SUM(E30+H30)</f>
        <v>0</v>
      </c>
    </row>
    <row r="31" spans="1:9" ht="15.95" customHeight="1" x14ac:dyDescent="0.2">
      <c r="A31" s="88" t="s">
        <v>31</v>
      </c>
      <c r="B31" s="5"/>
      <c r="C31" s="24">
        <f t="shared" si="5"/>
        <v>0</v>
      </c>
      <c r="D31" s="141"/>
      <c r="E31" s="141"/>
      <c r="F31" s="141"/>
      <c r="G31" s="141"/>
      <c r="H31" s="42">
        <f>SUM(F31+G31)</f>
        <v>0</v>
      </c>
      <c r="I31" s="51">
        <f>SUM(E31+H31)</f>
        <v>0</v>
      </c>
    </row>
    <row r="32" spans="1:9" ht="15.95" customHeight="1" x14ac:dyDescent="0.2">
      <c r="A32" s="88" t="s">
        <v>108</v>
      </c>
      <c r="B32" s="5"/>
      <c r="C32" s="24">
        <f t="shared" si="5"/>
        <v>0</v>
      </c>
      <c r="D32" s="24">
        <f>SUM(D28-D30-D31)</f>
        <v>0</v>
      </c>
      <c r="E32" s="24">
        <f>SUM(E28-E30-E31)</f>
        <v>0</v>
      </c>
      <c r="F32" s="24">
        <f>SUM(F28-F30-F31)</f>
        <v>0</v>
      </c>
      <c r="G32" s="24">
        <f>SUM(G28-G30-G31)</f>
        <v>0</v>
      </c>
      <c r="H32" s="24">
        <f>SUM(H28-H30-H31)</f>
        <v>0</v>
      </c>
      <c r="I32" s="51">
        <f t="shared" ref="I32:I39" si="6">SUM(E32+H32)</f>
        <v>0</v>
      </c>
    </row>
    <row r="33" spans="1:256" ht="15.95" hidden="1" customHeight="1" x14ac:dyDescent="0.2">
      <c r="A33" s="96" t="s">
        <v>32</v>
      </c>
      <c r="B33" s="16"/>
      <c r="C33" s="14"/>
      <c r="D33" s="14"/>
      <c r="E33" s="14"/>
      <c r="F33" s="14"/>
      <c r="G33" s="14"/>
      <c r="H33" s="38"/>
      <c r="I33" s="49"/>
    </row>
    <row r="34" spans="1:256" ht="15.95" hidden="1" customHeight="1" x14ac:dyDescent="0.2">
      <c r="A34" s="101" t="s">
        <v>85</v>
      </c>
      <c r="B34" s="102"/>
      <c r="C34" s="102">
        <f t="shared" si="5"/>
        <v>0</v>
      </c>
      <c r="D34" s="102"/>
      <c r="E34" s="102"/>
      <c r="F34" s="102"/>
      <c r="G34" s="102"/>
      <c r="H34" s="103">
        <f t="shared" ref="H34:H39" si="7">SUM(F34+G34)</f>
        <v>0</v>
      </c>
      <c r="I34" s="104">
        <f t="shared" si="6"/>
        <v>0</v>
      </c>
      <c r="J34" s="100"/>
      <c r="K34" s="100"/>
      <c r="L34" s="100"/>
      <c r="M34" s="100"/>
      <c r="N34" s="100"/>
      <c r="O34" s="100"/>
    </row>
    <row r="35" spans="1:256" ht="15.95" customHeight="1" x14ac:dyDescent="0.2">
      <c r="A35" s="255" t="s">
        <v>109</v>
      </c>
      <c r="B35" s="256"/>
      <c r="C35" s="256"/>
      <c r="D35" s="256"/>
      <c r="E35" s="256"/>
      <c r="F35" s="256"/>
      <c r="G35" s="256"/>
      <c r="H35" s="256"/>
      <c r="I35" s="257"/>
      <c r="J35" s="100"/>
      <c r="K35" s="100"/>
      <c r="L35" s="100"/>
      <c r="M35" s="100"/>
      <c r="N35" s="100"/>
      <c r="O35" s="100"/>
    </row>
    <row r="36" spans="1:256" ht="15.95" customHeight="1" x14ac:dyDescent="0.2">
      <c r="A36" s="88" t="s">
        <v>106</v>
      </c>
      <c r="B36" s="5"/>
      <c r="C36" s="24">
        <f t="shared" si="5"/>
        <v>0</v>
      </c>
      <c r="D36" s="13"/>
      <c r="E36" s="141"/>
      <c r="F36" s="141"/>
      <c r="G36" s="141"/>
      <c r="H36" s="42">
        <f t="shared" si="7"/>
        <v>0</v>
      </c>
      <c r="I36" s="51">
        <f>SUM(E36+H36)</f>
        <v>0</v>
      </c>
    </row>
    <row r="37" spans="1:256" s="97" customFormat="1" ht="15.95" hidden="1" customHeight="1" x14ac:dyDescent="0.2">
      <c r="A37" s="96" t="s">
        <v>107</v>
      </c>
      <c r="B37" s="16"/>
      <c r="C37" s="16">
        <f>SUM(D37+I37)</f>
        <v>0</v>
      </c>
      <c r="D37" s="16"/>
      <c r="E37" s="16"/>
      <c r="F37" s="170"/>
      <c r="G37" s="16"/>
      <c r="H37" s="107">
        <f>SUM(F37+G37)</f>
        <v>0</v>
      </c>
      <c r="I37" s="108">
        <f>SUM(E37+H37)</f>
        <v>0</v>
      </c>
      <c r="K37" s="100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ht="15.95" customHeight="1" x14ac:dyDescent="0.2">
      <c r="A38" s="47" t="s">
        <v>111</v>
      </c>
      <c r="B38" s="10"/>
      <c r="C38" s="24">
        <f t="shared" si="5"/>
        <v>0</v>
      </c>
      <c r="D38" s="50"/>
      <c r="E38" s="142"/>
      <c r="F38" s="142"/>
      <c r="G38" s="142"/>
      <c r="H38" s="42">
        <f t="shared" si="7"/>
        <v>0</v>
      </c>
      <c r="I38" s="51">
        <f t="shared" si="6"/>
        <v>0</v>
      </c>
    </row>
    <row r="39" spans="1:256" ht="15.95" customHeight="1" x14ac:dyDescent="0.2">
      <c r="A39" s="47" t="s">
        <v>110</v>
      </c>
      <c r="B39" s="10"/>
      <c r="C39" s="24">
        <f t="shared" si="5"/>
        <v>0</v>
      </c>
      <c r="D39" s="50"/>
      <c r="E39" s="142"/>
      <c r="F39" s="142"/>
      <c r="G39" s="142"/>
      <c r="H39" s="42">
        <f t="shared" si="7"/>
        <v>0</v>
      </c>
      <c r="I39" s="51">
        <f t="shared" si="6"/>
        <v>0</v>
      </c>
    </row>
    <row r="40" spans="1:256" ht="15.95" hidden="1" customHeight="1" x14ac:dyDescent="0.2">
      <c r="A40" s="96" t="s">
        <v>86</v>
      </c>
      <c r="B40" s="16"/>
      <c r="C40" s="33"/>
      <c r="D40" s="33"/>
      <c r="E40" s="105"/>
      <c r="F40" s="105"/>
      <c r="G40" s="105"/>
      <c r="H40" s="105"/>
      <c r="I40" s="106"/>
    </row>
    <row r="41" spans="1:256" ht="15.95" hidden="1" customHeight="1" x14ac:dyDescent="0.2">
      <c r="A41" s="96"/>
      <c r="B41" s="16"/>
      <c r="C41" s="33"/>
      <c r="D41" s="33"/>
      <c r="E41" s="33"/>
      <c r="F41" s="33"/>
      <c r="G41" s="33"/>
      <c r="H41" s="39"/>
      <c r="I41" s="33"/>
    </row>
    <row r="43" spans="1:256" x14ac:dyDescent="0.2">
      <c r="A43" s="126" t="s">
        <v>135</v>
      </c>
      <c r="B43" s="126"/>
      <c r="C43" s="126"/>
      <c r="D43" s="126"/>
      <c r="E43" s="126"/>
      <c r="F43" s="126"/>
      <c r="G43" s="126"/>
      <c r="H43" s="126"/>
      <c r="I43" s="126"/>
    </row>
    <row r="44" spans="1:256" ht="13.5" thickBot="1" x14ac:dyDescent="0.25">
      <c r="A44" s="6" t="s">
        <v>33</v>
      </c>
      <c r="B44" s="6"/>
      <c r="C44" s="6"/>
      <c r="D44" s="6"/>
      <c r="E44" s="6"/>
      <c r="F44" s="6"/>
      <c r="G44" s="6"/>
      <c r="H44" s="6"/>
      <c r="I44" s="6"/>
    </row>
    <row r="45" spans="1:256" ht="13.5" thickTop="1" x14ac:dyDescent="0.2">
      <c r="A45" s="87"/>
      <c r="B45" s="4"/>
      <c r="C45" s="7" t="s">
        <v>0</v>
      </c>
      <c r="D45" s="7"/>
      <c r="E45" s="7" t="s">
        <v>17</v>
      </c>
      <c r="F45" s="17"/>
      <c r="G45" s="36" t="s">
        <v>172</v>
      </c>
      <c r="H45" s="12" t="s">
        <v>18</v>
      </c>
      <c r="I45" s="43" t="s">
        <v>0</v>
      </c>
    </row>
    <row r="46" spans="1:256" x14ac:dyDescent="0.2">
      <c r="A46" s="88" t="s">
        <v>19</v>
      </c>
      <c r="B46" s="5"/>
      <c r="C46" s="8" t="s">
        <v>20</v>
      </c>
      <c r="D46" s="8" t="s">
        <v>84</v>
      </c>
      <c r="E46" s="8" t="s">
        <v>21</v>
      </c>
      <c r="F46" s="8" t="s">
        <v>22</v>
      </c>
      <c r="G46" s="9" t="s">
        <v>23</v>
      </c>
      <c r="H46" s="36" t="s">
        <v>172</v>
      </c>
      <c r="I46" s="44" t="s">
        <v>83</v>
      </c>
    </row>
    <row r="47" spans="1:256" x14ac:dyDescent="0.2">
      <c r="A47" s="88" t="s">
        <v>34</v>
      </c>
      <c r="B47" s="18"/>
      <c r="C47" s="26"/>
      <c r="D47" s="26"/>
      <c r="E47" s="26"/>
      <c r="F47" s="26"/>
      <c r="G47" s="26"/>
      <c r="H47" s="27"/>
      <c r="I47" s="45"/>
    </row>
    <row r="48" spans="1:256" x14ac:dyDescent="0.2">
      <c r="A48" s="88" t="s">
        <v>35</v>
      </c>
      <c r="B48" s="18"/>
      <c r="C48" s="24">
        <f>SUM(D48+I48)</f>
        <v>0</v>
      </c>
      <c r="D48" s="143"/>
      <c r="E48" s="143"/>
      <c r="F48" s="143"/>
      <c r="G48" s="143"/>
      <c r="H48" s="42">
        <f>SUM(F48+G48)</f>
        <v>0</v>
      </c>
      <c r="I48" s="51">
        <f>SUM(E48+H48)</f>
        <v>0</v>
      </c>
    </row>
    <row r="49" spans="1:9" x14ac:dyDescent="0.2">
      <c r="A49" s="88" t="s">
        <v>36</v>
      </c>
      <c r="B49" s="5"/>
      <c r="C49" s="24">
        <f>SUM(D49+I49)</f>
        <v>0</v>
      </c>
      <c r="D49" s="143"/>
      <c r="E49" s="143"/>
      <c r="F49" s="143"/>
      <c r="G49" s="143"/>
      <c r="H49" s="42">
        <f>SUM(F49+G49)</f>
        <v>0</v>
      </c>
      <c r="I49" s="51">
        <f>SUM(E49+H49)</f>
        <v>0</v>
      </c>
    </row>
    <row r="50" spans="1:9" x14ac:dyDescent="0.2">
      <c r="A50" s="89" t="s">
        <v>37</v>
      </c>
      <c r="B50" s="22"/>
      <c r="C50" s="23">
        <f>C48+C49</f>
        <v>0</v>
      </c>
      <c r="D50" s="23">
        <f t="shared" ref="D50:I50" si="8">D48+D49</f>
        <v>0</v>
      </c>
      <c r="E50" s="23">
        <f t="shared" si="8"/>
        <v>0</v>
      </c>
      <c r="F50" s="23">
        <f t="shared" si="8"/>
        <v>0</v>
      </c>
      <c r="G50" s="23">
        <f t="shared" si="8"/>
        <v>0</v>
      </c>
      <c r="H50" s="23">
        <f t="shared" si="8"/>
        <v>0</v>
      </c>
      <c r="I50" s="52">
        <f t="shared" si="8"/>
        <v>0</v>
      </c>
    </row>
    <row r="51" spans="1:9" x14ac:dyDescent="0.2">
      <c r="A51" s="88" t="s">
        <v>38</v>
      </c>
      <c r="B51" s="5"/>
      <c r="C51" s="26"/>
      <c r="D51" s="26"/>
      <c r="E51" s="26"/>
      <c r="F51" s="26"/>
      <c r="G51" s="26"/>
      <c r="H51" s="27"/>
      <c r="I51" s="45"/>
    </row>
    <row r="52" spans="1:9" x14ac:dyDescent="0.2">
      <c r="A52" s="88" t="s">
        <v>39</v>
      </c>
      <c r="B52" s="5"/>
      <c r="C52" s="24">
        <f t="shared" ref="C52:C58" si="9">SUM(D52+I52)</f>
        <v>0</v>
      </c>
      <c r="D52" s="141"/>
      <c r="E52" s="141"/>
      <c r="F52" s="141"/>
      <c r="G52" s="141"/>
      <c r="H52" s="42">
        <f t="shared" ref="H52:H58" si="10">SUM(F52+G52)</f>
        <v>0</v>
      </c>
      <c r="I52" s="51">
        <f t="shared" ref="I52:I58" si="11">SUM(E52+H52)</f>
        <v>0</v>
      </c>
    </row>
    <row r="53" spans="1:9" x14ac:dyDescent="0.2">
      <c r="A53" s="88" t="s">
        <v>40</v>
      </c>
      <c r="B53" s="5"/>
      <c r="C53" s="24">
        <f t="shared" si="9"/>
        <v>0</v>
      </c>
      <c r="D53" s="141"/>
      <c r="E53" s="141"/>
      <c r="F53" s="167"/>
      <c r="G53" s="141"/>
      <c r="H53" s="42">
        <f t="shared" si="10"/>
        <v>0</v>
      </c>
      <c r="I53" s="51">
        <f t="shared" si="11"/>
        <v>0</v>
      </c>
    </row>
    <row r="54" spans="1:9" x14ac:dyDescent="0.2">
      <c r="A54" s="88" t="s">
        <v>41</v>
      </c>
      <c r="B54" s="5"/>
      <c r="C54" s="24">
        <f t="shared" si="9"/>
        <v>0</v>
      </c>
      <c r="D54" s="141"/>
      <c r="E54" s="141"/>
      <c r="F54" s="141"/>
      <c r="G54" s="141"/>
      <c r="H54" s="42">
        <f t="shared" si="10"/>
        <v>0</v>
      </c>
      <c r="I54" s="51">
        <f t="shared" si="11"/>
        <v>0</v>
      </c>
    </row>
    <row r="55" spans="1:9" x14ac:dyDescent="0.2">
      <c r="A55" s="88" t="s">
        <v>42</v>
      </c>
      <c r="B55" s="5"/>
      <c r="C55" s="24">
        <f t="shared" si="9"/>
        <v>0</v>
      </c>
      <c r="D55" s="141"/>
      <c r="E55" s="141"/>
      <c r="F55" s="141"/>
      <c r="G55" s="141"/>
      <c r="H55" s="42">
        <f t="shared" si="10"/>
        <v>0</v>
      </c>
      <c r="I55" s="51">
        <f t="shared" si="11"/>
        <v>0</v>
      </c>
    </row>
    <row r="56" spans="1:9" x14ac:dyDescent="0.2">
      <c r="A56" s="88" t="s">
        <v>43</v>
      </c>
      <c r="B56" s="5"/>
      <c r="C56" s="24">
        <f t="shared" si="9"/>
        <v>0</v>
      </c>
      <c r="D56" s="141"/>
      <c r="E56" s="141"/>
      <c r="F56" s="141"/>
      <c r="G56" s="141"/>
      <c r="H56" s="42">
        <f t="shared" si="10"/>
        <v>0</v>
      </c>
      <c r="I56" s="51">
        <f t="shared" si="11"/>
        <v>0</v>
      </c>
    </row>
    <row r="57" spans="1:9" x14ac:dyDescent="0.2">
      <c r="A57" s="88"/>
      <c r="B57" s="5"/>
      <c r="C57" s="24">
        <f t="shared" si="9"/>
        <v>0</v>
      </c>
      <c r="D57" s="141"/>
      <c r="E57" s="141"/>
      <c r="F57" s="141"/>
      <c r="G57" s="141"/>
      <c r="H57" s="42">
        <f t="shared" si="10"/>
        <v>0</v>
      </c>
      <c r="I57" s="51">
        <f t="shared" si="11"/>
        <v>0</v>
      </c>
    </row>
    <row r="58" spans="1:9" x14ac:dyDescent="0.2">
      <c r="A58" s="88"/>
      <c r="B58" s="5"/>
      <c r="C58" s="24">
        <f t="shared" si="9"/>
        <v>0</v>
      </c>
      <c r="D58" s="141"/>
      <c r="E58" s="141"/>
      <c r="F58" s="141"/>
      <c r="G58" s="141"/>
      <c r="H58" s="42">
        <f t="shared" si="10"/>
        <v>0</v>
      </c>
      <c r="I58" s="51">
        <f t="shared" si="11"/>
        <v>0</v>
      </c>
    </row>
    <row r="59" spans="1:9" x14ac:dyDescent="0.2">
      <c r="A59" s="89" t="s">
        <v>44</v>
      </c>
      <c r="B59" s="5"/>
      <c r="C59" s="23">
        <f>SUM(C52:C58)</f>
        <v>0</v>
      </c>
      <c r="D59" s="23">
        <f t="shared" ref="D59:I59" si="12">SUM(D52:D58)</f>
        <v>0</v>
      </c>
      <c r="E59" s="23">
        <f t="shared" si="12"/>
        <v>0</v>
      </c>
      <c r="F59" s="23">
        <f t="shared" si="12"/>
        <v>0</v>
      </c>
      <c r="G59" s="23">
        <f t="shared" si="12"/>
        <v>0</v>
      </c>
      <c r="H59" s="23">
        <f t="shared" si="12"/>
        <v>0</v>
      </c>
      <c r="I59" s="52">
        <f t="shared" si="12"/>
        <v>0</v>
      </c>
    </row>
    <row r="60" spans="1:9" x14ac:dyDescent="0.2">
      <c r="A60" s="88" t="s">
        <v>45</v>
      </c>
      <c r="B60" s="5"/>
      <c r="C60" s="26"/>
      <c r="D60" s="26"/>
      <c r="E60" s="26"/>
      <c r="F60" s="26"/>
      <c r="G60" s="26"/>
      <c r="H60" s="27"/>
      <c r="I60" s="45"/>
    </row>
    <row r="61" spans="1:9" x14ac:dyDescent="0.2">
      <c r="A61" s="88" t="s">
        <v>46</v>
      </c>
      <c r="B61" s="5"/>
      <c r="C61" s="24">
        <f t="shared" ref="C61:C70" si="13">SUM(D61+I61)</f>
        <v>0</v>
      </c>
      <c r="D61" s="141"/>
      <c r="E61" s="141"/>
      <c r="F61" s="141"/>
      <c r="G61" s="141"/>
      <c r="H61" s="42">
        <f t="shared" ref="H61:H70" si="14">SUM(F61+G61)</f>
        <v>0</v>
      </c>
      <c r="I61" s="51">
        <f t="shared" ref="I61:I70" si="15">SUM(E61+H61)</f>
        <v>0</v>
      </c>
    </row>
    <row r="62" spans="1:9" x14ac:dyDescent="0.2">
      <c r="A62" s="88" t="s">
        <v>47</v>
      </c>
      <c r="B62" s="5"/>
      <c r="C62" s="24">
        <f t="shared" si="13"/>
        <v>0</v>
      </c>
      <c r="D62" s="141"/>
      <c r="E62" s="141"/>
      <c r="F62" s="141"/>
      <c r="G62" s="141"/>
      <c r="H62" s="42">
        <f t="shared" si="14"/>
        <v>0</v>
      </c>
      <c r="I62" s="51">
        <f t="shared" si="15"/>
        <v>0</v>
      </c>
    </row>
    <row r="63" spans="1:9" x14ac:dyDescent="0.2">
      <c r="A63" s="88" t="s">
        <v>48</v>
      </c>
      <c r="B63" s="5"/>
      <c r="C63" s="24">
        <f t="shared" si="13"/>
        <v>0</v>
      </c>
      <c r="D63" s="141"/>
      <c r="E63" s="141"/>
      <c r="F63" s="141"/>
      <c r="G63" s="141"/>
      <c r="H63" s="42">
        <f t="shared" si="14"/>
        <v>0</v>
      </c>
      <c r="I63" s="51">
        <f t="shared" si="15"/>
        <v>0</v>
      </c>
    </row>
    <row r="64" spans="1:9" x14ac:dyDescent="0.2">
      <c r="A64" s="88" t="s">
        <v>49</v>
      </c>
      <c r="B64" s="5"/>
      <c r="C64" s="24">
        <f t="shared" si="13"/>
        <v>0</v>
      </c>
      <c r="D64" s="141"/>
      <c r="E64" s="141"/>
      <c r="F64" s="141"/>
      <c r="G64" s="141"/>
      <c r="H64" s="42">
        <f t="shared" si="14"/>
        <v>0</v>
      </c>
      <c r="I64" s="51">
        <f t="shared" si="15"/>
        <v>0</v>
      </c>
    </row>
    <row r="65" spans="1:9" x14ac:dyDescent="0.2">
      <c r="A65" s="88" t="s">
        <v>50</v>
      </c>
      <c r="B65" s="5"/>
      <c r="C65" s="24">
        <f t="shared" si="13"/>
        <v>0</v>
      </c>
      <c r="D65" s="141"/>
      <c r="E65" s="141"/>
      <c r="F65" s="141"/>
      <c r="G65" s="141"/>
      <c r="H65" s="42">
        <f t="shared" si="14"/>
        <v>0</v>
      </c>
      <c r="I65" s="51">
        <f t="shared" si="15"/>
        <v>0</v>
      </c>
    </row>
    <row r="66" spans="1:9" x14ac:dyDescent="0.2">
      <c r="A66" s="88" t="s">
        <v>51</v>
      </c>
      <c r="B66" s="5"/>
      <c r="C66" s="24">
        <f t="shared" si="13"/>
        <v>0</v>
      </c>
      <c r="D66" s="141"/>
      <c r="E66" s="141"/>
      <c r="F66" s="141"/>
      <c r="G66" s="141"/>
      <c r="H66" s="42">
        <f t="shared" si="14"/>
        <v>0</v>
      </c>
      <c r="I66" s="51">
        <f t="shared" si="15"/>
        <v>0</v>
      </c>
    </row>
    <row r="67" spans="1:9" x14ac:dyDescent="0.2">
      <c r="A67" s="88" t="s">
        <v>52</v>
      </c>
      <c r="B67" s="5"/>
      <c r="C67" s="24">
        <f t="shared" si="13"/>
        <v>0</v>
      </c>
      <c r="D67" s="141"/>
      <c r="E67" s="141"/>
      <c r="F67" s="141"/>
      <c r="G67" s="141"/>
      <c r="H67" s="42">
        <f t="shared" si="14"/>
        <v>0</v>
      </c>
      <c r="I67" s="51">
        <f t="shared" si="15"/>
        <v>0</v>
      </c>
    </row>
    <row r="68" spans="1:9" x14ac:dyDescent="0.2">
      <c r="A68" s="88" t="s">
        <v>43</v>
      </c>
      <c r="B68" s="5"/>
      <c r="C68" s="24">
        <f t="shared" si="13"/>
        <v>0</v>
      </c>
      <c r="D68" s="141"/>
      <c r="E68" s="141"/>
      <c r="F68" s="141"/>
      <c r="G68" s="141"/>
      <c r="H68" s="42">
        <f t="shared" si="14"/>
        <v>0</v>
      </c>
      <c r="I68" s="51">
        <f t="shared" si="15"/>
        <v>0</v>
      </c>
    </row>
    <row r="69" spans="1:9" x14ac:dyDescent="0.2">
      <c r="A69" s="88"/>
      <c r="B69" s="5"/>
      <c r="C69" s="24">
        <f t="shared" si="13"/>
        <v>0</v>
      </c>
      <c r="D69" s="141"/>
      <c r="E69" s="141"/>
      <c r="F69" s="141"/>
      <c r="G69" s="141"/>
      <c r="H69" s="42">
        <f t="shared" si="14"/>
        <v>0</v>
      </c>
      <c r="I69" s="51">
        <f t="shared" si="15"/>
        <v>0</v>
      </c>
    </row>
    <row r="70" spans="1:9" x14ac:dyDescent="0.2">
      <c r="A70" s="88"/>
      <c r="B70" s="5"/>
      <c r="C70" s="24">
        <f t="shared" si="13"/>
        <v>0</v>
      </c>
      <c r="D70" s="141"/>
      <c r="E70" s="141"/>
      <c r="F70" s="141"/>
      <c r="G70" s="141"/>
      <c r="H70" s="42">
        <f t="shared" si="14"/>
        <v>0</v>
      </c>
      <c r="I70" s="51">
        <f t="shared" si="15"/>
        <v>0</v>
      </c>
    </row>
    <row r="71" spans="1:9" x14ac:dyDescent="0.2">
      <c r="A71" s="89" t="s">
        <v>53</v>
      </c>
      <c r="B71" s="22"/>
      <c r="C71" s="23">
        <f>SUM(C61:C70)</f>
        <v>0</v>
      </c>
      <c r="D71" s="23">
        <f t="shared" ref="D71:I71" si="16">SUM(D61:D70)</f>
        <v>0</v>
      </c>
      <c r="E71" s="23">
        <f t="shared" si="16"/>
        <v>0</v>
      </c>
      <c r="F71" s="23">
        <f t="shared" si="16"/>
        <v>0</v>
      </c>
      <c r="G71" s="23">
        <f t="shared" si="16"/>
        <v>0</v>
      </c>
      <c r="H71" s="23">
        <f t="shared" si="16"/>
        <v>0</v>
      </c>
      <c r="I71" s="52">
        <f t="shared" si="16"/>
        <v>0</v>
      </c>
    </row>
    <row r="72" spans="1:9" x14ac:dyDescent="0.2">
      <c r="A72" s="88" t="s">
        <v>54</v>
      </c>
      <c r="B72" s="5"/>
      <c r="C72" s="26"/>
      <c r="D72" s="26"/>
      <c r="E72" s="26"/>
      <c r="F72" s="26"/>
      <c r="G72" s="26"/>
      <c r="H72" s="27"/>
      <c r="I72" s="45"/>
    </row>
    <row r="73" spans="1:9" x14ac:dyDescent="0.2">
      <c r="A73" s="88" t="s">
        <v>55</v>
      </c>
      <c r="B73" s="5"/>
      <c r="C73" s="24">
        <f t="shared" ref="C73:C91" si="17">SUM(D73+I73)</f>
        <v>0</v>
      </c>
      <c r="D73" s="141"/>
      <c r="E73" s="141"/>
      <c r="F73" s="141"/>
      <c r="G73" s="141"/>
      <c r="H73" s="42">
        <f t="shared" ref="H73:H89" si="18">SUM(F73+G73)</f>
        <v>0</v>
      </c>
      <c r="I73" s="51">
        <f t="shared" ref="I73:I89" si="19">SUM(E73+H73)</f>
        <v>0</v>
      </c>
    </row>
    <row r="74" spans="1:9" x14ac:dyDescent="0.2">
      <c r="A74" s="88" t="s">
        <v>56</v>
      </c>
      <c r="B74" s="5"/>
      <c r="C74" s="24">
        <f t="shared" si="17"/>
        <v>0</v>
      </c>
      <c r="D74" s="141"/>
      <c r="E74" s="141"/>
      <c r="F74" s="141"/>
      <c r="G74" s="141"/>
      <c r="H74" s="42">
        <f t="shared" si="18"/>
        <v>0</v>
      </c>
      <c r="I74" s="51">
        <f t="shared" si="19"/>
        <v>0</v>
      </c>
    </row>
    <row r="75" spans="1:9" x14ac:dyDescent="0.2">
      <c r="A75" s="88" t="s">
        <v>57</v>
      </c>
      <c r="B75" s="5"/>
      <c r="C75" s="24">
        <f t="shared" si="17"/>
        <v>0</v>
      </c>
      <c r="D75" s="141"/>
      <c r="E75" s="141"/>
      <c r="F75" s="141"/>
      <c r="G75" s="141"/>
      <c r="H75" s="42">
        <f t="shared" si="18"/>
        <v>0</v>
      </c>
      <c r="I75" s="51">
        <f t="shared" si="19"/>
        <v>0</v>
      </c>
    </row>
    <row r="76" spans="1:9" x14ac:dyDescent="0.2">
      <c r="A76" s="88" t="s">
        <v>58</v>
      </c>
      <c r="B76" s="5"/>
      <c r="C76" s="24">
        <f t="shared" si="17"/>
        <v>0</v>
      </c>
      <c r="D76" s="141"/>
      <c r="E76" s="141"/>
      <c r="F76" s="141"/>
      <c r="G76" s="141"/>
      <c r="H76" s="42">
        <f t="shared" si="18"/>
        <v>0</v>
      </c>
      <c r="I76" s="51">
        <f t="shared" si="19"/>
        <v>0</v>
      </c>
    </row>
    <row r="77" spans="1:9" x14ac:dyDescent="0.2">
      <c r="A77" s="88" t="s">
        <v>59</v>
      </c>
      <c r="B77" s="5"/>
      <c r="C77" s="24">
        <f t="shared" si="17"/>
        <v>0</v>
      </c>
      <c r="D77" s="141"/>
      <c r="E77" s="141"/>
      <c r="F77" s="141"/>
      <c r="G77" s="141"/>
      <c r="H77" s="42">
        <f t="shared" si="18"/>
        <v>0</v>
      </c>
      <c r="I77" s="51">
        <f t="shared" si="19"/>
        <v>0</v>
      </c>
    </row>
    <row r="78" spans="1:9" x14ac:dyDescent="0.2">
      <c r="A78" s="88" t="s">
        <v>60</v>
      </c>
      <c r="B78" s="18"/>
      <c r="C78" s="24">
        <f t="shared" si="17"/>
        <v>0</v>
      </c>
      <c r="D78" s="141"/>
      <c r="E78" s="141"/>
      <c r="F78" s="141"/>
      <c r="G78" s="141"/>
      <c r="H78" s="42">
        <f t="shared" si="18"/>
        <v>0</v>
      </c>
      <c r="I78" s="51">
        <f t="shared" si="19"/>
        <v>0</v>
      </c>
    </row>
    <row r="79" spans="1:9" x14ac:dyDescent="0.2">
      <c r="A79" s="88" t="s">
        <v>61</v>
      </c>
      <c r="B79" s="18"/>
      <c r="C79" s="24">
        <f t="shared" si="17"/>
        <v>0</v>
      </c>
      <c r="D79" s="141"/>
      <c r="E79" s="141"/>
      <c r="F79" s="141"/>
      <c r="G79" s="141"/>
      <c r="H79" s="42">
        <f t="shared" si="18"/>
        <v>0</v>
      </c>
      <c r="I79" s="51">
        <f t="shared" si="19"/>
        <v>0</v>
      </c>
    </row>
    <row r="80" spans="1:9" x14ac:dyDescent="0.2">
      <c r="A80" s="88" t="s">
        <v>62</v>
      </c>
      <c r="B80" s="18"/>
      <c r="C80" s="24">
        <f t="shared" si="17"/>
        <v>0</v>
      </c>
      <c r="D80" s="141"/>
      <c r="E80" s="141"/>
      <c r="F80" s="141"/>
      <c r="G80" s="141"/>
      <c r="H80" s="42">
        <f t="shared" si="18"/>
        <v>0</v>
      </c>
      <c r="I80" s="51">
        <f t="shared" si="19"/>
        <v>0</v>
      </c>
    </row>
    <row r="81" spans="1:9" x14ac:dyDescent="0.2">
      <c r="A81" s="88" t="s">
        <v>63</v>
      </c>
      <c r="B81" s="18"/>
      <c r="C81" s="24">
        <f t="shared" si="17"/>
        <v>0</v>
      </c>
      <c r="D81" s="141"/>
      <c r="E81" s="141"/>
      <c r="F81" s="141"/>
      <c r="G81" s="141"/>
      <c r="H81" s="42">
        <f t="shared" si="18"/>
        <v>0</v>
      </c>
      <c r="I81" s="51">
        <f t="shared" si="19"/>
        <v>0</v>
      </c>
    </row>
    <row r="82" spans="1:9" x14ac:dyDescent="0.2">
      <c r="A82" s="88" t="s">
        <v>64</v>
      </c>
      <c r="B82" s="5"/>
      <c r="C82" s="24">
        <f t="shared" si="17"/>
        <v>0</v>
      </c>
      <c r="D82" s="141"/>
      <c r="E82" s="141"/>
      <c r="F82" s="141"/>
      <c r="G82" s="141"/>
      <c r="H82" s="42">
        <f t="shared" si="18"/>
        <v>0</v>
      </c>
      <c r="I82" s="51">
        <f t="shared" si="19"/>
        <v>0</v>
      </c>
    </row>
    <row r="83" spans="1:9" x14ac:dyDescent="0.2">
      <c r="A83" s="88" t="s">
        <v>65</v>
      </c>
      <c r="B83" s="5"/>
      <c r="C83" s="24">
        <f t="shared" si="17"/>
        <v>0</v>
      </c>
      <c r="D83" s="141"/>
      <c r="E83" s="141"/>
      <c r="F83" s="141"/>
      <c r="G83" s="141"/>
      <c r="H83" s="42">
        <f t="shared" si="18"/>
        <v>0</v>
      </c>
      <c r="I83" s="51">
        <f t="shared" si="19"/>
        <v>0</v>
      </c>
    </row>
    <row r="84" spans="1:9" x14ac:dyDescent="0.2">
      <c r="A84" s="88" t="s">
        <v>66</v>
      </c>
      <c r="B84" s="5"/>
      <c r="C84" s="24">
        <f t="shared" si="17"/>
        <v>0</v>
      </c>
      <c r="D84" s="141"/>
      <c r="E84" s="141"/>
      <c r="F84" s="141"/>
      <c r="G84" s="141"/>
      <c r="H84" s="42">
        <f t="shared" si="18"/>
        <v>0</v>
      </c>
      <c r="I84" s="51">
        <f t="shared" si="19"/>
        <v>0</v>
      </c>
    </row>
    <row r="85" spans="1:9" x14ac:dyDescent="0.2">
      <c r="A85" s="88" t="s">
        <v>67</v>
      </c>
      <c r="B85" s="5"/>
      <c r="C85" s="24">
        <f t="shared" si="17"/>
        <v>0</v>
      </c>
      <c r="D85" s="141"/>
      <c r="E85" s="141"/>
      <c r="F85" s="141"/>
      <c r="G85" s="141"/>
      <c r="H85" s="42">
        <f t="shared" si="18"/>
        <v>0</v>
      </c>
      <c r="I85" s="51">
        <f t="shared" si="19"/>
        <v>0</v>
      </c>
    </row>
    <row r="86" spans="1:9" x14ac:dyDescent="0.2">
      <c r="A86" s="88" t="s">
        <v>68</v>
      </c>
      <c r="B86" s="5"/>
      <c r="C86" s="24">
        <f t="shared" si="17"/>
        <v>0</v>
      </c>
      <c r="D86" s="141"/>
      <c r="E86" s="141"/>
      <c r="F86" s="141"/>
      <c r="G86" s="141"/>
      <c r="H86" s="42">
        <f t="shared" si="18"/>
        <v>0</v>
      </c>
      <c r="I86" s="51">
        <f t="shared" si="19"/>
        <v>0</v>
      </c>
    </row>
    <row r="87" spans="1:9" x14ac:dyDescent="0.2">
      <c r="A87" s="88" t="s">
        <v>43</v>
      </c>
      <c r="B87" s="5"/>
      <c r="C87" s="24">
        <f t="shared" si="17"/>
        <v>0</v>
      </c>
      <c r="D87" s="141"/>
      <c r="E87" s="141"/>
      <c r="F87" s="141"/>
      <c r="G87" s="141"/>
      <c r="H87" s="42">
        <f t="shared" si="18"/>
        <v>0</v>
      </c>
      <c r="I87" s="51">
        <f t="shared" si="19"/>
        <v>0</v>
      </c>
    </row>
    <row r="88" spans="1:9" x14ac:dyDescent="0.2">
      <c r="A88" s="88"/>
      <c r="B88" s="5"/>
      <c r="C88" s="24">
        <f t="shared" si="17"/>
        <v>0</v>
      </c>
      <c r="D88" s="141"/>
      <c r="E88" s="141"/>
      <c r="F88" s="141"/>
      <c r="G88" s="141"/>
      <c r="H88" s="42">
        <f t="shared" si="18"/>
        <v>0</v>
      </c>
      <c r="I88" s="51">
        <f t="shared" si="19"/>
        <v>0</v>
      </c>
    </row>
    <row r="89" spans="1:9" x14ac:dyDescent="0.2">
      <c r="A89" s="88"/>
      <c r="B89" s="5"/>
      <c r="C89" s="24">
        <f t="shared" si="17"/>
        <v>0</v>
      </c>
      <c r="D89" s="141"/>
      <c r="E89" s="141"/>
      <c r="F89" s="141"/>
      <c r="G89" s="141"/>
      <c r="H89" s="42">
        <f t="shared" si="18"/>
        <v>0</v>
      </c>
      <c r="I89" s="51">
        <f t="shared" si="19"/>
        <v>0</v>
      </c>
    </row>
    <row r="90" spans="1:9" x14ac:dyDescent="0.2">
      <c r="A90" s="89" t="s">
        <v>69</v>
      </c>
      <c r="B90" s="22"/>
      <c r="C90" s="23">
        <f>SUM(C73:C89)</f>
        <v>0</v>
      </c>
      <c r="D90" s="23">
        <f t="shared" ref="D90:I90" si="20">SUM(D73:D89)</f>
        <v>0</v>
      </c>
      <c r="E90" s="23">
        <f t="shared" si="20"/>
        <v>0</v>
      </c>
      <c r="F90" s="23">
        <f t="shared" si="20"/>
        <v>0</v>
      </c>
      <c r="G90" s="23">
        <f t="shared" si="20"/>
        <v>0</v>
      </c>
      <c r="H90" s="23">
        <f t="shared" si="20"/>
        <v>0</v>
      </c>
      <c r="I90" s="52">
        <f t="shared" si="20"/>
        <v>0</v>
      </c>
    </row>
    <row r="91" spans="1:9" x14ac:dyDescent="0.2">
      <c r="A91" s="89" t="s">
        <v>70</v>
      </c>
      <c r="B91" s="22"/>
      <c r="C91" s="23">
        <f t="shared" si="17"/>
        <v>0</v>
      </c>
      <c r="D91" s="144"/>
      <c r="E91" s="144"/>
      <c r="F91" s="144"/>
      <c r="G91" s="144"/>
      <c r="H91" s="140">
        <f>SUM(F91+G91)</f>
        <v>0</v>
      </c>
      <c r="I91" s="52">
        <f>SUM(E91+H91)</f>
        <v>0</v>
      </c>
    </row>
    <row r="92" spans="1:9" x14ac:dyDescent="0.2">
      <c r="A92" s="88" t="s">
        <v>71</v>
      </c>
      <c r="B92" s="5"/>
      <c r="C92" s="15"/>
      <c r="D92" s="15"/>
      <c r="E92" s="15"/>
      <c r="F92" s="15"/>
      <c r="G92" s="15"/>
      <c r="H92" s="53"/>
      <c r="I92" s="54"/>
    </row>
    <row r="93" spans="1:9" x14ac:dyDescent="0.2">
      <c r="A93" s="88" t="s">
        <v>72</v>
      </c>
      <c r="B93" s="5"/>
      <c r="C93" s="24">
        <f>SUM(D93+I93)</f>
        <v>0</v>
      </c>
      <c r="D93" s="144"/>
      <c r="E93" s="144"/>
      <c r="F93" s="144"/>
      <c r="G93" s="144"/>
      <c r="H93" s="42">
        <f>SUM(F93+G93)</f>
        <v>0</v>
      </c>
      <c r="I93" s="51">
        <f>SUM(E93+H93)</f>
        <v>0</v>
      </c>
    </row>
    <row r="94" spans="1:9" x14ac:dyDescent="0.2">
      <c r="A94" s="88" t="s">
        <v>73</v>
      </c>
      <c r="B94" s="5"/>
      <c r="C94" s="24">
        <f>SUM(D94+I94)</f>
        <v>0</v>
      </c>
      <c r="D94" s="144"/>
      <c r="E94" s="144"/>
      <c r="F94" s="144"/>
      <c r="G94" s="144"/>
      <c r="H94" s="42">
        <f>SUM(F94+G94)</f>
        <v>0</v>
      </c>
      <c r="I94" s="51">
        <f>SUM(E94+H94)</f>
        <v>0</v>
      </c>
    </row>
    <row r="95" spans="1:9" x14ac:dyDescent="0.2">
      <c r="A95" s="88" t="s">
        <v>74</v>
      </c>
      <c r="B95" s="5"/>
      <c r="C95" s="24">
        <f>SUM(D95+I95)</f>
        <v>0</v>
      </c>
      <c r="D95" s="144"/>
      <c r="E95" s="144"/>
      <c r="F95" s="144"/>
      <c r="G95" s="144"/>
      <c r="H95" s="42">
        <f>SUM(F95+G95)</f>
        <v>0</v>
      </c>
      <c r="I95" s="51">
        <f>SUM(E95+H95)</f>
        <v>0</v>
      </c>
    </row>
    <row r="96" spans="1:9" x14ac:dyDescent="0.2">
      <c r="A96" s="88" t="s">
        <v>75</v>
      </c>
      <c r="B96" s="5"/>
      <c r="C96" s="24">
        <f>SUM(D96+I96)</f>
        <v>0</v>
      </c>
      <c r="D96" s="144"/>
      <c r="E96" s="144"/>
      <c r="F96" s="144"/>
      <c r="G96" s="144"/>
      <c r="H96" s="42">
        <f>SUM(F96+G96)</f>
        <v>0</v>
      </c>
      <c r="I96" s="51">
        <f>SUM(E96+H96)</f>
        <v>0</v>
      </c>
    </row>
    <row r="97" spans="1:9" x14ac:dyDescent="0.2">
      <c r="A97" s="88" t="s">
        <v>76</v>
      </c>
      <c r="B97" s="5"/>
      <c r="C97" s="24">
        <f>SUM(D97+I97)</f>
        <v>0</v>
      </c>
      <c r="D97" s="144"/>
      <c r="E97" s="144"/>
      <c r="F97" s="144"/>
      <c r="G97" s="144"/>
      <c r="H97" s="42">
        <f>SUM(F97+G97)</f>
        <v>0</v>
      </c>
      <c r="I97" s="51">
        <f>SUM(E97+H97)</f>
        <v>0</v>
      </c>
    </row>
    <row r="98" spans="1:9" x14ac:dyDescent="0.2">
      <c r="A98" s="89" t="s">
        <v>77</v>
      </c>
      <c r="B98" s="22"/>
      <c r="C98" s="23">
        <f>SUM(C93:C97)</f>
        <v>0</v>
      </c>
      <c r="D98" s="23">
        <f t="shared" ref="D98:I98" si="21">SUM(D93:D97)</f>
        <v>0</v>
      </c>
      <c r="E98" s="23">
        <f t="shared" si="21"/>
        <v>0</v>
      </c>
      <c r="F98" s="23">
        <f t="shared" si="21"/>
        <v>0</v>
      </c>
      <c r="G98" s="23">
        <f t="shared" si="21"/>
        <v>0</v>
      </c>
      <c r="H98" s="23">
        <f t="shared" si="21"/>
        <v>0</v>
      </c>
      <c r="I98" s="23">
        <f t="shared" si="21"/>
        <v>0</v>
      </c>
    </row>
    <row r="99" spans="1:9" x14ac:dyDescent="0.2">
      <c r="A99" s="89" t="s">
        <v>78</v>
      </c>
      <c r="B99" s="22"/>
      <c r="C99" s="23">
        <f t="shared" ref="C99:I99" si="22">C59+C71+C90+C91+C98</f>
        <v>0</v>
      </c>
      <c r="D99" s="23">
        <f t="shared" si="22"/>
        <v>0</v>
      </c>
      <c r="E99" s="23">
        <f t="shared" si="22"/>
        <v>0</v>
      </c>
      <c r="F99" s="23">
        <f t="shared" si="22"/>
        <v>0</v>
      </c>
      <c r="G99" s="23">
        <f t="shared" si="22"/>
        <v>0</v>
      </c>
      <c r="H99" s="23">
        <f t="shared" si="22"/>
        <v>0</v>
      </c>
      <c r="I99" s="23">
        <f t="shared" si="22"/>
        <v>0</v>
      </c>
    </row>
    <row r="100" spans="1:9" x14ac:dyDescent="0.2">
      <c r="A100" s="89" t="s">
        <v>79</v>
      </c>
      <c r="B100" s="22"/>
      <c r="C100" s="138">
        <f>SUM(D100+I100)</f>
        <v>0</v>
      </c>
      <c r="D100" s="145"/>
      <c r="E100" s="145"/>
      <c r="F100" s="145"/>
      <c r="G100" s="145"/>
      <c r="H100" s="139">
        <f>SUM(F100+G100)</f>
        <v>0</v>
      </c>
      <c r="I100" s="137">
        <f>SUM(E100+H100)</f>
        <v>0</v>
      </c>
    </row>
    <row r="101" spans="1:9" x14ac:dyDescent="0.2">
      <c r="A101" s="89" t="s">
        <v>80</v>
      </c>
      <c r="B101" s="3"/>
      <c r="C101" s="55">
        <f t="shared" ref="C101:I101" si="23">SUM(C50+C99+C100)</f>
        <v>0</v>
      </c>
      <c r="D101" s="55">
        <f t="shared" si="23"/>
        <v>0</v>
      </c>
      <c r="E101" s="55">
        <f t="shared" si="23"/>
        <v>0</v>
      </c>
      <c r="F101" s="55">
        <f t="shared" si="23"/>
        <v>0</v>
      </c>
      <c r="G101" s="55">
        <f t="shared" si="23"/>
        <v>0</v>
      </c>
      <c r="H101" s="55">
        <f t="shared" si="23"/>
        <v>0</v>
      </c>
      <c r="I101" s="55">
        <f t="shared" si="23"/>
        <v>0</v>
      </c>
    </row>
    <row r="102" spans="1:9" x14ac:dyDescent="0.2">
      <c r="A102" s="89" t="s">
        <v>82</v>
      </c>
      <c r="B102" s="5"/>
      <c r="C102" s="22">
        <f>SUM(D102+I102)</f>
        <v>0</v>
      </c>
      <c r="D102" s="56"/>
      <c r="E102" s="56"/>
      <c r="F102" s="157"/>
      <c r="G102" s="56"/>
      <c r="H102" s="136">
        <f>SUM(F102+G102)</f>
        <v>0</v>
      </c>
      <c r="I102" s="137">
        <f>SUM(E102+H102)</f>
        <v>0</v>
      </c>
    </row>
    <row r="103" spans="1:9" ht="13.5" thickBot="1" x14ac:dyDescent="0.25">
      <c r="A103" s="90" t="s">
        <v>81</v>
      </c>
      <c r="B103" s="20"/>
      <c r="C103" s="57">
        <f t="shared" ref="C103:I103" si="24">C101+C102</f>
        <v>0</v>
      </c>
      <c r="D103" s="57">
        <f t="shared" si="24"/>
        <v>0</v>
      </c>
      <c r="E103" s="57">
        <f t="shared" si="24"/>
        <v>0</v>
      </c>
      <c r="F103" s="57">
        <f t="shared" si="24"/>
        <v>0</v>
      </c>
      <c r="G103" s="57">
        <f t="shared" si="24"/>
        <v>0</v>
      </c>
      <c r="H103" s="57">
        <f t="shared" si="24"/>
        <v>0</v>
      </c>
      <c r="I103" s="57">
        <f t="shared" si="24"/>
        <v>0</v>
      </c>
    </row>
    <row r="104" spans="1:9" ht="13.5" thickTop="1" x14ac:dyDescent="0.2">
      <c r="A104" s="91"/>
      <c r="I104" s="93"/>
    </row>
    <row r="105" spans="1:9" x14ac:dyDescent="0.2">
      <c r="A105" s="92"/>
      <c r="B105" s="30"/>
      <c r="C105" s="28"/>
      <c r="D105" s="28"/>
      <c r="E105" s="28"/>
      <c r="F105" s="31"/>
      <c r="G105" s="32"/>
      <c r="H105" s="35"/>
      <c r="I105" s="29"/>
    </row>
    <row r="107" spans="1:9" x14ac:dyDescent="0.2">
      <c r="A107" s="21"/>
    </row>
    <row r="108" spans="1:9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B112" s="1"/>
      <c r="E112" s="1"/>
      <c r="F112" s="1"/>
      <c r="G112" s="1"/>
      <c r="H112" s="1"/>
      <c r="I112" s="1"/>
    </row>
    <row r="113" spans="1:9" x14ac:dyDescent="0.2">
      <c r="A113" s="1"/>
      <c r="B113" s="1"/>
      <c r="C113" s="1"/>
      <c r="D113" s="1"/>
      <c r="E113" s="1"/>
      <c r="F113" s="1"/>
      <c r="G113" s="1"/>
      <c r="H113" s="1"/>
      <c r="I113" s="1"/>
    </row>
    <row r="114" spans="1:9" x14ac:dyDescent="0.2">
      <c r="A114" s="1"/>
      <c r="B114" s="1"/>
      <c r="C114" s="1"/>
      <c r="D114" s="1"/>
      <c r="E114" s="1"/>
      <c r="F114" s="1"/>
      <c r="G114" s="1"/>
      <c r="H114" s="1"/>
      <c r="I114" s="1"/>
    </row>
    <row r="115" spans="1:9" x14ac:dyDescent="0.2">
      <c r="A115" s="1"/>
      <c r="B115" s="1"/>
      <c r="C115" s="1"/>
      <c r="D115" s="1"/>
      <c r="E115" s="1"/>
      <c r="F115" s="1"/>
      <c r="G115" s="1"/>
      <c r="H115" s="1"/>
      <c r="I115" s="1"/>
    </row>
    <row r="116" spans="1:9" x14ac:dyDescent="0.2">
      <c r="A116" s="1"/>
      <c r="B116" s="1"/>
      <c r="C116" s="1"/>
      <c r="D116" s="1"/>
      <c r="E116" s="1"/>
      <c r="F116" s="1"/>
      <c r="G116" s="1"/>
      <c r="H116" s="1"/>
      <c r="I116" s="1"/>
    </row>
  </sheetData>
  <sheetProtection password="CD5A" sheet="1" objects="1" scenarios="1"/>
  <mergeCells count="5">
    <mergeCell ref="E17:I17"/>
    <mergeCell ref="A35:I35"/>
    <mergeCell ref="B10:C10"/>
    <mergeCell ref="B11:C11"/>
    <mergeCell ref="B12:C12"/>
  </mergeCells>
  <phoneticPr fontId="0" type="noConversion"/>
  <dataValidations count="1">
    <dataValidation allowBlank="1" showInputMessage="1" showErrorMessage="1" promptTitle="Contract Period" prompt="Enter Dates of Contract Period" sqref="B12" xr:uid="{00000000-0002-0000-0100-000000000000}"/>
  </dataValidations>
  <printOptions horizontalCentered="1"/>
  <pageMargins left="0.25" right="0.25" top="0.5" bottom="0.5" header="0.25" footer="0.25"/>
  <pageSetup scale="70" fitToWidth="0" orientation="portrait" r:id="rId1"/>
  <headerFooter alignWithMargins="0">
    <oddHeader>&amp;LState of California - Health and Human Servies Agency&amp;RDepartment of Health Care Services</oddHeader>
    <oddFooter xml:space="preserve">&amp;LDHCS MC      (02/13)
&amp;F - &amp;A&amp;R  </oddFooter>
  </headerFooter>
  <rowBreaks count="1" manualBreakCount="1">
    <brk id="41" max="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51"/>
  <sheetViews>
    <sheetView tabSelected="1" zoomScale="130" workbookViewId="0">
      <selection activeCell="B1" sqref="B1:C1"/>
    </sheetView>
  </sheetViews>
  <sheetFormatPr defaultRowHeight="12.75" x14ac:dyDescent="0.2"/>
  <cols>
    <col min="1" max="1" width="34.42578125" customWidth="1"/>
    <col min="2" max="2" width="14.28515625" customWidth="1"/>
    <col min="3" max="3" width="15.5703125" customWidth="1"/>
    <col min="4" max="4" width="16.7109375" customWidth="1"/>
    <col min="5" max="5" width="17.42578125" customWidth="1"/>
    <col min="6" max="6" width="18.42578125" customWidth="1"/>
    <col min="7" max="7" width="13" customWidth="1"/>
    <col min="8" max="9" width="11.7109375" customWidth="1"/>
    <col min="10" max="10" width="9.7109375" customWidth="1"/>
    <col min="11" max="11" width="2.7109375" customWidth="1"/>
    <col min="12" max="12" width="11.7109375" customWidth="1"/>
  </cols>
  <sheetData>
    <row r="1" spans="1:12" ht="15.75" x14ac:dyDescent="0.25">
      <c r="A1" s="62" t="s">
        <v>91</v>
      </c>
      <c r="B1" s="268"/>
      <c r="C1" s="268"/>
      <c r="F1" s="109" t="s">
        <v>169</v>
      </c>
      <c r="G1" s="60"/>
      <c r="H1" s="60"/>
      <c r="I1" s="60"/>
      <c r="J1" s="60"/>
      <c r="K1" s="60"/>
      <c r="L1" s="60"/>
    </row>
    <row r="2" spans="1:12" ht="15.75" x14ac:dyDescent="0.25">
      <c r="A2" s="62" t="s">
        <v>92</v>
      </c>
      <c r="B2" s="269"/>
      <c r="C2" s="269"/>
      <c r="F2" s="109" t="s">
        <v>6</v>
      </c>
      <c r="G2" s="60"/>
      <c r="H2" s="60"/>
      <c r="I2" s="60"/>
      <c r="J2" s="60"/>
      <c r="K2" s="60"/>
      <c r="L2" s="60"/>
    </row>
    <row r="3" spans="1:12" ht="15.75" x14ac:dyDescent="0.25">
      <c r="A3" s="62" t="s">
        <v>112</v>
      </c>
      <c r="B3" s="269"/>
      <c r="C3" s="269"/>
      <c r="F3" s="109" t="s">
        <v>89</v>
      </c>
      <c r="G3" s="60"/>
      <c r="H3" s="60"/>
      <c r="I3" s="60"/>
      <c r="J3" s="60"/>
      <c r="K3" s="60"/>
      <c r="L3" s="60"/>
    </row>
    <row r="4" spans="1:12" ht="15.75" x14ac:dyDescent="0.25">
      <c r="A4" s="62" t="s">
        <v>113</v>
      </c>
      <c r="B4" s="269"/>
      <c r="C4" s="269"/>
      <c r="F4" s="109" t="s">
        <v>5</v>
      </c>
      <c r="G4" s="60"/>
      <c r="H4" s="60"/>
      <c r="I4" s="60"/>
      <c r="J4" s="60"/>
      <c r="K4" s="60"/>
      <c r="L4" s="60"/>
    </row>
    <row r="5" spans="1:12" ht="15.75" x14ac:dyDescent="0.25">
      <c r="B5" s="60"/>
      <c r="C5" s="60"/>
      <c r="D5" s="132"/>
      <c r="F5" s="109" t="s">
        <v>90</v>
      </c>
      <c r="G5" s="60"/>
      <c r="H5" s="60"/>
      <c r="I5" s="60"/>
      <c r="J5" s="60"/>
      <c r="K5" s="60"/>
      <c r="L5" s="60"/>
    </row>
    <row r="6" spans="1:12" ht="15.75" x14ac:dyDescent="0.25">
      <c r="B6" s="60"/>
      <c r="C6" s="60"/>
      <c r="F6" s="109" t="s">
        <v>168</v>
      </c>
      <c r="G6" s="60"/>
      <c r="H6" s="60"/>
      <c r="I6" s="60"/>
      <c r="J6" s="60"/>
      <c r="K6" s="60"/>
      <c r="L6" s="60"/>
    </row>
    <row r="7" spans="1:12" ht="16.5" thickBot="1" x14ac:dyDescent="0.3">
      <c r="B7" s="60"/>
      <c r="C7" s="60"/>
      <c r="F7" s="129" t="str">
        <f>'7895NTP-AD-C'!A5</f>
        <v>FY 2012-13</v>
      </c>
      <c r="G7" s="130"/>
      <c r="H7" s="60"/>
      <c r="I7" s="60"/>
      <c r="J7" s="60"/>
      <c r="K7" s="60"/>
      <c r="L7" s="60"/>
    </row>
    <row r="8" spans="1:12" ht="16.5" thickBot="1" x14ac:dyDescent="0.3">
      <c r="A8" s="110" t="s">
        <v>93</v>
      </c>
      <c r="B8" s="111" t="s">
        <v>94</v>
      </c>
      <c r="C8" s="112" t="s">
        <v>95</v>
      </c>
      <c r="D8" s="113" t="s">
        <v>96</v>
      </c>
      <c r="E8" s="114"/>
      <c r="F8" s="114"/>
      <c r="G8" s="61"/>
      <c r="H8" s="61"/>
      <c r="I8" s="61"/>
      <c r="J8" s="61"/>
      <c r="K8" s="61"/>
      <c r="L8" s="61"/>
    </row>
    <row r="9" spans="1:12" x14ac:dyDescent="0.2">
      <c r="A9" s="115" t="s">
        <v>97</v>
      </c>
      <c r="B9" s="158">
        <v>11.86</v>
      </c>
      <c r="C9" s="116">
        <v>1.19</v>
      </c>
      <c r="D9" s="117">
        <f>SUM(B9:C9)</f>
        <v>13.049999999999999</v>
      </c>
      <c r="E9" s="118"/>
      <c r="F9" s="118"/>
      <c r="G9" s="61"/>
      <c r="H9" s="61"/>
      <c r="I9" s="61"/>
      <c r="J9" s="61"/>
      <c r="K9" s="61"/>
      <c r="L9" s="61"/>
    </row>
    <row r="10" spans="1:12" x14ac:dyDescent="0.2">
      <c r="A10" s="65" t="s">
        <v>98</v>
      </c>
      <c r="B10" s="158">
        <v>18.53</v>
      </c>
      <c r="C10" s="66">
        <v>1.86</v>
      </c>
      <c r="D10" s="117">
        <f>SUM(B10:C10)</f>
        <v>20.39</v>
      </c>
      <c r="E10" s="118"/>
      <c r="F10" s="118"/>
      <c r="G10" s="61"/>
      <c r="H10" s="61"/>
      <c r="I10" s="61"/>
      <c r="J10" s="61"/>
      <c r="K10" s="61"/>
      <c r="L10" s="61"/>
    </row>
    <row r="11" spans="1:12" ht="13.5" thickBot="1" x14ac:dyDescent="0.25">
      <c r="A11" s="67" t="s">
        <v>99</v>
      </c>
      <c r="B11" s="159">
        <v>6.19</v>
      </c>
      <c r="C11" s="68">
        <v>0.62</v>
      </c>
      <c r="D11" s="160">
        <f>SUM(B11:C11)</f>
        <v>6.8100000000000005</v>
      </c>
      <c r="E11" s="118"/>
      <c r="F11" s="118"/>
    </row>
    <row r="12" spans="1:12" x14ac:dyDescent="0.2">
      <c r="A12" s="61"/>
      <c r="B12" s="238"/>
      <c r="C12" s="61"/>
      <c r="D12" s="61"/>
      <c r="E12" s="61"/>
      <c r="F12" s="61"/>
      <c r="G12" s="61"/>
      <c r="H12" s="61"/>
      <c r="I12" s="61"/>
      <c r="J12" s="61"/>
      <c r="K12" s="61"/>
      <c r="L12" s="61"/>
    </row>
    <row r="13" spans="1:12" ht="15.75" customHeight="1" thickBot="1" x14ac:dyDescent="0.25">
      <c r="A13" s="61"/>
      <c r="B13" s="61"/>
      <c r="C13" s="61"/>
      <c r="D13" s="61"/>
      <c r="E13" s="61"/>
      <c r="F13" s="61"/>
      <c r="G13" s="61"/>
      <c r="H13" s="69"/>
    </row>
    <row r="14" spans="1:12" ht="48" customHeight="1" thickTop="1" thickBot="1" x14ac:dyDescent="0.3">
      <c r="A14" s="70" t="s">
        <v>114</v>
      </c>
      <c r="B14" s="189">
        <v>0</v>
      </c>
      <c r="C14" s="193" t="s">
        <v>143</v>
      </c>
      <c r="D14" s="190" t="s">
        <v>144</v>
      </c>
      <c r="E14" s="192" t="s">
        <v>100</v>
      </c>
    </row>
    <row r="15" spans="1:12" ht="13.5" thickTop="1" x14ac:dyDescent="0.2">
      <c r="A15" s="119" t="s">
        <v>97</v>
      </c>
      <c r="B15" s="131"/>
      <c r="C15" s="133"/>
      <c r="D15" s="188"/>
      <c r="E15" s="207">
        <f>IF(D15=0,B15-C15,IF(D15&gt;=1,B15-C15))</f>
        <v>0</v>
      </c>
    </row>
    <row r="16" spans="1:12" x14ac:dyDescent="0.2">
      <c r="A16" s="119" t="s">
        <v>98</v>
      </c>
      <c r="B16" s="131"/>
      <c r="C16" s="134"/>
      <c r="D16" s="187"/>
      <c r="E16" s="207">
        <f>IF(D16=0,B16-C16,IF(D16&gt;=1,B16-C16))</f>
        <v>0</v>
      </c>
    </row>
    <row r="17" spans="1:12" x14ac:dyDescent="0.2">
      <c r="A17" s="199" t="s">
        <v>99</v>
      </c>
      <c r="B17" s="196"/>
      <c r="C17" s="197"/>
      <c r="D17" s="198"/>
      <c r="E17" s="208">
        <f>IF(D17=0,B17-C17,IF(D17&gt;=1,B17-C17))</f>
        <v>0</v>
      </c>
    </row>
    <row r="18" spans="1:12" x14ac:dyDescent="0.2">
      <c r="A18" s="200" t="s">
        <v>145</v>
      </c>
      <c r="B18" s="201">
        <f>SUM(B15:B17)</f>
        <v>0</v>
      </c>
      <c r="C18" s="201">
        <f>SUM(C15:C17)</f>
        <v>0</v>
      </c>
      <c r="D18" s="201">
        <f>SUM(D15:D17)</f>
        <v>0</v>
      </c>
      <c r="E18" s="201">
        <f>SUM(E15:E17)</f>
        <v>0</v>
      </c>
      <c r="F18" s="11"/>
    </row>
    <row r="19" spans="1:12" ht="13.5" thickBot="1" x14ac:dyDescent="0.25">
      <c r="A19" s="61"/>
      <c r="B19" s="61"/>
      <c r="C19" s="61"/>
      <c r="D19" s="61"/>
      <c r="E19" s="61"/>
      <c r="F19" s="206"/>
      <c r="G19" s="61"/>
      <c r="H19" s="61"/>
      <c r="I19" s="61"/>
      <c r="J19" s="61"/>
      <c r="K19" s="61"/>
      <c r="L19" s="61"/>
    </row>
    <row r="20" spans="1:12" ht="17.25" thickTop="1" thickBot="1" x14ac:dyDescent="0.3">
      <c r="A20" s="71" t="s">
        <v>152</v>
      </c>
      <c r="B20" s="72" t="s">
        <v>101</v>
      </c>
      <c r="C20" s="72" t="s">
        <v>102</v>
      </c>
      <c r="D20" s="73" t="s">
        <v>103</v>
      </c>
      <c r="E20" s="77"/>
      <c r="F20" s="135"/>
      <c r="G20" s="265" t="s">
        <v>105</v>
      </c>
      <c r="H20" s="266"/>
      <c r="I20" s="266"/>
      <c r="J20" s="267"/>
    </row>
    <row r="21" spans="1:12" ht="13.5" thickTop="1" x14ac:dyDescent="0.2">
      <c r="A21" s="74" t="s">
        <v>97</v>
      </c>
      <c r="B21" s="75">
        <f>B9*$E15</f>
        <v>0</v>
      </c>
      <c r="C21" s="75">
        <f>C9*SUM(E15)</f>
        <v>0</v>
      </c>
      <c r="D21" s="76">
        <f>SUM(B21:C21)</f>
        <v>0</v>
      </c>
      <c r="E21" s="120"/>
      <c r="F21" s="120"/>
      <c r="G21" s="61"/>
      <c r="K21" s="11"/>
      <c r="L21" s="11"/>
    </row>
    <row r="22" spans="1:12" x14ac:dyDescent="0.2">
      <c r="A22" s="74" t="s">
        <v>98</v>
      </c>
      <c r="B22" s="75">
        <f>B10*$E16</f>
        <v>0</v>
      </c>
      <c r="C22" s="75">
        <f>C10*$E16</f>
        <v>0</v>
      </c>
      <c r="D22" s="76">
        <f>SUM(B22:C22)</f>
        <v>0</v>
      </c>
      <c r="E22" s="120"/>
      <c r="F22" s="120"/>
      <c r="G22" s="61"/>
      <c r="L22" s="11"/>
    </row>
    <row r="23" spans="1:12" ht="13.5" thickBot="1" x14ac:dyDescent="0.25">
      <c r="A23" s="74" t="s">
        <v>99</v>
      </c>
      <c r="B23" s="75">
        <f>B11*$E17</f>
        <v>0</v>
      </c>
      <c r="C23" s="75">
        <f>C11*$E17</f>
        <v>0</v>
      </c>
      <c r="D23" s="76">
        <f>SUM(B23:C23)</f>
        <v>0</v>
      </c>
      <c r="E23" s="120"/>
      <c r="F23" s="120"/>
      <c r="G23" s="61"/>
      <c r="H23" s="61"/>
      <c r="I23" s="61"/>
      <c r="J23" s="63"/>
      <c r="K23" s="61"/>
      <c r="L23" s="11"/>
    </row>
    <row r="24" spans="1:12" ht="19.5" customHeight="1" thickTop="1" thickBot="1" x14ac:dyDescent="0.3">
      <c r="A24" s="121" t="s">
        <v>0</v>
      </c>
      <c r="B24" s="122">
        <f>SUM(B21:B23)</f>
        <v>0</v>
      </c>
      <c r="C24" s="122">
        <f>SUM(C21:C23)</f>
        <v>0</v>
      </c>
      <c r="D24" s="123">
        <f>SUM(D21:D23)</f>
        <v>0</v>
      </c>
      <c r="E24" s="124"/>
      <c r="F24" s="124"/>
      <c r="G24" s="61"/>
      <c r="H24" s="61"/>
      <c r="I24" s="61"/>
      <c r="J24" s="61"/>
      <c r="K24" s="61"/>
      <c r="L24" s="61"/>
    </row>
    <row r="25" spans="1:12" ht="14.25" thickTop="1" thickBot="1" x14ac:dyDescent="0.25">
      <c r="A25" s="61"/>
      <c r="B25" s="61"/>
      <c r="C25" s="61"/>
      <c r="D25" s="61"/>
      <c r="E25" s="61"/>
      <c r="F25" s="61"/>
      <c r="G25" s="61"/>
      <c r="H25" s="78"/>
      <c r="I25" s="78"/>
      <c r="J25" s="78"/>
      <c r="K25" s="77"/>
    </row>
    <row r="26" spans="1:12" ht="16.5" thickBot="1" x14ac:dyDescent="0.3">
      <c r="A26" s="64" t="s">
        <v>153</v>
      </c>
      <c r="B26" s="125" t="s">
        <v>100</v>
      </c>
      <c r="C26" s="210" t="s">
        <v>154</v>
      </c>
      <c r="D26" s="219" t="s">
        <v>155</v>
      </c>
      <c r="E26" s="219" t="s">
        <v>156</v>
      </c>
      <c r="F26" s="211"/>
      <c r="G26" s="202" t="s">
        <v>146</v>
      </c>
      <c r="H26" s="78"/>
      <c r="I26" s="78"/>
      <c r="J26" s="77"/>
    </row>
    <row r="27" spans="1:12" ht="17.25" thickTop="1" thickBot="1" x14ac:dyDescent="0.3">
      <c r="A27" s="171" t="s">
        <v>151</v>
      </c>
      <c r="B27" s="263"/>
      <c r="C27" s="264"/>
      <c r="D27" s="261"/>
      <c r="E27" s="262"/>
      <c r="F27" s="212" t="s">
        <v>147</v>
      </c>
      <c r="G27" s="203" t="str">
        <f>IF(SUM(E18-D18)=SUM(B28:B30),"OKAY","Error")</f>
        <v>OKAY</v>
      </c>
      <c r="H27" s="78"/>
      <c r="I27" s="78"/>
      <c r="J27" s="78"/>
    </row>
    <row r="28" spans="1:12" ht="13.5" thickBot="1" x14ac:dyDescent="0.25">
      <c r="A28" s="65" t="s">
        <v>97</v>
      </c>
      <c r="B28" s="79">
        <f>IF(E15&gt;0,E15-D15,0)</f>
        <v>0</v>
      </c>
      <c r="C28" s="222">
        <f>B28*D9</f>
        <v>0</v>
      </c>
      <c r="D28" s="223">
        <f>C28-E28</f>
        <v>0</v>
      </c>
      <c r="E28" s="223">
        <f>C28*0.5</f>
        <v>0</v>
      </c>
      <c r="F28" s="212" t="s">
        <v>148</v>
      </c>
      <c r="G28" s="203" t="str">
        <f>IF(D18=SUM(B36:B38),"OKAY","Error")</f>
        <v>OKAY</v>
      </c>
      <c r="H28" s="78"/>
      <c r="I28" s="78"/>
      <c r="J28" s="78"/>
    </row>
    <row r="29" spans="1:12" ht="13.5" thickBot="1" x14ac:dyDescent="0.25">
      <c r="A29" s="65" t="s">
        <v>98</v>
      </c>
      <c r="B29" s="79">
        <f>E16-B37</f>
        <v>0</v>
      </c>
      <c r="C29" s="222">
        <f>B29*D10</f>
        <v>0</v>
      </c>
      <c r="D29" s="223">
        <f>C29-E29</f>
        <v>0</v>
      </c>
      <c r="E29" s="223">
        <f>C29*0.5</f>
        <v>0</v>
      </c>
      <c r="F29" s="213" t="s">
        <v>149</v>
      </c>
      <c r="G29" s="204" t="str">
        <f>IF(C43=D24,"OKAY","Error")</f>
        <v>OKAY</v>
      </c>
      <c r="H29" s="78"/>
      <c r="I29" s="78"/>
      <c r="J29" s="78"/>
    </row>
    <row r="30" spans="1:12" ht="13.5" thickBot="1" x14ac:dyDescent="0.25">
      <c r="A30" s="65" t="s">
        <v>99</v>
      </c>
      <c r="B30" s="79">
        <f>E17-B38</f>
        <v>0</v>
      </c>
      <c r="C30" s="222">
        <f>B30*D11</f>
        <v>0</v>
      </c>
      <c r="D30" s="223">
        <f>C30-E30</f>
        <v>0</v>
      </c>
      <c r="E30" s="223">
        <f>C30*0.5</f>
        <v>0</v>
      </c>
      <c r="F30" s="214" t="s">
        <v>150</v>
      </c>
      <c r="G30" s="205" t="str">
        <f>IF(SUM(C48+1-1)=C43-SUM(C44+C45+C46+C47),"OKAY","Error")</f>
        <v>OKAY</v>
      </c>
      <c r="H30" s="78"/>
      <c r="I30" s="78"/>
      <c r="J30" s="78"/>
    </row>
    <row r="31" spans="1:12" ht="15.75" hidden="1" x14ac:dyDescent="0.25">
      <c r="A31" s="181" t="s">
        <v>137</v>
      </c>
      <c r="B31" s="182"/>
      <c r="C31" s="183"/>
      <c r="D31" s="220"/>
      <c r="E31" s="215"/>
      <c r="F31" s="78"/>
      <c r="G31" s="78"/>
      <c r="H31" s="78"/>
      <c r="I31" s="78"/>
      <c r="J31" s="78"/>
    </row>
    <row r="32" spans="1:12" hidden="1" x14ac:dyDescent="0.2">
      <c r="A32" s="184" t="s">
        <v>97</v>
      </c>
      <c r="B32" s="185" t="e">
        <f>#REF!</f>
        <v>#REF!</v>
      </c>
      <c r="C32" s="186" t="e">
        <f>SUM(#REF!)</f>
        <v>#REF!</v>
      </c>
      <c r="D32" s="220"/>
      <c r="E32" s="215"/>
      <c r="F32" s="78"/>
      <c r="G32" s="78"/>
      <c r="H32" s="78"/>
      <c r="I32" s="78"/>
      <c r="J32" s="78"/>
    </row>
    <row r="33" spans="1:10" hidden="1" x14ac:dyDescent="0.2">
      <c r="A33" s="184" t="s">
        <v>98</v>
      </c>
      <c r="B33" s="185" t="e">
        <f>#REF!</f>
        <v>#REF!</v>
      </c>
      <c r="C33" s="186" t="e">
        <f>SUM(#REF!)</f>
        <v>#REF!</v>
      </c>
      <c r="D33" s="220"/>
      <c r="E33" s="215"/>
      <c r="F33" s="78"/>
      <c r="G33" s="78"/>
      <c r="H33" s="78"/>
      <c r="I33" s="78"/>
      <c r="J33" s="78"/>
    </row>
    <row r="34" spans="1:10" hidden="1" x14ac:dyDescent="0.2">
      <c r="A34" s="184" t="s">
        <v>99</v>
      </c>
      <c r="B34" s="185" t="e">
        <f>#REF!</f>
        <v>#REF!</v>
      </c>
      <c r="C34" s="186" t="e">
        <f>SUM(#REF!)</f>
        <v>#REF!</v>
      </c>
      <c r="D34" s="220"/>
      <c r="E34" s="215"/>
      <c r="F34" s="78"/>
      <c r="G34" s="78"/>
      <c r="H34" s="78"/>
      <c r="I34" s="78"/>
      <c r="J34" s="78"/>
    </row>
    <row r="35" spans="1:10" ht="17.25" thickTop="1" thickBot="1" x14ac:dyDescent="0.3">
      <c r="A35" s="171" t="s">
        <v>138</v>
      </c>
      <c r="B35" s="80"/>
      <c r="C35" s="81"/>
      <c r="D35" s="261"/>
      <c r="E35" s="262"/>
      <c r="F35" s="78"/>
      <c r="G35" s="78"/>
      <c r="H35" s="78"/>
      <c r="I35" s="78"/>
      <c r="J35" s="78"/>
    </row>
    <row r="36" spans="1:10" ht="13.5" thickBot="1" x14ac:dyDescent="0.25">
      <c r="A36" s="65" t="s">
        <v>97</v>
      </c>
      <c r="B36" s="79">
        <f>D15</f>
        <v>0</v>
      </c>
      <c r="C36" s="222">
        <f>SUM(B36*D9)</f>
        <v>0</v>
      </c>
      <c r="D36" s="81"/>
      <c r="E36" s="223">
        <f>C36</f>
        <v>0</v>
      </c>
      <c r="F36" s="78"/>
      <c r="G36" s="78"/>
      <c r="H36" s="78"/>
      <c r="I36" s="78"/>
      <c r="J36" s="78"/>
    </row>
    <row r="37" spans="1:10" ht="13.5" thickBot="1" x14ac:dyDescent="0.25">
      <c r="A37" s="65" t="s">
        <v>98</v>
      </c>
      <c r="B37" s="79">
        <f>D16</f>
        <v>0</v>
      </c>
      <c r="C37" s="222">
        <f>SUM(B37*D10)</f>
        <v>0</v>
      </c>
      <c r="D37" s="81"/>
      <c r="E37" s="223">
        <f>C37</f>
        <v>0</v>
      </c>
    </row>
    <row r="38" spans="1:10" ht="13.5" thickBot="1" x14ac:dyDescent="0.25">
      <c r="A38" s="65" t="s">
        <v>99</v>
      </c>
      <c r="B38" s="79">
        <f>D17</f>
        <v>0</v>
      </c>
      <c r="C38" s="222">
        <f>SUM(B38*D11)</f>
        <v>0</v>
      </c>
      <c r="D38" s="81"/>
      <c r="E38" s="223">
        <f>C38</f>
        <v>0</v>
      </c>
    </row>
    <row r="39" spans="1:10" ht="16.5" hidden="1" thickBot="1" x14ac:dyDescent="0.3">
      <c r="A39" s="175" t="s">
        <v>139</v>
      </c>
      <c r="B39" s="176"/>
      <c r="C39" s="177"/>
      <c r="E39" s="224"/>
    </row>
    <row r="40" spans="1:10" ht="13.5" hidden="1" thickBot="1" x14ac:dyDescent="0.25">
      <c r="A40" s="178" t="s">
        <v>97</v>
      </c>
      <c r="B40" s="179" t="e">
        <f>#REF!</f>
        <v>#REF!</v>
      </c>
      <c r="C40" s="180" t="e">
        <f>SUM(#REF!)</f>
        <v>#REF!</v>
      </c>
      <c r="E40" s="224"/>
    </row>
    <row r="41" spans="1:10" ht="13.5" hidden="1" thickBot="1" x14ac:dyDescent="0.25">
      <c r="A41" s="178" t="s">
        <v>98</v>
      </c>
      <c r="B41" s="179" t="e">
        <f>#REF!</f>
        <v>#REF!</v>
      </c>
      <c r="C41" s="180" t="e">
        <f>SUM(#REF!)</f>
        <v>#REF!</v>
      </c>
      <c r="E41" s="224"/>
    </row>
    <row r="42" spans="1:10" ht="13.5" hidden="1" thickBot="1" x14ac:dyDescent="0.25">
      <c r="A42" s="178" t="s">
        <v>99</v>
      </c>
      <c r="B42" s="179" t="e">
        <f>#REF!</f>
        <v>#REF!</v>
      </c>
      <c r="C42" s="180" t="e">
        <f>SUM(#REF!)</f>
        <v>#REF!</v>
      </c>
      <c r="E42" s="224"/>
    </row>
    <row r="43" spans="1:10" ht="17.25" thickTop="1" thickBot="1" x14ac:dyDescent="0.3">
      <c r="A43" s="82" t="s">
        <v>104</v>
      </c>
      <c r="B43" s="83"/>
      <c r="C43" s="84">
        <f>SUM(C28:C30,C36:C38)</f>
        <v>0</v>
      </c>
      <c r="D43" s="225">
        <f>D28+D29+D30</f>
        <v>0</v>
      </c>
      <c r="E43" s="225">
        <f>E28+E29+E30+E36+E37+E38</f>
        <v>0</v>
      </c>
    </row>
    <row r="44" spans="1:10" ht="17.25" thickTop="1" thickBot="1" x14ac:dyDescent="0.3">
      <c r="A44" s="85" t="s">
        <v>158</v>
      </c>
      <c r="B44" s="83"/>
      <c r="C44" s="217"/>
      <c r="D44" s="216">
        <f>C44-E44</f>
        <v>0</v>
      </c>
      <c r="E44" s="216">
        <f>C44*0.5</f>
        <v>0</v>
      </c>
    </row>
    <row r="45" spans="1:10" ht="32.25" thickBot="1" x14ac:dyDescent="0.3">
      <c r="A45" s="228" t="s">
        <v>160</v>
      </c>
      <c r="B45" s="174"/>
      <c r="C45" s="217"/>
      <c r="D45" s="81"/>
      <c r="E45" s="216">
        <f>C45</f>
        <v>0</v>
      </c>
    </row>
    <row r="46" spans="1:10" ht="16.5" thickBot="1" x14ac:dyDescent="0.3">
      <c r="A46" s="85" t="s">
        <v>159</v>
      </c>
      <c r="B46" s="174"/>
      <c r="C46" s="217"/>
      <c r="D46" s="216">
        <f>C46-E46</f>
        <v>0</v>
      </c>
      <c r="E46" s="216">
        <f>C46*0.5</f>
        <v>0</v>
      </c>
    </row>
    <row r="47" spans="1:10" ht="32.25" thickBot="1" x14ac:dyDescent="0.3">
      <c r="A47" s="228" t="s">
        <v>161</v>
      </c>
      <c r="B47" s="174"/>
      <c r="C47" s="217"/>
      <c r="D47" s="81"/>
      <c r="E47" s="216">
        <f>C47</f>
        <v>0</v>
      </c>
    </row>
    <row r="48" spans="1:10" ht="18.75" thickBot="1" x14ac:dyDescent="0.3">
      <c r="A48" s="85" t="s">
        <v>157</v>
      </c>
      <c r="B48" s="86"/>
      <c r="C48" s="218">
        <f>IF(C43&gt;SUM(C44+C46),C43-C44-C45-C46-C47,0)</f>
        <v>0</v>
      </c>
      <c r="D48" s="221">
        <f>D43-D44-D46</f>
        <v>0</v>
      </c>
      <c r="E48" s="221">
        <f>E43-E44-E45-E46-E47</f>
        <v>0</v>
      </c>
      <c r="F48" s="226"/>
      <c r="G48" s="61"/>
      <c r="H48" s="61"/>
      <c r="I48" s="61"/>
      <c r="J48" s="61"/>
    </row>
    <row r="49" spans="1:12" x14ac:dyDescent="0.2">
      <c r="A49" s="61"/>
      <c r="B49" s="61"/>
      <c r="C49" s="61"/>
      <c r="D49" s="61"/>
      <c r="E49" s="61"/>
      <c r="G49" s="61"/>
      <c r="H49" s="61"/>
      <c r="I49" s="61"/>
      <c r="J49" s="61"/>
      <c r="K49" s="61"/>
      <c r="L49" s="61"/>
    </row>
    <row r="50" spans="1:12" x14ac:dyDescent="0.2">
      <c r="A50" s="61"/>
      <c r="B50" s="61"/>
      <c r="C50" s="61"/>
      <c r="D50" s="61"/>
      <c r="G50" s="61"/>
      <c r="K50" s="61"/>
      <c r="L50" s="61"/>
    </row>
    <row r="51" spans="1:12" x14ac:dyDescent="0.2">
      <c r="A51" s="61"/>
      <c r="B51" s="61"/>
      <c r="C51" s="61"/>
      <c r="D51" s="61"/>
      <c r="E51" s="61"/>
      <c r="G51" s="61"/>
      <c r="L51" s="61"/>
    </row>
  </sheetData>
  <sheetProtection password="CD5A" sheet="1" objects="1" scenarios="1"/>
  <mergeCells count="8">
    <mergeCell ref="D35:E35"/>
    <mergeCell ref="B27:C27"/>
    <mergeCell ref="G20:J20"/>
    <mergeCell ref="B1:C1"/>
    <mergeCell ref="B2:C2"/>
    <mergeCell ref="B3:C3"/>
    <mergeCell ref="B4:C4"/>
    <mergeCell ref="D27:E27"/>
  </mergeCells>
  <phoneticPr fontId="0" type="noConversion"/>
  <conditionalFormatting sqref="E15:E17">
    <cfRule type="cellIs" dxfId="0" priority="1" stopIfTrue="1" operator="lessThan">
      <formula>0</formula>
    </cfRule>
  </conditionalFormatting>
  <dataValidations xWindow="408" yWindow="334" count="6">
    <dataValidation type="whole" operator="lessThanOrEqual" allowBlank="1" showInputMessage="1" showErrorMessage="1" errorTitle="Data Entry Error" error="Submited UOS (All) include regular and Minor Consent units.  Denied units (All) cannot exceed submitted units." promptTitle="Data Entry" prompt="The number of denied units (All) cannot exceed the number of submitted units (All)" sqref="C15:C17" xr:uid="{00000000-0002-0000-0200-000000000000}">
      <formula1>B15</formula1>
    </dataValidation>
    <dataValidation type="whole" operator="lessThanOrEqual" showInputMessage="1" showErrorMessage="1" errorTitle="Data Input Error" error="Minor Concent entry cannot be greater than the difference of Submitted UOS ALL from Denied UOS ALL." promptTitle="Minor Consent Entry" prompt="Cannot be greater than the difference between Submitted UOS ALL and Denied UOS ALL" sqref="D16:D17" xr:uid="{00000000-0002-0000-0200-000001000000}">
      <formula1>SUM(B16-C16)</formula1>
    </dataValidation>
    <dataValidation type="whole" operator="lessThanOrEqual" showInputMessage="1" showErrorMessage="1" errorTitle="Data Input Error" error="Minor Concent entry cannot be greater than the difference of Submitted UOS ALL from Denied UOS ALL." promptTitle="Minor Consent Entry" prompt="Cannot be greater than the difference between Submitted UOS ALL and Denied UOS ALL" sqref="D15" xr:uid="{00000000-0002-0000-0200-000002000000}">
      <formula1>SUM(B15-C15)</formula1>
    </dataValidation>
    <dataValidation type="custom" showInputMessage="1" showErrorMessage="1" errorTitle="Invalid Provider Rate" error="Provider Rate must not be greater than standard ($11.86) provider reimbursement rate." promptTitle="Provider Rate" prompt="Enter provider usual and customary charge if less than standard ($11.86) provider reimbursement rate." sqref="B9" xr:uid="{00000000-0002-0000-0200-000003000000}">
      <formula1>AND(B9&gt;0,B9&lt;=11.86,B9*100=INT(B9*100))</formula1>
    </dataValidation>
    <dataValidation type="custom" allowBlank="1" showInputMessage="1" showErrorMessage="1" errorTitle="Invalid Provider Rate" error="Provider Rate must not be greater than standard ($18.53) provider reimbursement rate." promptTitle="Provider Rate" prompt="Enter provider usual and customary charge if less than standard ($18.53) provider reimbursement rate." sqref="B10" xr:uid="{00000000-0002-0000-0200-000004000000}">
      <formula1>AND(B10&gt;0,B10&lt;=18.53,B10*100=INT(B10*100))</formula1>
    </dataValidation>
    <dataValidation type="custom" showInputMessage="1" showErrorMessage="1" errorTitle="Invalid Provider Rate" error="Provider Rate must not be greater than the standard ($6.19) provider rate." promptTitle="Provider Rate" prompt="Enter provider usual and customary charge if less than standard ($6.19) provider reimbursement rate." sqref="B11" xr:uid="{00000000-0002-0000-0200-000005000000}">
      <formula1>AND(B11&gt;0,B11&lt;=6.19,B11*100=INT(B11*100))</formula1>
    </dataValidation>
  </dataValidations>
  <printOptions horizontalCentered="1"/>
  <pageMargins left="0.25" right="0.25" top="0.66" bottom="0.5" header="0.28000000000000003" footer="0"/>
  <pageSetup scale="73" orientation="landscape" cellComments="asDisplayed" horizontalDpi="300" verticalDpi="300" r:id="rId1"/>
  <headerFooter alignWithMargins="0">
    <oddHeader>&amp;LState of California - Health and Human Servies Agency&amp;RDepartment of Health Care Services
Document 2P(i)</oddHeader>
    <oddFooter>&amp;LDHCS MC      (02/13)
&amp;F -- Sheet &amp;A</oddFooter>
  </headerFooter>
  <ignoredErrors>
    <ignoredError sqref="B29" formula="1"/>
  </ignoredError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D778A44A894D44A57135C48A267F0A" ma:contentTypeVersion="0" ma:contentTypeDescription="Create a new document." ma:contentTypeScope="" ma:versionID="ff335c541625bd790cabe8a2ece692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807669-28D5-4C14-9DA9-9017656F7628}"/>
</file>

<file path=customXml/itemProps2.xml><?xml version="1.0" encoding="utf-8"?>
<ds:datastoreItem xmlns:ds="http://schemas.openxmlformats.org/officeDocument/2006/customXml" ds:itemID="{52C4F884-C5D8-46A1-928F-AE37B5E2078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5B355629-F5B8-4736-9004-5BDF676803F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3596B06-CE6D-4042-A3B3-77B10F43CCFF}">
  <ds:schemaRefs>
    <ds:schemaRef ds:uri="http://schemas.microsoft.com/office/2006/metadata/longProperties"/>
  </ds:schemaRefs>
</ds:datastoreItem>
</file>

<file path=customXml/itemProps5.xml><?xml version="1.0" encoding="utf-8"?>
<ds:datastoreItem xmlns:ds="http://schemas.openxmlformats.org/officeDocument/2006/customXml" ds:itemID="{01E1FCC6-6CAC-40E6-BCF5-9320E361F11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bc34b3-1921-46c7-8c7a-d18363374b4b"/>
    <ds:schemaRef ds:uri="c1c1dc04-eeda-4b6e-b2df-40979f5da1d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Comparison</vt:lpstr>
      <vt:lpstr>7895NTP-AD-C</vt:lpstr>
      <vt:lpstr>7990NTP-AD</vt:lpstr>
      <vt:lpstr>'7895NTP-AD-C'!Print_Area</vt:lpstr>
      <vt:lpstr>'7990NTP-AD'!Print_Area</vt:lpstr>
      <vt:lpstr>Comparison!Print_Area</vt:lpstr>
      <vt:lpstr>'7895NTP-AD-C'!Print_Titles</vt:lpstr>
    </vt:vector>
  </TitlesOfParts>
  <Company>Department of Alcohol &amp; Drug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 2P(i) - 1213_NTP_Perinatal-county</dc:title>
  <dc:creator>ADP</dc:creator>
  <cp:keywords>dmc,drug medi-cal,fiscal,fmab,contract</cp:keywords>
  <cp:lastModifiedBy>westj</cp:lastModifiedBy>
  <cp:lastPrinted>2013-02-26T18:19:55Z</cp:lastPrinted>
  <dcterms:created xsi:type="dcterms:W3CDTF">1999-07-07T16:24:46Z</dcterms:created>
  <dcterms:modified xsi:type="dcterms:W3CDTF">2020-11-11T04:10:59Z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DHCS Document</vt:lpwstr>
  </property>
  <property fmtid="{D5CDD505-2E9C-101B-9397-08002B2CF9AE}" pid="3" name="xd_Signature">
    <vt:lpwstr/>
  </property>
  <property fmtid="{D5CDD505-2E9C-101B-9397-08002B2CF9AE}" pid="4" name="TemplateUrl">
    <vt:lpwstr/>
  </property>
  <property fmtid="{D5CDD505-2E9C-101B-9397-08002B2CF9AE}" pid="5" name="Order">
    <vt:lpwstr>544400.000000000</vt:lpwstr>
  </property>
  <property fmtid="{D5CDD505-2E9C-101B-9397-08002B2CF9AE}" pid="6" name="xd_ProgID">
    <vt:lpwstr/>
  </property>
  <property fmtid="{D5CDD505-2E9C-101B-9397-08002B2CF9AE}" pid="7" name="PublishingStartDate">
    <vt:lpwstr/>
  </property>
  <property fmtid="{D5CDD505-2E9C-101B-9397-08002B2CF9AE}" pid="8" name="PublishingExpirationDate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display_urn:schemas-microsoft-com:office:office#Editor">
    <vt:lpwstr>John SS01. Trapper</vt:lpwstr>
  </property>
  <property fmtid="{D5CDD505-2E9C-101B-9397-08002B2CF9AE}" pid="12" name="display_urn:schemas-microsoft-com:office:office#Author">
    <vt:lpwstr>John SS01. Trapper</vt:lpwstr>
  </property>
  <property fmtid="{D5CDD505-2E9C-101B-9397-08002B2CF9AE}" pid="13" name="_dlc_DocId">
    <vt:lpwstr>DHCSDOC-2129867196-858</vt:lpwstr>
  </property>
  <property fmtid="{D5CDD505-2E9C-101B-9397-08002B2CF9AE}" pid="14" name="_dlc_DocIdItemGuid">
    <vt:lpwstr>d0df27e9-b9ea-4850-b58f-89e811a27579</vt:lpwstr>
  </property>
  <property fmtid="{D5CDD505-2E9C-101B-9397-08002B2CF9AE}" pid="15" name="_dlc_DocIdUrl">
    <vt:lpwstr>http://dhcs2016prod:88/provgovpart/_layouts/15/DocIdRedir.aspx?ID=DHCSDOC-2129867196-858, DHCSDOC-2129867196-858</vt:lpwstr>
  </property>
  <property fmtid="{D5CDD505-2E9C-101B-9397-08002B2CF9AE}" pid="16" name="ContentTypeId">
    <vt:lpwstr>0x0101000DD778A44A894D44A57135C48A267F0A</vt:lpwstr>
  </property>
</Properties>
</file>